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externalLinks/externalLink1.xml" ContentType="application/vnd.openxmlformats-officedocument.spreadsheetml.externalLink+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drawings/drawing5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2130" windowWidth="15480" windowHeight="9525" tabRatio="939"/>
  </bookViews>
  <sheets>
    <sheet name="YARIŞMA BİLGİLERİ" sheetId="68" r:id="rId1"/>
    <sheet name="YARIŞMA PROGRAMI" sheetId="150" state="hidden" r:id="rId2"/>
    <sheet name="FERDİ KAYIT LİSTESİ" sheetId="322" state="hidden" r:id="rId3"/>
    <sheet name="KAYIT LİSTESİ" sheetId="262" state="hidden" r:id="rId4"/>
    <sheet name="100m.SEÇME (1)" sheetId="337" r:id="rId5"/>
    <sheet name="100m. SEÇME(2)" sheetId="338" r:id="rId6"/>
    <sheet name="100m. (Seçme Tasnif)" sheetId="374" r:id="rId7"/>
    <sheet name="100m. (Final)" sheetId="367" r:id="rId8"/>
    <sheet name="100m." sheetId="285" r:id="rId9"/>
    <sheet name="400m.(1)" sheetId="324" r:id="rId10"/>
    <sheet name="400m. (2)" sheetId="362" r:id="rId11"/>
    <sheet name="400m." sheetId="364" r:id="rId12"/>
    <sheet name="5000m." sheetId="326" r:id="rId13"/>
    <sheet name="Cirit SEÇME (A)" sheetId="339" r:id="rId14"/>
    <sheet name="Cirit SEÇME (B)" sheetId="340" r:id="rId15"/>
    <sheet name="Cirit (Seçme Tasnif)" sheetId="373" r:id="rId16"/>
    <sheet name="Cirit (FİNAL)" sheetId="366" r:id="rId17"/>
    <sheet name="Cirit" sheetId="334" r:id="rId18"/>
    <sheet name="Üçadım SEÇME (A)" sheetId="341" r:id="rId19"/>
    <sheet name="Üçadım SEÇME (B)" sheetId="342" r:id="rId20"/>
    <sheet name="Üçadım (Seçme Tasnif)" sheetId="375" r:id="rId21"/>
    <sheet name="Üçadım (Final)" sheetId="368" r:id="rId22"/>
    <sheet name="Üçadım" sheetId="331" r:id="rId23"/>
    <sheet name="Gülle SEÇME (A)" sheetId="343" r:id="rId24"/>
    <sheet name="Gülle SEÇME (B)" sheetId="344" r:id="rId25"/>
    <sheet name="Gülle (Seçme Tasnif)" sheetId="376" r:id="rId26"/>
    <sheet name="Gülle (Final)" sheetId="369" r:id="rId27"/>
    <sheet name="Gülle" sheetId="332" r:id="rId28"/>
    <sheet name="TAKIM PUAN (1.GÜN)" sheetId="379" r:id="rId29"/>
    <sheet name="200m.SEÇME (1)" sheetId="345" r:id="rId30"/>
    <sheet name="200m.SEÇME (2)" sheetId="346" r:id="rId31"/>
    <sheet name="200m. (Seçme Tasnif)" sheetId="380" r:id="rId32"/>
    <sheet name="200m. (Final)" sheetId="370" r:id="rId33"/>
    <sheet name="200m." sheetId="323" r:id="rId34"/>
    <sheet name="400m.Eng." sheetId="328" r:id="rId35"/>
    <sheet name="800m." sheetId="325" r:id="rId36"/>
    <sheet name="3000m.Eng." sheetId="329" r:id="rId37"/>
    <sheet name="Yüksek (A-B)" sheetId="354" r:id="rId38"/>
    <sheet name="Yüksek" sheetId="287" r:id="rId39"/>
    <sheet name="Uzun SEÇME (A)" sheetId="347" r:id="rId40"/>
    <sheet name="Uzun SEÇME (B)" sheetId="348" r:id="rId41"/>
    <sheet name="Uzun (Seçme Tasnif)" sheetId="381" r:id="rId42"/>
    <sheet name="Uzun (Final)" sheetId="371" r:id="rId43"/>
    <sheet name="Uzun" sheetId="288" r:id="rId44"/>
    <sheet name="Disk SEÇMİ (A)" sheetId="349" r:id="rId45"/>
    <sheet name="Disk SEÇME (B)" sheetId="350" r:id="rId46"/>
    <sheet name="Disk (Seçme Tasnif)" sheetId="382" r:id="rId47"/>
    <sheet name="Disk (Final)" sheetId="372" r:id="rId48"/>
    <sheet name="Disk" sheetId="333" r:id="rId49"/>
    <sheet name="Yürüyüş" sheetId="377" r:id="rId50"/>
    <sheet name="4x100m." sheetId="319" r:id="rId51"/>
    <sheet name="4x100m. (Liste)" sheetId="358" state="hidden" r:id="rId52"/>
    <sheet name="TAKIM PUAN (2.GÜN)" sheetId="386" r:id="rId53"/>
    <sheet name="Sırık" sheetId="330" r:id="rId54"/>
    <sheet name="Çekiç" sheetId="335" r:id="rId55"/>
    <sheet name="110m.Eng.SEÇME" sheetId="351" r:id="rId56"/>
    <sheet name="110m.Eng. Final" sheetId="384" r:id="rId57"/>
    <sheet name="110m.Eng." sheetId="327" r:id="rId58"/>
    <sheet name="1500m." sheetId="308" r:id="rId59"/>
    <sheet name="SırıkK" sheetId="355" state="hidden" r:id="rId60"/>
    <sheet name="ALMANAK TOPLU SONUÇ" sheetId="268" state="hidden" r:id="rId61"/>
    <sheet name="4x400m." sheetId="360" r:id="rId62"/>
    <sheet name="4x400m. (Liste)" sheetId="359" state="hidden" r:id="rId63"/>
    <sheet name="TAKIM LİSTE" sheetId="361" state="hidden" r:id="rId64"/>
    <sheet name="Sheet1" sheetId="356" state="hidden" r:id="rId65"/>
    <sheet name="TAKIM PUAN (3.GÜN)" sheetId="388" r:id="rId66"/>
    <sheet name="TAKIM PUAN (GENEL)" sheetId="353" r:id="rId67"/>
    <sheet name="TAKIMLAR" sheetId="363" r:id="rId68"/>
  </sheets>
  <externalReferences>
    <externalReference r:id="rId69"/>
    <externalReference r:id="rId70"/>
  </externalReferences>
  <definedNames>
    <definedName name="_xlnm._FilterDatabase" localSheetId="60" hidden="1">'ALMANAK TOPLU SONUÇ'!$A$2:$M$286</definedName>
    <definedName name="_xlnm._FilterDatabase" localSheetId="2" hidden="1">'FERDİ KAYIT LİSTESİ'!$A$3:$L$260</definedName>
    <definedName name="_xlnm._FilterDatabase" localSheetId="3" hidden="1">'KAYIT LİSTESİ'!$A$3:$L$1135</definedName>
    <definedName name="Excel_BuiltIn__FilterDatabase_3" localSheetId="2">#REF!</definedName>
    <definedName name="Excel_BuiltIn__FilterDatabase_3" localSheetId="3">#REF!</definedName>
    <definedName name="Excel_BuiltIn__FilterDatabase_3">#REF!</definedName>
    <definedName name="Excel_BuiltIn__FilterDatabase_3_1">#N/A</definedName>
    <definedName name="Excel_BuiltIn_Print_Area_11" localSheetId="8">#REF!</definedName>
    <definedName name="Excel_BuiltIn_Print_Area_11" localSheetId="7">#REF!</definedName>
    <definedName name="Excel_BuiltIn_Print_Area_11" localSheetId="6">#REF!</definedName>
    <definedName name="Excel_BuiltIn_Print_Area_11" localSheetId="5">#REF!</definedName>
    <definedName name="Excel_BuiltIn_Print_Area_11" localSheetId="4">#REF!</definedName>
    <definedName name="Excel_BuiltIn_Print_Area_11" localSheetId="57">#REF!</definedName>
    <definedName name="Excel_BuiltIn_Print_Area_11" localSheetId="56">#REF!</definedName>
    <definedName name="Excel_BuiltIn_Print_Area_11" localSheetId="55">#REF!</definedName>
    <definedName name="Excel_BuiltIn_Print_Area_11" localSheetId="58">#REF!</definedName>
    <definedName name="Excel_BuiltIn_Print_Area_11" localSheetId="33">#REF!</definedName>
    <definedName name="Excel_BuiltIn_Print_Area_11" localSheetId="32">#REF!</definedName>
    <definedName name="Excel_BuiltIn_Print_Area_11" localSheetId="31">#REF!</definedName>
    <definedName name="Excel_BuiltIn_Print_Area_11" localSheetId="29">#REF!</definedName>
    <definedName name="Excel_BuiltIn_Print_Area_11" localSheetId="30">#REF!</definedName>
    <definedName name="Excel_BuiltIn_Print_Area_11" localSheetId="36">#REF!</definedName>
    <definedName name="Excel_BuiltIn_Print_Area_11" localSheetId="11">#REF!</definedName>
    <definedName name="Excel_BuiltIn_Print_Area_11" localSheetId="10">#REF!</definedName>
    <definedName name="Excel_BuiltIn_Print_Area_11" localSheetId="9">#REF!</definedName>
    <definedName name="Excel_BuiltIn_Print_Area_11" localSheetId="34">#REF!</definedName>
    <definedName name="Excel_BuiltIn_Print_Area_11" localSheetId="50">#REF!</definedName>
    <definedName name="Excel_BuiltIn_Print_Area_11" localSheetId="51">#REF!</definedName>
    <definedName name="Excel_BuiltIn_Print_Area_11" localSheetId="61">#REF!</definedName>
    <definedName name="Excel_BuiltIn_Print_Area_11" localSheetId="62">#REF!</definedName>
    <definedName name="Excel_BuiltIn_Print_Area_11" localSheetId="12">#REF!</definedName>
    <definedName name="Excel_BuiltIn_Print_Area_11" localSheetId="35">#REF!</definedName>
    <definedName name="Excel_BuiltIn_Print_Area_11" localSheetId="17">#REF!</definedName>
    <definedName name="Excel_BuiltIn_Print_Area_11" localSheetId="16">#REF!</definedName>
    <definedName name="Excel_BuiltIn_Print_Area_11" localSheetId="15">#REF!</definedName>
    <definedName name="Excel_BuiltIn_Print_Area_11" localSheetId="13">#REF!</definedName>
    <definedName name="Excel_BuiltIn_Print_Area_11" localSheetId="14">#REF!</definedName>
    <definedName name="Excel_BuiltIn_Print_Area_11" localSheetId="54">#REF!</definedName>
    <definedName name="Excel_BuiltIn_Print_Area_11" localSheetId="48">#REF!</definedName>
    <definedName name="Excel_BuiltIn_Print_Area_11" localSheetId="47">#REF!</definedName>
    <definedName name="Excel_BuiltIn_Print_Area_11" localSheetId="46">#REF!</definedName>
    <definedName name="Excel_BuiltIn_Print_Area_11" localSheetId="45">#REF!</definedName>
    <definedName name="Excel_BuiltIn_Print_Area_11" localSheetId="44">#REF!</definedName>
    <definedName name="Excel_BuiltIn_Print_Area_11" localSheetId="2">#REF!</definedName>
    <definedName name="Excel_BuiltIn_Print_Area_11" localSheetId="27">#REF!</definedName>
    <definedName name="Excel_BuiltIn_Print_Area_11" localSheetId="26">#REF!</definedName>
    <definedName name="Excel_BuiltIn_Print_Area_11" localSheetId="25">#REF!</definedName>
    <definedName name="Excel_BuiltIn_Print_Area_11" localSheetId="23">#REF!</definedName>
    <definedName name="Excel_BuiltIn_Print_Area_11" localSheetId="24">#REF!</definedName>
    <definedName name="Excel_BuiltIn_Print_Area_11" localSheetId="3">#REF!</definedName>
    <definedName name="Excel_BuiltIn_Print_Area_11" localSheetId="53">#REF!</definedName>
    <definedName name="Excel_BuiltIn_Print_Area_11" localSheetId="59">#REF!</definedName>
    <definedName name="Excel_BuiltIn_Print_Area_11" localSheetId="28">#REF!</definedName>
    <definedName name="Excel_BuiltIn_Print_Area_11" localSheetId="52">#REF!</definedName>
    <definedName name="Excel_BuiltIn_Print_Area_11" localSheetId="65">#REF!</definedName>
    <definedName name="Excel_BuiltIn_Print_Area_11" localSheetId="66">#REF!</definedName>
    <definedName name="Excel_BuiltIn_Print_Area_11" localSheetId="43">#REF!</definedName>
    <definedName name="Excel_BuiltIn_Print_Area_11" localSheetId="42">#REF!</definedName>
    <definedName name="Excel_BuiltIn_Print_Area_11" localSheetId="41">#REF!</definedName>
    <definedName name="Excel_BuiltIn_Print_Area_11" localSheetId="39">#REF!</definedName>
    <definedName name="Excel_BuiltIn_Print_Area_11" localSheetId="40">#REF!</definedName>
    <definedName name="Excel_BuiltIn_Print_Area_11" localSheetId="22">#REF!</definedName>
    <definedName name="Excel_BuiltIn_Print_Area_11" localSheetId="21">#REF!</definedName>
    <definedName name="Excel_BuiltIn_Print_Area_11" localSheetId="20">#REF!</definedName>
    <definedName name="Excel_BuiltIn_Print_Area_11" localSheetId="18">#REF!</definedName>
    <definedName name="Excel_BuiltIn_Print_Area_11" localSheetId="19">#REF!</definedName>
    <definedName name="Excel_BuiltIn_Print_Area_11" localSheetId="38">#REF!</definedName>
    <definedName name="Excel_BuiltIn_Print_Area_11" localSheetId="37">#REF!</definedName>
    <definedName name="Excel_BuiltIn_Print_Area_11" localSheetId="49">#REF!</definedName>
    <definedName name="Excel_BuiltIn_Print_Area_11">#REF!</definedName>
    <definedName name="_1Excel_BuiltIn_Print_Area_11_1">#N/A</definedName>
    <definedName name="Excel_BuiltIn_Print_Area_11_16">#N/A</definedName>
    <definedName name="Excel_BuiltIn_Print_Area_11_29">#N/A</definedName>
    <definedName name="Excel_BuiltIn_Print_Area_11_31">#N/A</definedName>
    <definedName name="Excel_BuiltIn_Print_Area_12" localSheetId="8">#REF!</definedName>
    <definedName name="Excel_BuiltIn_Print_Area_12" localSheetId="7">#REF!</definedName>
    <definedName name="Excel_BuiltIn_Print_Area_12" localSheetId="6">#REF!</definedName>
    <definedName name="Excel_BuiltIn_Print_Area_12" localSheetId="5">#REF!</definedName>
    <definedName name="Excel_BuiltIn_Print_Area_12" localSheetId="4">#REF!</definedName>
    <definedName name="Excel_BuiltIn_Print_Area_12" localSheetId="57">#REF!</definedName>
    <definedName name="Excel_BuiltIn_Print_Area_12" localSheetId="56">#REF!</definedName>
    <definedName name="Excel_BuiltIn_Print_Area_12" localSheetId="55">#REF!</definedName>
    <definedName name="Excel_BuiltIn_Print_Area_12" localSheetId="58">#REF!</definedName>
    <definedName name="Excel_BuiltIn_Print_Area_12" localSheetId="33">#REF!</definedName>
    <definedName name="Excel_BuiltIn_Print_Area_12" localSheetId="32">#REF!</definedName>
    <definedName name="Excel_BuiltIn_Print_Area_12" localSheetId="31">#REF!</definedName>
    <definedName name="Excel_BuiltIn_Print_Area_12" localSheetId="29">#REF!</definedName>
    <definedName name="Excel_BuiltIn_Print_Area_12" localSheetId="30">#REF!</definedName>
    <definedName name="Excel_BuiltIn_Print_Area_12" localSheetId="36">#REF!</definedName>
    <definedName name="Excel_BuiltIn_Print_Area_12" localSheetId="11">#REF!</definedName>
    <definedName name="Excel_BuiltIn_Print_Area_12" localSheetId="10">#REF!</definedName>
    <definedName name="Excel_BuiltIn_Print_Area_12" localSheetId="9">#REF!</definedName>
    <definedName name="Excel_BuiltIn_Print_Area_12" localSheetId="34">#REF!</definedName>
    <definedName name="Excel_BuiltIn_Print_Area_12" localSheetId="50">#REF!</definedName>
    <definedName name="Excel_BuiltIn_Print_Area_12" localSheetId="51">#REF!</definedName>
    <definedName name="Excel_BuiltIn_Print_Area_12" localSheetId="61">#REF!</definedName>
    <definedName name="Excel_BuiltIn_Print_Area_12" localSheetId="62">#REF!</definedName>
    <definedName name="Excel_BuiltIn_Print_Area_12" localSheetId="12">#REF!</definedName>
    <definedName name="Excel_BuiltIn_Print_Area_12" localSheetId="35">#REF!</definedName>
    <definedName name="Excel_BuiltIn_Print_Area_12" localSheetId="17">#REF!</definedName>
    <definedName name="Excel_BuiltIn_Print_Area_12" localSheetId="16">#REF!</definedName>
    <definedName name="Excel_BuiltIn_Print_Area_12" localSheetId="15">#REF!</definedName>
    <definedName name="Excel_BuiltIn_Print_Area_12" localSheetId="13">#REF!</definedName>
    <definedName name="Excel_BuiltIn_Print_Area_12" localSheetId="14">#REF!</definedName>
    <definedName name="Excel_BuiltIn_Print_Area_12" localSheetId="54">#REF!</definedName>
    <definedName name="Excel_BuiltIn_Print_Area_12" localSheetId="48">#REF!</definedName>
    <definedName name="Excel_BuiltIn_Print_Area_12" localSheetId="47">#REF!</definedName>
    <definedName name="Excel_BuiltIn_Print_Area_12" localSheetId="46">#REF!</definedName>
    <definedName name="Excel_BuiltIn_Print_Area_12" localSheetId="45">#REF!</definedName>
    <definedName name="Excel_BuiltIn_Print_Area_12" localSheetId="44">#REF!</definedName>
    <definedName name="Excel_BuiltIn_Print_Area_12" localSheetId="2">#REF!</definedName>
    <definedName name="Excel_BuiltIn_Print_Area_12" localSheetId="27">#REF!</definedName>
    <definedName name="Excel_BuiltIn_Print_Area_12" localSheetId="26">#REF!</definedName>
    <definedName name="Excel_BuiltIn_Print_Area_12" localSheetId="25">#REF!</definedName>
    <definedName name="Excel_BuiltIn_Print_Area_12" localSheetId="23">#REF!</definedName>
    <definedName name="Excel_BuiltIn_Print_Area_12" localSheetId="24">#REF!</definedName>
    <definedName name="Excel_BuiltIn_Print_Area_12" localSheetId="3">#REF!</definedName>
    <definedName name="Excel_BuiltIn_Print_Area_12" localSheetId="53">#REF!</definedName>
    <definedName name="Excel_BuiltIn_Print_Area_12" localSheetId="59">#REF!</definedName>
    <definedName name="Excel_BuiltIn_Print_Area_12" localSheetId="28">#REF!</definedName>
    <definedName name="Excel_BuiltIn_Print_Area_12" localSheetId="52">#REF!</definedName>
    <definedName name="Excel_BuiltIn_Print_Area_12" localSheetId="65">#REF!</definedName>
    <definedName name="Excel_BuiltIn_Print_Area_12" localSheetId="66">#REF!</definedName>
    <definedName name="Excel_BuiltIn_Print_Area_12" localSheetId="43">#REF!</definedName>
    <definedName name="Excel_BuiltIn_Print_Area_12" localSheetId="42">#REF!</definedName>
    <definedName name="Excel_BuiltIn_Print_Area_12" localSheetId="41">#REF!</definedName>
    <definedName name="Excel_BuiltIn_Print_Area_12" localSheetId="39">#REF!</definedName>
    <definedName name="Excel_BuiltIn_Print_Area_12" localSheetId="40">#REF!</definedName>
    <definedName name="Excel_BuiltIn_Print_Area_12" localSheetId="22">#REF!</definedName>
    <definedName name="Excel_BuiltIn_Print_Area_12" localSheetId="21">#REF!</definedName>
    <definedName name="Excel_BuiltIn_Print_Area_12" localSheetId="20">#REF!</definedName>
    <definedName name="Excel_BuiltIn_Print_Area_12" localSheetId="18">#REF!</definedName>
    <definedName name="Excel_BuiltIn_Print_Area_12" localSheetId="19">#REF!</definedName>
    <definedName name="Excel_BuiltIn_Print_Area_12" localSheetId="38">#REF!</definedName>
    <definedName name="Excel_BuiltIn_Print_Area_12" localSheetId="37">#REF!</definedName>
    <definedName name="Excel_BuiltIn_Print_Area_12" localSheetId="49">#REF!</definedName>
    <definedName name="Excel_BuiltIn_Print_Area_12">#REF!</definedName>
    <definedName name="_2Excel_BuiltIn_Print_Area_12_1">#N/A</definedName>
    <definedName name="Excel_BuiltIn_Print_Area_12_16">#N/A</definedName>
    <definedName name="Excel_BuiltIn_Print_Area_12_29">#N/A</definedName>
    <definedName name="Excel_BuiltIn_Print_Area_12_31">#N/A</definedName>
    <definedName name="Excel_BuiltIn_Print_Area_13" localSheetId="8">#REF!</definedName>
    <definedName name="Excel_BuiltIn_Print_Area_13" localSheetId="7">#REF!</definedName>
    <definedName name="Excel_BuiltIn_Print_Area_13" localSheetId="6">#REF!</definedName>
    <definedName name="Excel_BuiltIn_Print_Area_13" localSheetId="5">#REF!</definedName>
    <definedName name="Excel_BuiltIn_Print_Area_13" localSheetId="4">#REF!</definedName>
    <definedName name="Excel_BuiltIn_Print_Area_13" localSheetId="57">#REF!</definedName>
    <definedName name="Excel_BuiltIn_Print_Area_13" localSheetId="56">#REF!</definedName>
    <definedName name="Excel_BuiltIn_Print_Area_13" localSheetId="55">#REF!</definedName>
    <definedName name="Excel_BuiltIn_Print_Area_13" localSheetId="58">#REF!</definedName>
    <definedName name="Excel_BuiltIn_Print_Area_13" localSheetId="33">#REF!</definedName>
    <definedName name="Excel_BuiltIn_Print_Area_13" localSheetId="32">#REF!</definedName>
    <definedName name="Excel_BuiltIn_Print_Area_13" localSheetId="31">#REF!</definedName>
    <definedName name="Excel_BuiltIn_Print_Area_13" localSheetId="29">#REF!</definedName>
    <definedName name="Excel_BuiltIn_Print_Area_13" localSheetId="30">#REF!</definedName>
    <definedName name="Excel_BuiltIn_Print_Area_13" localSheetId="36">#REF!</definedName>
    <definedName name="Excel_BuiltIn_Print_Area_13" localSheetId="11">#REF!</definedName>
    <definedName name="Excel_BuiltIn_Print_Area_13" localSheetId="10">#REF!</definedName>
    <definedName name="Excel_BuiltIn_Print_Area_13" localSheetId="9">#REF!</definedName>
    <definedName name="Excel_BuiltIn_Print_Area_13" localSheetId="34">#REF!</definedName>
    <definedName name="Excel_BuiltIn_Print_Area_13" localSheetId="50">#REF!</definedName>
    <definedName name="Excel_BuiltIn_Print_Area_13" localSheetId="51">#REF!</definedName>
    <definedName name="Excel_BuiltIn_Print_Area_13" localSheetId="61">#REF!</definedName>
    <definedName name="Excel_BuiltIn_Print_Area_13" localSheetId="62">#REF!</definedName>
    <definedName name="Excel_BuiltIn_Print_Area_13" localSheetId="12">#REF!</definedName>
    <definedName name="Excel_BuiltIn_Print_Area_13" localSheetId="35">#REF!</definedName>
    <definedName name="Excel_BuiltIn_Print_Area_13" localSheetId="17">#REF!</definedName>
    <definedName name="Excel_BuiltIn_Print_Area_13" localSheetId="16">#REF!</definedName>
    <definedName name="Excel_BuiltIn_Print_Area_13" localSheetId="15">#REF!</definedName>
    <definedName name="Excel_BuiltIn_Print_Area_13" localSheetId="13">#REF!</definedName>
    <definedName name="Excel_BuiltIn_Print_Area_13" localSheetId="14">#REF!</definedName>
    <definedName name="Excel_BuiltIn_Print_Area_13" localSheetId="54">#REF!</definedName>
    <definedName name="Excel_BuiltIn_Print_Area_13" localSheetId="48">#REF!</definedName>
    <definedName name="Excel_BuiltIn_Print_Area_13" localSheetId="47">#REF!</definedName>
    <definedName name="Excel_BuiltIn_Print_Area_13" localSheetId="46">#REF!</definedName>
    <definedName name="Excel_BuiltIn_Print_Area_13" localSheetId="45">#REF!</definedName>
    <definedName name="Excel_BuiltIn_Print_Area_13" localSheetId="44">#REF!</definedName>
    <definedName name="Excel_BuiltIn_Print_Area_13" localSheetId="2">#REF!</definedName>
    <definedName name="Excel_BuiltIn_Print_Area_13" localSheetId="27">#REF!</definedName>
    <definedName name="Excel_BuiltIn_Print_Area_13" localSheetId="26">#REF!</definedName>
    <definedName name="Excel_BuiltIn_Print_Area_13" localSheetId="25">#REF!</definedName>
    <definedName name="Excel_BuiltIn_Print_Area_13" localSheetId="23">#REF!</definedName>
    <definedName name="Excel_BuiltIn_Print_Area_13" localSheetId="24">#REF!</definedName>
    <definedName name="Excel_BuiltIn_Print_Area_13" localSheetId="3">#REF!</definedName>
    <definedName name="Excel_BuiltIn_Print_Area_13" localSheetId="53">#REF!</definedName>
    <definedName name="Excel_BuiltIn_Print_Area_13" localSheetId="59">#REF!</definedName>
    <definedName name="Excel_BuiltIn_Print_Area_13" localSheetId="28">#REF!</definedName>
    <definedName name="Excel_BuiltIn_Print_Area_13" localSheetId="52">#REF!</definedName>
    <definedName name="Excel_BuiltIn_Print_Area_13" localSheetId="65">#REF!</definedName>
    <definedName name="Excel_BuiltIn_Print_Area_13" localSheetId="66">#REF!</definedName>
    <definedName name="Excel_BuiltIn_Print_Area_13" localSheetId="43">#REF!</definedName>
    <definedName name="Excel_BuiltIn_Print_Area_13" localSheetId="42">#REF!</definedName>
    <definedName name="Excel_BuiltIn_Print_Area_13" localSheetId="41">#REF!</definedName>
    <definedName name="Excel_BuiltIn_Print_Area_13" localSheetId="39">#REF!</definedName>
    <definedName name="Excel_BuiltIn_Print_Area_13" localSheetId="40">#REF!</definedName>
    <definedName name="Excel_BuiltIn_Print_Area_13" localSheetId="22">#REF!</definedName>
    <definedName name="Excel_BuiltIn_Print_Area_13" localSheetId="21">#REF!</definedName>
    <definedName name="Excel_BuiltIn_Print_Area_13" localSheetId="20">#REF!</definedName>
    <definedName name="Excel_BuiltIn_Print_Area_13" localSheetId="18">#REF!</definedName>
    <definedName name="Excel_BuiltIn_Print_Area_13" localSheetId="19">#REF!</definedName>
    <definedName name="Excel_BuiltIn_Print_Area_13" localSheetId="38">#REF!</definedName>
    <definedName name="Excel_BuiltIn_Print_Area_13" localSheetId="37">#REF!</definedName>
    <definedName name="Excel_BuiltIn_Print_Area_13" localSheetId="49">#REF!</definedName>
    <definedName name="Excel_BuiltIn_Print_Area_13">#REF!</definedName>
    <definedName name="_3Excel_BuiltIn_Print_Area_13_1">#N/A</definedName>
    <definedName name="Excel_BuiltIn_Print_Area_13_16">#N/A</definedName>
    <definedName name="Excel_BuiltIn_Print_Area_13_29">#N/A</definedName>
    <definedName name="Excel_BuiltIn_Print_Area_13_31">#N/A</definedName>
    <definedName name="Excel_BuiltIn_Print_Area_16" localSheetId="8">#REF!</definedName>
    <definedName name="Excel_BuiltIn_Print_Area_16" localSheetId="7">#REF!</definedName>
    <definedName name="Excel_BuiltIn_Print_Area_16" localSheetId="6">#REF!</definedName>
    <definedName name="Excel_BuiltIn_Print_Area_16" localSheetId="5">#REF!</definedName>
    <definedName name="Excel_BuiltIn_Print_Area_16" localSheetId="4">#REF!</definedName>
    <definedName name="Excel_BuiltIn_Print_Area_16" localSheetId="57">#REF!</definedName>
    <definedName name="Excel_BuiltIn_Print_Area_16" localSheetId="56">#REF!</definedName>
    <definedName name="Excel_BuiltIn_Print_Area_16" localSheetId="55">#REF!</definedName>
    <definedName name="Excel_BuiltIn_Print_Area_16" localSheetId="58">#REF!</definedName>
    <definedName name="Excel_BuiltIn_Print_Area_16" localSheetId="33">#REF!</definedName>
    <definedName name="Excel_BuiltIn_Print_Area_16" localSheetId="32">#REF!</definedName>
    <definedName name="Excel_BuiltIn_Print_Area_16" localSheetId="31">#REF!</definedName>
    <definedName name="Excel_BuiltIn_Print_Area_16" localSheetId="29">#REF!</definedName>
    <definedName name="Excel_BuiltIn_Print_Area_16" localSheetId="30">#REF!</definedName>
    <definedName name="Excel_BuiltIn_Print_Area_16" localSheetId="36">#REF!</definedName>
    <definedName name="Excel_BuiltIn_Print_Area_16" localSheetId="11">#REF!</definedName>
    <definedName name="Excel_BuiltIn_Print_Area_16" localSheetId="10">#REF!</definedName>
    <definedName name="Excel_BuiltIn_Print_Area_16" localSheetId="9">#REF!</definedName>
    <definedName name="Excel_BuiltIn_Print_Area_16" localSheetId="34">#REF!</definedName>
    <definedName name="Excel_BuiltIn_Print_Area_16" localSheetId="50">#REF!</definedName>
    <definedName name="Excel_BuiltIn_Print_Area_16" localSheetId="51">#REF!</definedName>
    <definedName name="Excel_BuiltIn_Print_Area_16" localSheetId="61">#REF!</definedName>
    <definedName name="Excel_BuiltIn_Print_Area_16" localSheetId="62">#REF!</definedName>
    <definedName name="Excel_BuiltIn_Print_Area_16" localSheetId="12">#REF!</definedName>
    <definedName name="Excel_BuiltIn_Print_Area_16" localSheetId="35">#REF!</definedName>
    <definedName name="Excel_BuiltIn_Print_Area_16" localSheetId="17">#REF!</definedName>
    <definedName name="Excel_BuiltIn_Print_Area_16" localSheetId="16">#REF!</definedName>
    <definedName name="Excel_BuiltIn_Print_Area_16" localSheetId="15">#REF!</definedName>
    <definedName name="Excel_BuiltIn_Print_Area_16" localSheetId="13">#REF!</definedName>
    <definedName name="Excel_BuiltIn_Print_Area_16" localSheetId="14">#REF!</definedName>
    <definedName name="Excel_BuiltIn_Print_Area_16" localSheetId="54">#REF!</definedName>
    <definedName name="Excel_BuiltIn_Print_Area_16" localSheetId="48">#REF!</definedName>
    <definedName name="Excel_BuiltIn_Print_Area_16" localSheetId="47">#REF!</definedName>
    <definedName name="Excel_BuiltIn_Print_Area_16" localSheetId="46">#REF!</definedName>
    <definedName name="Excel_BuiltIn_Print_Area_16" localSheetId="45">#REF!</definedName>
    <definedName name="Excel_BuiltIn_Print_Area_16" localSheetId="44">#REF!</definedName>
    <definedName name="Excel_BuiltIn_Print_Area_16" localSheetId="2">#REF!</definedName>
    <definedName name="Excel_BuiltIn_Print_Area_16" localSheetId="27">#REF!</definedName>
    <definedName name="Excel_BuiltIn_Print_Area_16" localSheetId="26">#REF!</definedName>
    <definedName name="Excel_BuiltIn_Print_Area_16" localSheetId="25">#REF!</definedName>
    <definedName name="Excel_BuiltIn_Print_Area_16" localSheetId="23">#REF!</definedName>
    <definedName name="Excel_BuiltIn_Print_Area_16" localSheetId="24">#REF!</definedName>
    <definedName name="Excel_BuiltIn_Print_Area_16" localSheetId="3">#REF!</definedName>
    <definedName name="Excel_BuiltIn_Print_Area_16" localSheetId="53">#REF!</definedName>
    <definedName name="Excel_BuiltIn_Print_Area_16" localSheetId="59">#REF!</definedName>
    <definedName name="Excel_BuiltIn_Print_Area_16" localSheetId="28">#REF!</definedName>
    <definedName name="Excel_BuiltIn_Print_Area_16" localSheetId="52">#REF!</definedName>
    <definedName name="Excel_BuiltIn_Print_Area_16" localSheetId="65">#REF!</definedName>
    <definedName name="Excel_BuiltIn_Print_Area_16" localSheetId="66">#REF!</definedName>
    <definedName name="Excel_BuiltIn_Print_Area_16" localSheetId="43">#REF!</definedName>
    <definedName name="Excel_BuiltIn_Print_Area_16" localSheetId="42">#REF!</definedName>
    <definedName name="Excel_BuiltIn_Print_Area_16" localSheetId="41">#REF!</definedName>
    <definedName name="Excel_BuiltIn_Print_Area_16" localSheetId="39">#REF!</definedName>
    <definedName name="Excel_BuiltIn_Print_Area_16" localSheetId="40">#REF!</definedName>
    <definedName name="Excel_BuiltIn_Print_Area_16" localSheetId="22">#REF!</definedName>
    <definedName name="Excel_BuiltIn_Print_Area_16" localSheetId="21">#REF!</definedName>
    <definedName name="Excel_BuiltIn_Print_Area_16" localSheetId="20">#REF!</definedName>
    <definedName name="Excel_BuiltIn_Print_Area_16" localSheetId="18">#REF!</definedName>
    <definedName name="Excel_BuiltIn_Print_Area_16" localSheetId="19">#REF!</definedName>
    <definedName name="Excel_BuiltIn_Print_Area_16" localSheetId="38">#REF!</definedName>
    <definedName name="Excel_BuiltIn_Print_Area_16" localSheetId="37">#REF!</definedName>
    <definedName name="Excel_BuiltIn_Print_Area_16" localSheetId="49">#REF!</definedName>
    <definedName name="Excel_BuiltIn_Print_Area_16">#REF!</definedName>
    <definedName name="_4Excel_BuiltIn_Print_Area_16_1">#N/A</definedName>
    <definedName name="Excel_BuiltIn_Print_Area_16_16">#N/A</definedName>
    <definedName name="Excel_BuiltIn_Print_Area_16_29">#N/A</definedName>
    <definedName name="Excel_BuiltIn_Print_Area_16_31">#N/A</definedName>
    <definedName name="Excel_BuiltIn_Print_Area_19" localSheetId="8">#REF!</definedName>
    <definedName name="Excel_BuiltIn_Print_Area_19" localSheetId="7">#REF!</definedName>
    <definedName name="Excel_BuiltIn_Print_Area_19" localSheetId="6">#REF!</definedName>
    <definedName name="Excel_BuiltIn_Print_Area_19" localSheetId="5">#REF!</definedName>
    <definedName name="Excel_BuiltIn_Print_Area_19" localSheetId="4">#REF!</definedName>
    <definedName name="Excel_BuiltIn_Print_Area_19" localSheetId="57">#REF!</definedName>
    <definedName name="Excel_BuiltIn_Print_Area_19" localSheetId="56">#REF!</definedName>
    <definedName name="Excel_BuiltIn_Print_Area_19" localSheetId="55">#REF!</definedName>
    <definedName name="Excel_BuiltIn_Print_Area_19" localSheetId="58">#REF!</definedName>
    <definedName name="Excel_BuiltIn_Print_Area_19" localSheetId="33">#REF!</definedName>
    <definedName name="Excel_BuiltIn_Print_Area_19" localSheetId="32">#REF!</definedName>
    <definedName name="Excel_BuiltIn_Print_Area_19" localSheetId="31">#REF!</definedName>
    <definedName name="Excel_BuiltIn_Print_Area_19" localSheetId="29">#REF!</definedName>
    <definedName name="Excel_BuiltIn_Print_Area_19" localSheetId="30">#REF!</definedName>
    <definedName name="Excel_BuiltIn_Print_Area_19" localSheetId="36">#REF!</definedName>
    <definedName name="Excel_BuiltIn_Print_Area_19" localSheetId="11">#REF!</definedName>
    <definedName name="Excel_BuiltIn_Print_Area_19" localSheetId="10">#REF!</definedName>
    <definedName name="Excel_BuiltIn_Print_Area_19" localSheetId="9">#REF!</definedName>
    <definedName name="Excel_BuiltIn_Print_Area_19" localSheetId="34">#REF!</definedName>
    <definedName name="Excel_BuiltIn_Print_Area_19" localSheetId="50">#REF!</definedName>
    <definedName name="Excel_BuiltIn_Print_Area_19" localSheetId="51">#REF!</definedName>
    <definedName name="Excel_BuiltIn_Print_Area_19" localSheetId="61">#REF!</definedName>
    <definedName name="Excel_BuiltIn_Print_Area_19" localSheetId="62">#REF!</definedName>
    <definedName name="Excel_BuiltIn_Print_Area_19" localSheetId="12">#REF!</definedName>
    <definedName name="Excel_BuiltIn_Print_Area_19" localSheetId="35">#REF!</definedName>
    <definedName name="Excel_BuiltIn_Print_Area_19" localSheetId="17">#REF!</definedName>
    <definedName name="Excel_BuiltIn_Print_Area_19" localSheetId="16">#REF!</definedName>
    <definedName name="Excel_BuiltIn_Print_Area_19" localSheetId="15">#REF!</definedName>
    <definedName name="Excel_BuiltIn_Print_Area_19" localSheetId="13">#REF!</definedName>
    <definedName name="Excel_BuiltIn_Print_Area_19" localSheetId="14">#REF!</definedName>
    <definedName name="Excel_BuiltIn_Print_Area_19" localSheetId="54">#REF!</definedName>
    <definedName name="Excel_BuiltIn_Print_Area_19" localSheetId="48">#REF!</definedName>
    <definedName name="Excel_BuiltIn_Print_Area_19" localSheetId="47">#REF!</definedName>
    <definedName name="Excel_BuiltIn_Print_Area_19" localSheetId="46">#REF!</definedName>
    <definedName name="Excel_BuiltIn_Print_Area_19" localSheetId="45">#REF!</definedName>
    <definedName name="Excel_BuiltIn_Print_Area_19" localSheetId="44">#REF!</definedName>
    <definedName name="Excel_BuiltIn_Print_Area_19" localSheetId="2">#REF!</definedName>
    <definedName name="Excel_BuiltIn_Print_Area_19" localSheetId="27">#REF!</definedName>
    <definedName name="Excel_BuiltIn_Print_Area_19" localSheetId="26">#REF!</definedName>
    <definedName name="Excel_BuiltIn_Print_Area_19" localSheetId="25">#REF!</definedName>
    <definedName name="Excel_BuiltIn_Print_Area_19" localSheetId="23">#REF!</definedName>
    <definedName name="Excel_BuiltIn_Print_Area_19" localSheetId="24">#REF!</definedName>
    <definedName name="Excel_BuiltIn_Print_Area_19" localSheetId="3">#REF!</definedName>
    <definedName name="Excel_BuiltIn_Print_Area_19" localSheetId="53">#REF!</definedName>
    <definedName name="Excel_BuiltIn_Print_Area_19" localSheetId="59">#REF!</definedName>
    <definedName name="Excel_BuiltIn_Print_Area_19" localSheetId="28">#REF!</definedName>
    <definedName name="Excel_BuiltIn_Print_Area_19" localSheetId="52">#REF!</definedName>
    <definedName name="Excel_BuiltIn_Print_Area_19" localSheetId="65">#REF!</definedName>
    <definedName name="Excel_BuiltIn_Print_Area_19" localSheetId="66">#REF!</definedName>
    <definedName name="Excel_BuiltIn_Print_Area_19" localSheetId="43">#REF!</definedName>
    <definedName name="Excel_BuiltIn_Print_Area_19" localSheetId="42">#REF!</definedName>
    <definedName name="Excel_BuiltIn_Print_Area_19" localSheetId="41">#REF!</definedName>
    <definedName name="Excel_BuiltIn_Print_Area_19" localSheetId="39">#REF!</definedName>
    <definedName name="Excel_BuiltIn_Print_Area_19" localSheetId="40">#REF!</definedName>
    <definedName name="Excel_BuiltIn_Print_Area_19" localSheetId="22">#REF!</definedName>
    <definedName name="Excel_BuiltIn_Print_Area_19" localSheetId="21">#REF!</definedName>
    <definedName name="Excel_BuiltIn_Print_Area_19" localSheetId="20">#REF!</definedName>
    <definedName name="Excel_BuiltIn_Print_Area_19" localSheetId="18">#REF!</definedName>
    <definedName name="Excel_BuiltIn_Print_Area_19" localSheetId="19">#REF!</definedName>
    <definedName name="Excel_BuiltIn_Print_Area_19" localSheetId="38">#REF!</definedName>
    <definedName name="Excel_BuiltIn_Print_Area_19" localSheetId="37">#REF!</definedName>
    <definedName name="Excel_BuiltIn_Print_Area_19" localSheetId="49">#REF!</definedName>
    <definedName name="Excel_BuiltIn_Print_Area_19">#REF!</definedName>
    <definedName name="_5Excel_BuiltIn_Print_Area_19_1">#N/A</definedName>
    <definedName name="Excel_BuiltIn_Print_Area_19_16">#N/A</definedName>
    <definedName name="Excel_BuiltIn_Print_Area_19_29">#N/A</definedName>
    <definedName name="Excel_BuiltIn_Print_Area_19_31">#N/A</definedName>
    <definedName name="Excel_BuiltIn_Print_Area_20" localSheetId="8">#REF!</definedName>
    <definedName name="Excel_BuiltIn_Print_Area_20" localSheetId="7">#REF!</definedName>
    <definedName name="Excel_BuiltIn_Print_Area_20" localSheetId="6">#REF!</definedName>
    <definedName name="Excel_BuiltIn_Print_Area_20" localSheetId="5">#REF!</definedName>
    <definedName name="Excel_BuiltIn_Print_Area_20" localSheetId="4">#REF!</definedName>
    <definedName name="Excel_BuiltIn_Print_Area_20" localSheetId="57">#REF!</definedName>
    <definedName name="Excel_BuiltIn_Print_Area_20" localSheetId="56">#REF!</definedName>
    <definedName name="Excel_BuiltIn_Print_Area_20" localSheetId="55">#REF!</definedName>
    <definedName name="Excel_BuiltIn_Print_Area_20" localSheetId="58">#REF!</definedName>
    <definedName name="Excel_BuiltIn_Print_Area_20" localSheetId="33">#REF!</definedName>
    <definedName name="Excel_BuiltIn_Print_Area_20" localSheetId="32">#REF!</definedName>
    <definedName name="Excel_BuiltIn_Print_Area_20" localSheetId="31">#REF!</definedName>
    <definedName name="Excel_BuiltIn_Print_Area_20" localSheetId="29">#REF!</definedName>
    <definedName name="Excel_BuiltIn_Print_Area_20" localSheetId="30">#REF!</definedName>
    <definedName name="Excel_BuiltIn_Print_Area_20" localSheetId="36">#REF!</definedName>
    <definedName name="Excel_BuiltIn_Print_Area_20" localSheetId="11">#REF!</definedName>
    <definedName name="Excel_BuiltIn_Print_Area_20" localSheetId="10">#REF!</definedName>
    <definedName name="Excel_BuiltIn_Print_Area_20" localSheetId="9">#REF!</definedName>
    <definedName name="Excel_BuiltIn_Print_Area_20" localSheetId="34">#REF!</definedName>
    <definedName name="Excel_BuiltIn_Print_Area_20" localSheetId="50">#REF!</definedName>
    <definedName name="Excel_BuiltIn_Print_Area_20" localSheetId="51">#REF!</definedName>
    <definedName name="Excel_BuiltIn_Print_Area_20" localSheetId="61">#REF!</definedName>
    <definedName name="Excel_BuiltIn_Print_Area_20" localSheetId="62">#REF!</definedName>
    <definedName name="Excel_BuiltIn_Print_Area_20" localSheetId="12">#REF!</definedName>
    <definedName name="Excel_BuiltIn_Print_Area_20" localSheetId="35">#REF!</definedName>
    <definedName name="Excel_BuiltIn_Print_Area_20" localSheetId="17">#REF!</definedName>
    <definedName name="Excel_BuiltIn_Print_Area_20" localSheetId="16">#REF!</definedName>
    <definedName name="Excel_BuiltIn_Print_Area_20" localSheetId="15">#REF!</definedName>
    <definedName name="Excel_BuiltIn_Print_Area_20" localSheetId="13">#REF!</definedName>
    <definedName name="Excel_BuiltIn_Print_Area_20" localSheetId="14">#REF!</definedName>
    <definedName name="Excel_BuiltIn_Print_Area_20" localSheetId="54">#REF!</definedName>
    <definedName name="Excel_BuiltIn_Print_Area_20" localSheetId="48">#REF!</definedName>
    <definedName name="Excel_BuiltIn_Print_Area_20" localSheetId="47">#REF!</definedName>
    <definedName name="Excel_BuiltIn_Print_Area_20" localSheetId="46">#REF!</definedName>
    <definedName name="Excel_BuiltIn_Print_Area_20" localSheetId="45">#REF!</definedName>
    <definedName name="Excel_BuiltIn_Print_Area_20" localSheetId="44">#REF!</definedName>
    <definedName name="Excel_BuiltIn_Print_Area_20" localSheetId="2">#REF!</definedName>
    <definedName name="Excel_BuiltIn_Print_Area_20" localSheetId="27">#REF!</definedName>
    <definedName name="Excel_BuiltIn_Print_Area_20" localSheetId="26">#REF!</definedName>
    <definedName name="Excel_BuiltIn_Print_Area_20" localSheetId="25">#REF!</definedName>
    <definedName name="Excel_BuiltIn_Print_Area_20" localSheetId="23">#REF!</definedName>
    <definedName name="Excel_BuiltIn_Print_Area_20" localSheetId="24">#REF!</definedName>
    <definedName name="Excel_BuiltIn_Print_Area_20" localSheetId="3">#REF!</definedName>
    <definedName name="Excel_BuiltIn_Print_Area_20" localSheetId="53">#REF!</definedName>
    <definedName name="Excel_BuiltIn_Print_Area_20" localSheetId="59">#REF!</definedName>
    <definedName name="Excel_BuiltIn_Print_Area_20" localSheetId="28">#REF!</definedName>
    <definedName name="Excel_BuiltIn_Print_Area_20" localSheetId="52">#REF!</definedName>
    <definedName name="Excel_BuiltIn_Print_Area_20" localSheetId="65">#REF!</definedName>
    <definedName name="Excel_BuiltIn_Print_Area_20" localSheetId="66">#REF!</definedName>
    <definedName name="Excel_BuiltIn_Print_Area_20" localSheetId="43">#REF!</definedName>
    <definedName name="Excel_BuiltIn_Print_Area_20" localSheetId="42">#REF!</definedName>
    <definedName name="Excel_BuiltIn_Print_Area_20" localSheetId="41">#REF!</definedName>
    <definedName name="Excel_BuiltIn_Print_Area_20" localSheetId="39">#REF!</definedName>
    <definedName name="Excel_BuiltIn_Print_Area_20" localSheetId="40">#REF!</definedName>
    <definedName name="Excel_BuiltIn_Print_Area_20" localSheetId="22">#REF!</definedName>
    <definedName name="Excel_BuiltIn_Print_Area_20" localSheetId="21">#REF!</definedName>
    <definedName name="Excel_BuiltIn_Print_Area_20" localSheetId="20">#REF!</definedName>
    <definedName name="Excel_BuiltIn_Print_Area_20" localSheetId="18">#REF!</definedName>
    <definedName name="Excel_BuiltIn_Print_Area_20" localSheetId="19">#REF!</definedName>
    <definedName name="Excel_BuiltIn_Print_Area_20" localSheetId="38">#REF!</definedName>
    <definedName name="Excel_BuiltIn_Print_Area_20" localSheetId="37">#REF!</definedName>
    <definedName name="Excel_BuiltIn_Print_Area_20" localSheetId="49">#REF!</definedName>
    <definedName name="Excel_BuiltIn_Print_Area_20">#REF!</definedName>
    <definedName name="_6Excel_BuiltIn_Print_Area_20_1">#N/A</definedName>
    <definedName name="Excel_BuiltIn_Print_Area_20_16">#N/A</definedName>
    <definedName name="Excel_BuiltIn_Print_Area_20_29">#N/A</definedName>
    <definedName name="Excel_BuiltIn_Print_Area_20_31">#N/A</definedName>
    <definedName name="Excel_BuiltIn_Print_Area_21" localSheetId="8">#REF!</definedName>
    <definedName name="Excel_BuiltIn_Print_Area_21" localSheetId="7">#REF!</definedName>
    <definedName name="Excel_BuiltIn_Print_Area_21" localSheetId="6">#REF!</definedName>
    <definedName name="Excel_BuiltIn_Print_Area_21" localSheetId="5">#REF!</definedName>
    <definedName name="Excel_BuiltIn_Print_Area_21" localSheetId="4">#REF!</definedName>
    <definedName name="Excel_BuiltIn_Print_Area_21" localSheetId="57">#REF!</definedName>
    <definedName name="Excel_BuiltIn_Print_Area_21" localSheetId="56">#REF!</definedName>
    <definedName name="Excel_BuiltIn_Print_Area_21" localSheetId="55">#REF!</definedName>
    <definedName name="Excel_BuiltIn_Print_Area_21" localSheetId="58">#REF!</definedName>
    <definedName name="Excel_BuiltIn_Print_Area_21" localSheetId="33">#REF!</definedName>
    <definedName name="Excel_BuiltIn_Print_Area_21" localSheetId="32">#REF!</definedName>
    <definedName name="Excel_BuiltIn_Print_Area_21" localSheetId="31">#REF!</definedName>
    <definedName name="Excel_BuiltIn_Print_Area_21" localSheetId="29">#REF!</definedName>
    <definedName name="Excel_BuiltIn_Print_Area_21" localSheetId="30">#REF!</definedName>
    <definedName name="Excel_BuiltIn_Print_Area_21" localSheetId="36">#REF!</definedName>
    <definedName name="Excel_BuiltIn_Print_Area_21" localSheetId="11">#REF!</definedName>
    <definedName name="Excel_BuiltIn_Print_Area_21" localSheetId="10">#REF!</definedName>
    <definedName name="Excel_BuiltIn_Print_Area_21" localSheetId="9">#REF!</definedName>
    <definedName name="Excel_BuiltIn_Print_Area_21" localSheetId="34">#REF!</definedName>
    <definedName name="Excel_BuiltIn_Print_Area_21" localSheetId="50">#REF!</definedName>
    <definedName name="Excel_BuiltIn_Print_Area_21" localSheetId="51">#REF!</definedName>
    <definedName name="Excel_BuiltIn_Print_Area_21" localSheetId="61">#REF!</definedName>
    <definedName name="Excel_BuiltIn_Print_Area_21" localSheetId="62">#REF!</definedName>
    <definedName name="Excel_BuiltIn_Print_Area_21" localSheetId="12">#REF!</definedName>
    <definedName name="Excel_BuiltIn_Print_Area_21" localSheetId="35">#REF!</definedName>
    <definedName name="Excel_BuiltIn_Print_Area_21" localSheetId="17">#REF!</definedName>
    <definedName name="Excel_BuiltIn_Print_Area_21" localSheetId="16">#REF!</definedName>
    <definedName name="Excel_BuiltIn_Print_Area_21" localSheetId="15">#REF!</definedName>
    <definedName name="Excel_BuiltIn_Print_Area_21" localSheetId="13">#REF!</definedName>
    <definedName name="Excel_BuiltIn_Print_Area_21" localSheetId="14">#REF!</definedName>
    <definedName name="Excel_BuiltIn_Print_Area_21" localSheetId="54">#REF!</definedName>
    <definedName name="Excel_BuiltIn_Print_Area_21" localSheetId="48">#REF!</definedName>
    <definedName name="Excel_BuiltIn_Print_Area_21" localSheetId="47">#REF!</definedName>
    <definedName name="Excel_BuiltIn_Print_Area_21" localSheetId="46">#REF!</definedName>
    <definedName name="Excel_BuiltIn_Print_Area_21" localSheetId="45">#REF!</definedName>
    <definedName name="Excel_BuiltIn_Print_Area_21" localSheetId="44">#REF!</definedName>
    <definedName name="Excel_BuiltIn_Print_Area_21" localSheetId="2">#REF!</definedName>
    <definedName name="Excel_BuiltIn_Print_Area_21" localSheetId="27">#REF!</definedName>
    <definedName name="Excel_BuiltIn_Print_Area_21" localSheetId="26">#REF!</definedName>
    <definedName name="Excel_BuiltIn_Print_Area_21" localSheetId="25">#REF!</definedName>
    <definedName name="Excel_BuiltIn_Print_Area_21" localSheetId="23">#REF!</definedName>
    <definedName name="Excel_BuiltIn_Print_Area_21" localSheetId="24">#REF!</definedName>
    <definedName name="Excel_BuiltIn_Print_Area_21" localSheetId="3">#REF!</definedName>
    <definedName name="Excel_BuiltIn_Print_Area_21" localSheetId="53">#REF!</definedName>
    <definedName name="Excel_BuiltIn_Print_Area_21" localSheetId="59">#REF!</definedName>
    <definedName name="Excel_BuiltIn_Print_Area_21" localSheetId="28">#REF!</definedName>
    <definedName name="Excel_BuiltIn_Print_Area_21" localSheetId="52">#REF!</definedName>
    <definedName name="Excel_BuiltIn_Print_Area_21" localSheetId="65">#REF!</definedName>
    <definedName name="Excel_BuiltIn_Print_Area_21" localSheetId="66">#REF!</definedName>
    <definedName name="Excel_BuiltIn_Print_Area_21" localSheetId="43">#REF!</definedName>
    <definedName name="Excel_BuiltIn_Print_Area_21" localSheetId="42">#REF!</definedName>
    <definedName name="Excel_BuiltIn_Print_Area_21" localSheetId="41">#REF!</definedName>
    <definedName name="Excel_BuiltIn_Print_Area_21" localSheetId="39">#REF!</definedName>
    <definedName name="Excel_BuiltIn_Print_Area_21" localSheetId="40">#REF!</definedName>
    <definedName name="Excel_BuiltIn_Print_Area_21" localSheetId="22">#REF!</definedName>
    <definedName name="Excel_BuiltIn_Print_Area_21" localSheetId="21">#REF!</definedName>
    <definedName name="Excel_BuiltIn_Print_Area_21" localSheetId="20">#REF!</definedName>
    <definedName name="Excel_BuiltIn_Print_Area_21" localSheetId="18">#REF!</definedName>
    <definedName name="Excel_BuiltIn_Print_Area_21" localSheetId="19">#REF!</definedName>
    <definedName name="Excel_BuiltIn_Print_Area_21" localSheetId="38">#REF!</definedName>
    <definedName name="Excel_BuiltIn_Print_Area_21" localSheetId="37">#REF!</definedName>
    <definedName name="Excel_BuiltIn_Print_Area_21" localSheetId="49">#REF!</definedName>
    <definedName name="Excel_BuiltIn_Print_Area_21">#REF!</definedName>
    <definedName name="_7Excel_BuiltIn_Print_Area_21_1">#N/A</definedName>
    <definedName name="Excel_BuiltIn_Print_Area_21_16">#N/A</definedName>
    <definedName name="Excel_BuiltIn_Print_Area_21_29">#N/A</definedName>
    <definedName name="Excel_BuiltIn_Print_Area_21_31">#N/A</definedName>
    <definedName name="Excel_BuiltIn_Print_Area_4" localSheetId="8">#REF!</definedName>
    <definedName name="Excel_BuiltIn_Print_Area_4" localSheetId="7">#REF!</definedName>
    <definedName name="Excel_BuiltIn_Print_Area_4" localSheetId="6">#REF!</definedName>
    <definedName name="Excel_BuiltIn_Print_Area_4" localSheetId="5">#REF!</definedName>
    <definedName name="Excel_BuiltIn_Print_Area_4" localSheetId="4">#REF!</definedName>
    <definedName name="Excel_BuiltIn_Print_Area_4" localSheetId="57">#REF!</definedName>
    <definedName name="Excel_BuiltIn_Print_Area_4" localSheetId="56">#REF!</definedName>
    <definedName name="Excel_BuiltIn_Print_Area_4" localSheetId="55">#REF!</definedName>
    <definedName name="Excel_BuiltIn_Print_Area_4" localSheetId="58">#REF!</definedName>
    <definedName name="Excel_BuiltIn_Print_Area_4" localSheetId="33">#REF!</definedName>
    <definedName name="Excel_BuiltIn_Print_Area_4" localSheetId="32">#REF!</definedName>
    <definedName name="Excel_BuiltIn_Print_Area_4" localSheetId="31">#REF!</definedName>
    <definedName name="Excel_BuiltIn_Print_Area_4" localSheetId="29">#REF!</definedName>
    <definedName name="Excel_BuiltIn_Print_Area_4" localSheetId="30">#REF!</definedName>
    <definedName name="Excel_BuiltIn_Print_Area_4" localSheetId="36">#REF!</definedName>
    <definedName name="Excel_BuiltIn_Print_Area_4" localSheetId="11">#REF!</definedName>
    <definedName name="Excel_BuiltIn_Print_Area_4" localSheetId="10">#REF!</definedName>
    <definedName name="Excel_BuiltIn_Print_Area_4" localSheetId="9">#REF!</definedName>
    <definedName name="Excel_BuiltIn_Print_Area_4" localSheetId="34">#REF!</definedName>
    <definedName name="Excel_BuiltIn_Print_Area_4" localSheetId="50">#REF!</definedName>
    <definedName name="Excel_BuiltIn_Print_Area_4" localSheetId="51">#REF!</definedName>
    <definedName name="Excel_BuiltIn_Print_Area_4" localSheetId="61">#REF!</definedName>
    <definedName name="Excel_BuiltIn_Print_Area_4" localSheetId="62">#REF!</definedName>
    <definedName name="Excel_BuiltIn_Print_Area_4" localSheetId="12">#REF!</definedName>
    <definedName name="Excel_BuiltIn_Print_Area_4" localSheetId="35">#REF!</definedName>
    <definedName name="Excel_BuiltIn_Print_Area_4" localSheetId="17">#REF!</definedName>
    <definedName name="Excel_BuiltIn_Print_Area_4" localSheetId="16">#REF!</definedName>
    <definedName name="Excel_BuiltIn_Print_Area_4" localSheetId="15">#REF!</definedName>
    <definedName name="Excel_BuiltIn_Print_Area_4" localSheetId="13">#REF!</definedName>
    <definedName name="Excel_BuiltIn_Print_Area_4" localSheetId="14">#REF!</definedName>
    <definedName name="Excel_BuiltIn_Print_Area_4" localSheetId="54">#REF!</definedName>
    <definedName name="Excel_BuiltIn_Print_Area_4" localSheetId="48">#REF!</definedName>
    <definedName name="Excel_BuiltIn_Print_Area_4" localSheetId="47">#REF!</definedName>
    <definedName name="Excel_BuiltIn_Print_Area_4" localSheetId="46">#REF!</definedName>
    <definedName name="Excel_BuiltIn_Print_Area_4" localSheetId="45">#REF!</definedName>
    <definedName name="Excel_BuiltIn_Print_Area_4" localSheetId="44">#REF!</definedName>
    <definedName name="Excel_BuiltIn_Print_Area_4" localSheetId="2">#REF!</definedName>
    <definedName name="Excel_BuiltIn_Print_Area_4" localSheetId="27">#REF!</definedName>
    <definedName name="Excel_BuiltIn_Print_Area_4" localSheetId="26">#REF!</definedName>
    <definedName name="Excel_BuiltIn_Print_Area_4" localSheetId="25">#REF!</definedName>
    <definedName name="Excel_BuiltIn_Print_Area_4" localSheetId="23">#REF!</definedName>
    <definedName name="Excel_BuiltIn_Print_Area_4" localSheetId="24">#REF!</definedName>
    <definedName name="Excel_BuiltIn_Print_Area_4" localSheetId="3">#REF!</definedName>
    <definedName name="Excel_BuiltIn_Print_Area_4" localSheetId="53">#REF!</definedName>
    <definedName name="Excel_BuiltIn_Print_Area_4" localSheetId="59">#REF!</definedName>
    <definedName name="Excel_BuiltIn_Print_Area_4" localSheetId="28">#REF!</definedName>
    <definedName name="Excel_BuiltIn_Print_Area_4" localSheetId="52">#REF!</definedName>
    <definedName name="Excel_BuiltIn_Print_Area_4" localSheetId="65">#REF!</definedName>
    <definedName name="Excel_BuiltIn_Print_Area_4" localSheetId="66">#REF!</definedName>
    <definedName name="Excel_BuiltIn_Print_Area_4" localSheetId="43">#REF!</definedName>
    <definedName name="Excel_BuiltIn_Print_Area_4" localSheetId="42">#REF!</definedName>
    <definedName name="Excel_BuiltIn_Print_Area_4" localSheetId="41">#REF!</definedName>
    <definedName name="Excel_BuiltIn_Print_Area_4" localSheetId="39">#REF!</definedName>
    <definedName name="Excel_BuiltIn_Print_Area_4" localSheetId="40">#REF!</definedName>
    <definedName name="Excel_BuiltIn_Print_Area_4" localSheetId="22">#REF!</definedName>
    <definedName name="Excel_BuiltIn_Print_Area_4" localSheetId="21">#REF!</definedName>
    <definedName name="Excel_BuiltIn_Print_Area_4" localSheetId="20">#REF!</definedName>
    <definedName name="Excel_BuiltIn_Print_Area_4" localSheetId="18">#REF!</definedName>
    <definedName name="Excel_BuiltIn_Print_Area_4" localSheetId="19">#REF!</definedName>
    <definedName name="Excel_BuiltIn_Print_Area_4" localSheetId="38">#REF!</definedName>
    <definedName name="Excel_BuiltIn_Print_Area_4" localSheetId="37">#REF!</definedName>
    <definedName name="Excel_BuiltIn_Print_Area_4" localSheetId="49">#REF!</definedName>
    <definedName name="Excel_BuiltIn_Print_Area_4">#REF!</definedName>
    <definedName name="_8Excel_BuiltIn_Print_Area_4_1">#N/A</definedName>
    <definedName name="Excel_BuiltIn_Print_Area_4_16">#N/A</definedName>
    <definedName name="Excel_BuiltIn_Print_Area_4_29">#N/A</definedName>
    <definedName name="Excel_BuiltIn_Print_Area_4_31">#N/A</definedName>
    <definedName name="Excel_BuiltIn_Print_Area_5" localSheetId="8">#REF!</definedName>
    <definedName name="Excel_BuiltIn_Print_Area_5" localSheetId="7">#REF!</definedName>
    <definedName name="Excel_BuiltIn_Print_Area_5" localSheetId="6">#REF!</definedName>
    <definedName name="Excel_BuiltIn_Print_Area_5" localSheetId="5">#REF!</definedName>
    <definedName name="Excel_BuiltIn_Print_Area_5" localSheetId="4">#REF!</definedName>
    <definedName name="Excel_BuiltIn_Print_Area_5" localSheetId="57">#REF!</definedName>
    <definedName name="Excel_BuiltIn_Print_Area_5" localSheetId="56">#REF!</definedName>
    <definedName name="Excel_BuiltIn_Print_Area_5" localSheetId="55">#REF!</definedName>
    <definedName name="Excel_BuiltIn_Print_Area_5" localSheetId="58">#REF!</definedName>
    <definedName name="Excel_BuiltIn_Print_Area_5" localSheetId="33">#REF!</definedName>
    <definedName name="Excel_BuiltIn_Print_Area_5" localSheetId="32">#REF!</definedName>
    <definedName name="Excel_BuiltIn_Print_Area_5" localSheetId="31">#REF!</definedName>
    <definedName name="Excel_BuiltIn_Print_Area_5" localSheetId="29">#REF!</definedName>
    <definedName name="Excel_BuiltIn_Print_Area_5" localSheetId="30">#REF!</definedName>
    <definedName name="Excel_BuiltIn_Print_Area_5" localSheetId="36">#REF!</definedName>
    <definedName name="Excel_BuiltIn_Print_Area_5" localSheetId="11">#REF!</definedName>
    <definedName name="Excel_BuiltIn_Print_Area_5" localSheetId="10">#REF!</definedName>
    <definedName name="Excel_BuiltIn_Print_Area_5" localSheetId="9">#REF!</definedName>
    <definedName name="Excel_BuiltIn_Print_Area_5" localSheetId="34">#REF!</definedName>
    <definedName name="Excel_BuiltIn_Print_Area_5" localSheetId="50">#REF!</definedName>
    <definedName name="Excel_BuiltIn_Print_Area_5" localSheetId="51">#REF!</definedName>
    <definedName name="Excel_BuiltIn_Print_Area_5" localSheetId="61">#REF!</definedName>
    <definedName name="Excel_BuiltIn_Print_Area_5" localSheetId="62">#REF!</definedName>
    <definedName name="Excel_BuiltIn_Print_Area_5" localSheetId="12">#REF!</definedName>
    <definedName name="Excel_BuiltIn_Print_Area_5" localSheetId="35">#REF!</definedName>
    <definedName name="Excel_BuiltIn_Print_Area_5" localSheetId="17">#REF!</definedName>
    <definedName name="Excel_BuiltIn_Print_Area_5" localSheetId="16">#REF!</definedName>
    <definedName name="Excel_BuiltIn_Print_Area_5" localSheetId="15">#REF!</definedName>
    <definedName name="Excel_BuiltIn_Print_Area_5" localSheetId="13">#REF!</definedName>
    <definedName name="Excel_BuiltIn_Print_Area_5" localSheetId="14">#REF!</definedName>
    <definedName name="Excel_BuiltIn_Print_Area_5" localSheetId="54">#REF!</definedName>
    <definedName name="Excel_BuiltIn_Print_Area_5" localSheetId="48">#REF!</definedName>
    <definedName name="Excel_BuiltIn_Print_Area_5" localSheetId="47">#REF!</definedName>
    <definedName name="Excel_BuiltIn_Print_Area_5" localSheetId="46">#REF!</definedName>
    <definedName name="Excel_BuiltIn_Print_Area_5" localSheetId="45">#REF!</definedName>
    <definedName name="Excel_BuiltIn_Print_Area_5" localSheetId="44">#REF!</definedName>
    <definedName name="Excel_BuiltIn_Print_Area_5" localSheetId="2">#REF!</definedName>
    <definedName name="Excel_BuiltIn_Print_Area_5" localSheetId="27">#REF!</definedName>
    <definedName name="Excel_BuiltIn_Print_Area_5" localSheetId="26">#REF!</definedName>
    <definedName name="Excel_BuiltIn_Print_Area_5" localSheetId="25">#REF!</definedName>
    <definedName name="Excel_BuiltIn_Print_Area_5" localSheetId="23">#REF!</definedName>
    <definedName name="Excel_BuiltIn_Print_Area_5" localSheetId="24">#REF!</definedName>
    <definedName name="Excel_BuiltIn_Print_Area_5" localSheetId="3">#REF!</definedName>
    <definedName name="Excel_BuiltIn_Print_Area_5" localSheetId="53">#REF!</definedName>
    <definedName name="Excel_BuiltIn_Print_Area_5" localSheetId="59">#REF!</definedName>
    <definedName name="Excel_BuiltIn_Print_Area_5" localSheetId="28">#REF!</definedName>
    <definedName name="Excel_BuiltIn_Print_Area_5" localSheetId="52">#REF!</definedName>
    <definedName name="Excel_BuiltIn_Print_Area_5" localSheetId="65">#REF!</definedName>
    <definedName name="Excel_BuiltIn_Print_Area_5" localSheetId="66">#REF!</definedName>
    <definedName name="Excel_BuiltIn_Print_Area_5" localSheetId="43">#REF!</definedName>
    <definedName name="Excel_BuiltIn_Print_Area_5" localSheetId="42">#REF!</definedName>
    <definedName name="Excel_BuiltIn_Print_Area_5" localSheetId="41">#REF!</definedName>
    <definedName name="Excel_BuiltIn_Print_Area_5" localSheetId="39">#REF!</definedName>
    <definedName name="Excel_BuiltIn_Print_Area_5" localSheetId="40">#REF!</definedName>
    <definedName name="Excel_BuiltIn_Print_Area_5" localSheetId="22">#REF!</definedName>
    <definedName name="Excel_BuiltIn_Print_Area_5" localSheetId="21">#REF!</definedName>
    <definedName name="Excel_BuiltIn_Print_Area_5" localSheetId="20">#REF!</definedName>
    <definedName name="Excel_BuiltIn_Print_Area_5" localSheetId="18">#REF!</definedName>
    <definedName name="Excel_BuiltIn_Print_Area_5" localSheetId="19">#REF!</definedName>
    <definedName name="Excel_BuiltIn_Print_Area_5" localSheetId="38">#REF!</definedName>
    <definedName name="Excel_BuiltIn_Print_Area_5" localSheetId="37">#REF!</definedName>
    <definedName name="Excel_BuiltIn_Print_Area_5" localSheetId="49">#REF!</definedName>
    <definedName name="Excel_BuiltIn_Print_Area_5">#REF!</definedName>
    <definedName name="_9Excel_BuiltIn_Print_Area_5_1">#N/A</definedName>
    <definedName name="Excel_BuiltIn_Print_Area_5_16">#N/A</definedName>
    <definedName name="Excel_BuiltIn_Print_Area_5_29">#N/A</definedName>
    <definedName name="Excel_BuiltIn_Print_Area_5_31">#N/A</definedName>
    <definedName name="Excel_BuiltIn_Print_Area_9" localSheetId="8">#REF!</definedName>
    <definedName name="Excel_BuiltIn_Print_Area_9" localSheetId="7">#REF!</definedName>
    <definedName name="Excel_BuiltIn_Print_Area_9" localSheetId="6">#REF!</definedName>
    <definedName name="Excel_BuiltIn_Print_Area_9" localSheetId="5">#REF!</definedName>
    <definedName name="Excel_BuiltIn_Print_Area_9" localSheetId="4">#REF!</definedName>
    <definedName name="Excel_BuiltIn_Print_Area_9" localSheetId="57">#REF!</definedName>
    <definedName name="Excel_BuiltIn_Print_Area_9" localSheetId="56">#REF!</definedName>
    <definedName name="Excel_BuiltIn_Print_Area_9" localSheetId="55">#REF!</definedName>
    <definedName name="Excel_BuiltIn_Print_Area_9" localSheetId="58">#REF!</definedName>
    <definedName name="Excel_BuiltIn_Print_Area_9" localSheetId="33">#REF!</definedName>
    <definedName name="Excel_BuiltIn_Print_Area_9" localSheetId="32">#REF!</definedName>
    <definedName name="Excel_BuiltIn_Print_Area_9" localSheetId="31">#REF!</definedName>
    <definedName name="Excel_BuiltIn_Print_Area_9" localSheetId="29">#REF!</definedName>
    <definedName name="Excel_BuiltIn_Print_Area_9" localSheetId="30">#REF!</definedName>
    <definedName name="Excel_BuiltIn_Print_Area_9" localSheetId="36">#REF!</definedName>
    <definedName name="Excel_BuiltIn_Print_Area_9" localSheetId="11">#REF!</definedName>
    <definedName name="Excel_BuiltIn_Print_Area_9" localSheetId="10">#REF!</definedName>
    <definedName name="Excel_BuiltIn_Print_Area_9" localSheetId="9">#REF!</definedName>
    <definedName name="Excel_BuiltIn_Print_Area_9" localSheetId="34">#REF!</definedName>
    <definedName name="Excel_BuiltIn_Print_Area_9" localSheetId="50">#REF!</definedName>
    <definedName name="Excel_BuiltIn_Print_Area_9" localSheetId="51">#REF!</definedName>
    <definedName name="Excel_BuiltIn_Print_Area_9" localSheetId="61">#REF!</definedName>
    <definedName name="Excel_BuiltIn_Print_Area_9" localSheetId="62">#REF!</definedName>
    <definedName name="Excel_BuiltIn_Print_Area_9" localSheetId="12">#REF!</definedName>
    <definedName name="Excel_BuiltIn_Print_Area_9" localSheetId="35">#REF!</definedName>
    <definedName name="Excel_BuiltIn_Print_Area_9" localSheetId="17">#REF!</definedName>
    <definedName name="Excel_BuiltIn_Print_Area_9" localSheetId="16">#REF!</definedName>
    <definedName name="Excel_BuiltIn_Print_Area_9" localSheetId="15">#REF!</definedName>
    <definedName name="Excel_BuiltIn_Print_Area_9" localSheetId="13">#REF!</definedName>
    <definedName name="Excel_BuiltIn_Print_Area_9" localSheetId="14">#REF!</definedName>
    <definedName name="Excel_BuiltIn_Print_Area_9" localSheetId="54">#REF!</definedName>
    <definedName name="Excel_BuiltIn_Print_Area_9" localSheetId="48">#REF!</definedName>
    <definedName name="Excel_BuiltIn_Print_Area_9" localSheetId="47">#REF!</definedName>
    <definedName name="Excel_BuiltIn_Print_Area_9" localSheetId="46">#REF!</definedName>
    <definedName name="Excel_BuiltIn_Print_Area_9" localSheetId="45">#REF!</definedName>
    <definedName name="Excel_BuiltIn_Print_Area_9" localSheetId="44">#REF!</definedName>
    <definedName name="Excel_BuiltIn_Print_Area_9" localSheetId="2">#REF!</definedName>
    <definedName name="Excel_BuiltIn_Print_Area_9" localSheetId="27">#REF!</definedName>
    <definedName name="Excel_BuiltIn_Print_Area_9" localSheetId="26">#REF!</definedName>
    <definedName name="Excel_BuiltIn_Print_Area_9" localSheetId="25">#REF!</definedName>
    <definedName name="Excel_BuiltIn_Print_Area_9" localSheetId="23">#REF!</definedName>
    <definedName name="Excel_BuiltIn_Print_Area_9" localSheetId="24">#REF!</definedName>
    <definedName name="Excel_BuiltIn_Print_Area_9" localSheetId="3">#REF!</definedName>
    <definedName name="Excel_BuiltIn_Print_Area_9" localSheetId="53">#REF!</definedName>
    <definedName name="Excel_BuiltIn_Print_Area_9" localSheetId="59">#REF!</definedName>
    <definedName name="Excel_BuiltIn_Print_Area_9" localSheetId="28">#REF!</definedName>
    <definedName name="Excel_BuiltIn_Print_Area_9" localSheetId="52">#REF!</definedName>
    <definedName name="Excel_BuiltIn_Print_Area_9" localSheetId="65">#REF!</definedName>
    <definedName name="Excel_BuiltIn_Print_Area_9" localSheetId="66">#REF!</definedName>
    <definedName name="Excel_BuiltIn_Print_Area_9" localSheetId="43">#REF!</definedName>
    <definedName name="Excel_BuiltIn_Print_Area_9" localSheetId="42">#REF!</definedName>
    <definedName name="Excel_BuiltIn_Print_Area_9" localSheetId="41">#REF!</definedName>
    <definedName name="Excel_BuiltIn_Print_Area_9" localSheetId="39">#REF!</definedName>
    <definedName name="Excel_BuiltIn_Print_Area_9" localSheetId="40">#REF!</definedName>
    <definedName name="Excel_BuiltIn_Print_Area_9" localSheetId="22">#REF!</definedName>
    <definedName name="Excel_BuiltIn_Print_Area_9" localSheetId="21">#REF!</definedName>
    <definedName name="Excel_BuiltIn_Print_Area_9" localSheetId="20">#REF!</definedName>
    <definedName name="Excel_BuiltIn_Print_Area_9" localSheetId="18">#REF!</definedName>
    <definedName name="Excel_BuiltIn_Print_Area_9" localSheetId="19">#REF!</definedName>
    <definedName name="Excel_BuiltIn_Print_Area_9" localSheetId="38">#REF!</definedName>
    <definedName name="Excel_BuiltIn_Print_Area_9" localSheetId="37">#REF!</definedName>
    <definedName name="Excel_BuiltIn_Print_Area_9" localSheetId="49">#REF!</definedName>
    <definedName name="Excel_BuiltIn_Print_Area_9">#REF!</definedName>
    <definedName name="_10Excel_BuiltIn_Print_Area_9_1">#N/A</definedName>
    <definedName name="Excel_BuiltIn_Print_Area_9_16">#N/A</definedName>
    <definedName name="Excel_BuiltIn_Print_Area_9_29">#N/A</definedName>
    <definedName name="Excel_BuiltIn_Print_Area_9_31">#N/A</definedName>
    <definedName name="_xlnm.Print_Area" localSheetId="8">'100m.'!$A$1:$P$55</definedName>
    <definedName name="_xlnm.Print_Area" localSheetId="7">'100m. (Final)'!$A$1:$P$55</definedName>
    <definedName name="_xlnm.Print_Area" localSheetId="6">'100m. (Seçme Tasnif)'!$A$1:$P$55</definedName>
    <definedName name="_xlnm.Print_Area" localSheetId="5">'100m. SEÇME(2)'!$A$1:$P$38</definedName>
    <definedName name="_xlnm.Print_Area" localSheetId="4">'100m.SEÇME (1)'!$A$1:$P$38</definedName>
    <definedName name="_xlnm.Print_Area" localSheetId="57">'110m.Eng.'!$A$1:$P$39</definedName>
    <definedName name="_xlnm.Print_Area" localSheetId="56">'110m.Eng. Final'!$A$1:$P$47</definedName>
    <definedName name="_xlnm.Print_Area" localSheetId="55">'110m.Eng.SEÇME'!$A$1:$P$47</definedName>
    <definedName name="_xlnm.Print_Area" localSheetId="58">'1500m.'!$A$1:$P$51</definedName>
    <definedName name="_xlnm.Print_Area" localSheetId="33">'200m.'!$A$1:$P$47</definedName>
    <definedName name="_xlnm.Print_Area" localSheetId="32">'200m. (Final)'!$A$1:$P$46</definedName>
    <definedName name="_xlnm.Print_Area" localSheetId="31">'200m. (Seçme Tasnif)'!$A$1:$P$47</definedName>
    <definedName name="_xlnm.Print_Area" localSheetId="29">'200m.SEÇME (1)'!$A$1:$P$38</definedName>
    <definedName name="_xlnm.Print_Area" localSheetId="30">'200m.SEÇME (2)'!$A$1:$P$38</definedName>
    <definedName name="_xlnm.Print_Area" localSheetId="36">'3000m.Eng.'!$A$1:$P$50</definedName>
    <definedName name="_xlnm.Print_Area" localSheetId="11">'400m.'!$A$1:$P$54</definedName>
    <definedName name="_xlnm.Print_Area" localSheetId="10">'400m. (2)'!$A$1:$P$38</definedName>
    <definedName name="_xlnm.Print_Area" localSheetId="9">'400m.(1)'!$A$1:$P$38</definedName>
    <definedName name="_xlnm.Print_Area" localSheetId="34">'400m.Eng.'!$A$1:$P$47</definedName>
    <definedName name="_xlnm.Print_Area" localSheetId="50">'4x100m.'!$A$1:$P$47</definedName>
    <definedName name="_xlnm.Print_Area" localSheetId="51">'4x100m. (Liste)'!$A$1:$M$74</definedName>
    <definedName name="_xlnm.Print_Area" localSheetId="61">'4x400m.'!$A$1:$P$47</definedName>
    <definedName name="_xlnm.Print_Area" localSheetId="62">'4x400m. (Liste)'!$A$1:$M$74</definedName>
    <definedName name="_xlnm.Print_Area" localSheetId="12">'5000m.'!$A$1:$P$51</definedName>
    <definedName name="_xlnm.Print_Area" localSheetId="35">'800m.'!$A$1:$P$51</definedName>
    <definedName name="_xlnm.Print_Area" localSheetId="17">Cirit!$A$1:$P$43</definedName>
    <definedName name="_xlnm.Print_Area" localSheetId="16">'Cirit (FİNAL)'!$A$1:$P$45</definedName>
    <definedName name="_xlnm.Print_Area" localSheetId="15">'Cirit (Seçme Tasnif)'!$A$1:$P$45</definedName>
    <definedName name="_xlnm.Print_Area" localSheetId="13">'Cirit SEÇME (A)'!$A$1:$P$45</definedName>
    <definedName name="_xlnm.Print_Area" localSheetId="14">'Cirit SEÇME (B)'!$A$1:$P$45</definedName>
    <definedName name="_xlnm.Print_Area" localSheetId="54">Çekiç!$A$1:$P$45</definedName>
    <definedName name="_xlnm.Print_Area" localSheetId="48">Disk!$A$1:$P$47</definedName>
    <definedName name="_xlnm.Print_Area" localSheetId="47">'Disk (Final)'!$A$1:$P$45</definedName>
    <definedName name="_xlnm.Print_Area" localSheetId="46">'Disk (Seçme Tasnif)'!$A$1:$P$45</definedName>
    <definedName name="_xlnm.Print_Area" localSheetId="45">'Disk SEÇME (B)'!$A$1:$P$45</definedName>
    <definedName name="_xlnm.Print_Area" localSheetId="44">'Disk SEÇMİ (A)'!$A$1:$P$45</definedName>
    <definedName name="_xlnm.Print_Area" localSheetId="2">'FERDİ KAYIT LİSTESİ'!$A$1:$L$260</definedName>
    <definedName name="_xlnm.Print_Area" localSheetId="27">Gülle!$A$1:$P$44</definedName>
    <definedName name="_xlnm.Print_Area" localSheetId="26">'Gülle (Final)'!$A$1:$P$45</definedName>
    <definedName name="_xlnm.Print_Area" localSheetId="25">'Gülle (Seçme Tasnif)'!$A$1:$P$45</definedName>
    <definedName name="_xlnm.Print_Area" localSheetId="23">'Gülle SEÇME (A)'!$A$1:$P$45</definedName>
    <definedName name="_xlnm.Print_Area" localSheetId="24">'Gülle SEÇME (B)'!$A$1:$P$45</definedName>
    <definedName name="_xlnm.Print_Area" localSheetId="3">'KAYIT LİSTESİ'!$A$1:$L$1135</definedName>
    <definedName name="_xlnm.Print_Area" localSheetId="53">Sırık!$A$1:$BT$31</definedName>
    <definedName name="_xlnm.Print_Area" localSheetId="59">SırıkK!$A$1:$BQ$70</definedName>
    <definedName name="_xlnm.Print_Area" localSheetId="63">'TAKIM LİSTE'!$A$1:$F$36</definedName>
    <definedName name="_xlnm.Print_Area" localSheetId="28">'TAKIM PUAN (1.GÜN)'!$A$1:$O$61</definedName>
    <definedName name="_xlnm.Print_Area" localSheetId="52">'TAKIM PUAN (2.GÜN)'!$A$1:$U$61</definedName>
    <definedName name="_xlnm.Print_Area" localSheetId="65">'TAKIM PUAN (3.GÜN)'!$A$1:$P$61</definedName>
    <definedName name="_xlnm.Print_Area" localSheetId="66">'TAKIM PUAN (GENEL)'!$A$1:$AR$61</definedName>
    <definedName name="_xlnm.Print_Area" localSheetId="43">Uzun!$A$1:$P$46</definedName>
    <definedName name="_xlnm.Print_Area" localSheetId="42">'Uzun (Final)'!$A$1:$P$45</definedName>
    <definedName name="_xlnm.Print_Area" localSheetId="41">'Uzun (Seçme Tasnif)'!$A$1:$P$46</definedName>
    <definedName name="_xlnm.Print_Area" localSheetId="39">'Uzun SEÇME (A)'!$A$1:$P$45</definedName>
    <definedName name="_xlnm.Print_Area" localSheetId="40">'Uzun SEÇME (B)'!$A$1:$P$45</definedName>
    <definedName name="_xlnm.Print_Area" localSheetId="22">Üçadım!$A$1:$P$44</definedName>
    <definedName name="_xlnm.Print_Area" localSheetId="21">'Üçadım (Final)'!$A$1:$P$45</definedName>
    <definedName name="_xlnm.Print_Area" localSheetId="20">'Üçadım (Seçme Tasnif)'!$A$1:$P$45</definedName>
    <definedName name="_xlnm.Print_Area" localSheetId="18">'Üçadım SEÇME (A)'!$A$1:$P$45</definedName>
    <definedName name="_xlnm.Print_Area" localSheetId="19">'Üçadım SEÇME (B)'!$A$1:$P$45</definedName>
    <definedName name="_xlnm.Print_Area" localSheetId="38">Yüksek!$A$1:$BQ$35</definedName>
    <definedName name="_xlnm.Print_Area" localSheetId="37">'Yüksek (A-B)'!$A$1:$BQ$67</definedName>
    <definedName name="_xlnm.Print_Area" localSheetId="49">Yürüyüş!$A$1:$P$29</definedName>
    <definedName name="_xlnm.Print_Titles" localSheetId="2">'FERDİ KAYIT LİSTESİ'!$1:$3</definedName>
    <definedName name="_xlnm.Print_Titles" localSheetId="3">'KAYIT LİSTESİ'!$1:$3</definedName>
    <definedName name="_xlnm.Print_Titles" localSheetId="28">'TAKIM PUAN (1.GÜN)'!$1:$2</definedName>
    <definedName name="_xlnm.Print_Titles" localSheetId="52">'TAKIM PUAN (2.GÜN)'!$1:$2</definedName>
    <definedName name="_xlnm.Print_Titles" localSheetId="65">'TAKIM PUAN (3.GÜN)'!$1:$2</definedName>
    <definedName name="_xlnm.Print_Titles" localSheetId="66">'TAKIM PUAN (GENEL)'!$1:$2</definedName>
  </definedNames>
  <calcPr calcId="125725" fullCalcOnLoad="1"/>
</workbook>
</file>

<file path=xl/calcChain.xml><?xml version="1.0" encoding="utf-8"?>
<calcChain xmlns="http://schemas.openxmlformats.org/spreadsheetml/2006/main">
  <c r="AM8" i="353"/>
  <c r="AN8"/>
  <c r="AM9"/>
  <c r="AN9"/>
  <c r="AM13"/>
  <c r="AN13"/>
  <c r="AM12"/>
  <c r="AN12"/>
  <c r="AM10"/>
  <c r="AN10"/>
  <c r="AM11"/>
  <c r="AN11"/>
  <c r="AM14"/>
  <c r="AN14"/>
  <c r="AM15"/>
  <c r="AN15"/>
  <c r="AM17"/>
  <c r="AN17"/>
  <c r="AM20"/>
  <c r="AN20"/>
  <c r="AM19"/>
  <c r="AN19"/>
  <c r="AM16"/>
  <c r="AN16"/>
  <c r="AM21"/>
  <c r="AN21"/>
  <c r="AM18"/>
  <c r="AN18"/>
  <c r="AM23"/>
  <c r="AN23"/>
  <c r="AM26"/>
  <c r="AN26"/>
  <c r="AM25"/>
  <c r="AN25"/>
  <c r="AM22"/>
  <c r="AN22"/>
  <c r="AM30"/>
  <c r="AN30"/>
  <c r="AM24"/>
  <c r="AN24"/>
  <c r="AM28"/>
  <c r="AN28"/>
  <c r="AM33"/>
  <c r="AN33"/>
  <c r="AM31"/>
  <c r="AN31"/>
  <c r="AM32"/>
  <c r="AN32"/>
  <c r="AM29"/>
  <c r="AN29"/>
  <c r="AM34"/>
  <c r="AN34"/>
  <c r="AM35"/>
  <c r="AN35"/>
  <c r="AM27"/>
  <c r="AN27"/>
  <c r="AM36"/>
  <c r="AN36"/>
  <c r="AM37"/>
  <c r="AN37"/>
  <c r="AM38"/>
  <c r="AN38"/>
  <c r="AM39"/>
  <c r="AN39"/>
  <c r="AM40"/>
  <c r="AN40"/>
  <c r="AM41"/>
  <c r="AN41"/>
  <c r="AM42"/>
  <c r="AN42"/>
  <c r="AM43"/>
  <c r="AN43"/>
  <c r="AM44"/>
  <c r="AN44"/>
  <c r="AM46"/>
  <c r="AN46"/>
  <c r="AM45"/>
  <c r="AN45"/>
  <c r="AM47"/>
  <c r="AN47"/>
  <c r="AM48"/>
  <c r="AN48"/>
  <c r="AM49"/>
  <c r="AN49"/>
  <c r="AM50"/>
  <c r="AN50"/>
  <c r="AM51"/>
  <c r="AN51"/>
  <c r="AM52"/>
  <c r="AN52"/>
  <c r="AN7"/>
  <c r="AM7"/>
  <c r="G26"/>
  <c r="B723" i="262"/>
  <c r="B711"/>
  <c r="AO50" i="353"/>
  <c r="AP50"/>
  <c r="AO33"/>
  <c r="AP33"/>
  <c r="AO12"/>
  <c r="AP12"/>
  <c r="AO15"/>
  <c r="AP15"/>
  <c r="AO16"/>
  <c r="AP16"/>
  <c r="AO25"/>
  <c r="AP25"/>
  <c r="AO8"/>
  <c r="AP8"/>
  <c r="AO20"/>
  <c r="AP20"/>
  <c r="AO28"/>
  <c r="AP28"/>
  <c r="AO23"/>
  <c r="AP23"/>
  <c r="AO30"/>
  <c r="AP30"/>
  <c r="AQ30" s="1"/>
  <c r="AO36"/>
  <c r="AP36"/>
  <c r="AO45"/>
  <c r="AP45"/>
  <c r="AO34"/>
  <c r="AP34"/>
  <c r="AO49"/>
  <c r="AP49"/>
  <c r="AO48"/>
  <c r="AP48"/>
  <c r="AO21"/>
  <c r="AP21"/>
  <c r="AQ21" s="1"/>
  <c r="AO44"/>
  <c r="AP44"/>
  <c r="AO7"/>
  <c r="AP7"/>
  <c r="AO47"/>
  <c r="AP47"/>
  <c r="AO41"/>
  <c r="AP41"/>
  <c r="AO22"/>
  <c r="AP22"/>
  <c r="AO26"/>
  <c r="AP26"/>
  <c r="AO29"/>
  <c r="AP29"/>
  <c r="AO40"/>
  <c r="AP40"/>
  <c r="AO13"/>
  <c r="AP13"/>
  <c r="AO46"/>
  <c r="AP46"/>
  <c r="AO11"/>
  <c r="AP11"/>
  <c r="AO32"/>
  <c r="AP32"/>
  <c r="AQ32" s="1"/>
  <c r="AO31"/>
  <c r="AP31"/>
  <c r="AO17"/>
  <c r="AP17"/>
  <c r="AO10"/>
  <c r="AP10"/>
  <c r="AO39"/>
  <c r="AP39"/>
  <c r="AO9"/>
  <c r="AP9"/>
  <c r="AO51"/>
  <c r="AP51"/>
  <c r="AO24"/>
  <c r="AP24"/>
  <c r="AO18"/>
  <c r="AP18"/>
  <c r="AO19"/>
  <c r="AP19"/>
  <c r="AO43"/>
  <c r="AP43"/>
  <c r="AO37"/>
  <c r="AP37"/>
  <c r="AO42"/>
  <c r="AP42"/>
  <c r="AO14"/>
  <c r="AP14"/>
  <c r="AO38"/>
  <c r="AP38"/>
  <c r="AO35"/>
  <c r="AP35"/>
  <c r="AO52"/>
  <c r="AP52"/>
  <c r="AP27"/>
  <c r="AO27"/>
  <c r="B717" i="262"/>
  <c r="B842"/>
  <c r="B841"/>
  <c r="F478" i="268"/>
  <c r="B715" i="262"/>
  <c r="B714"/>
  <c r="E50" i="353"/>
  <c r="F50"/>
  <c r="E33"/>
  <c r="F33"/>
  <c r="E12"/>
  <c r="F12"/>
  <c r="E15"/>
  <c r="F15"/>
  <c r="E16"/>
  <c r="F16"/>
  <c r="E25"/>
  <c r="F25"/>
  <c r="E8"/>
  <c r="F8"/>
  <c r="E20"/>
  <c r="F20"/>
  <c r="E28"/>
  <c r="F28"/>
  <c r="E23"/>
  <c r="F23"/>
  <c r="E30"/>
  <c r="F30"/>
  <c r="E36"/>
  <c r="F36"/>
  <c r="E45"/>
  <c r="F45"/>
  <c r="E34"/>
  <c r="F34"/>
  <c r="E49"/>
  <c r="F49"/>
  <c r="E48"/>
  <c r="F48"/>
  <c r="E21"/>
  <c r="F21"/>
  <c r="E44"/>
  <c r="F44"/>
  <c r="E7"/>
  <c r="F7"/>
  <c r="E47"/>
  <c r="F47"/>
  <c r="E41"/>
  <c r="F41"/>
  <c r="E22"/>
  <c r="F22"/>
  <c r="E26"/>
  <c r="F26"/>
  <c r="E29"/>
  <c r="F29"/>
  <c r="E40"/>
  <c r="F40"/>
  <c r="E13"/>
  <c r="F13"/>
  <c r="E46"/>
  <c r="F46"/>
  <c r="E11"/>
  <c r="F11"/>
  <c r="E32"/>
  <c r="F32"/>
  <c r="E31"/>
  <c r="F31"/>
  <c r="E17"/>
  <c r="F17"/>
  <c r="E10"/>
  <c r="F10"/>
  <c r="E39"/>
  <c r="F39"/>
  <c r="E9"/>
  <c r="F9"/>
  <c r="E51"/>
  <c r="F51"/>
  <c r="E24"/>
  <c r="F24"/>
  <c r="E18"/>
  <c r="F18"/>
  <c r="E19"/>
  <c r="F19"/>
  <c r="E43"/>
  <c r="F43"/>
  <c r="E37"/>
  <c r="F37"/>
  <c r="E42"/>
  <c r="F42"/>
  <c r="E14"/>
  <c r="F14"/>
  <c r="E38"/>
  <c r="F38"/>
  <c r="E35"/>
  <c r="F35"/>
  <c r="E52"/>
  <c r="F52"/>
  <c r="E53"/>
  <c r="F53"/>
  <c r="E54"/>
  <c r="F54"/>
  <c r="E55"/>
  <c r="F55"/>
  <c r="E56"/>
  <c r="F56"/>
  <c r="E57"/>
  <c r="F57"/>
  <c r="E58"/>
  <c r="F58"/>
  <c r="E59"/>
  <c r="F59"/>
  <c r="E60"/>
  <c r="F60"/>
  <c r="E61"/>
  <c r="F61"/>
  <c r="F27"/>
  <c r="E27"/>
  <c r="B712" i="262"/>
  <c r="B709"/>
  <c r="B716"/>
  <c r="B718"/>
  <c r="B722"/>
  <c r="B888"/>
  <c r="B858"/>
  <c r="B854"/>
  <c r="B863"/>
  <c r="B856"/>
  <c r="B855"/>
  <c r="B887"/>
  <c r="B881"/>
  <c r="B891"/>
  <c r="B890"/>
  <c r="B889"/>
  <c r="B886"/>
  <c r="B885"/>
  <c r="B884"/>
  <c r="B883"/>
  <c r="B882"/>
  <c r="B880"/>
  <c r="B879"/>
  <c r="B878"/>
  <c r="B877"/>
  <c r="B876"/>
  <c r="B875"/>
  <c r="B874"/>
  <c r="B873"/>
  <c r="B872"/>
  <c r="B871"/>
  <c r="B870"/>
  <c r="B844"/>
  <c r="B845"/>
  <c r="B846"/>
  <c r="B847"/>
  <c r="B848"/>
  <c r="B849"/>
  <c r="B850"/>
  <c r="B851"/>
  <c r="B852"/>
  <c r="B853"/>
  <c r="B857"/>
  <c r="B859"/>
  <c r="B860"/>
  <c r="B861"/>
  <c r="B862"/>
  <c r="B864"/>
  <c r="B865"/>
  <c r="B866"/>
  <c r="B867"/>
  <c r="B868"/>
  <c r="B869"/>
  <c r="B1135"/>
  <c r="B1134"/>
  <c r="B1133"/>
  <c r="B1132"/>
  <c r="B1131"/>
  <c r="B1130"/>
  <c r="B1129"/>
  <c r="B1128"/>
  <c r="B1127"/>
  <c r="B1126"/>
  <c r="B1125"/>
  <c r="B1124"/>
  <c r="B1123"/>
  <c r="B1122"/>
  <c r="B1121"/>
  <c r="B1120"/>
  <c r="B1119"/>
  <c r="B1118"/>
  <c r="B1117"/>
  <c r="B1116"/>
  <c r="B1115"/>
  <c r="B1114"/>
  <c r="B1113"/>
  <c r="B1112"/>
  <c r="B1111"/>
  <c r="B1110"/>
  <c r="B1109"/>
  <c r="B1108"/>
  <c r="B1107"/>
  <c r="B1106"/>
  <c r="B1105"/>
  <c r="B1104"/>
  <c r="B1103"/>
  <c r="B1102"/>
  <c r="B1101"/>
  <c r="B1100"/>
  <c r="B1099"/>
  <c r="B1098"/>
  <c r="B1097"/>
  <c r="B1096"/>
  <c r="B1095"/>
  <c r="B1094"/>
  <c r="B1093"/>
  <c r="B1092"/>
  <c r="B1091"/>
  <c r="B1090"/>
  <c r="B1089"/>
  <c r="B1088"/>
  <c r="B1087"/>
  <c r="B1086"/>
  <c r="B1085"/>
  <c r="B1084"/>
  <c r="B1083"/>
  <c r="B1082"/>
  <c r="B1081"/>
  <c r="B1080"/>
  <c r="B1079"/>
  <c r="B1078"/>
  <c r="B1077"/>
  <c r="B1076"/>
  <c r="B1075"/>
  <c r="B1074"/>
  <c r="B1073"/>
  <c r="B1072"/>
  <c r="B1071"/>
  <c r="B1070"/>
  <c r="B1069"/>
  <c r="B1068"/>
  <c r="B1067"/>
  <c r="B1066"/>
  <c r="B1065"/>
  <c r="B1064"/>
  <c r="B1063"/>
  <c r="B1062"/>
  <c r="B1061"/>
  <c r="B1060"/>
  <c r="B1059"/>
  <c r="B1058"/>
  <c r="B1057"/>
  <c r="B1056"/>
  <c r="B1055"/>
  <c r="B1054"/>
  <c r="B1053"/>
  <c r="B1052"/>
  <c r="B1051"/>
  <c r="B1050"/>
  <c r="B1049"/>
  <c r="B1048"/>
  <c r="B1047"/>
  <c r="B1046"/>
  <c r="B1045"/>
  <c r="B1044"/>
  <c r="B1043"/>
  <c r="B1042"/>
  <c r="B1041"/>
  <c r="B1040"/>
  <c r="B1039"/>
  <c r="B1038"/>
  <c r="B1037"/>
  <c r="B1036"/>
  <c r="B1035"/>
  <c r="B1034"/>
  <c r="B1033"/>
  <c r="B1032"/>
  <c r="B1031"/>
  <c r="B1030"/>
  <c r="B1029"/>
  <c r="B1028"/>
  <c r="B1027"/>
  <c r="B1026"/>
  <c r="B1025"/>
  <c r="B1024"/>
  <c r="B1023"/>
  <c r="B1022"/>
  <c r="B1021"/>
  <c r="B1020"/>
  <c r="B1019"/>
  <c r="B1018"/>
  <c r="B1017"/>
  <c r="B1016"/>
  <c r="B1015"/>
  <c r="B1014"/>
  <c r="B1013"/>
  <c r="B1012"/>
  <c r="B1011"/>
  <c r="B1010"/>
  <c r="B1009"/>
  <c r="B1008"/>
  <c r="B1007"/>
  <c r="B1006"/>
  <c r="B1005"/>
  <c r="B1004"/>
  <c r="B1003"/>
  <c r="B1002"/>
  <c r="B1001"/>
  <c r="B1000"/>
  <c r="B999"/>
  <c r="B998"/>
  <c r="B997"/>
  <c r="B996"/>
  <c r="B995"/>
  <c r="B994"/>
  <c r="B993"/>
  <c r="B992"/>
  <c r="B991"/>
  <c r="B990"/>
  <c r="B989"/>
  <c r="B988"/>
  <c r="B987"/>
  <c r="B986"/>
  <c r="B985"/>
  <c r="B984"/>
  <c r="B983"/>
  <c r="B982"/>
  <c r="B981"/>
  <c r="B980"/>
  <c r="B979"/>
  <c r="B978"/>
  <c r="B977"/>
  <c r="B976"/>
  <c r="B975"/>
  <c r="B974"/>
  <c r="B973"/>
  <c r="B972"/>
  <c r="B971"/>
  <c r="B970"/>
  <c r="B969"/>
  <c r="B968"/>
  <c r="B967"/>
  <c r="B966"/>
  <c r="B965"/>
  <c r="B964"/>
  <c r="B963"/>
  <c r="B962"/>
  <c r="B961"/>
  <c r="B960"/>
  <c r="B959"/>
  <c r="B958"/>
  <c r="B957"/>
  <c r="B956"/>
  <c r="B955"/>
  <c r="B954"/>
  <c r="B953"/>
  <c r="B952"/>
  <c r="B951"/>
  <c r="B950"/>
  <c r="B949"/>
  <c r="B948"/>
  <c r="B947"/>
  <c r="B946"/>
  <c r="B945"/>
  <c r="B944"/>
  <c r="B943"/>
  <c r="B942"/>
  <c r="B941"/>
  <c r="B940"/>
  <c r="B939"/>
  <c r="B938"/>
  <c r="B937"/>
  <c r="B936"/>
  <c r="B935"/>
  <c r="B934"/>
  <c r="B933"/>
  <c r="B932"/>
  <c r="B931"/>
  <c r="B930"/>
  <c r="B929"/>
  <c r="B928"/>
  <c r="B927"/>
  <c r="B926"/>
  <c r="B925"/>
  <c r="B924"/>
  <c r="B923"/>
  <c r="B922"/>
  <c r="B921"/>
  <c r="B920"/>
  <c r="B919"/>
  <c r="B918"/>
  <c r="B917"/>
  <c r="B916"/>
  <c r="B915"/>
  <c r="B914"/>
  <c r="B913"/>
  <c r="B912"/>
  <c r="B911"/>
  <c r="B910"/>
  <c r="B909"/>
  <c r="B908"/>
  <c r="B907"/>
  <c r="B906"/>
  <c r="B905"/>
  <c r="B904"/>
  <c r="B903"/>
  <c r="B902"/>
  <c r="B901"/>
  <c r="B900"/>
  <c r="B899"/>
  <c r="B898"/>
  <c r="B897"/>
  <c r="B896"/>
  <c r="B895"/>
  <c r="B894"/>
  <c r="B893"/>
  <c r="B892"/>
  <c r="B843"/>
  <c r="B840"/>
  <c r="B839"/>
  <c r="B838"/>
  <c r="B837"/>
  <c r="B836"/>
  <c r="B835"/>
  <c r="B834"/>
  <c r="B833"/>
  <c r="B832"/>
  <c r="B831"/>
  <c r="B830"/>
  <c r="B829"/>
  <c r="B828"/>
  <c r="B827"/>
  <c r="B826"/>
  <c r="B825"/>
  <c r="B824"/>
  <c r="B823"/>
  <c r="B822"/>
  <c r="B821"/>
  <c r="B820"/>
  <c r="B819"/>
  <c r="B818"/>
  <c r="B817"/>
  <c r="B816"/>
  <c r="B815"/>
  <c r="B814"/>
  <c r="B813"/>
  <c r="B812"/>
  <c r="B811"/>
  <c r="B810"/>
  <c r="B809"/>
  <c r="B808"/>
  <c r="B807"/>
  <c r="B806"/>
  <c r="B805"/>
  <c r="B804"/>
  <c r="B803"/>
  <c r="B802"/>
  <c r="B801"/>
  <c r="B800"/>
  <c r="B799"/>
  <c r="B798"/>
  <c r="B797"/>
  <c r="B796"/>
  <c r="B795"/>
  <c r="B794"/>
  <c r="B793"/>
  <c r="B792"/>
  <c r="B791"/>
  <c r="B790"/>
  <c r="B789"/>
  <c r="B788"/>
  <c r="B787"/>
  <c r="B786"/>
  <c r="B785"/>
  <c r="B784"/>
  <c r="B783"/>
  <c r="B782"/>
  <c r="B781"/>
  <c r="B780"/>
  <c r="B779"/>
  <c r="B778"/>
  <c r="B777"/>
  <c r="B776"/>
  <c r="B775"/>
  <c r="B774"/>
  <c r="B773"/>
  <c r="B772"/>
  <c r="B771"/>
  <c r="B770"/>
  <c r="B769"/>
  <c r="B768"/>
  <c r="B767"/>
  <c r="B766"/>
  <c r="B765"/>
  <c r="B764"/>
  <c r="B763"/>
  <c r="B762"/>
  <c r="B761"/>
  <c r="B760"/>
  <c r="B759"/>
  <c r="B758"/>
  <c r="B757"/>
  <c r="B756"/>
  <c r="B755"/>
  <c r="B754"/>
  <c r="B753"/>
  <c r="B752"/>
  <c r="B751"/>
  <c r="B750"/>
  <c r="B749"/>
  <c r="B748"/>
  <c r="B747"/>
  <c r="B746"/>
  <c r="B745"/>
  <c r="B744"/>
  <c r="B743"/>
  <c r="B742"/>
  <c r="B741"/>
  <c r="B740"/>
  <c r="B739"/>
  <c r="B738"/>
  <c r="B737"/>
  <c r="B736"/>
  <c r="B735"/>
  <c r="B734"/>
  <c r="B733"/>
  <c r="B732"/>
  <c r="B731"/>
  <c r="B730"/>
  <c r="B729"/>
  <c r="B728"/>
  <c r="B727"/>
  <c r="B726"/>
  <c r="B725"/>
  <c r="B724"/>
  <c r="B721"/>
  <c r="B720"/>
  <c r="B719"/>
  <c r="B710"/>
  <c r="B713"/>
  <c r="B708"/>
  <c r="B707"/>
  <c r="B706"/>
  <c r="B705"/>
  <c r="B704"/>
  <c r="B703"/>
  <c r="B702"/>
  <c r="B701"/>
  <c r="B700"/>
  <c r="B699"/>
  <c r="B698"/>
  <c r="B697"/>
  <c r="B696"/>
  <c r="B695"/>
  <c r="B694"/>
  <c r="B693"/>
  <c r="B692"/>
  <c r="B691"/>
  <c r="B690"/>
  <c r="B689"/>
  <c r="B688"/>
  <c r="B687"/>
  <c r="B686"/>
  <c r="B685"/>
  <c r="B684"/>
  <c r="B683"/>
  <c r="B682"/>
  <c r="B681"/>
  <c r="B680"/>
  <c r="B679"/>
  <c r="B678"/>
  <c r="B677"/>
  <c r="B676"/>
  <c r="B675"/>
  <c r="B674"/>
  <c r="B673"/>
  <c r="B672"/>
  <c r="B671"/>
  <c r="B670"/>
  <c r="B669"/>
  <c r="B668"/>
  <c r="B667"/>
  <c r="B666"/>
  <c r="B665"/>
  <c r="B664"/>
  <c r="B663"/>
  <c r="B662"/>
  <c r="B661"/>
  <c r="B660"/>
  <c r="B659"/>
  <c r="B658"/>
  <c r="B657"/>
  <c r="B656"/>
  <c r="B655"/>
  <c r="B654"/>
  <c r="B653"/>
  <c r="B652"/>
  <c r="B651"/>
  <c r="B650"/>
  <c r="B649"/>
  <c r="B648"/>
  <c r="B647"/>
  <c r="B646"/>
  <c r="B645"/>
  <c r="B644"/>
  <c r="B643"/>
  <c r="B642"/>
  <c r="B641"/>
  <c r="B640"/>
  <c r="B639"/>
  <c r="B638"/>
  <c r="B637"/>
  <c r="B636"/>
  <c r="B635"/>
  <c r="B634"/>
  <c r="B633"/>
  <c r="B632"/>
  <c r="B631"/>
  <c r="B630"/>
  <c r="B629"/>
  <c r="B628"/>
  <c r="B627"/>
  <c r="B626"/>
  <c r="B625"/>
  <c r="B624"/>
  <c r="B623"/>
  <c r="B622"/>
  <c r="B621"/>
  <c r="B620"/>
  <c r="B619"/>
  <c r="B618"/>
  <c r="B617"/>
  <c r="B616"/>
  <c r="B615"/>
  <c r="B614"/>
  <c r="B613"/>
  <c r="B612"/>
  <c r="B611"/>
  <c r="B610"/>
  <c r="B609"/>
  <c r="B608"/>
  <c r="B607"/>
  <c r="B606"/>
  <c r="B605"/>
  <c r="B604"/>
  <c r="B603"/>
  <c r="B602"/>
  <c r="B601"/>
  <c r="B600"/>
  <c r="B599"/>
  <c r="B598"/>
  <c r="B597"/>
  <c r="B596"/>
  <c r="B595"/>
  <c r="B594"/>
  <c r="B593"/>
  <c r="B592"/>
  <c r="B591"/>
  <c r="B590"/>
  <c r="B589"/>
  <c r="B588"/>
  <c r="B587"/>
  <c r="B586"/>
  <c r="B585"/>
  <c r="B584"/>
  <c r="B583"/>
  <c r="B582"/>
  <c r="B581"/>
  <c r="B580"/>
  <c r="B579"/>
  <c r="B578"/>
  <c r="B577"/>
  <c r="B576"/>
  <c r="B575"/>
  <c r="B574"/>
  <c r="B573"/>
  <c r="B572"/>
  <c r="B571"/>
  <c r="B570"/>
  <c r="B569"/>
  <c r="B568"/>
  <c r="B567"/>
  <c r="B566"/>
  <c r="B565"/>
  <c r="B564"/>
  <c r="B563"/>
  <c r="B562"/>
  <c r="B561"/>
  <c r="B560"/>
  <c r="B559"/>
  <c r="B558"/>
  <c r="B557"/>
  <c r="B556"/>
  <c r="B555"/>
  <c r="B554"/>
  <c r="B553"/>
  <c r="B552"/>
  <c r="B551"/>
  <c r="B550"/>
  <c r="B549"/>
  <c r="B548"/>
  <c r="B547"/>
  <c r="B546"/>
  <c r="B545"/>
  <c r="B544"/>
  <c r="B543"/>
  <c r="B542"/>
  <c r="B541"/>
  <c r="B540"/>
  <c r="B539"/>
  <c r="B538"/>
  <c r="B537"/>
  <c r="B536"/>
  <c r="B535"/>
  <c r="B534"/>
  <c r="B533"/>
  <c r="B532"/>
  <c r="B531"/>
  <c r="B530"/>
  <c r="B529"/>
  <c r="B528"/>
  <c r="B527"/>
  <c r="B526"/>
  <c r="B525"/>
  <c r="B524"/>
  <c r="B523"/>
  <c r="B522"/>
  <c r="B521"/>
  <c r="B520"/>
  <c r="B519"/>
  <c r="B518"/>
  <c r="B517"/>
  <c r="B516"/>
  <c r="B515"/>
  <c r="B514"/>
  <c r="B513"/>
  <c r="B512"/>
  <c r="B511"/>
  <c r="B510"/>
  <c r="B509"/>
  <c r="B508"/>
  <c r="B507"/>
  <c r="B506"/>
  <c r="B505"/>
  <c r="B504"/>
  <c r="B503"/>
  <c r="B502"/>
  <c r="B501"/>
  <c r="B500"/>
  <c r="B499"/>
  <c r="B498"/>
  <c r="B497"/>
  <c r="B496"/>
  <c r="B495"/>
  <c r="B494"/>
  <c r="B493"/>
  <c r="B492"/>
  <c r="B491"/>
  <c r="B490"/>
  <c r="B489"/>
  <c r="B488"/>
  <c r="B487"/>
  <c r="B486"/>
  <c r="B485"/>
  <c r="B484"/>
  <c r="B483"/>
  <c r="B482"/>
  <c r="B481"/>
  <c r="B480"/>
  <c r="B479"/>
  <c r="B478"/>
  <c r="B477"/>
  <c r="B476"/>
  <c r="B475"/>
  <c r="B474"/>
  <c r="B473"/>
  <c r="B472"/>
  <c r="B471"/>
  <c r="B470"/>
  <c r="B469"/>
  <c r="B468"/>
  <c r="B467"/>
  <c r="B466"/>
  <c r="B465"/>
  <c r="B464"/>
  <c r="B463"/>
  <c r="B462"/>
  <c r="B461"/>
  <c r="B460"/>
  <c r="B459"/>
  <c r="B458"/>
  <c r="B457"/>
  <c r="B456"/>
  <c r="B455"/>
  <c r="B454"/>
  <c r="B453"/>
  <c r="B452"/>
  <c r="B451"/>
  <c r="B450"/>
  <c r="B449"/>
  <c r="B448"/>
  <c r="B447"/>
  <c r="B446"/>
  <c r="B445"/>
  <c r="B444"/>
  <c r="B443"/>
  <c r="B442"/>
  <c r="B441"/>
  <c r="B440"/>
  <c r="B439"/>
  <c r="B438"/>
  <c r="B437"/>
  <c r="B436"/>
  <c r="B435"/>
  <c r="B434"/>
  <c r="B433"/>
  <c r="B432"/>
  <c r="B431"/>
  <c r="B430"/>
  <c r="B429"/>
  <c r="B428"/>
  <c r="B427"/>
  <c r="B426"/>
  <c r="B425"/>
  <c r="B424"/>
  <c r="B423"/>
  <c r="B422"/>
  <c r="B421"/>
  <c r="B420"/>
  <c r="B419"/>
  <c r="B418"/>
  <c r="B417"/>
  <c r="B416"/>
  <c r="B415"/>
  <c r="B414"/>
  <c r="B413"/>
  <c r="B412"/>
  <c r="B411"/>
  <c r="B410"/>
  <c r="B409"/>
  <c r="B408"/>
  <c r="B407"/>
  <c r="B406"/>
  <c r="B405"/>
  <c r="B404"/>
  <c r="B403"/>
  <c r="B402"/>
  <c r="B401"/>
  <c r="B400"/>
  <c r="B399"/>
  <c r="B398"/>
  <c r="B397"/>
  <c r="B396"/>
  <c r="B395"/>
  <c r="B394"/>
  <c r="B393"/>
  <c r="B392"/>
  <c r="B391"/>
  <c r="B390"/>
  <c r="B389"/>
  <c r="B388"/>
  <c r="B387"/>
  <c r="B386"/>
  <c r="B385"/>
  <c r="B384"/>
  <c r="B383"/>
  <c r="B382"/>
  <c r="B381"/>
  <c r="B380"/>
  <c r="B379"/>
  <c r="B378"/>
  <c r="B377"/>
  <c r="B376"/>
  <c r="B375"/>
  <c r="B374"/>
  <c r="B373"/>
  <c r="B372"/>
  <c r="B371"/>
  <c r="B370"/>
  <c r="B369"/>
  <c r="B368"/>
  <c r="B367"/>
  <c r="B366"/>
  <c r="B365"/>
  <c r="B364"/>
  <c r="B363"/>
  <c r="B362"/>
  <c r="B361"/>
  <c r="B360"/>
  <c r="B359"/>
  <c r="B358"/>
  <c r="B357"/>
  <c r="B356"/>
  <c r="B355"/>
  <c r="B354"/>
  <c r="B353"/>
  <c r="B352"/>
  <c r="B351"/>
  <c r="B350"/>
  <c r="B349"/>
  <c r="B348"/>
  <c r="B347"/>
  <c r="B346"/>
  <c r="B345"/>
  <c r="B344"/>
  <c r="B343"/>
  <c r="B342"/>
  <c r="B341"/>
  <c r="B340"/>
  <c r="B339"/>
  <c r="B338"/>
  <c r="B337"/>
  <c r="B336"/>
  <c r="B335"/>
  <c r="B334"/>
  <c r="B333"/>
  <c r="B332"/>
  <c r="B331"/>
  <c r="B330"/>
  <c r="B329"/>
  <c r="B328"/>
  <c r="B327"/>
  <c r="B326"/>
  <c r="B325"/>
  <c r="B324"/>
  <c r="B323"/>
  <c r="B322"/>
  <c r="B321"/>
  <c r="B320"/>
  <c r="B319"/>
  <c r="B318"/>
  <c r="B317"/>
  <c r="B316"/>
  <c r="B315"/>
  <c r="B314"/>
  <c r="B313"/>
  <c r="B312"/>
  <c r="B311"/>
  <c r="B310"/>
  <c r="B309"/>
  <c r="B308"/>
  <c r="B307"/>
  <c r="B306"/>
  <c r="B305"/>
  <c r="B304"/>
  <c r="B303"/>
  <c r="B302"/>
  <c r="B301"/>
  <c r="B300"/>
  <c r="B299"/>
  <c r="B298"/>
  <c r="B297"/>
  <c r="B296"/>
  <c r="B295"/>
  <c r="B294"/>
  <c r="B293"/>
  <c r="B292"/>
  <c r="B291"/>
  <c r="B290"/>
  <c r="B289"/>
  <c r="B288"/>
  <c r="B287"/>
  <c r="B286"/>
  <c r="B285"/>
  <c r="B284"/>
  <c r="B283"/>
  <c r="B282"/>
  <c r="B281"/>
  <c r="B280"/>
  <c r="B279"/>
  <c r="B278"/>
  <c r="B277"/>
  <c r="B276"/>
  <c r="B275"/>
  <c r="B274"/>
  <c r="B273"/>
  <c r="B272"/>
  <c r="B271"/>
  <c r="B270"/>
  <c r="B269"/>
  <c r="B268"/>
  <c r="B267"/>
  <c r="B266"/>
  <c r="B265"/>
  <c r="B264"/>
  <c r="B263"/>
  <c r="B262"/>
  <c r="B261"/>
  <c r="B260"/>
  <c r="B259"/>
  <c r="B258"/>
  <c r="B257"/>
  <c r="B256"/>
  <c r="B255"/>
  <c r="B254"/>
  <c r="B253"/>
  <c r="B252"/>
  <c r="B251"/>
  <c r="B250"/>
  <c r="B249"/>
  <c r="B248"/>
  <c r="B247"/>
  <c r="B246"/>
  <c r="B245"/>
  <c r="B244"/>
  <c r="B243"/>
  <c r="B242"/>
  <c r="B241"/>
  <c r="B240"/>
  <c r="B239"/>
  <c r="B238"/>
  <c r="B237"/>
  <c r="B236"/>
  <c r="B235"/>
  <c r="B234"/>
  <c r="B233"/>
  <c r="B232"/>
  <c r="B231"/>
  <c r="B230"/>
  <c r="B229"/>
  <c r="B228"/>
  <c r="B227"/>
  <c r="B226"/>
  <c r="B225"/>
  <c r="B224"/>
  <c r="B223"/>
  <c r="B222"/>
  <c r="B221"/>
  <c r="B220"/>
  <c r="B219"/>
  <c r="B218"/>
  <c r="B217"/>
  <c r="B216"/>
  <c r="B215"/>
  <c r="B214"/>
  <c r="B213"/>
  <c r="B212"/>
  <c r="B211"/>
  <c r="B210"/>
  <c r="B209"/>
  <c r="B208"/>
  <c r="B207"/>
  <c r="B206"/>
  <c r="B205"/>
  <c r="B204"/>
  <c r="B203"/>
  <c r="B202"/>
  <c r="B201"/>
  <c r="B200"/>
  <c r="B199"/>
  <c r="B198"/>
  <c r="B197"/>
  <c r="B196"/>
  <c r="B195"/>
  <c r="B194"/>
  <c r="B193"/>
  <c r="B192"/>
  <c r="B191"/>
  <c r="B190"/>
  <c r="B189"/>
  <c r="B188"/>
  <c r="B187"/>
  <c r="B186"/>
  <c r="B185"/>
  <c r="B184"/>
  <c r="B183"/>
  <c r="B182"/>
  <c r="B181"/>
  <c r="B180"/>
  <c r="B179"/>
  <c r="B178"/>
  <c r="B177"/>
  <c r="B176"/>
  <c r="B175"/>
  <c r="B174"/>
  <c r="B173"/>
  <c r="B172"/>
  <c r="B171"/>
  <c r="B170"/>
  <c r="B169"/>
  <c r="B168"/>
  <c r="B167"/>
  <c r="B166"/>
  <c r="B165"/>
  <c r="B164"/>
  <c r="B163"/>
  <c r="B162"/>
  <c r="B161"/>
  <c r="B160"/>
  <c r="B159"/>
  <c r="B158"/>
  <c r="B157"/>
  <c r="B156"/>
  <c r="B155"/>
  <c r="B154"/>
  <c r="B153"/>
  <c r="B152"/>
  <c r="B151"/>
  <c r="B150"/>
  <c r="B149"/>
  <c r="B148"/>
  <c r="B147"/>
  <c r="B146"/>
  <c r="B145"/>
  <c r="B144"/>
  <c r="B143"/>
  <c r="B142"/>
  <c r="B141"/>
  <c r="B140"/>
  <c r="B139"/>
  <c r="B138"/>
  <c r="B137"/>
  <c r="B136"/>
  <c r="B135"/>
  <c r="B134"/>
  <c r="B133"/>
  <c r="B132"/>
  <c r="B131"/>
  <c r="B130"/>
  <c r="B129"/>
  <c r="B128"/>
  <c r="B127"/>
  <c r="B126"/>
  <c r="B125"/>
  <c r="B124"/>
  <c r="B123"/>
  <c r="B122"/>
  <c r="B121"/>
  <c r="B120"/>
  <c r="B119"/>
  <c r="B118"/>
  <c r="B117"/>
  <c r="B116"/>
  <c r="B115"/>
  <c r="B114"/>
  <c r="B113"/>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62"/>
  <c r="B61"/>
  <c r="B60"/>
  <c r="B59"/>
  <c r="B58"/>
  <c r="B57"/>
  <c r="B56"/>
  <c r="B55"/>
  <c r="B54"/>
  <c r="B53"/>
  <c r="B52"/>
  <c r="B51"/>
  <c r="B50"/>
  <c r="B49"/>
  <c r="B48"/>
  <c r="B47"/>
  <c r="B46"/>
  <c r="B45"/>
  <c r="B44"/>
  <c r="B43"/>
  <c r="B42"/>
  <c r="M4" i="359"/>
  <c r="M3"/>
  <c r="G3"/>
  <c r="M5"/>
  <c r="D4"/>
  <c r="A2"/>
  <c r="A1"/>
  <c r="A1" i="358"/>
  <c r="A2"/>
  <c r="G3"/>
  <c r="M3"/>
  <c r="D4"/>
  <c r="M4"/>
  <c r="M5"/>
  <c r="A1" i="268"/>
  <c r="K469"/>
  <c r="K1"/>
  <c r="C3"/>
  <c r="D3"/>
  <c r="E3"/>
  <c r="F3"/>
  <c r="G3"/>
  <c r="J3"/>
  <c r="C4"/>
  <c r="D4"/>
  <c r="E4"/>
  <c r="F4"/>
  <c r="G4"/>
  <c r="J4"/>
  <c r="C5"/>
  <c r="D5"/>
  <c r="E5"/>
  <c r="F5"/>
  <c r="G5"/>
  <c r="J5"/>
  <c r="C6"/>
  <c r="D6"/>
  <c r="E6"/>
  <c r="F6"/>
  <c r="G6"/>
  <c r="J6"/>
  <c r="C7"/>
  <c r="D7"/>
  <c r="E7"/>
  <c r="F7"/>
  <c r="G7"/>
  <c r="J7"/>
  <c r="C8"/>
  <c r="D8"/>
  <c r="E8"/>
  <c r="F8"/>
  <c r="G8"/>
  <c r="J8"/>
  <c r="C9"/>
  <c r="D9"/>
  <c r="E9"/>
  <c r="F9"/>
  <c r="G9"/>
  <c r="J9"/>
  <c r="C10"/>
  <c r="D10"/>
  <c r="E10"/>
  <c r="F10"/>
  <c r="G10"/>
  <c r="J10"/>
  <c r="C11"/>
  <c r="D11"/>
  <c r="E11"/>
  <c r="F11"/>
  <c r="G11"/>
  <c r="J11"/>
  <c r="C12"/>
  <c r="D12"/>
  <c r="E12"/>
  <c r="F12"/>
  <c r="G12"/>
  <c r="J12"/>
  <c r="C13"/>
  <c r="D13"/>
  <c r="E13"/>
  <c r="F13"/>
  <c r="G13"/>
  <c r="J13"/>
  <c r="C14"/>
  <c r="D14"/>
  <c r="E14"/>
  <c r="F14"/>
  <c r="G14"/>
  <c r="J14"/>
  <c r="C15"/>
  <c r="D15"/>
  <c r="E15"/>
  <c r="F15"/>
  <c r="G15"/>
  <c r="J15"/>
  <c r="C16"/>
  <c r="D16"/>
  <c r="E16"/>
  <c r="F16"/>
  <c r="G16"/>
  <c r="J16"/>
  <c r="C17"/>
  <c r="D17"/>
  <c r="E17"/>
  <c r="F17"/>
  <c r="G17"/>
  <c r="J17"/>
  <c r="C18"/>
  <c r="D18"/>
  <c r="E18"/>
  <c r="F18"/>
  <c r="G18"/>
  <c r="J18"/>
  <c r="C19"/>
  <c r="D19"/>
  <c r="E19"/>
  <c r="F19"/>
  <c r="G19"/>
  <c r="J19"/>
  <c r="C20"/>
  <c r="D20"/>
  <c r="E20"/>
  <c r="F20"/>
  <c r="G20"/>
  <c r="J20"/>
  <c r="C21"/>
  <c r="D21"/>
  <c r="E21"/>
  <c r="F21"/>
  <c r="G21"/>
  <c r="J21"/>
  <c r="C22"/>
  <c r="D22"/>
  <c r="E22"/>
  <c r="F22"/>
  <c r="G22"/>
  <c r="J22"/>
  <c r="C23"/>
  <c r="D23"/>
  <c r="E23"/>
  <c r="F23"/>
  <c r="G23"/>
  <c r="J23"/>
  <c r="C24"/>
  <c r="D24"/>
  <c r="E24"/>
  <c r="F24"/>
  <c r="G24"/>
  <c r="J24"/>
  <c r="C25"/>
  <c r="D25"/>
  <c r="E25"/>
  <c r="F25"/>
  <c r="G25"/>
  <c r="J25"/>
  <c r="C26"/>
  <c r="D26"/>
  <c r="E26"/>
  <c r="F26"/>
  <c r="G26"/>
  <c r="J26"/>
  <c r="C27"/>
  <c r="D27"/>
  <c r="E27"/>
  <c r="F27"/>
  <c r="G27"/>
  <c r="J27"/>
  <c r="C28"/>
  <c r="D28"/>
  <c r="E28"/>
  <c r="F28"/>
  <c r="G28"/>
  <c r="J28"/>
  <c r="C29"/>
  <c r="D29"/>
  <c r="E29"/>
  <c r="F29"/>
  <c r="G29"/>
  <c r="J29"/>
  <c r="C30"/>
  <c r="D30"/>
  <c r="E30"/>
  <c r="F30"/>
  <c r="G30"/>
  <c r="J30"/>
  <c r="C31"/>
  <c r="D31"/>
  <c r="E31"/>
  <c r="F31"/>
  <c r="G31"/>
  <c r="J31"/>
  <c r="L31"/>
  <c r="C32"/>
  <c r="D32"/>
  <c r="E32"/>
  <c r="F32"/>
  <c r="G32"/>
  <c r="J32"/>
  <c r="L32"/>
  <c r="C33"/>
  <c r="D33"/>
  <c r="E33"/>
  <c r="F33"/>
  <c r="G33"/>
  <c r="J33"/>
  <c r="L33"/>
  <c r="C34"/>
  <c r="D34"/>
  <c r="E34"/>
  <c r="F34"/>
  <c r="G34"/>
  <c r="J34"/>
  <c r="L34"/>
  <c r="C35"/>
  <c r="D35"/>
  <c r="E35"/>
  <c r="F35"/>
  <c r="G35"/>
  <c r="J35"/>
  <c r="L35"/>
  <c r="C36"/>
  <c r="D36"/>
  <c r="E36"/>
  <c r="F36"/>
  <c r="G36"/>
  <c r="J36"/>
  <c r="L36"/>
  <c r="C37"/>
  <c r="D37"/>
  <c r="E37"/>
  <c r="F37"/>
  <c r="G37"/>
  <c r="J37"/>
  <c r="L37"/>
  <c r="C38"/>
  <c r="D38"/>
  <c r="E38"/>
  <c r="F38"/>
  <c r="G38"/>
  <c r="J38"/>
  <c r="L38"/>
  <c r="C39"/>
  <c r="D39"/>
  <c r="E39"/>
  <c r="F39"/>
  <c r="G39"/>
  <c r="J39"/>
  <c r="L39"/>
  <c r="C40"/>
  <c r="D40"/>
  <c r="E40"/>
  <c r="F40"/>
  <c r="G40"/>
  <c r="J40"/>
  <c r="L40"/>
  <c r="C41"/>
  <c r="D41"/>
  <c r="E41"/>
  <c r="F41"/>
  <c r="G41"/>
  <c r="J41"/>
  <c r="L41"/>
  <c r="C42"/>
  <c r="D42"/>
  <c r="E42"/>
  <c r="F42"/>
  <c r="G42"/>
  <c r="J42"/>
  <c r="L42"/>
  <c r="C43"/>
  <c r="D43"/>
  <c r="E43"/>
  <c r="F43"/>
  <c r="G43"/>
  <c r="J43"/>
  <c r="L43"/>
  <c r="C44"/>
  <c r="D44"/>
  <c r="E44"/>
  <c r="F44"/>
  <c r="G44"/>
  <c r="J44"/>
  <c r="L44"/>
  <c r="C45"/>
  <c r="D45"/>
  <c r="E45"/>
  <c r="F45"/>
  <c r="G45"/>
  <c r="J45"/>
  <c r="L45"/>
  <c r="C46"/>
  <c r="D46"/>
  <c r="E46"/>
  <c r="F46"/>
  <c r="G46"/>
  <c r="J46"/>
  <c r="L46"/>
  <c r="C47"/>
  <c r="D47"/>
  <c r="E47"/>
  <c r="F47"/>
  <c r="G47"/>
  <c r="J47"/>
  <c r="L47"/>
  <c r="C48"/>
  <c r="D48"/>
  <c r="E48"/>
  <c r="F48"/>
  <c r="G48"/>
  <c r="J48"/>
  <c r="L48"/>
  <c r="C49"/>
  <c r="D49"/>
  <c r="E49"/>
  <c r="F49"/>
  <c r="G49"/>
  <c r="J49"/>
  <c r="L49"/>
  <c r="C50"/>
  <c r="D50"/>
  <c r="E50"/>
  <c r="F50"/>
  <c r="G50"/>
  <c r="J50"/>
  <c r="L50"/>
  <c r="C51"/>
  <c r="D51"/>
  <c r="E51"/>
  <c r="F51"/>
  <c r="G51"/>
  <c r="J51"/>
  <c r="L51"/>
  <c r="C52"/>
  <c r="D52"/>
  <c r="E52"/>
  <c r="F52"/>
  <c r="G52"/>
  <c r="J52"/>
  <c r="L52"/>
  <c r="C53"/>
  <c r="D53"/>
  <c r="E53"/>
  <c r="F53"/>
  <c r="G53"/>
  <c r="J53"/>
  <c r="L53"/>
  <c r="C54"/>
  <c r="D54"/>
  <c r="E54"/>
  <c r="F54"/>
  <c r="G54"/>
  <c r="J54"/>
  <c r="L54"/>
  <c r="C55"/>
  <c r="D55"/>
  <c r="E55"/>
  <c r="F55"/>
  <c r="G55"/>
  <c r="J55"/>
  <c r="L55"/>
  <c r="C56"/>
  <c r="D56"/>
  <c r="E56"/>
  <c r="F56"/>
  <c r="G56"/>
  <c r="J56"/>
  <c r="L56"/>
  <c r="C57"/>
  <c r="D57"/>
  <c r="E57"/>
  <c r="F57"/>
  <c r="G57"/>
  <c r="J57"/>
  <c r="L57"/>
  <c r="C58"/>
  <c r="D58"/>
  <c r="E58"/>
  <c r="F58"/>
  <c r="G58"/>
  <c r="J58"/>
  <c r="L58"/>
  <c r="C59"/>
  <c r="D59"/>
  <c r="E59"/>
  <c r="F59"/>
  <c r="G59"/>
  <c r="J59"/>
  <c r="C60"/>
  <c r="D60"/>
  <c r="E60"/>
  <c r="F60"/>
  <c r="G60"/>
  <c r="J60"/>
  <c r="C61"/>
  <c r="D61"/>
  <c r="E61"/>
  <c r="F61"/>
  <c r="G61"/>
  <c r="J61"/>
  <c r="C62"/>
  <c r="D62"/>
  <c r="E62"/>
  <c r="F62"/>
  <c r="G62"/>
  <c r="J62"/>
  <c r="C63"/>
  <c r="D63"/>
  <c r="E63"/>
  <c r="F63"/>
  <c r="G63"/>
  <c r="J63"/>
  <c r="C64"/>
  <c r="D64"/>
  <c r="E64"/>
  <c r="F64"/>
  <c r="G64"/>
  <c r="J64"/>
  <c r="C65"/>
  <c r="D65"/>
  <c r="E65"/>
  <c r="F65"/>
  <c r="G65"/>
  <c r="J65"/>
  <c r="C66"/>
  <c r="D66"/>
  <c r="E66"/>
  <c r="F66"/>
  <c r="G66"/>
  <c r="J66"/>
  <c r="C67"/>
  <c r="D67"/>
  <c r="E67"/>
  <c r="F67"/>
  <c r="G67"/>
  <c r="J67"/>
  <c r="C68"/>
  <c r="D68"/>
  <c r="E68"/>
  <c r="F68"/>
  <c r="G68"/>
  <c r="J68"/>
  <c r="C69"/>
  <c r="D69"/>
  <c r="E69"/>
  <c r="F69"/>
  <c r="G69"/>
  <c r="J69"/>
  <c r="C70"/>
  <c r="D70"/>
  <c r="E70"/>
  <c r="F70"/>
  <c r="G70"/>
  <c r="J70"/>
  <c r="C71"/>
  <c r="D71"/>
  <c r="E71"/>
  <c r="F71"/>
  <c r="G71"/>
  <c r="J71"/>
  <c r="C72"/>
  <c r="D72"/>
  <c r="E72"/>
  <c r="F72"/>
  <c r="G72"/>
  <c r="J72"/>
  <c r="C73"/>
  <c r="D73"/>
  <c r="E73"/>
  <c r="F73"/>
  <c r="G73"/>
  <c r="J73"/>
  <c r="C74"/>
  <c r="D74"/>
  <c r="E74"/>
  <c r="F74"/>
  <c r="G74"/>
  <c r="J74"/>
  <c r="C75"/>
  <c r="D75"/>
  <c r="E75"/>
  <c r="F75"/>
  <c r="G75"/>
  <c r="J75"/>
  <c r="C76"/>
  <c r="D76"/>
  <c r="E76"/>
  <c r="F76"/>
  <c r="G76"/>
  <c r="J76"/>
  <c r="C77"/>
  <c r="D77"/>
  <c r="E77"/>
  <c r="F77"/>
  <c r="G77"/>
  <c r="J77"/>
  <c r="C78"/>
  <c r="D78"/>
  <c r="E78"/>
  <c r="F78"/>
  <c r="G78"/>
  <c r="J78"/>
  <c r="C79"/>
  <c r="D79"/>
  <c r="E79"/>
  <c r="F79"/>
  <c r="G79"/>
  <c r="J79"/>
  <c r="C80"/>
  <c r="D80"/>
  <c r="E80"/>
  <c r="F80"/>
  <c r="G80"/>
  <c r="J80"/>
  <c r="C81"/>
  <c r="D81"/>
  <c r="E81"/>
  <c r="F81"/>
  <c r="G81"/>
  <c r="J81"/>
  <c r="C82"/>
  <c r="D82"/>
  <c r="E82"/>
  <c r="F82"/>
  <c r="G82"/>
  <c r="J82"/>
  <c r="C83"/>
  <c r="D83"/>
  <c r="E83"/>
  <c r="F83"/>
  <c r="G83"/>
  <c r="J83"/>
  <c r="C84"/>
  <c r="D84"/>
  <c r="E84"/>
  <c r="F84"/>
  <c r="G84"/>
  <c r="J84"/>
  <c r="C85"/>
  <c r="D85"/>
  <c r="E85"/>
  <c r="F85"/>
  <c r="G85"/>
  <c r="J85"/>
  <c r="C86"/>
  <c r="D86"/>
  <c r="E86"/>
  <c r="F86"/>
  <c r="G86"/>
  <c r="J86"/>
  <c r="C87"/>
  <c r="D87"/>
  <c r="E87"/>
  <c r="F87"/>
  <c r="G87"/>
  <c r="J87"/>
  <c r="C88"/>
  <c r="D88"/>
  <c r="E88"/>
  <c r="F88"/>
  <c r="G88"/>
  <c r="J88"/>
  <c r="C89"/>
  <c r="D89"/>
  <c r="E89"/>
  <c r="F89"/>
  <c r="G89"/>
  <c r="J89"/>
  <c r="C90"/>
  <c r="D90"/>
  <c r="E90"/>
  <c r="F90"/>
  <c r="G90"/>
  <c r="J90"/>
  <c r="C91"/>
  <c r="D91"/>
  <c r="E91"/>
  <c r="F91"/>
  <c r="G91"/>
  <c r="J91"/>
  <c r="C92"/>
  <c r="D92"/>
  <c r="E92"/>
  <c r="F92"/>
  <c r="G92"/>
  <c r="J92"/>
  <c r="C93"/>
  <c r="D93"/>
  <c r="E93"/>
  <c r="F93"/>
  <c r="G93"/>
  <c r="J93"/>
  <c r="L93"/>
  <c r="C94"/>
  <c r="D94"/>
  <c r="E94"/>
  <c r="F94"/>
  <c r="G94"/>
  <c r="J94"/>
  <c r="L94"/>
  <c r="C95"/>
  <c r="D95"/>
  <c r="E95"/>
  <c r="F95"/>
  <c r="G95"/>
  <c r="J95"/>
  <c r="L95"/>
  <c r="C96"/>
  <c r="D96"/>
  <c r="E96"/>
  <c r="F96"/>
  <c r="G96"/>
  <c r="J96"/>
  <c r="L96"/>
  <c r="C97"/>
  <c r="D97"/>
  <c r="E97"/>
  <c r="F97"/>
  <c r="G97"/>
  <c r="J97"/>
  <c r="L97"/>
  <c r="C98"/>
  <c r="D98"/>
  <c r="E98"/>
  <c r="F98"/>
  <c r="G98"/>
  <c r="J98"/>
  <c r="L98"/>
  <c r="C99"/>
  <c r="D99"/>
  <c r="E99"/>
  <c r="F99"/>
  <c r="G99"/>
  <c r="J99"/>
  <c r="L99"/>
  <c r="C100"/>
  <c r="D100"/>
  <c r="E100"/>
  <c r="F100"/>
  <c r="G100"/>
  <c r="J100"/>
  <c r="L100"/>
  <c r="C101"/>
  <c r="D101"/>
  <c r="E101"/>
  <c r="F101"/>
  <c r="G101"/>
  <c r="J101"/>
  <c r="L101"/>
  <c r="C102"/>
  <c r="D102"/>
  <c r="E102"/>
  <c r="F102"/>
  <c r="G102"/>
  <c r="J102"/>
  <c r="L102"/>
  <c r="C103"/>
  <c r="D103"/>
  <c r="E103"/>
  <c r="F103"/>
  <c r="G103"/>
  <c r="J103"/>
  <c r="L103"/>
  <c r="C104"/>
  <c r="D104"/>
  <c r="E104"/>
  <c r="F104"/>
  <c r="G104"/>
  <c r="J104"/>
  <c r="L104"/>
  <c r="C105"/>
  <c r="D105"/>
  <c r="E105"/>
  <c r="F105"/>
  <c r="G105"/>
  <c r="J105"/>
  <c r="L105"/>
  <c r="C106"/>
  <c r="D106"/>
  <c r="E106"/>
  <c r="F106"/>
  <c r="G106"/>
  <c r="J106"/>
  <c r="L106"/>
  <c r="C107"/>
  <c r="D107"/>
  <c r="E107"/>
  <c r="F107"/>
  <c r="G107"/>
  <c r="J107"/>
  <c r="L107"/>
  <c r="C108"/>
  <c r="D108"/>
  <c r="E108"/>
  <c r="F108"/>
  <c r="G108"/>
  <c r="J108"/>
  <c r="L108"/>
  <c r="C109"/>
  <c r="D109"/>
  <c r="E109"/>
  <c r="F109"/>
  <c r="G109"/>
  <c r="J109"/>
  <c r="L109"/>
  <c r="C110"/>
  <c r="D110"/>
  <c r="E110"/>
  <c r="F110"/>
  <c r="G110"/>
  <c r="J110"/>
  <c r="L110"/>
  <c r="C111"/>
  <c r="D111"/>
  <c r="E111"/>
  <c r="F111"/>
  <c r="G111"/>
  <c r="J111"/>
  <c r="L111"/>
  <c r="C112"/>
  <c r="D112"/>
  <c r="E112"/>
  <c r="F112"/>
  <c r="G112"/>
  <c r="J112"/>
  <c r="L112"/>
  <c r="C113"/>
  <c r="D113"/>
  <c r="E113"/>
  <c r="F113"/>
  <c r="G113"/>
  <c r="J113"/>
  <c r="L113"/>
  <c r="C114"/>
  <c r="D114"/>
  <c r="E114"/>
  <c r="F114"/>
  <c r="G114"/>
  <c r="J114"/>
  <c r="L114"/>
  <c r="C115"/>
  <c r="D115"/>
  <c r="E115"/>
  <c r="F115"/>
  <c r="G115"/>
  <c r="J115"/>
  <c r="L115"/>
  <c r="C116"/>
  <c r="D116"/>
  <c r="E116"/>
  <c r="F116"/>
  <c r="G116"/>
  <c r="J116"/>
  <c r="L116"/>
  <c r="C117"/>
  <c r="D117"/>
  <c r="E117"/>
  <c r="F117"/>
  <c r="G117"/>
  <c r="J117"/>
  <c r="L117"/>
  <c r="C118"/>
  <c r="D118"/>
  <c r="E118"/>
  <c r="F118"/>
  <c r="G118"/>
  <c r="J118"/>
  <c r="L118"/>
  <c r="C119"/>
  <c r="D119"/>
  <c r="E119"/>
  <c r="F119"/>
  <c r="G119"/>
  <c r="J119"/>
  <c r="L119"/>
  <c r="C120"/>
  <c r="D120"/>
  <c r="E120"/>
  <c r="F120"/>
  <c r="G120"/>
  <c r="J120"/>
  <c r="L120"/>
  <c r="C121"/>
  <c r="D121"/>
  <c r="E121"/>
  <c r="F121"/>
  <c r="G121"/>
  <c r="J121"/>
  <c r="L121"/>
  <c r="C122"/>
  <c r="D122"/>
  <c r="E122"/>
  <c r="F122"/>
  <c r="G122"/>
  <c r="J122"/>
  <c r="L122"/>
  <c r="C123"/>
  <c r="D123"/>
  <c r="E123"/>
  <c r="F123"/>
  <c r="G123"/>
  <c r="J123"/>
  <c r="L123"/>
  <c r="C124"/>
  <c r="D124"/>
  <c r="E124"/>
  <c r="F124"/>
  <c r="G124"/>
  <c r="J124"/>
  <c r="L124"/>
  <c r="C125"/>
  <c r="D125"/>
  <c r="E125"/>
  <c r="F125"/>
  <c r="G125"/>
  <c r="J125"/>
  <c r="L125"/>
  <c r="C126"/>
  <c r="D126"/>
  <c r="E126"/>
  <c r="F126"/>
  <c r="G126"/>
  <c r="J126"/>
  <c r="L126"/>
  <c r="C127"/>
  <c r="D127"/>
  <c r="E127"/>
  <c r="F127"/>
  <c r="G127"/>
  <c r="J127"/>
  <c r="L127"/>
  <c r="C128"/>
  <c r="D128"/>
  <c r="E128"/>
  <c r="F128"/>
  <c r="G128"/>
  <c r="J128"/>
  <c r="L128"/>
  <c r="C129"/>
  <c r="D129"/>
  <c r="E129"/>
  <c r="F129"/>
  <c r="G129"/>
  <c r="J129"/>
  <c r="L129"/>
  <c r="C130"/>
  <c r="D130"/>
  <c r="E130"/>
  <c r="F130"/>
  <c r="G130"/>
  <c r="J130"/>
  <c r="L130"/>
  <c r="C131"/>
  <c r="D131"/>
  <c r="E131"/>
  <c r="F131"/>
  <c r="G131"/>
  <c r="J131"/>
  <c r="L131"/>
  <c r="C132"/>
  <c r="D132"/>
  <c r="E132"/>
  <c r="F132"/>
  <c r="G132"/>
  <c r="J132"/>
  <c r="L132"/>
  <c r="C133"/>
  <c r="D133"/>
  <c r="E133"/>
  <c r="F133"/>
  <c r="G133"/>
  <c r="J133"/>
  <c r="L133"/>
  <c r="C134"/>
  <c r="D134"/>
  <c r="E134"/>
  <c r="F134"/>
  <c r="G134"/>
  <c r="J134"/>
  <c r="L134"/>
  <c r="C135"/>
  <c r="D135"/>
  <c r="E135"/>
  <c r="F135"/>
  <c r="G135"/>
  <c r="J135"/>
  <c r="L135"/>
  <c r="C136"/>
  <c r="D136"/>
  <c r="E136"/>
  <c r="F136"/>
  <c r="G136"/>
  <c r="J136"/>
  <c r="L136"/>
  <c r="C137"/>
  <c r="D137"/>
  <c r="E137"/>
  <c r="F137"/>
  <c r="G137"/>
  <c r="J137"/>
  <c r="L137"/>
  <c r="C138"/>
  <c r="D138"/>
  <c r="E138"/>
  <c r="F138"/>
  <c r="G138"/>
  <c r="J138"/>
  <c r="L138"/>
  <c r="C139"/>
  <c r="D139"/>
  <c r="E139"/>
  <c r="F139"/>
  <c r="G139"/>
  <c r="J139"/>
  <c r="L139"/>
  <c r="C140"/>
  <c r="D140"/>
  <c r="E140"/>
  <c r="F140"/>
  <c r="G140"/>
  <c r="J140"/>
  <c r="L140"/>
  <c r="C141"/>
  <c r="D141"/>
  <c r="E141"/>
  <c r="F141"/>
  <c r="G141"/>
  <c r="J141"/>
  <c r="L141"/>
  <c r="C142"/>
  <c r="D142"/>
  <c r="E142"/>
  <c r="F142"/>
  <c r="G142"/>
  <c r="J142"/>
  <c r="L142"/>
  <c r="C143"/>
  <c r="D143"/>
  <c r="E143"/>
  <c r="F143"/>
  <c r="G143"/>
  <c r="J143"/>
  <c r="L143"/>
  <c r="C144"/>
  <c r="D144"/>
  <c r="E144"/>
  <c r="F144"/>
  <c r="G144"/>
  <c r="J144"/>
  <c r="L144"/>
  <c r="C145"/>
  <c r="D145"/>
  <c r="E145"/>
  <c r="F145"/>
  <c r="G145"/>
  <c r="J145"/>
  <c r="L145"/>
  <c r="C146"/>
  <c r="D146"/>
  <c r="E146"/>
  <c r="F146"/>
  <c r="G146"/>
  <c r="J146"/>
  <c r="L146"/>
  <c r="C147"/>
  <c r="D147"/>
  <c r="E147"/>
  <c r="F147"/>
  <c r="G147"/>
  <c r="J147"/>
  <c r="L147"/>
  <c r="C148"/>
  <c r="D148"/>
  <c r="E148"/>
  <c r="F148"/>
  <c r="G148"/>
  <c r="J148"/>
  <c r="L148"/>
  <c r="C149"/>
  <c r="D149"/>
  <c r="E149"/>
  <c r="F149"/>
  <c r="G149"/>
  <c r="J149"/>
  <c r="L149"/>
  <c r="C150"/>
  <c r="D150"/>
  <c r="E150"/>
  <c r="F150"/>
  <c r="G150"/>
  <c r="J150"/>
  <c r="L150"/>
  <c r="C151"/>
  <c r="D151"/>
  <c r="E151"/>
  <c r="F151"/>
  <c r="G151"/>
  <c r="J151"/>
  <c r="L151"/>
  <c r="C152"/>
  <c r="D152"/>
  <c r="E152"/>
  <c r="F152"/>
  <c r="G152"/>
  <c r="J152"/>
  <c r="L152"/>
  <c r="C153"/>
  <c r="D153"/>
  <c r="E153"/>
  <c r="F153"/>
  <c r="G153"/>
  <c r="J153"/>
  <c r="L153"/>
  <c r="C154"/>
  <c r="D154"/>
  <c r="E154"/>
  <c r="F154"/>
  <c r="G154"/>
  <c r="J154"/>
  <c r="L154"/>
  <c r="C155"/>
  <c r="D155"/>
  <c r="E155"/>
  <c r="F155"/>
  <c r="G155"/>
  <c r="J155"/>
  <c r="L155"/>
  <c r="C156"/>
  <c r="D156"/>
  <c r="E156"/>
  <c r="F156"/>
  <c r="G156"/>
  <c r="J156"/>
  <c r="L156"/>
  <c r="C157"/>
  <c r="D157"/>
  <c r="E157"/>
  <c r="F157"/>
  <c r="G157"/>
  <c r="J157"/>
  <c r="L157"/>
  <c r="C158"/>
  <c r="D158"/>
  <c r="E158"/>
  <c r="F158"/>
  <c r="G158"/>
  <c r="J158"/>
  <c r="L158"/>
  <c r="C159"/>
  <c r="D159"/>
  <c r="E159"/>
  <c r="F159"/>
  <c r="G159"/>
  <c r="J159"/>
  <c r="L159"/>
  <c r="C160"/>
  <c r="D160"/>
  <c r="E160"/>
  <c r="F160"/>
  <c r="G160"/>
  <c r="J160"/>
  <c r="L160"/>
  <c r="C161"/>
  <c r="D161"/>
  <c r="E161"/>
  <c r="F161"/>
  <c r="G161"/>
  <c r="J161"/>
  <c r="L161"/>
  <c r="C162"/>
  <c r="D162"/>
  <c r="E162"/>
  <c r="F162"/>
  <c r="G162"/>
  <c r="J162"/>
  <c r="L162"/>
  <c r="C163"/>
  <c r="D163"/>
  <c r="E163"/>
  <c r="F163"/>
  <c r="G163"/>
  <c r="J163"/>
  <c r="L163"/>
  <c r="C164"/>
  <c r="D164"/>
  <c r="E164"/>
  <c r="F164"/>
  <c r="G164"/>
  <c r="J164"/>
  <c r="L164"/>
  <c r="C165"/>
  <c r="D165"/>
  <c r="E165"/>
  <c r="F165"/>
  <c r="G165"/>
  <c r="J165"/>
  <c r="L165"/>
  <c r="C166"/>
  <c r="D166"/>
  <c r="E166"/>
  <c r="F166"/>
  <c r="G166"/>
  <c r="J166"/>
  <c r="L166"/>
  <c r="C167"/>
  <c r="D167"/>
  <c r="E167"/>
  <c r="F167"/>
  <c r="G167"/>
  <c r="J167"/>
  <c r="L167"/>
  <c r="C168"/>
  <c r="D168"/>
  <c r="E168"/>
  <c r="F168"/>
  <c r="G168"/>
  <c r="J168"/>
  <c r="L168"/>
  <c r="C169"/>
  <c r="D169"/>
  <c r="E169"/>
  <c r="F169"/>
  <c r="G169"/>
  <c r="J169"/>
  <c r="L169"/>
  <c r="C170"/>
  <c r="D170"/>
  <c r="E170"/>
  <c r="F170"/>
  <c r="G170"/>
  <c r="J170"/>
  <c r="L170"/>
  <c r="C171"/>
  <c r="D171"/>
  <c r="E171"/>
  <c r="F171"/>
  <c r="G171"/>
  <c r="J171"/>
  <c r="L171"/>
  <c r="C172"/>
  <c r="D172"/>
  <c r="E172"/>
  <c r="F172"/>
  <c r="G172"/>
  <c r="J172"/>
  <c r="L172"/>
  <c r="C173"/>
  <c r="D173"/>
  <c r="E173"/>
  <c r="F173"/>
  <c r="G173"/>
  <c r="J173"/>
  <c r="L173"/>
  <c r="C174"/>
  <c r="D174"/>
  <c r="E174"/>
  <c r="F174"/>
  <c r="G174"/>
  <c r="J174"/>
  <c r="L174"/>
  <c r="C175"/>
  <c r="D175"/>
  <c r="E175"/>
  <c r="F175"/>
  <c r="G175"/>
  <c r="J175"/>
  <c r="L175"/>
  <c r="C176"/>
  <c r="D176"/>
  <c r="E176"/>
  <c r="F176"/>
  <c r="G176"/>
  <c r="J176"/>
  <c r="L176"/>
  <c r="C177"/>
  <c r="D177"/>
  <c r="E177"/>
  <c r="F177"/>
  <c r="G177"/>
  <c r="J177"/>
  <c r="L177"/>
  <c r="C178"/>
  <c r="D178"/>
  <c r="E178"/>
  <c r="F178"/>
  <c r="G178"/>
  <c r="J178"/>
  <c r="L178"/>
  <c r="C179"/>
  <c r="D179"/>
  <c r="E179"/>
  <c r="F179"/>
  <c r="G179"/>
  <c r="J179"/>
  <c r="L179"/>
  <c r="C180"/>
  <c r="D180"/>
  <c r="E180"/>
  <c r="F180"/>
  <c r="G180"/>
  <c r="J180"/>
  <c r="L180"/>
  <c r="C181"/>
  <c r="D181"/>
  <c r="E181"/>
  <c r="F181"/>
  <c r="G181"/>
  <c r="J181"/>
  <c r="L181"/>
  <c r="C182"/>
  <c r="D182"/>
  <c r="E182"/>
  <c r="F182"/>
  <c r="G182"/>
  <c r="J182"/>
  <c r="L182"/>
  <c r="C183"/>
  <c r="D183"/>
  <c r="E183"/>
  <c r="F183"/>
  <c r="G183"/>
  <c r="J183"/>
  <c r="L183"/>
  <c r="C184"/>
  <c r="D184"/>
  <c r="E184"/>
  <c r="F184"/>
  <c r="G184"/>
  <c r="J184"/>
  <c r="L184"/>
  <c r="C185"/>
  <c r="D185"/>
  <c r="E185"/>
  <c r="F185"/>
  <c r="G185"/>
  <c r="J185"/>
  <c r="L185"/>
  <c r="C186"/>
  <c r="D186"/>
  <c r="E186"/>
  <c r="F186"/>
  <c r="G186"/>
  <c r="J186"/>
  <c r="L186"/>
  <c r="C187"/>
  <c r="D187"/>
  <c r="E187"/>
  <c r="F187"/>
  <c r="G187"/>
  <c r="J187"/>
  <c r="L187"/>
  <c r="C188"/>
  <c r="D188"/>
  <c r="E188"/>
  <c r="F188"/>
  <c r="G188"/>
  <c r="J188"/>
  <c r="C189"/>
  <c r="D189"/>
  <c r="E189"/>
  <c r="F189"/>
  <c r="G189"/>
  <c r="J189"/>
  <c r="C190"/>
  <c r="D190"/>
  <c r="E190"/>
  <c r="F190"/>
  <c r="G190"/>
  <c r="J190"/>
  <c r="C191"/>
  <c r="D191"/>
  <c r="E191"/>
  <c r="F191"/>
  <c r="G191"/>
  <c r="J191"/>
  <c r="C192"/>
  <c r="D192"/>
  <c r="E192"/>
  <c r="F192"/>
  <c r="G192"/>
  <c r="J192"/>
  <c r="C193"/>
  <c r="D193"/>
  <c r="E193"/>
  <c r="F193"/>
  <c r="G193"/>
  <c r="J193"/>
  <c r="C194"/>
  <c r="D194"/>
  <c r="E194"/>
  <c r="F194"/>
  <c r="G194"/>
  <c r="J194"/>
  <c r="C195"/>
  <c r="D195"/>
  <c r="E195"/>
  <c r="F195"/>
  <c r="G195"/>
  <c r="J195"/>
  <c r="C196"/>
  <c r="D196"/>
  <c r="E196"/>
  <c r="F196"/>
  <c r="G196"/>
  <c r="J196"/>
  <c r="C197"/>
  <c r="D197"/>
  <c r="E197"/>
  <c r="F197"/>
  <c r="G197"/>
  <c r="J197"/>
  <c r="C198"/>
  <c r="D198"/>
  <c r="E198"/>
  <c r="F198"/>
  <c r="G198"/>
  <c r="J198"/>
  <c r="C199"/>
  <c r="D199"/>
  <c r="E199"/>
  <c r="F199"/>
  <c r="G199"/>
  <c r="J199"/>
  <c r="C200"/>
  <c r="D200"/>
  <c r="E200"/>
  <c r="F200"/>
  <c r="G200"/>
  <c r="J200"/>
  <c r="C201"/>
  <c r="D201"/>
  <c r="E201"/>
  <c r="F201"/>
  <c r="G201"/>
  <c r="J201"/>
  <c r="C202"/>
  <c r="D202"/>
  <c r="E202"/>
  <c r="F202"/>
  <c r="G202"/>
  <c r="J202"/>
  <c r="C203"/>
  <c r="D203"/>
  <c r="E203"/>
  <c r="F203"/>
  <c r="G203"/>
  <c r="J203"/>
  <c r="C204"/>
  <c r="D204"/>
  <c r="E204"/>
  <c r="F204"/>
  <c r="G204"/>
  <c r="J204"/>
  <c r="C205"/>
  <c r="D205"/>
  <c r="E205"/>
  <c r="F205"/>
  <c r="G205"/>
  <c r="J205"/>
  <c r="C206"/>
  <c r="D206"/>
  <c r="E206"/>
  <c r="F206"/>
  <c r="G206"/>
  <c r="J206"/>
  <c r="L206"/>
  <c r="C207"/>
  <c r="D207"/>
  <c r="E207"/>
  <c r="F207"/>
  <c r="G207"/>
  <c r="J207"/>
  <c r="L207"/>
  <c r="C208"/>
  <c r="D208"/>
  <c r="E208"/>
  <c r="F208"/>
  <c r="G208"/>
  <c r="J208"/>
  <c r="L208"/>
  <c r="C209"/>
  <c r="D209"/>
  <c r="E209"/>
  <c r="F209"/>
  <c r="G209"/>
  <c r="J209"/>
  <c r="L209"/>
  <c r="C210"/>
  <c r="D210"/>
  <c r="E210"/>
  <c r="F210"/>
  <c r="G210"/>
  <c r="J210"/>
  <c r="L210"/>
  <c r="C211"/>
  <c r="D211"/>
  <c r="E211"/>
  <c r="F211"/>
  <c r="G211"/>
  <c r="J211"/>
  <c r="L211"/>
  <c r="C212"/>
  <c r="D212"/>
  <c r="E212"/>
  <c r="F212"/>
  <c r="G212"/>
  <c r="J212"/>
  <c r="L212"/>
  <c r="C213"/>
  <c r="D213"/>
  <c r="E213"/>
  <c r="F213"/>
  <c r="G213"/>
  <c r="J213"/>
  <c r="L213"/>
  <c r="C214"/>
  <c r="D214"/>
  <c r="E214"/>
  <c r="F214"/>
  <c r="G214"/>
  <c r="J214"/>
  <c r="L214"/>
  <c r="C215"/>
  <c r="D215"/>
  <c r="E215"/>
  <c r="F215"/>
  <c r="G215"/>
  <c r="J215"/>
  <c r="L215"/>
  <c r="C216"/>
  <c r="D216"/>
  <c r="E216"/>
  <c r="F216"/>
  <c r="G216"/>
  <c r="J216"/>
  <c r="L216"/>
  <c r="C217"/>
  <c r="D217"/>
  <c r="E217"/>
  <c r="F217"/>
  <c r="G217"/>
  <c r="J217"/>
  <c r="L217"/>
  <c r="C218"/>
  <c r="D218"/>
  <c r="E218"/>
  <c r="F218"/>
  <c r="G218"/>
  <c r="J218"/>
  <c r="L218"/>
  <c r="C219"/>
  <c r="D219"/>
  <c r="E219"/>
  <c r="F219"/>
  <c r="G219"/>
  <c r="J219"/>
  <c r="L219"/>
  <c r="C220"/>
  <c r="D220"/>
  <c r="E220"/>
  <c r="F220"/>
  <c r="G220"/>
  <c r="J220"/>
  <c r="L220"/>
  <c r="C221"/>
  <c r="D221"/>
  <c r="E221"/>
  <c r="F221"/>
  <c r="G221"/>
  <c r="J221"/>
  <c r="L221"/>
  <c r="C222"/>
  <c r="D222"/>
  <c r="E222"/>
  <c r="F222"/>
  <c r="G222"/>
  <c r="J222"/>
  <c r="L222"/>
  <c r="C223"/>
  <c r="D223"/>
  <c r="E223"/>
  <c r="F223"/>
  <c r="G223"/>
  <c r="J223"/>
  <c r="L223"/>
  <c r="C224"/>
  <c r="D224"/>
  <c r="E224"/>
  <c r="F224"/>
  <c r="G224"/>
  <c r="J224"/>
  <c r="L224"/>
  <c r="C225"/>
  <c r="D225"/>
  <c r="E225"/>
  <c r="F225"/>
  <c r="G225"/>
  <c r="J225"/>
  <c r="L225"/>
  <c r="C226"/>
  <c r="D226"/>
  <c r="E226"/>
  <c r="F226"/>
  <c r="G226"/>
  <c r="J226"/>
  <c r="L226"/>
  <c r="C227"/>
  <c r="D227"/>
  <c r="E227"/>
  <c r="F227"/>
  <c r="G227"/>
  <c r="J227"/>
  <c r="L227"/>
  <c r="C228"/>
  <c r="D228"/>
  <c r="E228"/>
  <c r="F228"/>
  <c r="G228"/>
  <c r="J228"/>
  <c r="L228"/>
  <c r="C229"/>
  <c r="D229"/>
  <c r="E229"/>
  <c r="F229"/>
  <c r="G229"/>
  <c r="J229"/>
  <c r="L229"/>
  <c r="C230"/>
  <c r="D230"/>
  <c r="E230"/>
  <c r="F230"/>
  <c r="G230"/>
  <c r="J230"/>
  <c r="L230"/>
  <c r="C231"/>
  <c r="D231"/>
  <c r="E231"/>
  <c r="F231"/>
  <c r="G231"/>
  <c r="J231"/>
  <c r="L231"/>
  <c r="C232"/>
  <c r="D232"/>
  <c r="E232"/>
  <c r="F232"/>
  <c r="G232"/>
  <c r="I232"/>
  <c r="J232"/>
  <c r="L232"/>
  <c r="C233"/>
  <c r="D233"/>
  <c r="E233"/>
  <c r="F233"/>
  <c r="G233"/>
  <c r="I233"/>
  <c r="J233"/>
  <c r="L233"/>
  <c r="C234"/>
  <c r="D234"/>
  <c r="E234"/>
  <c r="F234"/>
  <c r="G234"/>
  <c r="I234"/>
  <c r="J234"/>
  <c r="L234"/>
  <c r="C235"/>
  <c r="D235"/>
  <c r="E235"/>
  <c r="F235"/>
  <c r="G235"/>
  <c r="I235"/>
  <c r="J235"/>
  <c r="L235"/>
  <c r="C236"/>
  <c r="D236"/>
  <c r="E236"/>
  <c r="F236"/>
  <c r="G236"/>
  <c r="I236"/>
  <c r="J236"/>
  <c r="L236"/>
  <c r="C237"/>
  <c r="D237"/>
  <c r="E237"/>
  <c r="F237"/>
  <c r="G237"/>
  <c r="I237"/>
  <c r="J237"/>
  <c r="L237"/>
  <c r="C238"/>
  <c r="D238"/>
  <c r="E238"/>
  <c r="F238"/>
  <c r="G238"/>
  <c r="I238"/>
  <c r="J238"/>
  <c r="L238"/>
  <c r="C239"/>
  <c r="D239"/>
  <c r="E239"/>
  <c r="F239"/>
  <c r="G239"/>
  <c r="I239"/>
  <c r="J239"/>
  <c r="L239"/>
  <c r="C240"/>
  <c r="D240"/>
  <c r="E240"/>
  <c r="F240"/>
  <c r="G240"/>
  <c r="I240"/>
  <c r="J240"/>
  <c r="L240"/>
  <c r="C241"/>
  <c r="D241"/>
  <c r="E241"/>
  <c r="F241"/>
  <c r="G241"/>
  <c r="I241"/>
  <c r="J241"/>
  <c r="L241"/>
  <c r="C242"/>
  <c r="D242"/>
  <c r="E242"/>
  <c r="F242"/>
  <c r="G242"/>
  <c r="I242"/>
  <c r="J242"/>
  <c r="L242"/>
  <c r="C243"/>
  <c r="D243"/>
  <c r="E243"/>
  <c r="F243"/>
  <c r="G243"/>
  <c r="I243"/>
  <c r="J243"/>
  <c r="L243"/>
  <c r="C244"/>
  <c r="D244"/>
  <c r="E244"/>
  <c r="F244"/>
  <c r="G244"/>
  <c r="I244"/>
  <c r="J244"/>
  <c r="L244"/>
  <c r="C245"/>
  <c r="D245"/>
  <c r="E245"/>
  <c r="F245"/>
  <c r="G245"/>
  <c r="I245"/>
  <c r="J245"/>
  <c r="L245"/>
  <c r="C246"/>
  <c r="D246"/>
  <c r="E246"/>
  <c r="F246"/>
  <c r="G246"/>
  <c r="I246"/>
  <c r="J246"/>
  <c r="L246"/>
  <c r="C247"/>
  <c r="D247"/>
  <c r="E247"/>
  <c r="F247"/>
  <c r="G247"/>
  <c r="I247"/>
  <c r="J247"/>
  <c r="L247"/>
  <c r="C248"/>
  <c r="D248"/>
  <c r="E248"/>
  <c r="F248"/>
  <c r="G248"/>
  <c r="I248"/>
  <c r="J248"/>
  <c r="L248"/>
  <c r="C249"/>
  <c r="D249"/>
  <c r="E249"/>
  <c r="F249"/>
  <c r="G249"/>
  <c r="I249"/>
  <c r="J249"/>
  <c r="L249"/>
  <c r="C250"/>
  <c r="D250"/>
  <c r="E250"/>
  <c r="F250"/>
  <c r="G250"/>
  <c r="I250"/>
  <c r="J250"/>
  <c r="L250"/>
  <c r="C251"/>
  <c r="D251"/>
  <c r="E251"/>
  <c r="F251"/>
  <c r="G251"/>
  <c r="I251"/>
  <c r="J251"/>
  <c r="L251"/>
  <c r="C252"/>
  <c r="D252"/>
  <c r="E252"/>
  <c r="F252"/>
  <c r="G252"/>
  <c r="I252"/>
  <c r="J252"/>
  <c r="L252"/>
  <c r="C253"/>
  <c r="D253"/>
  <c r="E253"/>
  <c r="F253"/>
  <c r="G253"/>
  <c r="I253"/>
  <c r="J253"/>
  <c r="L253"/>
  <c r="C254"/>
  <c r="D254"/>
  <c r="E254"/>
  <c r="F254"/>
  <c r="G254"/>
  <c r="I254"/>
  <c r="J254"/>
  <c r="L254"/>
  <c r="C255"/>
  <c r="D255"/>
  <c r="E255"/>
  <c r="F255"/>
  <c r="G255"/>
  <c r="I255"/>
  <c r="J255"/>
  <c r="L255"/>
  <c r="C256"/>
  <c r="D256"/>
  <c r="E256"/>
  <c r="F256"/>
  <c r="G256"/>
  <c r="I256"/>
  <c r="J256"/>
  <c r="L256"/>
  <c r="C257"/>
  <c r="D257"/>
  <c r="E257"/>
  <c r="F257"/>
  <c r="G257"/>
  <c r="I257"/>
  <c r="J257"/>
  <c r="L257"/>
  <c r="C258"/>
  <c r="D258"/>
  <c r="E258"/>
  <c r="F258"/>
  <c r="G258"/>
  <c r="I258"/>
  <c r="J258"/>
  <c r="L258"/>
  <c r="C259"/>
  <c r="D259"/>
  <c r="E259"/>
  <c r="F259"/>
  <c r="G259"/>
  <c r="I259"/>
  <c r="J259"/>
  <c r="L259"/>
  <c r="C260"/>
  <c r="D260"/>
  <c r="E260"/>
  <c r="F260"/>
  <c r="G260"/>
  <c r="I260"/>
  <c r="J260"/>
  <c r="L260"/>
  <c r="C261"/>
  <c r="D261"/>
  <c r="E261"/>
  <c r="F261"/>
  <c r="G261"/>
  <c r="I261"/>
  <c r="J261"/>
  <c r="L261"/>
  <c r="C262"/>
  <c r="D262"/>
  <c r="E262"/>
  <c r="F262"/>
  <c r="G262"/>
  <c r="I262"/>
  <c r="J262"/>
  <c r="L262"/>
  <c r="C263"/>
  <c r="D263"/>
  <c r="E263"/>
  <c r="F263"/>
  <c r="G263"/>
  <c r="I263"/>
  <c r="J263"/>
  <c r="L263"/>
  <c r="C264"/>
  <c r="D264"/>
  <c r="E264"/>
  <c r="F264"/>
  <c r="G264"/>
  <c r="I264"/>
  <c r="J264"/>
  <c r="L264"/>
  <c r="C265"/>
  <c r="D265"/>
  <c r="E265"/>
  <c r="F265"/>
  <c r="G265"/>
  <c r="I265"/>
  <c r="J265"/>
  <c r="L265"/>
  <c r="C266"/>
  <c r="D266"/>
  <c r="E266"/>
  <c r="F266"/>
  <c r="G266"/>
  <c r="I266"/>
  <c r="J266"/>
  <c r="L266"/>
  <c r="C267"/>
  <c r="D267"/>
  <c r="E267"/>
  <c r="F267"/>
  <c r="G267"/>
  <c r="I267"/>
  <c r="J267"/>
  <c r="L267"/>
  <c r="C268"/>
  <c r="D268"/>
  <c r="E268"/>
  <c r="F268"/>
  <c r="G268"/>
  <c r="I268"/>
  <c r="J268"/>
  <c r="L268"/>
  <c r="C269"/>
  <c r="D269"/>
  <c r="E269"/>
  <c r="F269"/>
  <c r="G269"/>
  <c r="I269"/>
  <c r="J269"/>
  <c r="L269"/>
  <c r="C270"/>
  <c r="D270"/>
  <c r="E270"/>
  <c r="F270"/>
  <c r="G270"/>
  <c r="I270"/>
  <c r="J270"/>
  <c r="L270"/>
  <c r="C271"/>
  <c r="D271"/>
  <c r="E271"/>
  <c r="F271"/>
  <c r="G271"/>
  <c r="I271"/>
  <c r="J271"/>
  <c r="L271"/>
  <c r="C272"/>
  <c r="D272"/>
  <c r="E272"/>
  <c r="F272"/>
  <c r="G272"/>
  <c r="I272"/>
  <c r="J272"/>
  <c r="L272"/>
  <c r="C273"/>
  <c r="D273"/>
  <c r="E273"/>
  <c r="F273"/>
  <c r="G273"/>
  <c r="I273"/>
  <c r="J273"/>
  <c r="L273"/>
  <c r="C274"/>
  <c r="D274"/>
  <c r="E274"/>
  <c r="F274"/>
  <c r="G274"/>
  <c r="I274"/>
  <c r="J274"/>
  <c r="L274"/>
  <c r="C275"/>
  <c r="D275"/>
  <c r="E275"/>
  <c r="F275"/>
  <c r="G275"/>
  <c r="I275"/>
  <c r="J275"/>
  <c r="L275"/>
  <c r="C276"/>
  <c r="D276"/>
  <c r="E276"/>
  <c r="F276"/>
  <c r="G276"/>
  <c r="I276"/>
  <c r="J276"/>
  <c r="L276"/>
  <c r="C277"/>
  <c r="D277"/>
  <c r="E277"/>
  <c r="F277"/>
  <c r="G277"/>
  <c r="I277"/>
  <c r="J277"/>
  <c r="L277"/>
  <c r="C278"/>
  <c r="D278"/>
  <c r="E278"/>
  <c r="F278"/>
  <c r="G278"/>
  <c r="I278"/>
  <c r="J278"/>
  <c r="L278"/>
  <c r="C279"/>
  <c r="D279"/>
  <c r="E279"/>
  <c r="F279"/>
  <c r="G279"/>
  <c r="I279"/>
  <c r="J279"/>
  <c r="L279"/>
  <c r="C280"/>
  <c r="D280"/>
  <c r="E280"/>
  <c r="F280"/>
  <c r="G280"/>
  <c r="I280"/>
  <c r="J280"/>
  <c r="L280"/>
  <c r="C281"/>
  <c r="D281"/>
  <c r="E281"/>
  <c r="F281"/>
  <c r="G281"/>
  <c r="I281"/>
  <c r="J281"/>
  <c r="L281"/>
  <c r="C282"/>
  <c r="D282"/>
  <c r="E282"/>
  <c r="F282"/>
  <c r="G282"/>
  <c r="J282"/>
  <c r="L282"/>
  <c r="C283"/>
  <c r="D283"/>
  <c r="E283"/>
  <c r="F283"/>
  <c r="G283"/>
  <c r="J283"/>
  <c r="L283"/>
  <c r="C284"/>
  <c r="D284"/>
  <c r="E284"/>
  <c r="F284"/>
  <c r="G284"/>
  <c r="J284"/>
  <c r="L284"/>
  <c r="C285"/>
  <c r="D285"/>
  <c r="E285"/>
  <c r="F285"/>
  <c r="G285"/>
  <c r="J285"/>
  <c r="L285"/>
  <c r="C286"/>
  <c r="D286"/>
  <c r="E286"/>
  <c r="F286"/>
  <c r="G286"/>
  <c r="J286"/>
  <c r="L286"/>
  <c r="C287"/>
  <c r="D287"/>
  <c r="E287"/>
  <c r="F287"/>
  <c r="G287"/>
  <c r="J287"/>
  <c r="L287"/>
  <c r="C288"/>
  <c r="D288"/>
  <c r="E288"/>
  <c r="F288"/>
  <c r="G288"/>
  <c r="J288"/>
  <c r="L288"/>
  <c r="C289"/>
  <c r="D289"/>
  <c r="E289"/>
  <c r="F289"/>
  <c r="G289"/>
  <c r="J289"/>
  <c r="L289"/>
  <c r="C290"/>
  <c r="D290"/>
  <c r="E290"/>
  <c r="F290"/>
  <c r="G290"/>
  <c r="J290"/>
  <c r="L290"/>
  <c r="C291"/>
  <c r="D291"/>
  <c r="E291"/>
  <c r="F291"/>
  <c r="G291"/>
  <c r="J291"/>
  <c r="L291"/>
  <c r="C292"/>
  <c r="D292"/>
  <c r="E292"/>
  <c r="F292"/>
  <c r="G292"/>
  <c r="J292"/>
  <c r="L292"/>
  <c r="C293"/>
  <c r="D293"/>
  <c r="E293"/>
  <c r="F293"/>
  <c r="G293"/>
  <c r="J293"/>
  <c r="L293"/>
  <c r="C294"/>
  <c r="D294"/>
  <c r="E294"/>
  <c r="F294"/>
  <c r="G294"/>
  <c r="J294"/>
  <c r="L294"/>
  <c r="C295"/>
  <c r="D295"/>
  <c r="E295"/>
  <c r="F295"/>
  <c r="G295"/>
  <c r="J295"/>
  <c r="L295"/>
  <c r="C296"/>
  <c r="D296"/>
  <c r="E296"/>
  <c r="F296"/>
  <c r="G296"/>
  <c r="J296"/>
  <c r="L296"/>
  <c r="C297"/>
  <c r="D297"/>
  <c r="E297"/>
  <c r="F297"/>
  <c r="G297"/>
  <c r="J297"/>
  <c r="L297"/>
  <c r="C298"/>
  <c r="D298"/>
  <c r="E298"/>
  <c r="F298"/>
  <c r="G298"/>
  <c r="J298"/>
  <c r="L298"/>
  <c r="C299"/>
  <c r="D299"/>
  <c r="E299"/>
  <c r="F299"/>
  <c r="G299"/>
  <c r="J299"/>
  <c r="L299"/>
  <c r="C300"/>
  <c r="D300"/>
  <c r="E300"/>
  <c r="F300"/>
  <c r="G300"/>
  <c r="J300"/>
  <c r="L300"/>
  <c r="C301"/>
  <c r="D301"/>
  <c r="E301"/>
  <c r="F301"/>
  <c r="G301"/>
  <c r="J301"/>
  <c r="L301"/>
  <c r="C302"/>
  <c r="D302"/>
  <c r="E302"/>
  <c r="F302"/>
  <c r="G302"/>
  <c r="J302"/>
  <c r="L302"/>
  <c r="C303"/>
  <c r="D303"/>
  <c r="E303"/>
  <c r="F303"/>
  <c r="G303"/>
  <c r="J303"/>
  <c r="L303"/>
  <c r="C304"/>
  <c r="D304"/>
  <c r="E304"/>
  <c r="F304"/>
  <c r="G304"/>
  <c r="J304"/>
  <c r="L304"/>
  <c r="C305"/>
  <c r="D305"/>
  <c r="E305"/>
  <c r="F305"/>
  <c r="G305"/>
  <c r="J305"/>
  <c r="L305"/>
  <c r="C306"/>
  <c r="D306"/>
  <c r="E306"/>
  <c r="F306"/>
  <c r="G306"/>
  <c r="J306"/>
  <c r="L306"/>
  <c r="C307"/>
  <c r="D307"/>
  <c r="E307"/>
  <c r="F307"/>
  <c r="G307"/>
  <c r="J307"/>
  <c r="L307"/>
  <c r="C308"/>
  <c r="D308"/>
  <c r="E308"/>
  <c r="F308"/>
  <c r="G308"/>
  <c r="J308"/>
  <c r="L308"/>
  <c r="C309"/>
  <c r="D309"/>
  <c r="E309"/>
  <c r="F309"/>
  <c r="G309"/>
  <c r="J309"/>
  <c r="L309"/>
  <c r="C310"/>
  <c r="D310"/>
  <c r="E310"/>
  <c r="F310"/>
  <c r="G310"/>
  <c r="J310"/>
  <c r="L310"/>
  <c r="C311"/>
  <c r="D311"/>
  <c r="E311"/>
  <c r="F311"/>
  <c r="G311"/>
  <c r="J311"/>
  <c r="L311"/>
  <c r="C312"/>
  <c r="D312"/>
  <c r="E312"/>
  <c r="F312"/>
  <c r="G312"/>
  <c r="J312"/>
  <c r="L312"/>
  <c r="C313"/>
  <c r="D313"/>
  <c r="E313"/>
  <c r="F313"/>
  <c r="G313"/>
  <c r="J313"/>
  <c r="L313"/>
  <c r="C314"/>
  <c r="D314"/>
  <c r="E314"/>
  <c r="F314"/>
  <c r="G314"/>
  <c r="J314"/>
  <c r="L314"/>
  <c r="C315"/>
  <c r="D315"/>
  <c r="E315"/>
  <c r="F315"/>
  <c r="G315"/>
  <c r="J315"/>
  <c r="L315"/>
  <c r="C316"/>
  <c r="D316"/>
  <c r="E316"/>
  <c r="F316"/>
  <c r="G316"/>
  <c r="J316"/>
  <c r="L316"/>
  <c r="C317"/>
  <c r="D317"/>
  <c r="E317"/>
  <c r="F317"/>
  <c r="G317"/>
  <c r="J317"/>
  <c r="L317"/>
  <c r="C318"/>
  <c r="D318"/>
  <c r="E318"/>
  <c r="F318"/>
  <c r="G318"/>
  <c r="J318"/>
  <c r="L318"/>
  <c r="C319"/>
  <c r="D319"/>
  <c r="E319"/>
  <c r="F319"/>
  <c r="G319"/>
  <c r="J319"/>
  <c r="L319"/>
  <c r="C320"/>
  <c r="D320"/>
  <c r="E320"/>
  <c r="F320"/>
  <c r="G320"/>
  <c r="J320"/>
  <c r="L320"/>
  <c r="C321"/>
  <c r="D321"/>
  <c r="E321"/>
  <c r="F321"/>
  <c r="G321"/>
  <c r="J321"/>
  <c r="L321"/>
  <c r="C322"/>
  <c r="D322"/>
  <c r="E322"/>
  <c r="F322"/>
  <c r="G322"/>
  <c r="J322"/>
  <c r="L322"/>
  <c r="C323"/>
  <c r="D323"/>
  <c r="E323"/>
  <c r="F323"/>
  <c r="G323"/>
  <c r="J323"/>
  <c r="L323"/>
  <c r="C324"/>
  <c r="D324"/>
  <c r="E324"/>
  <c r="F324"/>
  <c r="G324"/>
  <c r="J324"/>
  <c r="L324"/>
  <c r="C325"/>
  <c r="D325"/>
  <c r="E325"/>
  <c r="F325"/>
  <c r="G325"/>
  <c r="J325"/>
  <c r="L325"/>
  <c r="C326"/>
  <c r="D326"/>
  <c r="E326"/>
  <c r="F326"/>
  <c r="G326"/>
  <c r="J326"/>
  <c r="L326"/>
  <c r="C327"/>
  <c r="D327"/>
  <c r="E327"/>
  <c r="F327"/>
  <c r="G327"/>
  <c r="J327"/>
  <c r="L327"/>
  <c r="C328"/>
  <c r="D328"/>
  <c r="E328"/>
  <c r="F328"/>
  <c r="G328"/>
  <c r="J328"/>
  <c r="L328"/>
  <c r="C329"/>
  <c r="D329"/>
  <c r="E329"/>
  <c r="F329"/>
  <c r="G329"/>
  <c r="J329"/>
  <c r="L329"/>
  <c r="C330"/>
  <c r="D330"/>
  <c r="E330"/>
  <c r="F330"/>
  <c r="G330"/>
  <c r="J330"/>
  <c r="L330"/>
  <c r="C331"/>
  <c r="D331"/>
  <c r="E331"/>
  <c r="F331"/>
  <c r="G331"/>
  <c r="J331"/>
  <c r="L331"/>
  <c r="C332"/>
  <c r="D332"/>
  <c r="E332"/>
  <c r="F332"/>
  <c r="G332"/>
  <c r="J332"/>
  <c r="L332"/>
  <c r="C333"/>
  <c r="D333"/>
  <c r="E333"/>
  <c r="F333"/>
  <c r="G333"/>
  <c r="J333"/>
  <c r="L333"/>
  <c r="C334"/>
  <c r="D334"/>
  <c r="E334"/>
  <c r="F334"/>
  <c r="G334"/>
  <c r="J334"/>
  <c r="L334"/>
  <c r="C335"/>
  <c r="D335"/>
  <c r="E335"/>
  <c r="F335"/>
  <c r="G335"/>
  <c r="J335"/>
  <c r="L335"/>
  <c r="C336"/>
  <c r="D336"/>
  <c r="E336"/>
  <c r="F336"/>
  <c r="G336"/>
  <c r="J336"/>
  <c r="L336"/>
  <c r="C337"/>
  <c r="D337"/>
  <c r="E337"/>
  <c r="F337"/>
  <c r="G337"/>
  <c r="J337"/>
  <c r="L337"/>
  <c r="C338"/>
  <c r="D338"/>
  <c r="E338"/>
  <c r="F338"/>
  <c r="G338"/>
  <c r="J338"/>
  <c r="L338"/>
  <c r="C339"/>
  <c r="D339"/>
  <c r="E339"/>
  <c r="F339"/>
  <c r="G339"/>
  <c r="J339"/>
  <c r="L339"/>
  <c r="C340"/>
  <c r="D340"/>
  <c r="E340"/>
  <c r="F340"/>
  <c r="G340"/>
  <c r="J340"/>
  <c r="L340"/>
  <c r="C341"/>
  <c r="D341"/>
  <c r="E341"/>
  <c r="F341"/>
  <c r="G341"/>
  <c r="J341"/>
  <c r="L341"/>
  <c r="C342"/>
  <c r="D342"/>
  <c r="E342"/>
  <c r="F342"/>
  <c r="G342"/>
  <c r="J342"/>
  <c r="L342"/>
  <c r="C343"/>
  <c r="D343"/>
  <c r="E343"/>
  <c r="F343"/>
  <c r="G343"/>
  <c r="J343"/>
  <c r="L343"/>
  <c r="C344"/>
  <c r="D344"/>
  <c r="E344"/>
  <c r="F344"/>
  <c r="G344"/>
  <c r="J344"/>
  <c r="L344"/>
  <c r="C345"/>
  <c r="D345"/>
  <c r="E345"/>
  <c r="F345"/>
  <c r="G345"/>
  <c r="J345"/>
  <c r="L345"/>
  <c r="C346"/>
  <c r="D346"/>
  <c r="E346"/>
  <c r="F346"/>
  <c r="G346"/>
  <c r="J346"/>
  <c r="L346"/>
  <c r="C347"/>
  <c r="D347"/>
  <c r="E347"/>
  <c r="F347"/>
  <c r="G347"/>
  <c r="J347"/>
  <c r="L347"/>
  <c r="C348"/>
  <c r="D348"/>
  <c r="E348"/>
  <c r="F348"/>
  <c r="G348"/>
  <c r="J348"/>
  <c r="L348"/>
  <c r="C349"/>
  <c r="D349"/>
  <c r="E349"/>
  <c r="F349"/>
  <c r="G349"/>
  <c r="J349"/>
  <c r="L349"/>
  <c r="C350"/>
  <c r="D350"/>
  <c r="E350"/>
  <c r="F350"/>
  <c r="G350"/>
  <c r="J350"/>
  <c r="L350"/>
  <c r="C351"/>
  <c r="D351"/>
  <c r="E351"/>
  <c r="F351"/>
  <c r="G351"/>
  <c r="J351"/>
  <c r="L351"/>
  <c r="C352"/>
  <c r="D352"/>
  <c r="E352"/>
  <c r="F352"/>
  <c r="G352"/>
  <c r="J352"/>
  <c r="L352"/>
  <c r="C353"/>
  <c r="D353"/>
  <c r="E353"/>
  <c r="F353"/>
  <c r="G353"/>
  <c r="J353"/>
  <c r="L353"/>
  <c r="C354"/>
  <c r="D354"/>
  <c r="E354"/>
  <c r="F354"/>
  <c r="G354"/>
  <c r="J354"/>
  <c r="L354"/>
  <c r="C355"/>
  <c r="D355"/>
  <c r="E355"/>
  <c r="F355"/>
  <c r="G355"/>
  <c r="J355"/>
  <c r="L355"/>
  <c r="C356"/>
  <c r="D356"/>
  <c r="E356"/>
  <c r="F356"/>
  <c r="G356"/>
  <c r="J356"/>
  <c r="L356"/>
  <c r="C357"/>
  <c r="D357"/>
  <c r="E357"/>
  <c r="F357"/>
  <c r="G357"/>
  <c r="J357"/>
  <c r="L357"/>
  <c r="C358"/>
  <c r="D358"/>
  <c r="E358"/>
  <c r="F358"/>
  <c r="G358"/>
  <c r="J358"/>
  <c r="C359"/>
  <c r="D359"/>
  <c r="E359"/>
  <c r="F359"/>
  <c r="G359"/>
  <c r="J359"/>
  <c r="C360"/>
  <c r="D360"/>
  <c r="E360"/>
  <c r="F360"/>
  <c r="G360"/>
  <c r="J360"/>
  <c r="C361"/>
  <c r="D361"/>
  <c r="E361"/>
  <c r="F361"/>
  <c r="G361"/>
  <c r="J361"/>
  <c r="C362"/>
  <c r="D362"/>
  <c r="E362"/>
  <c r="F362"/>
  <c r="G362"/>
  <c r="J362"/>
  <c r="C363"/>
  <c r="D363"/>
  <c r="E363"/>
  <c r="F363"/>
  <c r="G363"/>
  <c r="J363"/>
  <c r="C364"/>
  <c r="D364"/>
  <c r="E364"/>
  <c r="F364"/>
  <c r="G364"/>
  <c r="J364"/>
  <c r="C365"/>
  <c r="D365"/>
  <c r="E365"/>
  <c r="F365"/>
  <c r="G365"/>
  <c r="J365"/>
  <c r="C366"/>
  <c r="D366"/>
  <c r="E366"/>
  <c r="F366"/>
  <c r="G366"/>
  <c r="J366"/>
  <c r="C367"/>
  <c r="D367"/>
  <c r="E367"/>
  <c r="F367"/>
  <c r="G367"/>
  <c r="J367"/>
  <c r="C368"/>
  <c r="D368"/>
  <c r="E368"/>
  <c r="F368"/>
  <c r="G368"/>
  <c r="J368"/>
  <c r="C369"/>
  <c r="D369"/>
  <c r="E369"/>
  <c r="F369"/>
  <c r="G369"/>
  <c r="J369"/>
  <c r="C370"/>
  <c r="D370"/>
  <c r="E370"/>
  <c r="F370"/>
  <c r="G370"/>
  <c r="J370"/>
  <c r="C371"/>
  <c r="D371"/>
  <c r="E371"/>
  <c r="F371"/>
  <c r="G371"/>
  <c r="J371"/>
  <c r="C372"/>
  <c r="D372"/>
  <c r="E372"/>
  <c r="F372"/>
  <c r="G372"/>
  <c r="J372"/>
  <c r="C373"/>
  <c r="D373"/>
  <c r="E373"/>
  <c r="F373"/>
  <c r="G373"/>
  <c r="J373"/>
  <c r="C374"/>
  <c r="D374"/>
  <c r="E374"/>
  <c r="F374"/>
  <c r="G374"/>
  <c r="J374"/>
  <c r="C375"/>
  <c r="D375"/>
  <c r="E375"/>
  <c r="F375"/>
  <c r="G375"/>
  <c r="J375"/>
  <c r="C376"/>
  <c r="D376"/>
  <c r="E376"/>
  <c r="F376"/>
  <c r="G376"/>
  <c r="J376"/>
  <c r="L376"/>
  <c r="C377"/>
  <c r="D377"/>
  <c r="E377"/>
  <c r="F377"/>
  <c r="G377"/>
  <c r="J377"/>
  <c r="L377"/>
  <c r="C378"/>
  <c r="D378"/>
  <c r="E378"/>
  <c r="F378"/>
  <c r="G378"/>
  <c r="J378"/>
  <c r="L378"/>
  <c r="C379"/>
  <c r="D379"/>
  <c r="E379"/>
  <c r="F379"/>
  <c r="G379"/>
  <c r="J379"/>
  <c r="L379"/>
  <c r="C380"/>
  <c r="D380"/>
  <c r="E380"/>
  <c r="F380"/>
  <c r="G380"/>
  <c r="J380"/>
  <c r="L380"/>
  <c r="C381"/>
  <c r="D381"/>
  <c r="E381"/>
  <c r="F381"/>
  <c r="G381"/>
  <c r="J381"/>
  <c r="L381"/>
  <c r="C382"/>
  <c r="D382"/>
  <c r="E382"/>
  <c r="F382"/>
  <c r="G382"/>
  <c r="J382"/>
  <c r="L382"/>
  <c r="C383"/>
  <c r="D383"/>
  <c r="E383"/>
  <c r="F383"/>
  <c r="G383"/>
  <c r="J383"/>
  <c r="L383"/>
  <c r="C384"/>
  <c r="D384"/>
  <c r="E384"/>
  <c r="F384"/>
  <c r="G384"/>
  <c r="J384"/>
  <c r="L384"/>
  <c r="C385"/>
  <c r="D385"/>
  <c r="E385"/>
  <c r="F385"/>
  <c r="G385"/>
  <c r="J385"/>
  <c r="L385"/>
  <c r="C386"/>
  <c r="D386"/>
  <c r="E386"/>
  <c r="F386"/>
  <c r="G386"/>
  <c r="J386"/>
  <c r="L386"/>
  <c r="C387"/>
  <c r="D387"/>
  <c r="E387"/>
  <c r="F387"/>
  <c r="G387"/>
  <c r="J387"/>
  <c r="L387"/>
  <c r="C388"/>
  <c r="D388"/>
  <c r="E388"/>
  <c r="F388"/>
  <c r="G388"/>
  <c r="J388"/>
  <c r="L388"/>
  <c r="C389"/>
  <c r="D389"/>
  <c r="E389"/>
  <c r="F389"/>
  <c r="G389"/>
  <c r="J389"/>
  <c r="L389"/>
  <c r="C390"/>
  <c r="D390"/>
  <c r="E390"/>
  <c r="F390"/>
  <c r="G390"/>
  <c r="J390"/>
  <c r="L390"/>
  <c r="C391"/>
  <c r="D391"/>
  <c r="E391"/>
  <c r="F391"/>
  <c r="G391"/>
  <c r="J391"/>
  <c r="L391"/>
  <c r="C392"/>
  <c r="D392"/>
  <c r="E392"/>
  <c r="F392"/>
  <c r="G392"/>
  <c r="J392"/>
  <c r="L392"/>
  <c r="C393"/>
  <c r="D393"/>
  <c r="E393"/>
  <c r="F393"/>
  <c r="G393"/>
  <c r="J393"/>
  <c r="L393"/>
  <c r="C394"/>
  <c r="D394"/>
  <c r="E394"/>
  <c r="F394"/>
  <c r="G394"/>
  <c r="J394"/>
  <c r="L394"/>
  <c r="C395"/>
  <c r="D395"/>
  <c r="E395"/>
  <c r="F395"/>
  <c r="G395"/>
  <c r="J395"/>
  <c r="L395"/>
  <c r="C396"/>
  <c r="D396"/>
  <c r="E396"/>
  <c r="F396"/>
  <c r="G396"/>
  <c r="J396"/>
  <c r="L396"/>
  <c r="C397"/>
  <c r="D397"/>
  <c r="E397"/>
  <c r="F397"/>
  <c r="G397"/>
  <c r="J397"/>
  <c r="L397"/>
  <c r="C398"/>
  <c r="D398"/>
  <c r="E398"/>
  <c r="F398"/>
  <c r="G398"/>
  <c r="J398"/>
  <c r="L398"/>
  <c r="C399"/>
  <c r="D399"/>
  <c r="E399"/>
  <c r="F399"/>
  <c r="G399"/>
  <c r="J399"/>
  <c r="L399"/>
  <c r="C400"/>
  <c r="D400"/>
  <c r="E400"/>
  <c r="F400"/>
  <c r="G400"/>
  <c r="J400"/>
  <c r="L400"/>
  <c r="C401"/>
  <c r="D401"/>
  <c r="E401"/>
  <c r="F401"/>
  <c r="G401"/>
  <c r="J401"/>
  <c r="L401"/>
  <c r="C402"/>
  <c r="D402"/>
  <c r="E402"/>
  <c r="F402"/>
  <c r="G402"/>
  <c r="J402"/>
  <c r="L402"/>
  <c r="C403"/>
  <c r="D403"/>
  <c r="E403"/>
  <c r="F403"/>
  <c r="G403"/>
  <c r="J403"/>
  <c r="L403"/>
  <c r="C404"/>
  <c r="D404"/>
  <c r="E404"/>
  <c r="F404"/>
  <c r="G404"/>
  <c r="I404"/>
  <c r="J404"/>
  <c r="L404"/>
  <c r="C405"/>
  <c r="D405"/>
  <c r="E405"/>
  <c r="F405"/>
  <c r="G405"/>
  <c r="I405"/>
  <c r="J405"/>
  <c r="L405"/>
  <c r="C406"/>
  <c r="D406"/>
  <c r="E406"/>
  <c r="F406"/>
  <c r="G406"/>
  <c r="I406"/>
  <c r="J406"/>
  <c r="L406"/>
  <c r="C407"/>
  <c r="D407"/>
  <c r="E407"/>
  <c r="F407"/>
  <c r="G407"/>
  <c r="I407"/>
  <c r="J407"/>
  <c r="L407"/>
  <c r="C408"/>
  <c r="D408"/>
  <c r="E408"/>
  <c r="F408"/>
  <c r="G408"/>
  <c r="I408"/>
  <c r="J408"/>
  <c r="L408"/>
  <c r="C409"/>
  <c r="D409"/>
  <c r="E409"/>
  <c r="F409"/>
  <c r="G409"/>
  <c r="I409"/>
  <c r="J409"/>
  <c r="L409"/>
  <c r="C410"/>
  <c r="D410"/>
  <c r="E410"/>
  <c r="F410"/>
  <c r="G410"/>
  <c r="I410"/>
  <c r="J410"/>
  <c r="L410"/>
  <c r="C411"/>
  <c r="D411"/>
  <c r="E411"/>
  <c r="F411"/>
  <c r="G411"/>
  <c r="I411"/>
  <c r="J411"/>
  <c r="L411"/>
  <c r="C412"/>
  <c r="D412"/>
  <c r="E412"/>
  <c r="F412"/>
  <c r="G412"/>
  <c r="I412"/>
  <c r="J412"/>
  <c r="L412"/>
  <c r="C413"/>
  <c r="D413"/>
  <c r="E413"/>
  <c r="F413"/>
  <c r="G413"/>
  <c r="I413"/>
  <c r="J413"/>
  <c r="L413"/>
  <c r="C414"/>
  <c r="D414"/>
  <c r="E414"/>
  <c r="F414"/>
  <c r="G414"/>
  <c r="I414"/>
  <c r="J414"/>
  <c r="L414"/>
  <c r="C415"/>
  <c r="D415"/>
  <c r="E415"/>
  <c r="F415"/>
  <c r="G415"/>
  <c r="I415"/>
  <c r="J415"/>
  <c r="L415"/>
  <c r="C416"/>
  <c r="D416"/>
  <c r="E416"/>
  <c r="F416"/>
  <c r="G416"/>
  <c r="I416"/>
  <c r="J416"/>
  <c r="L416"/>
  <c r="C417"/>
  <c r="D417"/>
  <c r="E417"/>
  <c r="F417"/>
  <c r="G417"/>
  <c r="I417"/>
  <c r="J417"/>
  <c r="L417"/>
  <c r="C418"/>
  <c r="D418"/>
  <c r="E418"/>
  <c r="F418"/>
  <c r="G418"/>
  <c r="I418"/>
  <c r="J418"/>
  <c r="L418"/>
  <c r="C419"/>
  <c r="D419"/>
  <c r="E419"/>
  <c r="F419"/>
  <c r="G419"/>
  <c r="I419"/>
  <c r="J419"/>
  <c r="L419"/>
  <c r="C420"/>
  <c r="D420"/>
  <c r="E420"/>
  <c r="F420"/>
  <c r="G420"/>
  <c r="I420"/>
  <c r="J420"/>
  <c r="L420"/>
  <c r="C421"/>
  <c r="D421"/>
  <c r="E421"/>
  <c r="F421"/>
  <c r="G421"/>
  <c r="I421"/>
  <c r="J421"/>
  <c r="L421"/>
  <c r="C422"/>
  <c r="D422"/>
  <c r="E422"/>
  <c r="F422"/>
  <c r="G422"/>
  <c r="I422"/>
  <c r="J422"/>
  <c r="K422"/>
  <c r="L422"/>
  <c r="C423"/>
  <c r="D423"/>
  <c r="E423"/>
  <c r="F423"/>
  <c r="G423"/>
  <c r="I423"/>
  <c r="J423"/>
  <c r="L423"/>
  <c r="C424"/>
  <c r="D424"/>
  <c r="E424"/>
  <c r="F424"/>
  <c r="G424"/>
  <c r="I424"/>
  <c r="J424"/>
  <c r="L424"/>
  <c r="C425"/>
  <c r="D425"/>
  <c r="E425"/>
  <c r="F425"/>
  <c r="G425"/>
  <c r="I425"/>
  <c r="J425"/>
  <c r="L425"/>
  <c r="C426"/>
  <c r="D426"/>
  <c r="E426"/>
  <c r="F426"/>
  <c r="G426"/>
  <c r="I426"/>
  <c r="J426"/>
  <c r="L426"/>
  <c r="C427"/>
  <c r="D427"/>
  <c r="E427"/>
  <c r="F427"/>
  <c r="G427"/>
  <c r="I427"/>
  <c r="J427"/>
  <c r="L427"/>
  <c r="C428"/>
  <c r="D428"/>
  <c r="E428"/>
  <c r="F428"/>
  <c r="G428"/>
  <c r="I428"/>
  <c r="J428"/>
  <c r="L428"/>
  <c r="C429"/>
  <c r="D429"/>
  <c r="E429"/>
  <c r="F429"/>
  <c r="G429"/>
  <c r="I429"/>
  <c r="J429"/>
  <c r="L429"/>
  <c r="C430"/>
  <c r="D430"/>
  <c r="E430"/>
  <c r="F430"/>
  <c r="G430"/>
  <c r="I430"/>
  <c r="J430"/>
  <c r="L430"/>
  <c r="C431"/>
  <c r="D431"/>
  <c r="E431"/>
  <c r="F431"/>
  <c r="G431"/>
  <c r="I431"/>
  <c r="J431"/>
  <c r="L431"/>
  <c r="C432"/>
  <c r="D432"/>
  <c r="E432"/>
  <c r="F432"/>
  <c r="G432"/>
  <c r="I432"/>
  <c r="J432"/>
  <c r="L432"/>
  <c r="C433"/>
  <c r="D433"/>
  <c r="E433"/>
  <c r="F433"/>
  <c r="G433"/>
  <c r="I433"/>
  <c r="J433"/>
  <c r="L433"/>
  <c r="C434"/>
  <c r="D434"/>
  <c r="E434"/>
  <c r="F434"/>
  <c r="G434"/>
  <c r="I434"/>
  <c r="J434"/>
  <c r="L434"/>
  <c r="C435"/>
  <c r="D435"/>
  <c r="E435"/>
  <c r="F435"/>
  <c r="G435"/>
  <c r="I435"/>
  <c r="J435"/>
  <c r="L435"/>
  <c r="C436"/>
  <c r="D436"/>
  <c r="E436"/>
  <c r="F436"/>
  <c r="G436"/>
  <c r="I436"/>
  <c r="J436"/>
  <c r="L436"/>
  <c r="C437"/>
  <c r="D437"/>
  <c r="E437"/>
  <c r="F437"/>
  <c r="G437"/>
  <c r="I437"/>
  <c r="J437"/>
  <c r="L437"/>
  <c r="C438"/>
  <c r="D438"/>
  <c r="E438"/>
  <c r="F438"/>
  <c r="G438"/>
  <c r="I438"/>
  <c r="J438"/>
  <c r="L438"/>
  <c r="C439"/>
  <c r="D439"/>
  <c r="E439"/>
  <c r="F439"/>
  <c r="G439"/>
  <c r="I439"/>
  <c r="J439"/>
  <c r="L439"/>
  <c r="C440"/>
  <c r="D440"/>
  <c r="E440"/>
  <c r="F440"/>
  <c r="G440"/>
  <c r="I440"/>
  <c r="J440"/>
  <c r="L440"/>
  <c r="C441"/>
  <c r="D441"/>
  <c r="E441"/>
  <c r="F441"/>
  <c r="G441"/>
  <c r="I441"/>
  <c r="J441"/>
  <c r="L441"/>
  <c r="C442"/>
  <c r="D442"/>
  <c r="E442"/>
  <c r="F442"/>
  <c r="G442"/>
  <c r="I442"/>
  <c r="J442"/>
  <c r="L442"/>
  <c r="C443"/>
  <c r="D443"/>
  <c r="E443"/>
  <c r="F443"/>
  <c r="G443"/>
  <c r="I443"/>
  <c r="J443"/>
  <c r="L443"/>
  <c r="C444"/>
  <c r="D444"/>
  <c r="E444"/>
  <c r="F444"/>
  <c r="G444"/>
  <c r="I444"/>
  <c r="J444"/>
  <c r="L444"/>
  <c r="C445"/>
  <c r="D445"/>
  <c r="E445"/>
  <c r="F445"/>
  <c r="G445"/>
  <c r="I445"/>
  <c r="J445"/>
  <c r="L445"/>
  <c r="C446"/>
  <c r="D446"/>
  <c r="E446"/>
  <c r="F446"/>
  <c r="G446"/>
  <c r="I446"/>
  <c r="J446"/>
  <c r="L446"/>
  <c r="C447"/>
  <c r="D447"/>
  <c r="E447"/>
  <c r="F447"/>
  <c r="G447"/>
  <c r="I447"/>
  <c r="J447"/>
  <c r="L447"/>
  <c r="C448"/>
  <c r="D448"/>
  <c r="E448"/>
  <c r="F448"/>
  <c r="G448"/>
  <c r="I448"/>
  <c r="J448"/>
  <c r="L448"/>
  <c r="C449"/>
  <c r="D449"/>
  <c r="E449"/>
  <c r="F449"/>
  <c r="G449"/>
  <c r="I449"/>
  <c r="J449"/>
  <c r="L449"/>
  <c r="C450"/>
  <c r="D450"/>
  <c r="E450"/>
  <c r="F450"/>
  <c r="G450"/>
  <c r="I450"/>
  <c r="J450"/>
  <c r="L450"/>
  <c r="C451"/>
  <c r="D451"/>
  <c r="E451"/>
  <c r="F451"/>
  <c r="G451"/>
  <c r="I451"/>
  <c r="J451"/>
  <c r="L451"/>
  <c r="C452"/>
  <c r="D452"/>
  <c r="E452"/>
  <c r="F452"/>
  <c r="G452"/>
  <c r="I452"/>
  <c r="J452"/>
  <c r="L452"/>
  <c r="C453"/>
  <c r="D453"/>
  <c r="E453"/>
  <c r="F453"/>
  <c r="G453"/>
  <c r="I453"/>
  <c r="J453"/>
  <c r="L453"/>
  <c r="G454"/>
  <c r="J454"/>
  <c r="G455"/>
  <c r="J455"/>
  <c r="G456"/>
  <c r="J456"/>
  <c r="G457"/>
  <c r="J457"/>
  <c r="G458"/>
  <c r="J458"/>
  <c r="G459"/>
  <c r="J459"/>
  <c r="G460"/>
  <c r="J460"/>
  <c r="G461"/>
  <c r="J461"/>
  <c r="G462"/>
  <c r="J462"/>
  <c r="G463"/>
  <c r="J463"/>
  <c r="G464"/>
  <c r="J464"/>
  <c r="G465"/>
  <c r="J465"/>
  <c r="G466"/>
  <c r="J466"/>
  <c r="G467"/>
  <c r="J467"/>
  <c r="G468"/>
  <c r="J468"/>
  <c r="G469"/>
  <c r="J469"/>
  <c r="G470"/>
  <c r="J470"/>
  <c r="G471"/>
  <c r="J471"/>
  <c r="G472"/>
  <c r="J472"/>
  <c r="G473"/>
  <c r="J473"/>
  <c r="G474"/>
  <c r="J474"/>
  <c r="G475"/>
  <c r="J475"/>
  <c r="G476"/>
  <c r="J476"/>
  <c r="G477"/>
  <c r="J477"/>
  <c r="G478"/>
  <c r="J478"/>
  <c r="F479"/>
  <c r="G479"/>
  <c r="J479"/>
  <c r="F480"/>
  <c r="G480"/>
  <c r="J480"/>
  <c r="F481"/>
  <c r="G481"/>
  <c r="J481"/>
  <c r="F482"/>
  <c r="G482"/>
  <c r="J482"/>
  <c r="F483"/>
  <c r="G483"/>
  <c r="J483"/>
  <c r="F484"/>
  <c r="G484"/>
  <c r="J484"/>
  <c r="F485"/>
  <c r="G485"/>
  <c r="J485"/>
  <c r="F486"/>
  <c r="G486"/>
  <c r="J486"/>
  <c r="F487"/>
  <c r="G487"/>
  <c r="J487"/>
  <c r="F488"/>
  <c r="G488"/>
  <c r="J488"/>
  <c r="F489"/>
  <c r="G489"/>
  <c r="J489"/>
  <c r="F490"/>
  <c r="G490"/>
  <c r="J490"/>
  <c r="F491"/>
  <c r="G491"/>
  <c r="J491"/>
  <c r="F492"/>
  <c r="G492"/>
  <c r="J492"/>
  <c r="F493"/>
  <c r="G493"/>
  <c r="J493"/>
  <c r="F494"/>
  <c r="G494"/>
  <c r="J494"/>
  <c r="F495"/>
  <c r="G495"/>
  <c r="J495"/>
  <c r="F496"/>
  <c r="G496"/>
  <c r="J496"/>
  <c r="F497"/>
  <c r="G497"/>
  <c r="J497"/>
  <c r="F498"/>
  <c r="G498"/>
  <c r="J498"/>
  <c r="L358"/>
  <c r="AK12" i="353"/>
  <c r="AK20"/>
  <c r="AK10"/>
  <c r="AK8"/>
  <c r="AK17"/>
  <c r="AK19"/>
  <c r="AK23"/>
  <c r="AK9"/>
  <c r="AK16"/>
  <c r="AK15"/>
  <c r="AK21"/>
  <c r="AK29"/>
  <c r="AK11"/>
  <c r="AK25"/>
  <c r="AK14"/>
  <c r="AK24"/>
  <c r="AK27"/>
  <c r="AK28"/>
  <c r="AK22"/>
  <c r="AK7"/>
  <c r="AK18"/>
  <c r="A1" i="355"/>
  <c r="A2"/>
  <c r="AF3"/>
  <c r="AF38" s="1"/>
  <c r="BC3"/>
  <c r="BC38" s="1"/>
  <c r="E4"/>
  <c r="BC4"/>
  <c r="BO5"/>
  <c r="A36"/>
  <c r="A37"/>
  <c r="E39"/>
  <c r="BC39"/>
  <c r="BO40"/>
  <c r="L79" i="268"/>
  <c r="L201"/>
  <c r="L460"/>
  <c r="F454"/>
  <c r="F455"/>
  <c r="F456"/>
  <c r="F457"/>
  <c r="F458"/>
  <c r="F459"/>
  <c r="F460"/>
  <c r="F461"/>
  <c r="F462"/>
  <c r="F463"/>
  <c r="F464"/>
  <c r="F465"/>
  <c r="F466"/>
  <c r="F467"/>
  <c r="F468"/>
  <c r="F469"/>
  <c r="F470"/>
  <c r="F471"/>
  <c r="F472"/>
  <c r="F473"/>
  <c r="F474"/>
  <c r="F475"/>
  <c r="F476"/>
  <c r="F477"/>
  <c r="L479"/>
  <c r="A1" i="353"/>
  <c r="A2"/>
  <c r="A4"/>
  <c r="C27"/>
  <c r="D27"/>
  <c r="O27" s="1"/>
  <c r="G27"/>
  <c r="H27"/>
  <c r="P27"/>
  <c r="Q27"/>
  <c r="R27"/>
  <c r="S27"/>
  <c r="AF27" s="1"/>
  <c r="T27"/>
  <c r="U27"/>
  <c r="V27"/>
  <c r="W27"/>
  <c r="AD27"/>
  <c r="AE27"/>
  <c r="AG27"/>
  <c r="AH27"/>
  <c r="AI27"/>
  <c r="AJ27"/>
  <c r="C50"/>
  <c r="D50"/>
  <c r="G50"/>
  <c r="H50"/>
  <c r="P50"/>
  <c r="Q50"/>
  <c r="R50"/>
  <c r="S50"/>
  <c r="AF50" s="1"/>
  <c r="T50"/>
  <c r="U50"/>
  <c r="V50"/>
  <c r="W50"/>
  <c r="AD50"/>
  <c r="AE50"/>
  <c r="AG50"/>
  <c r="AH50"/>
  <c r="AI50"/>
  <c r="AJ50"/>
  <c r="C33"/>
  <c r="D33"/>
  <c r="G33"/>
  <c r="H33"/>
  <c r="O33" s="1"/>
  <c r="AR33" s="1"/>
  <c r="P33"/>
  <c r="Q33"/>
  <c r="R33"/>
  <c r="S33"/>
  <c r="T33"/>
  <c r="U33"/>
  <c r="V33"/>
  <c r="W33"/>
  <c r="AD33"/>
  <c r="AE33"/>
  <c r="AG33"/>
  <c r="AH33"/>
  <c r="AI33"/>
  <c r="AJ33"/>
  <c r="C12"/>
  <c r="D12"/>
  <c r="G12"/>
  <c r="H12"/>
  <c r="P12"/>
  <c r="Q12"/>
  <c r="R12"/>
  <c r="S12"/>
  <c r="T12"/>
  <c r="U12"/>
  <c r="V12"/>
  <c r="W12"/>
  <c r="AD12"/>
  <c r="AE12"/>
  <c r="AG12"/>
  <c r="AH12"/>
  <c r="AI12"/>
  <c r="AJ12"/>
  <c r="C15"/>
  <c r="D15"/>
  <c r="G15"/>
  <c r="H15"/>
  <c r="P15"/>
  <c r="Q15"/>
  <c r="R15"/>
  <c r="S15"/>
  <c r="AF15" s="1"/>
  <c r="T15"/>
  <c r="U15"/>
  <c r="V15"/>
  <c r="W15"/>
  <c r="AD15"/>
  <c r="AE15"/>
  <c r="AG15"/>
  <c r="AH15"/>
  <c r="AI15"/>
  <c r="AJ15"/>
  <c r="C16"/>
  <c r="D16"/>
  <c r="G16"/>
  <c r="H16"/>
  <c r="P16"/>
  <c r="Q16"/>
  <c r="AF16" s="1"/>
  <c r="R16"/>
  <c r="S16"/>
  <c r="T16"/>
  <c r="U16"/>
  <c r="V16"/>
  <c r="W16"/>
  <c r="AD16"/>
  <c r="AE16"/>
  <c r="AG16"/>
  <c r="AH16"/>
  <c r="AI16"/>
  <c r="AJ16"/>
  <c r="C25"/>
  <c r="D25"/>
  <c r="G25"/>
  <c r="H25"/>
  <c r="O25" s="1"/>
  <c r="AR25" s="1"/>
  <c r="P25"/>
  <c r="Q25"/>
  <c r="R25"/>
  <c r="S25"/>
  <c r="T25"/>
  <c r="U25"/>
  <c r="V25"/>
  <c r="W25"/>
  <c r="AD25"/>
  <c r="AE25"/>
  <c r="AG25"/>
  <c r="AH25"/>
  <c r="AI25"/>
  <c r="AJ25"/>
  <c r="C8"/>
  <c r="D8"/>
  <c r="G8"/>
  <c r="H8"/>
  <c r="P8"/>
  <c r="Q8"/>
  <c r="R8"/>
  <c r="S8"/>
  <c r="AF8" s="1"/>
  <c r="AR8" s="1"/>
  <c r="T8"/>
  <c r="U8"/>
  <c r="V8"/>
  <c r="W8"/>
  <c r="AD8"/>
  <c r="AE8"/>
  <c r="AG8"/>
  <c r="AH8"/>
  <c r="AI8"/>
  <c r="AJ8"/>
  <c r="C20"/>
  <c r="D20"/>
  <c r="O20" s="1"/>
  <c r="G20"/>
  <c r="H20"/>
  <c r="P20"/>
  <c r="Q20"/>
  <c r="R20"/>
  <c r="S20"/>
  <c r="AF20" s="1"/>
  <c r="T20"/>
  <c r="U20"/>
  <c r="V20"/>
  <c r="W20"/>
  <c r="AD20"/>
  <c r="AE20"/>
  <c r="AG20"/>
  <c r="AH20"/>
  <c r="AI20"/>
  <c r="AJ20"/>
  <c r="C28"/>
  <c r="D28"/>
  <c r="G28"/>
  <c r="H28"/>
  <c r="P28"/>
  <c r="Q28"/>
  <c r="R28"/>
  <c r="S28"/>
  <c r="T28"/>
  <c r="U28"/>
  <c r="V28"/>
  <c r="W28"/>
  <c r="AD28"/>
  <c r="AE28"/>
  <c r="AG28"/>
  <c r="AH28"/>
  <c r="AI28"/>
  <c r="AJ28"/>
  <c r="C23"/>
  <c r="D23"/>
  <c r="O23" s="1"/>
  <c r="G23"/>
  <c r="H23"/>
  <c r="P23"/>
  <c r="Q23"/>
  <c r="R23"/>
  <c r="S23"/>
  <c r="T23"/>
  <c r="U23"/>
  <c r="V23"/>
  <c r="W23"/>
  <c r="AD23"/>
  <c r="AE23"/>
  <c r="AG23"/>
  <c r="AH23"/>
  <c r="AI23"/>
  <c r="AJ23"/>
  <c r="C30"/>
  <c r="D30"/>
  <c r="G30"/>
  <c r="H30"/>
  <c r="P30"/>
  <c r="Q30"/>
  <c r="R30"/>
  <c r="S30"/>
  <c r="T30"/>
  <c r="U30"/>
  <c r="V30"/>
  <c r="W30"/>
  <c r="AD30"/>
  <c r="AE30"/>
  <c r="AG30"/>
  <c r="AH30"/>
  <c r="AI30"/>
  <c r="AJ30"/>
  <c r="C36"/>
  <c r="D36"/>
  <c r="G36"/>
  <c r="H36"/>
  <c r="O36" s="1"/>
  <c r="P36"/>
  <c r="Q36"/>
  <c r="R36"/>
  <c r="S36"/>
  <c r="AF36" s="1"/>
  <c r="T36"/>
  <c r="U36"/>
  <c r="V36"/>
  <c r="W36"/>
  <c r="AD36"/>
  <c r="AE36"/>
  <c r="AG36"/>
  <c r="AH36"/>
  <c r="AI36"/>
  <c r="AJ36"/>
  <c r="C45"/>
  <c r="D45"/>
  <c r="G45"/>
  <c r="H45"/>
  <c r="O45" s="1"/>
  <c r="P45"/>
  <c r="Q45"/>
  <c r="R45"/>
  <c r="S45"/>
  <c r="T45"/>
  <c r="U45"/>
  <c r="V45"/>
  <c r="W45"/>
  <c r="AD45"/>
  <c r="AE45"/>
  <c r="AG45"/>
  <c r="AH45"/>
  <c r="AI45"/>
  <c r="AJ45"/>
  <c r="C34"/>
  <c r="D34"/>
  <c r="G34"/>
  <c r="H34"/>
  <c r="O34" s="1"/>
  <c r="P34"/>
  <c r="Q34"/>
  <c r="R34"/>
  <c r="S34"/>
  <c r="T34"/>
  <c r="U34"/>
  <c r="V34"/>
  <c r="W34"/>
  <c r="AD34"/>
  <c r="AE34"/>
  <c r="AG34"/>
  <c r="AH34"/>
  <c r="AI34"/>
  <c r="AJ34"/>
  <c r="C49"/>
  <c r="D49"/>
  <c r="G49"/>
  <c r="H49"/>
  <c r="P49"/>
  <c r="Q49"/>
  <c r="R49"/>
  <c r="S49"/>
  <c r="T49"/>
  <c r="U49"/>
  <c r="V49"/>
  <c r="W49"/>
  <c r="AD49"/>
  <c r="AE49"/>
  <c r="AG49"/>
  <c r="AH49"/>
  <c r="AI49"/>
  <c r="AJ49"/>
  <c r="C48"/>
  <c r="D48"/>
  <c r="G48"/>
  <c r="H48"/>
  <c r="P48"/>
  <c r="Q48"/>
  <c r="AF48" s="1"/>
  <c r="R48"/>
  <c r="S48"/>
  <c r="T48"/>
  <c r="U48"/>
  <c r="V48"/>
  <c r="W48"/>
  <c r="AD48"/>
  <c r="AE48"/>
  <c r="AG48"/>
  <c r="AH48"/>
  <c r="AI48"/>
  <c r="AJ48"/>
  <c r="C21"/>
  <c r="D21"/>
  <c r="G21"/>
  <c r="H21"/>
  <c r="P21"/>
  <c r="Q21"/>
  <c r="R21"/>
  <c r="S21"/>
  <c r="T21"/>
  <c r="U21"/>
  <c r="V21"/>
  <c r="W21"/>
  <c r="AD21"/>
  <c r="AE21"/>
  <c r="AG21"/>
  <c r="AH21"/>
  <c r="AI21"/>
  <c r="AJ21"/>
  <c r="C44"/>
  <c r="D44"/>
  <c r="G44"/>
  <c r="H44"/>
  <c r="P44"/>
  <c r="Q44"/>
  <c r="R44"/>
  <c r="S44"/>
  <c r="AF44" s="1"/>
  <c r="T44"/>
  <c r="U44"/>
  <c r="V44"/>
  <c r="W44"/>
  <c r="AD44"/>
  <c r="AE44"/>
  <c r="AG44"/>
  <c r="AH44"/>
  <c r="AI44"/>
  <c r="AJ44"/>
  <c r="C7"/>
  <c r="D7"/>
  <c r="G7"/>
  <c r="H7"/>
  <c r="P7"/>
  <c r="Q7"/>
  <c r="R7"/>
  <c r="S7"/>
  <c r="T7"/>
  <c r="U7"/>
  <c r="V7"/>
  <c r="W7"/>
  <c r="AD7"/>
  <c r="AE7"/>
  <c r="AG7"/>
  <c r="AH7"/>
  <c r="AI7"/>
  <c r="AJ7"/>
  <c r="C47"/>
  <c r="D47"/>
  <c r="O47" s="1"/>
  <c r="AR47" s="1"/>
  <c r="G47"/>
  <c r="H47"/>
  <c r="P47"/>
  <c r="Q47"/>
  <c r="R47"/>
  <c r="S47"/>
  <c r="T47"/>
  <c r="U47"/>
  <c r="V47"/>
  <c r="W47"/>
  <c r="AD47"/>
  <c r="AE47"/>
  <c r="AG47"/>
  <c r="AH47"/>
  <c r="AI47"/>
  <c r="AJ47"/>
  <c r="C41"/>
  <c r="D41"/>
  <c r="G41"/>
  <c r="H41"/>
  <c r="P41"/>
  <c r="Q41"/>
  <c r="R41"/>
  <c r="S41"/>
  <c r="T41"/>
  <c r="U41"/>
  <c r="V41"/>
  <c r="W41"/>
  <c r="AD41"/>
  <c r="AE41"/>
  <c r="AG41"/>
  <c r="AH41"/>
  <c r="AI41"/>
  <c r="AJ41"/>
  <c r="C22"/>
  <c r="D22"/>
  <c r="O22" s="1"/>
  <c r="G22"/>
  <c r="H22"/>
  <c r="P22"/>
  <c r="Q22"/>
  <c r="R22"/>
  <c r="S22"/>
  <c r="T22"/>
  <c r="U22"/>
  <c r="V22"/>
  <c r="W22"/>
  <c r="AD22"/>
  <c r="AE22"/>
  <c r="AG22"/>
  <c r="AH22"/>
  <c r="AI22"/>
  <c r="AJ22"/>
  <c r="C26"/>
  <c r="D26"/>
  <c r="H26"/>
  <c r="P26"/>
  <c r="Q26"/>
  <c r="AF26" s="1"/>
  <c r="AR26" s="1"/>
  <c r="R26"/>
  <c r="S26"/>
  <c r="T26"/>
  <c r="U26"/>
  <c r="V26"/>
  <c r="W26"/>
  <c r="AD26"/>
  <c r="AE26"/>
  <c r="AG26"/>
  <c r="AH26"/>
  <c r="AI26"/>
  <c r="AJ26"/>
  <c r="C29"/>
  <c r="D29"/>
  <c r="G29"/>
  <c r="H29"/>
  <c r="O29" s="1"/>
  <c r="P29"/>
  <c r="Q29"/>
  <c r="AF29" s="1"/>
  <c r="R29"/>
  <c r="S29"/>
  <c r="T29"/>
  <c r="U29"/>
  <c r="V29"/>
  <c r="W29"/>
  <c r="AD29"/>
  <c r="AE29"/>
  <c r="AG29"/>
  <c r="AH29"/>
  <c r="AI29"/>
  <c r="AJ29"/>
  <c r="C40"/>
  <c r="D40"/>
  <c r="G40"/>
  <c r="H40"/>
  <c r="P40"/>
  <c r="Q40"/>
  <c r="R40"/>
  <c r="S40"/>
  <c r="T40"/>
  <c r="U40"/>
  <c r="V40"/>
  <c r="W40"/>
  <c r="AD40"/>
  <c r="AE40"/>
  <c r="AG40"/>
  <c r="AH40"/>
  <c r="AI40"/>
  <c r="AJ40"/>
  <c r="C13"/>
  <c r="D13"/>
  <c r="G13"/>
  <c r="H13"/>
  <c r="P13"/>
  <c r="Q13"/>
  <c r="R13"/>
  <c r="S13"/>
  <c r="T13"/>
  <c r="U13"/>
  <c r="V13"/>
  <c r="W13"/>
  <c r="AD13"/>
  <c r="AE13"/>
  <c r="AG13"/>
  <c r="AH13"/>
  <c r="AI13"/>
  <c r="AJ13"/>
  <c r="C46"/>
  <c r="D46"/>
  <c r="G46"/>
  <c r="H46"/>
  <c r="O46" s="1"/>
  <c r="P46"/>
  <c r="Q46"/>
  <c r="R46"/>
  <c r="S46"/>
  <c r="T46"/>
  <c r="U46"/>
  <c r="V46"/>
  <c r="W46"/>
  <c r="AD46"/>
  <c r="AE46"/>
  <c r="AG46"/>
  <c r="AH46"/>
  <c r="AI46"/>
  <c r="AJ46"/>
  <c r="C11"/>
  <c r="D11"/>
  <c r="G11"/>
  <c r="H11"/>
  <c r="P11"/>
  <c r="Q11"/>
  <c r="AF11" s="1"/>
  <c r="R11"/>
  <c r="S11"/>
  <c r="T11"/>
  <c r="U11"/>
  <c r="V11"/>
  <c r="W11"/>
  <c r="AD11"/>
  <c r="AE11"/>
  <c r="AG11"/>
  <c r="AH11"/>
  <c r="AI11"/>
  <c r="AJ11"/>
  <c r="C32"/>
  <c r="D32"/>
  <c r="G32"/>
  <c r="H32"/>
  <c r="P32"/>
  <c r="Q32"/>
  <c r="R32"/>
  <c r="S32"/>
  <c r="T32"/>
  <c r="U32"/>
  <c r="V32"/>
  <c r="W32"/>
  <c r="AD32"/>
  <c r="AE32"/>
  <c r="AG32"/>
  <c r="AH32"/>
  <c r="AI32"/>
  <c r="AJ32"/>
  <c r="C31"/>
  <c r="D31"/>
  <c r="G31"/>
  <c r="H31"/>
  <c r="O31" s="1"/>
  <c r="AR31" s="1"/>
  <c r="P31"/>
  <c r="Q31"/>
  <c r="R31"/>
  <c r="S31"/>
  <c r="T31"/>
  <c r="U31"/>
  <c r="V31"/>
  <c r="W31"/>
  <c r="AD31"/>
  <c r="AE31"/>
  <c r="AG31"/>
  <c r="AH31"/>
  <c r="AI31"/>
  <c r="AJ31"/>
  <c r="C17"/>
  <c r="D17"/>
  <c r="G17"/>
  <c r="H17"/>
  <c r="P17"/>
  <c r="Q17"/>
  <c r="AF17" s="1"/>
  <c r="R17"/>
  <c r="S17"/>
  <c r="T17"/>
  <c r="U17"/>
  <c r="V17"/>
  <c r="W17"/>
  <c r="AD17"/>
  <c r="AE17"/>
  <c r="AG17"/>
  <c r="AH17"/>
  <c r="AI17"/>
  <c r="AJ17"/>
  <c r="C10"/>
  <c r="D10"/>
  <c r="G10"/>
  <c r="H10"/>
  <c r="P10"/>
  <c r="Q10"/>
  <c r="AF10" s="1"/>
  <c r="R10"/>
  <c r="S10"/>
  <c r="T10"/>
  <c r="U10"/>
  <c r="V10"/>
  <c r="W10"/>
  <c r="AD10"/>
  <c r="AE10"/>
  <c r="AG10"/>
  <c r="AH10"/>
  <c r="AI10"/>
  <c r="AJ10"/>
  <c r="C39"/>
  <c r="D39"/>
  <c r="G39"/>
  <c r="H39"/>
  <c r="O39" s="1"/>
  <c r="P39"/>
  <c r="Q39"/>
  <c r="AF39" s="1"/>
  <c r="R39"/>
  <c r="S39"/>
  <c r="T39"/>
  <c r="U39"/>
  <c r="V39"/>
  <c r="W39"/>
  <c r="AD39"/>
  <c r="AE39"/>
  <c r="AG39"/>
  <c r="AH39"/>
  <c r="AI39"/>
  <c r="AJ39"/>
  <c r="C9"/>
  <c r="D9"/>
  <c r="G9"/>
  <c r="H9"/>
  <c r="O9" s="1"/>
  <c r="P9"/>
  <c r="Q9"/>
  <c r="R9"/>
  <c r="S9"/>
  <c r="T9"/>
  <c r="U9"/>
  <c r="V9"/>
  <c r="W9"/>
  <c r="AD9"/>
  <c r="AE9"/>
  <c r="AG9"/>
  <c r="AH9"/>
  <c r="AI9"/>
  <c r="AJ9"/>
  <c r="C51"/>
  <c r="D51"/>
  <c r="O51" s="1"/>
  <c r="G51"/>
  <c r="H51"/>
  <c r="P51"/>
  <c r="Q51"/>
  <c r="R51"/>
  <c r="S51"/>
  <c r="T51"/>
  <c r="U51"/>
  <c r="AF51" s="1"/>
  <c r="V51"/>
  <c r="W51"/>
  <c r="AD51"/>
  <c r="AE51"/>
  <c r="AG51"/>
  <c r="AH51"/>
  <c r="AI51"/>
  <c r="AJ51"/>
  <c r="C24"/>
  <c r="D24"/>
  <c r="G24"/>
  <c r="H24"/>
  <c r="P24"/>
  <c r="Q24"/>
  <c r="R24"/>
  <c r="S24"/>
  <c r="T24"/>
  <c r="U24"/>
  <c r="V24"/>
  <c r="W24"/>
  <c r="AD24"/>
  <c r="AE24"/>
  <c r="AG24"/>
  <c r="AH24"/>
  <c r="AI24"/>
  <c r="AJ24"/>
  <c r="C18"/>
  <c r="D18"/>
  <c r="O18" s="1"/>
  <c r="G18"/>
  <c r="H18"/>
  <c r="P18"/>
  <c r="Q18"/>
  <c r="R18"/>
  <c r="S18"/>
  <c r="T18"/>
  <c r="U18"/>
  <c r="V18"/>
  <c r="W18"/>
  <c r="AD18"/>
  <c r="AE18"/>
  <c r="AG18"/>
  <c r="AH18"/>
  <c r="AI18"/>
  <c r="AJ18"/>
  <c r="C19"/>
  <c r="D19"/>
  <c r="G19"/>
  <c r="H19"/>
  <c r="P19"/>
  <c r="Q19"/>
  <c r="R19"/>
  <c r="S19"/>
  <c r="T19"/>
  <c r="U19"/>
  <c r="V19"/>
  <c r="W19"/>
  <c r="AD19"/>
  <c r="AE19"/>
  <c r="AG19"/>
  <c r="AH19"/>
  <c r="AI19"/>
  <c r="AJ19"/>
  <c r="C43"/>
  <c r="D43"/>
  <c r="G43"/>
  <c r="H43"/>
  <c r="O43" s="1"/>
  <c r="P43"/>
  <c r="Q43"/>
  <c r="AF43" s="1"/>
  <c r="R43"/>
  <c r="S43"/>
  <c r="T43"/>
  <c r="U43"/>
  <c r="V43"/>
  <c r="W43"/>
  <c r="AD43"/>
  <c r="AE43"/>
  <c r="AG43"/>
  <c r="AH43"/>
  <c r="AI43"/>
  <c r="AJ43"/>
  <c r="C37"/>
  <c r="D37"/>
  <c r="G37"/>
  <c r="H37"/>
  <c r="O37" s="1"/>
  <c r="P37"/>
  <c r="Q37"/>
  <c r="AF37" s="1"/>
  <c r="R37"/>
  <c r="S37"/>
  <c r="T37"/>
  <c r="U37"/>
  <c r="V37"/>
  <c r="W37"/>
  <c r="AD37"/>
  <c r="AE37"/>
  <c r="AG37"/>
  <c r="AH37"/>
  <c r="AI37"/>
  <c r="AJ37"/>
  <c r="C42"/>
  <c r="D42"/>
  <c r="G42"/>
  <c r="H42"/>
  <c r="P42"/>
  <c r="Q42"/>
  <c r="R42"/>
  <c r="S42"/>
  <c r="AF42" s="1"/>
  <c r="T42"/>
  <c r="U42"/>
  <c r="V42"/>
  <c r="W42"/>
  <c r="AD42"/>
  <c r="AE42"/>
  <c r="AG42"/>
  <c r="AH42"/>
  <c r="AI42"/>
  <c r="AJ42"/>
  <c r="C14"/>
  <c r="D14"/>
  <c r="O14" s="1"/>
  <c r="G14"/>
  <c r="H14"/>
  <c r="P14"/>
  <c r="Q14"/>
  <c r="AF14" s="1"/>
  <c r="R14"/>
  <c r="S14"/>
  <c r="T14"/>
  <c r="U14"/>
  <c r="V14"/>
  <c r="W14"/>
  <c r="AD14"/>
  <c r="AE14"/>
  <c r="AG14"/>
  <c r="AH14"/>
  <c r="AI14"/>
  <c r="AJ14"/>
  <c r="C38"/>
  <c r="D38"/>
  <c r="G38"/>
  <c r="H38"/>
  <c r="P38"/>
  <c r="Q38"/>
  <c r="R38"/>
  <c r="S38"/>
  <c r="T38"/>
  <c r="U38"/>
  <c r="V38"/>
  <c r="W38"/>
  <c r="AD38"/>
  <c r="AE38"/>
  <c r="AG38"/>
  <c r="AH38"/>
  <c r="AI38"/>
  <c r="AJ38"/>
  <c r="C35"/>
  <c r="D35"/>
  <c r="G35"/>
  <c r="H35"/>
  <c r="O35" s="1"/>
  <c r="P35"/>
  <c r="Q35"/>
  <c r="R35"/>
  <c r="S35"/>
  <c r="T35"/>
  <c r="U35"/>
  <c r="V35"/>
  <c r="W35"/>
  <c r="AD35"/>
  <c r="AE35"/>
  <c r="AG35"/>
  <c r="AH35"/>
  <c r="AI35"/>
  <c r="AJ35"/>
  <c r="C52"/>
  <c r="D52"/>
  <c r="O52" s="1"/>
  <c r="G52"/>
  <c r="H52"/>
  <c r="P52"/>
  <c r="Q52"/>
  <c r="R52"/>
  <c r="S52"/>
  <c r="AF52" s="1"/>
  <c r="T52"/>
  <c r="U52"/>
  <c r="V52"/>
  <c r="W52"/>
  <c r="AD52"/>
  <c r="AE52"/>
  <c r="AG52"/>
  <c r="AH52"/>
  <c r="AI52"/>
  <c r="AJ52"/>
  <c r="C53"/>
  <c r="D53"/>
  <c r="G53"/>
  <c r="H53"/>
  <c r="P53"/>
  <c r="Q53"/>
  <c r="R53"/>
  <c r="S53"/>
  <c r="T53"/>
  <c r="U53"/>
  <c r="V53"/>
  <c r="W53"/>
  <c r="AD53"/>
  <c r="AE53"/>
  <c r="AG53"/>
  <c r="AH53"/>
  <c r="AI53"/>
  <c r="AJ53"/>
  <c r="AO53"/>
  <c r="AP53"/>
  <c r="C54"/>
  <c r="D54"/>
  <c r="G54"/>
  <c r="H54"/>
  <c r="P54"/>
  <c r="Q54"/>
  <c r="R54"/>
  <c r="S54"/>
  <c r="T54"/>
  <c r="U54"/>
  <c r="V54"/>
  <c r="W54"/>
  <c r="AD54"/>
  <c r="AE54"/>
  <c r="AG54"/>
  <c r="AH54"/>
  <c r="AI54"/>
  <c r="AJ54"/>
  <c r="AO54"/>
  <c r="AP54"/>
  <c r="C55"/>
  <c r="D55"/>
  <c r="G55"/>
  <c r="H55"/>
  <c r="P55"/>
  <c r="Q55"/>
  <c r="R55"/>
  <c r="S55"/>
  <c r="T55"/>
  <c r="U55"/>
  <c r="V55"/>
  <c r="W55"/>
  <c r="AD55"/>
  <c r="AE55"/>
  <c r="AG55"/>
  <c r="AH55"/>
  <c r="AI55"/>
  <c r="AJ55"/>
  <c r="AO55"/>
  <c r="AP55"/>
  <c r="AQ55" s="1"/>
  <c r="C56"/>
  <c r="D56"/>
  <c r="G56"/>
  <c r="H56"/>
  <c r="P56"/>
  <c r="Q56"/>
  <c r="R56"/>
  <c r="S56"/>
  <c r="T56"/>
  <c r="U56"/>
  <c r="V56"/>
  <c r="W56"/>
  <c r="AD56"/>
  <c r="AE56"/>
  <c r="AG56"/>
  <c r="AH56"/>
  <c r="AI56"/>
  <c r="AJ56"/>
  <c r="AO56"/>
  <c r="AP56"/>
  <c r="C57"/>
  <c r="D57"/>
  <c r="G57"/>
  <c r="H57"/>
  <c r="P57"/>
  <c r="Q57"/>
  <c r="R57"/>
  <c r="S57"/>
  <c r="T57"/>
  <c r="U57"/>
  <c r="V57"/>
  <c r="W57"/>
  <c r="AD57"/>
  <c r="AE57"/>
  <c r="AG57"/>
  <c r="AH57"/>
  <c r="AI57"/>
  <c r="AJ57"/>
  <c r="AO57"/>
  <c r="AP57"/>
  <c r="C58"/>
  <c r="D58"/>
  <c r="G58"/>
  <c r="H58"/>
  <c r="P58"/>
  <c r="Q58"/>
  <c r="R58"/>
  <c r="S58"/>
  <c r="T58"/>
  <c r="U58"/>
  <c r="V58"/>
  <c r="W58"/>
  <c r="AD58"/>
  <c r="AE58"/>
  <c r="AG58"/>
  <c r="AH58"/>
  <c r="AI58"/>
  <c r="AJ58"/>
  <c r="AO58"/>
  <c r="AP58"/>
  <c r="C59"/>
  <c r="D59"/>
  <c r="G59"/>
  <c r="H59"/>
  <c r="P59"/>
  <c r="Q59"/>
  <c r="R59"/>
  <c r="S59"/>
  <c r="T59"/>
  <c r="U59"/>
  <c r="V59"/>
  <c r="W59"/>
  <c r="AD59"/>
  <c r="AE59"/>
  <c r="AG59"/>
  <c r="AH59"/>
  <c r="AI59"/>
  <c r="AJ59"/>
  <c r="AO59"/>
  <c r="AP59"/>
  <c r="AQ59" s="1"/>
  <c r="C60"/>
  <c r="D60"/>
  <c r="G60"/>
  <c r="H60"/>
  <c r="P60"/>
  <c r="Q60"/>
  <c r="R60"/>
  <c r="S60"/>
  <c r="T60"/>
  <c r="U60"/>
  <c r="V60"/>
  <c r="W60"/>
  <c r="AD60"/>
  <c r="AE60"/>
  <c r="AG60"/>
  <c r="AH60"/>
  <c r="AI60"/>
  <c r="AJ60"/>
  <c r="AO60"/>
  <c r="AP60"/>
  <c r="C61"/>
  <c r="D61"/>
  <c r="G61"/>
  <c r="H61"/>
  <c r="P61"/>
  <c r="Q61"/>
  <c r="R61"/>
  <c r="S61"/>
  <c r="T61"/>
  <c r="U61"/>
  <c r="V61"/>
  <c r="W61"/>
  <c r="AD61"/>
  <c r="AE61"/>
  <c r="AG61"/>
  <c r="AH61"/>
  <c r="AI61"/>
  <c r="AJ61"/>
  <c r="AO61"/>
  <c r="AP61"/>
  <c r="L11" i="268"/>
  <c r="A1" i="322"/>
  <c r="A2"/>
  <c r="I2"/>
  <c r="B34"/>
  <c r="B13"/>
  <c r="B57"/>
  <c r="B40"/>
  <c r="B39"/>
  <c r="B31"/>
  <c r="B51"/>
  <c r="B24"/>
  <c r="B22"/>
  <c r="B23"/>
  <c r="B4"/>
  <c r="B60"/>
  <c r="B61"/>
  <c r="B62"/>
  <c r="B63"/>
  <c r="B64"/>
  <c r="B35"/>
  <c r="B58"/>
  <c r="B41"/>
  <c r="B32"/>
  <c r="B65"/>
  <c r="B66"/>
  <c r="B67"/>
  <c r="B68"/>
  <c r="B69"/>
  <c r="B70"/>
  <c r="B71"/>
  <c r="B72"/>
  <c r="B73"/>
  <c r="B74"/>
  <c r="B75"/>
  <c r="B76"/>
  <c r="B36"/>
  <c r="B47"/>
  <c r="B49"/>
  <c r="B28"/>
  <c r="B21"/>
  <c r="B77"/>
  <c r="B78"/>
  <c r="B79"/>
  <c r="B80"/>
  <c r="B81"/>
  <c r="B82"/>
  <c r="B83"/>
  <c r="B84"/>
  <c r="B85"/>
  <c r="B86"/>
  <c r="B87"/>
  <c r="B33"/>
  <c r="B48"/>
  <c r="B14"/>
  <c r="B88"/>
  <c r="B89"/>
  <c r="B90"/>
  <c r="B91"/>
  <c r="B92"/>
  <c r="B93"/>
  <c r="B94"/>
  <c r="B95"/>
  <c r="B96"/>
  <c r="B97"/>
  <c r="B98"/>
  <c r="B99"/>
  <c r="B100"/>
  <c r="B53"/>
  <c r="B54"/>
  <c r="B52"/>
  <c r="B55"/>
  <c r="B59"/>
  <c r="B9"/>
  <c r="B7"/>
  <c r="B17"/>
  <c r="B101"/>
  <c r="B102"/>
  <c r="B103"/>
  <c r="B104"/>
  <c r="B105"/>
  <c r="B106"/>
  <c r="B107"/>
  <c r="B108"/>
  <c r="B43"/>
  <c r="B45"/>
  <c r="B8"/>
  <c r="B16"/>
  <c r="B15"/>
  <c r="B19"/>
  <c r="B109"/>
  <c r="B110"/>
  <c r="B111"/>
  <c r="B112"/>
  <c r="B113"/>
  <c r="B114"/>
  <c r="B115"/>
  <c r="B116"/>
  <c r="B117"/>
  <c r="B118"/>
  <c r="B37"/>
  <c r="B11"/>
  <c r="B119"/>
  <c r="B120"/>
  <c r="B121"/>
  <c r="B122"/>
  <c r="B123"/>
  <c r="B124"/>
  <c r="B125"/>
  <c r="B126"/>
  <c r="B127"/>
  <c r="B128"/>
  <c r="B129"/>
  <c r="B130"/>
  <c r="B131"/>
  <c r="B132"/>
  <c r="B38"/>
  <c r="B50"/>
  <c r="B18"/>
  <c r="B29"/>
  <c r="B133"/>
  <c r="B134"/>
  <c r="B135"/>
  <c r="B136"/>
  <c r="B137"/>
  <c r="B138"/>
  <c r="B139"/>
  <c r="B140"/>
  <c r="B141"/>
  <c r="B142"/>
  <c r="B143"/>
  <c r="B144"/>
  <c r="B46"/>
  <c r="B145"/>
  <c r="B146"/>
  <c r="B147"/>
  <c r="B148"/>
  <c r="B149"/>
  <c r="B150"/>
  <c r="B151"/>
  <c r="B152"/>
  <c r="B153"/>
  <c r="B154"/>
  <c r="B155"/>
  <c r="B156"/>
  <c r="B157"/>
  <c r="B158"/>
  <c r="B159"/>
  <c r="B160"/>
  <c r="B161"/>
  <c r="B162"/>
  <c r="B163"/>
  <c r="B164"/>
  <c r="B165"/>
  <c r="B166"/>
  <c r="B167"/>
  <c r="B168"/>
  <c r="B12"/>
  <c r="B42"/>
  <c r="B169"/>
  <c r="B170"/>
  <c r="B171"/>
  <c r="B172"/>
  <c r="B173"/>
  <c r="B174"/>
  <c r="B175"/>
  <c r="B176"/>
  <c r="B177"/>
  <c r="B178"/>
  <c r="B179"/>
  <c r="B180"/>
  <c r="B181"/>
  <c r="B182"/>
  <c r="B20"/>
  <c r="B25"/>
  <c r="B183"/>
  <c r="B184"/>
  <c r="B185"/>
  <c r="B186"/>
  <c r="B187"/>
  <c r="B188"/>
  <c r="B189"/>
  <c r="B190"/>
  <c r="B191"/>
  <c r="B192"/>
  <c r="B193"/>
  <c r="B194"/>
  <c r="B195"/>
  <c r="B196"/>
  <c r="B197"/>
  <c r="B198"/>
  <c r="B199"/>
  <c r="B200"/>
  <c r="B201"/>
  <c r="B202"/>
  <c r="B203"/>
  <c r="B204"/>
  <c r="B205"/>
  <c r="B206"/>
  <c r="B207"/>
  <c r="B208"/>
  <c r="B27"/>
  <c r="B44"/>
  <c r="B10"/>
  <c r="B30"/>
  <c r="B26"/>
  <c r="B209"/>
  <c r="B210"/>
  <c r="B211"/>
  <c r="B212"/>
  <c r="B213"/>
  <c r="B214"/>
  <c r="B215"/>
  <c r="B216"/>
  <c r="B217"/>
  <c r="B218"/>
  <c r="B219"/>
  <c r="B220"/>
  <c r="B221"/>
  <c r="B222"/>
  <c r="B223"/>
  <c r="B224"/>
  <c r="B225"/>
  <c r="B226"/>
  <c r="B227"/>
  <c r="B228"/>
  <c r="B229"/>
  <c r="B230"/>
  <c r="B231"/>
  <c r="B232"/>
  <c r="B233"/>
  <c r="B234"/>
  <c r="B235"/>
  <c r="B236"/>
  <c r="B237"/>
  <c r="B238"/>
  <c r="B5"/>
  <c r="B239"/>
  <c r="B240"/>
  <c r="B241"/>
  <c r="B242"/>
  <c r="B243"/>
  <c r="B244"/>
  <c r="B245"/>
  <c r="B246"/>
  <c r="B247"/>
  <c r="B248"/>
  <c r="B249"/>
  <c r="B250"/>
  <c r="B6"/>
  <c r="B251"/>
  <c r="B252"/>
  <c r="B253"/>
  <c r="B254"/>
  <c r="B255"/>
  <c r="B256"/>
  <c r="B257"/>
  <c r="B56"/>
  <c r="B258"/>
  <c r="B259"/>
  <c r="B260"/>
  <c r="A1" i="262"/>
  <c r="A2"/>
  <c r="I2"/>
  <c r="B4"/>
  <c r="B5"/>
  <c r="B6"/>
  <c r="B7"/>
  <c r="B8"/>
  <c r="B9"/>
  <c r="B10"/>
  <c r="C8" i="358"/>
  <c r="B11" i="262"/>
  <c r="B12"/>
  <c r="B13"/>
  <c r="B14"/>
  <c r="B15"/>
  <c r="B16"/>
  <c r="B17"/>
  <c r="B18"/>
  <c r="B19"/>
  <c r="B20"/>
  <c r="B21"/>
  <c r="B22"/>
  <c r="B23"/>
  <c r="B24"/>
  <c r="B25"/>
  <c r="B26"/>
  <c r="B27"/>
  <c r="B28"/>
  <c r="B29"/>
  <c r="B30"/>
  <c r="B31"/>
  <c r="B32"/>
  <c r="B33"/>
  <c r="B34"/>
  <c r="B35"/>
  <c r="B36"/>
  <c r="B37"/>
  <c r="B38"/>
  <c r="B39"/>
  <c r="B40"/>
  <c r="B41"/>
  <c r="B2" i="150"/>
  <c r="B5"/>
  <c r="B20"/>
  <c r="B37"/>
  <c r="A13" i="68"/>
  <c r="A14"/>
  <c r="L375" i="268"/>
  <c r="L374"/>
  <c r="L373"/>
  <c r="L372"/>
  <c r="L371"/>
  <c r="L370"/>
  <c r="L369"/>
  <c r="L368"/>
  <c r="L367"/>
  <c r="L366"/>
  <c r="L365"/>
  <c r="L364"/>
  <c r="L363"/>
  <c r="L362"/>
  <c r="L361"/>
  <c r="L360"/>
  <c r="L359"/>
  <c r="L497"/>
  <c r="L495"/>
  <c r="L493"/>
  <c r="L491"/>
  <c r="L489"/>
  <c r="L487"/>
  <c r="L485"/>
  <c r="L483"/>
  <c r="L481"/>
  <c r="L469"/>
  <c r="K3"/>
  <c r="K5"/>
  <c r="K7"/>
  <c r="K9"/>
  <c r="K11"/>
  <c r="K13"/>
  <c r="K15"/>
  <c r="K17"/>
  <c r="K19"/>
  <c r="K21"/>
  <c r="K23"/>
  <c r="K25"/>
  <c r="K27"/>
  <c r="K29"/>
  <c r="K31"/>
  <c r="K32"/>
  <c r="K33"/>
  <c r="K34"/>
  <c r="K35"/>
  <c r="K36"/>
  <c r="K37"/>
  <c r="K38"/>
  <c r="K39"/>
  <c r="K40"/>
  <c r="K41"/>
  <c r="K42"/>
  <c r="K43"/>
  <c r="K44"/>
  <c r="K45"/>
  <c r="K46"/>
  <c r="K47"/>
  <c r="K48"/>
  <c r="K49"/>
  <c r="K50"/>
  <c r="K51"/>
  <c r="K52"/>
  <c r="K53"/>
  <c r="K54"/>
  <c r="K55"/>
  <c r="K56"/>
  <c r="K57"/>
  <c r="K58"/>
  <c r="K59"/>
  <c r="K61"/>
  <c r="K63"/>
  <c r="K65"/>
  <c r="K67"/>
  <c r="K69"/>
  <c r="K71"/>
  <c r="K73"/>
  <c r="K75"/>
  <c r="K77"/>
  <c r="K79"/>
  <c r="K81"/>
  <c r="K83"/>
  <c r="K85"/>
  <c r="K87"/>
  <c r="K89"/>
  <c r="K91"/>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90"/>
  <c r="K192"/>
  <c r="K194"/>
  <c r="K196"/>
  <c r="K198"/>
  <c r="K200"/>
  <c r="K202"/>
  <c r="K204"/>
  <c r="K206"/>
  <c r="K207"/>
  <c r="K208"/>
  <c r="K209"/>
  <c r="K210"/>
  <c r="K211"/>
  <c r="K212"/>
  <c r="K213"/>
  <c r="K214"/>
  <c r="K215"/>
  <c r="K216"/>
  <c r="K217"/>
  <c r="K218"/>
  <c r="K219"/>
  <c r="K220"/>
  <c r="K221"/>
  <c r="K222"/>
  <c r="K223"/>
  <c r="K224"/>
  <c r="K225"/>
  <c r="K226"/>
  <c r="K227"/>
  <c r="K228"/>
  <c r="K229"/>
  <c r="K230"/>
  <c r="K231"/>
  <c r="K233"/>
  <c r="K235"/>
  <c r="K237"/>
  <c r="K239"/>
  <c r="K241"/>
  <c r="K243"/>
  <c r="K245"/>
  <c r="K247"/>
  <c r="K249"/>
  <c r="K251"/>
  <c r="K253"/>
  <c r="K255"/>
  <c r="K257"/>
  <c r="K259"/>
  <c r="K261"/>
  <c r="K263"/>
  <c r="K265"/>
  <c r="K267"/>
  <c r="K269"/>
  <c r="K271"/>
  <c r="K273"/>
  <c r="K275"/>
  <c r="K277"/>
  <c r="K279"/>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L480"/>
  <c r="L482"/>
  <c r="L484"/>
  <c r="L486"/>
  <c r="L488"/>
  <c r="L490"/>
  <c r="L492"/>
  <c r="L494"/>
  <c r="L496"/>
  <c r="L498"/>
  <c r="K498"/>
  <c r="K497"/>
  <c r="K496"/>
  <c r="K495"/>
  <c r="K494"/>
  <c r="K493"/>
  <c r="K492"/>
  <c r="K491"/>
  <c r="K490"/>
  <c r="K489"/>
  <c r="K488"/>
  <c r="K487"/>
  <c r="K486"/>
  <c r="K485"/>
  <c r="K484"/>
  <c r="K483"/>
  <c r="K482"/>
  <c r="K481"/>
  <c r="K480"/>
  <c r="K479"/>
  <c r="K478"/>
  <c r="K476"/>
  <c r="K474"/>
  <c r="K472"/>
  <c r="K470"/>
  <c r="K468"/>
  <c r="K466"/>
  <c r="K464"/>
  <c r="K462"/>
  <c r="K460"/>
  <c r="K458"/>
  <c r="K456"/>
  <c r="K454"/>
  <c r="K453"/>
  <c r="K451"/>
  <c r="K449"/>
  <c r="K447"/>
  <c r="K445"/>
  <c r="K443"/>
  <c r="K441"/>
  <c r="K439"/>
  <c r="K437"/>
  <c r="K435"/>
  <c r="K433"/>
  <c r="K431"/>
  <c r="K429"/>
  <c r="K427"/>
  <c r="K425"/>
  <c r="K423"/>
  <c r="K421"/>
  <c r="K419"/>
  <c r="K417"/>
  <c r="K415"/>
  <c r="K413"/>
  <c r="K411"/>
  <c r="K409"/>
  <c r="K407"/>
  <c r="K405"/>
  <c r="K403"/>
  <c r="K402"/>
  <c r="K401"/>
  <c r="K400"/>
  <c r="K399"/>
  <c r="K398"/>
  <c r="K397"/>
  <c r="K396"/>
  <c r="K395"/>
  <c r="K394"/>
  <c r="K393"/>
  <c r="K392"/>
  <c r="K391"/>
  <c r="K390"/>
  <c r="K389"/>
  <c r="K388"/>
  <c r="K387"/>
  <c r="K386"/>
  <c r="K385"/>
  <c r="K384"/>
  <c r="K383"/>
  <c r="K382"/>
  <c r="K381"/>
  <c r="K380"/>
  <c r="K379"/>
  <c r="K378"/>
  <c r="K377"/>
  <c r="K376"/>
  <c r="K374"/>
  <c r="K372"/>
  <c r="K370"/>
  <c r="K368"/>
  <c r="K366"/>
  <c r="K364"/>
  <c r="K362"/>
  <c r="K360"/>
  <c r="K358"/>
  <c r="K357"/>
  <c r="K356"/>
  <c r="K355"/>
  <c r="K354"/>
  <c r="K353"/>
  <c r="K352"/>
  <c r="K351"/>
  <c r="K350"/>
  <c r="K349"/>
  <c r="K348"/>
  <c r="K347"/>
  <c r="K346"/>
  <c r="K345"/>
  <c r="K344"/>
  <c r="K343"/>
  <c r="K342"/>
  <c r="K341"/>
  <c r="K340"/>
  <c r="K339"/>
  <c r="K338"/>
  <c r="K337"/>
  <c r="K336"/>
  <c r="K335"/>
  <c r="K334"/>
  <c r="K333"/>
  <c r="K332"/>
  <c r="K331"/>
  <c r="K330"/>
  <c r="K329"/>
  <c r="K328"/>
  <c r="K327"/>
  <c r="K326"/>
  <c r="K325"/>
  <c r="K324"/>
  <c r="K280"/>
  <c r="K276"/>
  <c r="K272"/>
  <c r="K268"/>
  <c r="K264"/>
  <c r="K260"/>
  <c r="K256"/>
  <c r="K252"/>
  <c r="K248"/>
  <c r="K244"/>
  <c r="K240"/>
  <c r="K236"/>
  <c r="K232"/>
  <c r="K205"/>
  <c r="K201"/>
  <c r="K197"/>
  <c r="K193"/>
  <c r="K189"/>
  <c r="K92"/>
  <c r="K88"/>
  <c r="K84"/>
  <c r="K80"/>
  <c r="K76"/>
  <c r="K72"/>
  <c r="K68"/>
  <c r="K64"/>
  <c r="K60"/>
  <c r="K28"/>
  <c r="K24"/>
  <c r="K20"/>
  <c r="K16"/>
  <c r="K12"/>
  <c r="K8"/>
  <c r="K4"/>
  <c r="L205"/>
  <c r="L192"/>
  <c r="K6"/>
  <c r="K82"/>
  <c r="K191"/>
  <c r="K246"/>
  <c r="K278"/>
  <c r="K371"/>
  <c r="K408"/>
  <c r="K424"/>
  <c r="K440"/>
  <c r="K463"/>
  <c r="K10"/>
  <c r="K86"/>
  <c r="K195"/>
  <c r="K250"/>
  <c r="K365"/>
  <c r="K410"/>
  <c r="K426"/>
  <c r="K442"/>
  <c r="K457"/>
  <c r="K473"/>
  <c r="K14"/>
  <c r="K90"/>
  <c r="K199"/>
  <c r="K254"/>
  <c r="K359"/>
  <c r="K375"/>
  <c r="K412"/>
  <c r="K428"/>
  <c r="K444"/>
  <c r="K467"/>
  <c r="K18"/>
  <c r="K62"/>
  <c r="K203"/>
  <c r="K258"/>
  <c r="K369"/>
  <c r="K414"/>
  <c r="K430"/>
  <c r="K446"/>
  <c r="K461"/>
  <c r="K477"/>
  <c r="K22"/>
  <c r="K66"/>
  <c r="K262"/>
  <c r="K363"/>
  <c r="K416"/>
  <c r="K432"/>
  <c r="K448"/>
  <c r="K455"/>
  <c r="K471"/>
  <c r="K26"/>
  <c r="K70"/>
  <c r="K234"/>
  <c r="K266"/>
  <c r="K373"/>
  <c r="K418"/>
  <c r="K434"/>
  <c r="K450"/>
  <c r="K465"/>
  <c r="K30"/>
  <c r="K74"/>
  <c r="K238"/>
  <c r="K270"/>
  <c r="K367"/>
  <c r="K404"/>
  <c r="K420"/>
  <c r="K436"/>
  <c r="K452"/>
  <c r="K459"/>
  <c r="K475"/>
  <c r="K438"/>
  <c r="K274"/>
  <c r="K78"/>
  <c r="K242"/>
  <c r="K406"/>
  <c r="K361"/>
  <c r="L90"/>
  <c r="L191"/>
  <c r="L196"/>
  <c r="L463"/>
  <c r="L194"/>
  <c r="L189"/>
  <c r="L466"/>
  <c r="L19"/>
  <c r="L15"/>
  <c r="L7"/>
  <c r="L24"/>
  <c r="L4"/>
  <c r="L9"/>
  <c r="L8"/>
  <c r="L29"/>
  <c r="L21"/>
  <c r="L17"/>
  <c r="L26"/>
  <c r="L22"/>
  <c r="L14"/>
  <c r="L10"/>
  <c r="C456"/>
  <c r="E489"/>
  <c r="C455"/>
  <c r="E483"/>
  <c r="D484"/>
  <c r="D489"/>
  <c r="D473"/>
  <c r="C466"/>
  <c r="E482"/>
  <c r="E458"/>
  <c r="E472"/>
  <c r="C479"/>
  <c r="C481"/>
  <c r="C464"/>
  <c r="D470"/>
  <c r="E479"/>
  <c r="D486"/>
  <c r="E481"/>
  <c r="D472"/>
  <c r="C496"/>
  <c r="E477"/>
  <c r="D480"/>
  <c r="D493"/>
  <c r="D495"/>
  <c r="C475"/>
  <c r="C486"/>
  <c r="C483"/>
  <c r="E480"/>
  <c r="D483"/>
  <c r="C488"/>
  <c r="D466"/>
  <c r="E467"/>
  <c r="C484"/>
  <c r="C494"/>
  <c r="E464"/>
  <c r="E456"/>
  <c r="D468"/>
  <c r="C460"/>
  <c r="D498"/>
  <c r="E494"/>
  <c r="D458"/>
  <c r="E496"/>
  <c r="E490"/>
  <c r="C495"/>
  <c r="E466"/>
  <c r="D459"/>
  <c r="E497"/>
  <c r="E475"/>
  <c r="C491"/>
  <c r="C471"/>
  <c r="C487"/>
  <c r="D477"/>
  <c r="D454"/>
  <c r="D475"/>
  <c r="D464"/>
  <c r="E460"/>
  <c r="E492"/>
  <c r="C477"/>
  <c r="E471"/>
  <c r="C467"/>
  <c r="D491"/>
  <c r="E491"/>
  <c r="E455"/>
  <c r="C470"/>
  <c r="C458"/>
  <c r="C489"/>
  <c r="E462"/>
  <c r="D462"/>
  <c r="C462"/>
  <c r="E487"/>
  <c r="C493"/>
  <c r="C469"/>
  <c r="D469"/>
  <c r="D487"/>
  <c r="C463"/>
  <c r="D497"/>
  <c r="C459"/>
  <c r="C474"/>
  <c r="D496"/>
  <c r="E457"/>
  <c r="C461"/>
  <c r="E461"/>
  <c r="E486"/>
  <c r="E493"/>
  <c r="C473"/>
  <c r="E476"/>
  <c r="E484"/>
  <c r="D492"/>
  <c r="E474"/>
  <c r="D457"/>
  <c r="E463"/>
  <c r="E498"/>
  <c r="D494"/>
  <c r="D478"/>
  <c r="C465"/>
  <c r="D455"/>
  <c r="C476"/>
  <c r="D488"/>
  <c r="E465"/>
  <c r="E473"/>
  <c r="C478"/>
  <c r="D474"/>
  <c r="E485"/>
  <c r="C480"/>
  <c r="C472"/>
  <c r="D490"/>
  <c r="D482"/>
  <c r="D471"/>
  <c r="E470"/>
  <c r="D479"/>
  <c r="D476"/>
  <c r="D463"/>
  <c r="D467"/>
  <c r="C497"/>
  <c r="C482"/>
  <c r="D465"/>
  <c r="C498"/>
  <c r="E495"/>
  <c r="D456"/>
  <c r="E469"/>
  <c r="C485"/>
  <c r="C468"/>
  <c r="C454"/>
  <c r="C457"/>
  <c r="D461"/>
  <c r="D485"/>
  <c r="C490"/>
  <c r="C492"/>
  <c r="E468"/>
  <c r="E478"/>
  <c r="D481"/>
  <c r="D460"/>
  <c r="E459"/>
  <c r="E488"/>
  <c r="Y29" i="353"/>
  <c r="X15"/>
  <c r="Y12"/>
  <c r="X27"/>
  <c r="X48"/>
  <c r="Y37"/>
  <c r="Y54"/>
  <c r="X55"/>
  <c r="Y41"/>
  <c r="AF41" s="1"/>
  <c r="X16"/>
  <c r="X39"/>
  <c r="Y47"/>
  <c r="Y15"/>
  <c r="X23"/>
  <c r="Y19"/>
  <c r="X47"/>
  <c r="Y21"/>
  <c r="X56"/>
  <c r="Y11"/>
  <c r="X11"/>
  <c r="X41"/>
  <c r="X58"/>
  <c r="X53"/>
  <c r="X19"/>
  <c r="Y26"/>
  <c r="X50"/>
  <c r="X17"/>
  <c r="Y48"/>
  <c r="Y14"/>
  <c r="X18"/>
  <c r="Y58"/>
  <c r="X36"/>
  <c r="Y39"/>
  <c r="X45"/>
  <c r="X21"/>
  <c r="Y57"/>
  <c r="X20"/>
  <c r="X46"/>
  <c r="X33"/>
  <c r="X31"/>
  <c r="Y46"/>
  <c r="X29"/>
  <c r="Y36"/>
  <c r="X9"/>
  <c r="Y24"/>
  <c r="X26"/>
  <c r="Y32"/>
  <c r="Y23"/>
  <c r="X60"/>
  <c r="Y42"/>
  <c r="Y13"/>
  <c r="AF13" s="1"/>
  <c r="Y30"/>
  <c r="X7"/>
  <c r="Y56"/>
  <c r="Y9"/>
  <c r="X8"/>
  <c r="Y38"/>
  <c r="X25"/>
  <c r="Y45"/>
  <c r="X35"/>
  <c r="Y51"/>
  <c r="Y10"/>
  <c r="Y50"/>
  <c r="X40"/>
  <c r="X22"/>
  <c r="X13"/>
  <c r="Y35"/>
  <c r="AF35" s="1"/>
  <c r="Y44"/>
  <c r="X44"/>
  <c r="Y17"/>
  <c r="Y33"/>
  <c r="Y20"/>
  <c r="X24"/>
  <c r="X49"/>
  <c r="Y61"/>
  <c r="Y16"/>
  <c r="Y40"/>
  <c r="X14"/>
  <c r="X54"/>
  <c r="Y18"/>
  <c r="Y43"/>
  <c r="Y31"/>
  <c r="Y8"/>
  <c r="Y22"/>
  <c r="AF22" s="1"/>
  <c r="X52"/>
  <c r="Y60"/>
  <c r="J24"/>
  <c r="I31"/>
  <c r="J14"/>
  <c r="J18"/>
  <c r="J15"/>
  <c r="I20"/>
  <c r="Y28"/>
  <c r="AF28" s="1"/>
  <c r="X51"/>
  <c r="X61"/>
  <c r="X38"/>
  <c r="Y49"/>
  <c r="X34"/>
  <c r="X57"/>
  <c r="X30"/>
  <c r="I32"/>
  <c r="J34"/>
  <c r="I18"/>
  <c r="L19"/>
  <c r="L18"/>
  <c r="K18"/>
  <c r="K29"/>
  <c r="K39"/>
  <c r="K23"/>
  <c r="L17"/>
  <c r="L11"/>
  <c r="K17"/>
  <c r="L25"/>
  <c r="K22"/>
  <c r="L35"/>
  <c r="K26"/>
  <c r="K35"/>
  <c r="L28"/>
  <c r="L39"/>
  <c r="L26"/>
  <c r="L23"/>
  <c r="L33"/>
  <c r="K31"/>
  <c r="K16"/>
  <c r="L12"/>
  <c r="K11"/>
  <c r="K33"/>
  <c r="K12"/>
  <c r="L31"/>
  <c r="K25"/>
  <c r="L22"/>
  <c r="K19"/>
  <c r="L29"/>
  <c r="L16"/>
  <c r="K28"/>
  <c r="Y34"/>
  <c r="X32"/>
  <c r="X10"/>
  <c r="X59"/>
  <c r="Y7"/>
  <c r="Y55"/>
  <c r="Y27"/>
  <c r="X12"/>
  <c r="I19"/>
  <c r="J21"/>
  <c r="J17"/>
  <c r="I17"/>
  <c r="I13"/>
  <c r="N8"/>
  <c r="N25"/>
  <c r="N9"/>
  <c r="M8"/>
  <c r="M33"/>
  <c r="N34"/>
  <c r="N31"/>
  <c r="M34"/>
  <c r="N29"/>
  <c r="N19"/>
  <c r="M12"/>
  <c r="N32"/>
  <c r="N22"/>
  <c r="M15"/>
  <c r="M25"/>
  <c r="N26"/>
  <c r="M23"/>
  <c r="M26"/>
  <c r="M18"/>
  <c r="M24"/>
  <c r="N15"/>
  <c r="N18"/>
  <c r="N20"/>
  <c r="N23"/>
  <c r="M32"/>
  <c r="M19"/>
  <c r="N24"/>
  <c r="N12"/>
  <c r="M20"/>
  <c r="N17"/>
  <c r="M29"/>
  <c r="M31"/>
  <c r="M17"/>
  <c r="N33"/>
  <c r="M22"/>
  <c r="M9"/>
  <c r="J13"/>
  <c r="J26"/>
  <c r="J19"/>
  <c r="O19" s="1"/>
  <c r="AR19" s="1"/>
  <c r="I28"/>
  <c r="J16"/>
  <c r="J31"/>
  <c r="J35"/>
  <c r="I25"/>
  <c r="J20"/>
  <c r="I14"/>
  <c r="J32"/>
  <c r="J29"/>
  <c r="I26"/>
  <c r="I16"/>
  <c r="I24"/>
  <c r="J28"/>
  <c r="I35"/>
  <c r="I15"/>
  <c r="I21"/>
  <c r="I29"/>
  <c r="E454" i="268"/>
  <c r="Z17" i="353"/>
  <c r="Z31"/>
  <c r="AA57"/>
  <c r="Z43"/>
  <c r="AA13"/>
  <c r="Z22"/>
  <c r="AA44"/>
  <c r="Z37"/>
  <c r="AA23"/>
  <c r="AF23" s="1"/>
  <c r="Z60"/>
  <c r="AA59"/>
  <c r="AA17"/>
  <c r="AA24"/>
  <c r="AF24" s="1"/>
  <c r="Z13"/>
  <c r="Z7"/>
  <c r="AA20"/>
  <c r="Z39"/>
  <c r="AA40"/>
  <c r="Z28"/>
  <c r="Z45"/>
  <c r="Z50"/>
  <c r="Z42"/>
  <c r="AA32"/>
  <c r="AF32" s="1"/>
  <c r="AA31"/>
  <c r="AA50"/>
  <c r="Z55"/>
  <c r="Z20"/>
  <c r="AA35"/>
  <c r="AA36"/>
  <c r="Z36"/>
  <c r="AA16"/>
  <c r="Z52"/>
  <c r="Z61"/>
  <c r="Z27"/>
  <c r="AA48"/>
  <c r="Z16"/>
  <c r="Z9"/>
  <c r="AA25"/>
  <c r="AA39"/>
  <c r="Z51"/>
  <c r="Z47"/>
  <c r="AA18"/>
  <c r="AA58"/>
  <c r="AA27"/>
  <c r="AA55"/>
  <c r="AA34"/>
  <c r="AF34" s="1"/>
  <c r="Z15"/>
  <c r="AA53"/>
  <c r="Z40"/>
  <c r="Z44"/>
  <c r="AA11"/>
  <c r="Z10"/>
  <c r="Z56"/>
  <c r="AA51"/>
  <c r="Z54"/>
  <c r="AA28"/>
  <c r="AA33"/>
  <c r="AA30"/>
  <c r="AF30" s="1"/>
  <c r="Z59"/>
  <c r="AA12"/>
  <c r="AA8"/>
  <c r="Z58"/>
  <c r="AA54"/>
  <c r="AA7"/>
  <c r="Z46"/>
  <c r="AA43"/>
  <c r="AA49"/>
  <c r="AF49" s="1"/>
  <c r="AA29"/>
  <c r="Z57"/>
  <c r="AA38"/>
  <c r="Z11"/>
  <c r="Z18"/>
  <c r="AA26"/>
  <c r="Z48"/>
  <c r="Z25"/>
  <c r="Z23"/>
  <c r="AA42"/>
  <c r="AA14"/>
  <c r="Z38"/>
  <c r="AA46"/>
  <c r="AA21"/>
  <c r="AA15"/>
  <c r="Z33"/>
  <c r="Z35"/>
  <c r="AA41"/>
  <c r="Z14"/>
  <c r="AA19"/>
  <c r="AA45"/>
  <c r="AA22"/>
  <c r="Z32"/>
  <c r="Z12"/>
  <c r="Z29"/>
  <c r="Z53"/>
  <c r="AA52"/>
  <c r="AA61"/>
  <c r="AA47"/>
  <c r="AA56"/>
  <c r="AA9"/>
  <c r="AF9" s="1"/>
  <c r="Z8"/>
  <c r="AA60"/>
  <c r="AA37"/>
  <c r="Z49"/>
  <c r="Z26"/>
  <c r="Z34"/>
  <c r="Z19"/>
  <c r="Z21"/>
  <c r="AA10"/>
  <c r="Z24"/>
  <c r="Z30"/>
  <c r="Z41"/>
  <c r="X42"/>
  <c r="Y53"/>
  <c r="X43"/>
  <c r="X28"/>
  <c r="Y52"/>
  <c r="Y25"/>
  <c r="X37"/>
  <c r="Y59"/>
  <c r="J25"/>
  <c r="I34"/>
  <c r="L195" i="268"/>
  <c r="L198"/>
  <c r="L188"/>
  <c r="L193"/>
  <c r="I9" i="353"/>
  <c r="J22"/>
  <c r="J12"/>
  <c r="J9"/>
  <c r="I27"/>
  <c r="I22"/>
  <c r="J7"/>
  <c r="J23"/>
  <c r="I10"/>
  <c r="J27"/>
  <c r="J39"/>
  <c r="I23"/>
  <c r="I12"/>
  <c r="J11"/>
  <c r="O11"/>
  <c r="AR11" s="1"/>
  <c r="J10"/>
  <c r="O10" s="1"/>
  <c r="AR10" s="1"/>
  <c r="I7"/>
  <c r="I39"/>
  <c r="I11"/>
  <c r="J8"/>
  <c r="I8"/>
  <c r="L24"/>
  <c r="K24"/>
  <c r="N46"/>
  <c r="M16"/>
  <c r="N16"/>
  <c r="N28"/>
  <c r="N10"/>
  <c r="M14"/>
  <c r="M46"/>
  <c r="M21"/>
  <c r="N7"/>
  <c r="N14"/>
  <c r="N13"/>
  <c r="N11"/>
  <c r="M35"/>
  <c r="N35"/>
  <c r="N21"/>
  <c r="M11"/>
  <c r="M13"/>
  <c r="M7"/>
  <c r="N27"/>
  <c r="M10"/>
  <c r="M27"/>
  <c r="M28"/>
  <c r="K15"/>
  <c r="L20"/>
  <c r="K43"/>
  <c r="K8"/>
  <c r="K13"/>
  <c r="L8"/>
  <c r="L32"/>
  <c r="O32" s="1"/>
  <c r="AR32" s="1"/>
  <c r="K20"/>
  <c r="K21"/>
  <c r="L13"/>
  <c r="L43"/>
  <c r="K32"/>
  <c r="K7"/>
  <c r="L21"/>
  <c r="O21"/>
  <c r="AR21" s="1"/>
  <c r="L7"/>
  <c r="L15"/>
  <c r="L9"/>
  <c r="L14"/>
  <c r="K9"/>
  <c r="K10"/>
  <c r="K14"/>
  <c r="L10"/>
  <c r="AC12"/>
  <c r="AB19"/>
  <c r="AC17"/>
  <c r="AC45"/>
  <c r="AB25"/>
  <c r="AC19"/>
  <c r="AC20"/>
  <c r="AC35"/>
  <c r="AB26"/>
  <c r="AC9"/>
  <c r="AB29"/>
  <c r="AC29"/>
  <c r="AC21"/>
  <c r="AC26"/>
  <c r="AC24"/>
  <c r="AB34"/>
  <c r="AB24"/>
  <c r="AB9"/>
  <c r="AC25"/>
  <c r="AB21"/>
  <c r="AB35"/>
  <c r="AB13"/>
  <c r="AC33"/>
  <c r="AB16"/>
  <c r="AB17"/>
  <c r="AC18"/>
  <c r="AF18" s="1"/>
  <c r="AB33"/>
  <c r="AB12"/>
  <c r="AB32"/>
  <c r="AC13"/>
  <c r="AC16"/>
  <c r="AC32"/>
  <c r="AC34"/>
  <c r="AB20"/>
  <c r="AB18"/>
  <c r="AB8"/>
  <c r="AC8"/>
  <c r="AB45"/>
  <c r="L465" i="268"/>
  <c r="L478"/>
  <c r="L464"/>
  <c r="L471"/>
  <c r="L461"/>
  <c r="L477"/>
  <c r="L468"/>
  <c r="L462"/>
  <c r="L459"/>
  <c r="L454"/>
  <c r="L204"/>
  <c r="L190"/>
  <c r="L202"/>
  <c r="L203"/>
  <c r="L197"/>
  <c r="L200"/>
  <c r="L199"/>
  <c r="L457"/>
  <c r="L472"/>
  <c r="L470"/>
  <c r="L455"/>
  <c r="L474"/>
  <c r="L456"/>
  <c r="L473"/>
  <c r="L475"/>
  <c r="L467"/>
  <c r="L476"/>
  <c r="L458"/>
  <c r="AB28" i="353"/>
  <c r="AC28"/>
  <c r="AB27"/>
  <c r="AC27"/>
  <c r="AC7"/>
  <c r="AC23"/>
  <c r="AC22"/>
  <c r="AB7"/>
  <c r="AB44"/>
  <c r="AB15"/>
  <c r="AB14"/>
  <c r="AB11"/>
  <c r="AC10"/>
  <c r="AB22"/>
  <c r="AC11"/>
  <c r="AC15"/>
  <c r="AC14"/>
  <c r="AB10"/>
  <c r="AB23"/>
  <c r="AC44"/>
  <c r="L13" i="268"/>
  <c r="L28"/>
  <c r="L27"/>
  <c r="L18"/>
  <c r="L25"/>
  <c r="L12"/>
  <c r="L6"/>
  <c r="L30"/>
  <c r="L16"/>
  <c r="L23"/>
  <c r="L3"/>
  <c r="L5"/>
  <c r="L20"/>
  <c r="L88"/>
  <c r="L65"/>
  <c r="L75"/>
  <c r="L69"/>
  <c r="L92"/>
  <c r="L71"/>
  <c r="L81"/>
  <c r="L82"/>
  <c r="L72"/>
  <c r="L91"/>
  <c r="L60"/>
  <c r="L85"/>
  <c r="L86"/>
  <c r="L76"/>
  <c r="L62"/>
  <c r="L87"/>
  <c r="L73"/>
  <c r="L59"/>
  <c r="L66"/>
  <c r="L80"/>
  <c r="L64"/>
  <c r="L70"/>
  <c r="L67"/>
  <c r="L83"/>
  <c r="L89"/>
  <c r="L77"/>
  <c r="L61"/>
  <c r="L74"/>
  <c r="L84"/>
  <c r="L68"/>
  <c r="L78"/>
  <c r="L63"/>
  <c r="D72" i="358"/>
  <c r="E18" i="355"/>
  <c r="F61" i="359"/>
  <c r="E13" i="355"/>
  <c r="F12"/>
  <c r="C58" i="359"/>
  <c r="AM57" i="353"/>
  <c r="D12" i="355"/>
  <c r="F8" i="358"/>
  <c r="K13" i="359"/>
  <c r="E50"/>
  <c r="E8" i="358"/>
  <c r="D58"/>
  <c r="E44"/>
  <c r="E11"/>
  <c r="F46" i="359"/>
  <c r="J54"/>
  <c r="K25"/>
  <c r="K62"/>
  <c r="M62" i="358"/>
  <c r="E72" i="359"/>
  <c r="F16" i="355"/>
  <c r="E45" i="359"/>
  <c r="K22"/>
  <c r="J65"/>
  <c r="D31"/>
  <c r="E54" i="355"/>
  <c r="L35" i="359"/>
  <c r="F44" i="355"/>
  <c r="D24" i="358"/>
  <c r="D64" i="359"/>
  <c r="K68"/>
  <c r="K15"/>
  <c r="E13"/>
  <c r="K61"/>
  <c r="K65" i="358"/>
  <c r="D25"/>
  <c r="M48"/>
  <c r="C32" i="355"/>
  <c r="D53" i="359"/>
  <c r="C47" i="355"/>
  <c r="D24"/>
  <c r="E18" i="358"/>
  <c r="C63"/>
  <c r="F45"/>
  <c r="K12"/>
  <c r="M27" i="359"/>
  <c r="D51" i="358"/>
  <c r="F53" i="355"/>
  <c r="D16" i="359"/>
  <c r="J56"/>
  <c r="C52"/>
  <c r="J58"/>
  <c r="F47"/>
  <c r="E35"/>
  <c r="C17" i="355"/>
  <c r="J8" i="359"/>
  <c r="D38" i="358"/>
  <c r="L25" i="359"/>
  <c r="D23"/>
  <c r="L8" i="358"/>
  <c r="K72" i="359"/>
  <c r="E35" i="358"/>
  <c r="J44"/>
  <c r="C22"/>
  <c r="C63" i="355"/>
  <c r="F54" i="358"/>
  <c r="D59" i="355"/>
  <c r="C8" i="359"/>
  <c r="M44" i="358"/>
  <c r="C62" i="355"/>
  <c r="J33" i="359"/>
  <c r="E9"/>
  <c r="E39" i="358"/>
  <c r="F36" i="359"/>
  <c r="D17"/>
  <c r="M59"/>
  <c r="E28" i="355"/>
  <c r="E42" i="358"/>
  <c r="F20" i="359"/>
  <c r="D29" i="358"/>
  <c r="F28"/>
  <c r="C48" i="359"/>
  <c r="D65" i="358"/>
  <c r="M42"/>
  <c r="F21" i="355"/>
  <c r="L15" i="359"/>
  <c r="J57" i="358"/>
  <c r="E56" i="359"/>
  <c r="C51"/>
  <c r="C47"/>
  <c r="J43" i="358"/>
  <c r="J50" i="359"/>
  <c r="J25" i="358"/>
  <c r="M54"/>
  <c r="E62" i="359"/>
  <c r="D42"/>
  <c r="M64"/>
  <c r="E33" i="355"/>
  <c r="C11" i="359"/>
  <c r="L60"/>
  <c r="E20" i="358"/>
  <c r="E30" i="359"/>
  <c r="D68" i="355"/>
  <c r="L20" i="358"/>
  <c r="J46"/>
  <c r="F67"/>
  <c r="L68" i="359"/>
  <c r="D68" i="358"/>
  <c r="F18" i="355"/>
  <c r="C64"/>
  <c r="F31" i="358"/>
  <c r="E25" i="355"/>
  <c r="J48" i="358"/>
  <c r="K59" i="359"/>
  <c r="M70"/>
  <c r="F55" i="358"/>
  <c r="D67" i="359"/>
  <c r="J30" i="358"/>
  <c r="K46" i="359"/>
  <c r="L10" i="358"/>
  <c r="M14" i="359"/>
  <c r="F44"/>
  <c r="L44" i="353"/>
  <c r="L30"/>
  <c r="L59"/>
  <c r="L47"/>
  <c r="L53"/>
  <c r="K56"/>
  <c r="K48"/>
  <c r="K59"/>
  <c r="K46"/>
  <c r="K42"/>
  <c r="L49"/>
  <c r="K51"/>
  <c r="L38"/>
  <c r="K54"/>
  <c r="L45"/>
  <c r="L50"/>
  <c r="L51"/>
  <c r="K61"/>
  <c r="K38"/>
  <c r="L40"/>
  <c r="K30"/>
  <c r="AL12"/>
  <c r="AL18"/>
  <c r="AQ18"/>
  <c r="AL28"/>
  <c r="AL29"/>
  <c r="AL25"/>
  <c r="AL19"/>
  <c r="AL17"/>
  <c r="AL13"/>
  <c r="AL10"/>
  <c r="AL24"/>
  <c r="AL27"/>
  <c r="AL9"/>
  <c r="AL23"/>
  <c r="AL7"/>
  <c r="AQ7" s="1"/>
  <c r="AR7" s="1"/>
  <c r="AL8"/>
  <c r="AL20"/>
  <c r="AL21"/>
  <c r="AL15"/>
  <c r="AK13"/>
  <c r="AL11"/>
  <c r="AL16"/>
  <c r="AQ16" s="1"/>
  <c r="AL14"/>
  <c r="AL22"/>
  <c r="I55"/>
  <c r="I50"/>
  <c r="I42"/>
  <c r="J52"/>
  <c r="I37"/>
  <c r="I56"/>
  <c r="I61"/>
  <c r="J43"/>
  <c r="J53"/>
  <c r="J48"/>
  <c r="I44"/>
  <c r="O15"/>
  <c r="AR15" s="1"/>
  <c r="O7"/>
  <c r="O12"/>
  <c r="J30"/>
  <c r="O30" s="1"/>
  <c r="AR30" s="1"/>
  <c r="I52"/>
  <c r="I60"/>
  <c r="I54"/>
  <c r="L56"/>
  <c r="K53"/>
  <c r="K34"/>
  <c r="K40"/>
  <c r="L52"/>
  <c r="K44"/>
  <c r="K52"/>
  <c r="L60"/>
  <c r="K27"/>
  <c r="L27"/>
  <c r="K57"/>
  <c r="L58"/>
  <c r="J46"/>
  <c r="I30"/>
  <c r="I45"/>
  <c r="J41"/>
  <c r="I41"/>
  <c r="J56"/>
  <c r="I59"/>
  <c r="J60"/>
  <c r="J57"/>
  <c r="J58"/>
  <c r="J42"/>
  <c r="J54"/>
  <c r="J44"/>
  <c r="O44" s="1"/>
  <c r="AR44" s="1"/>
  <c r="I53"/>
  <c r="J38"/>
  <c r="O38" s="1"/>
  <c r="K49"/>
  <c r="L34"/>
  <c r="L55"/>
  <c r="K41"/>
  <c r="L54"/>
  <c r="L57"/>
  <c r="L48"/>
  <c r="K50"/>
  <c r="K55"/>
  <c r="L37"/>
  <c r="K45"/>
  <c r="L43" i="358"/>
  <c r="F37"/>
  <c r="F42"/>
  <c r="D49" i="355"/>
  <c r="D45" i="358"/>
  <c r="D29" i="359"/>
  <c r="K49"/>
  <c r="K67"/>
  <c r="M38"/>
  <c r="C39"/>
  <c r="C51" i="355"/>
  <c r="E25" i="358"/>
  <c r="J64" i="359"/>
  <c r="M11"/>
  <c r="K58" i="358"/>
  <c r="C53" i="359"/>
  <c r="C65" i="358"/>
  <c r="E32" i="359"/>
  <c r="F61" i="355"/>
  <c r="E72" i="358"/>
  <c r="C10" i="359"/>
  <c r="C68"/>
  <c r="L56"/>
  <c r="E46" i="355"/>
  <c r="E52" i="358"/>
  <c r="M36" i="359"/>
  <c r="D11"/>
  <c r="L21" i="358"/>
  <c r="E38"/>
  <c r="L24" i="359"/>
  <c r="E20"/>
  <c r="J49"/>
  <c r="M9" i="358"/>
  <c r="J11" i="359"/>
  <c r="F68" i="355"/>
  <c r="D10" i="358"/>
  <c r="J64"/>
  <c r="J32"/>
  <c r="C49"/>
  <c r="D60"/>
  <c r="K72"/>
  <c r="E15"/>
  <c r="F67" i="359"/>
  <c r="C64" i="358"/>
  <c r="F26" i="355"/>
  <c r="E46" i="358"/>
  <c r="M34"/>
  <c r="K64" i="359"/>
  <c r="M36" i="358"/>
  <c r="J26"/>
  <c r="F69"/>
  <c r="L26"/>
  <c r="C68" i="355"/>
  <c r="L48" i="359"/>
  <c r="C38"/>
  <c r="K60"/>
  <c r="J17" i="358"/>
  <c r="D18" i="355"/>
  <c r="L23" i="358"/>
  <c r="D52"/>
  <c r="D18"/>
  <c r="E71"/>
  <c r="M71"/>
  <c r="E17"/>
  <c r="C20" i="355"/>
  <c r="E61" i="359"/>
  <c r="D37"/>
  <c r="K27"/>
  <c r="F61" i="358"/>
  <c r="L15"/>
  <c r="K10"/>
  <c r="J32" i="359"/>
  <c r="C14"/>
  <c r="J28" i="358"/>
  <c r="J27" i="359"/>
  <c r="I51" i="353"/>
  <c r="J45"/>
  <c r="J51"/>
  <c r="J33"/>
  <c r="J36"/>
  <c r="I49"/>
  <c r="I33"/>
  <c r="I43"/>
  <c r="J40"/>
  <c r="O40" s="1"/>
  <c r="AR40" s="1"/>
  <c r="I40"/>
  <c r="I57"/>
  <c r="I36"/>
  <c r="I48"/>
  <c r="I47"/>
  <c r="K20" i="358"/>
  <c r="D18" i="359"/>
  <c r="E14" i="355"/>
  <c r="F21" i="359"/>
  <c r="F62"/>
  <c r="K69"/>
  <c r="K53"/>
  <c r="L23"/>
  <c r="K73" i="358"/>
  <c r="E55" i="355"/>
  <c r="C55"/>
  <c r="D43" i="359"/>
  <c r="J31"/>
  <c r="F33"/>
  <c r="D50" i="358"/>
  <c r="E10" i="355"/>
  <c r="J26" i="359"/>
  <c r="M65" i="358"/>
  <c r="M30" i="359"/>
  <c r="L58" i="358"/>
  <c r="F13" i="355"/>
  <c r="E60" i="358"/>
  <c r="F58" i="359"/>
  <c r="E66" i="355"/>
  <c r="F43"/>
  <c r="L12" i="359"/>
  <c r="K30" i="358"/>
  <c r="K50"/>
  <c r="E13"/>
  <c r="L36"/>
  <c r="D11" i="355"/>
  <c r="E22" i="359"/>
  <c r="L31" i="358"/>
  <c r="F51" i="355"/>
  <c r="L36" i="359"/>
  <c r="J39" i="358"/>
  <c r="D63" i="355"/>
  <c r="K56" i="359"/>
  <c r="J53"/>
  <c r="L11" i="358"/>
  <c r="F12"/>
  <c r="F47"/>
  <c r="F11" i="355"/>
  <c r="J16" i="358"/>
  <c r="F36"/>
  <c r="E16" i="359"/>
  <c r="D64" i="358"/>
  <c r="C67" i="359"/>
  <c r="E36"/>
  <c r="C33"/>
  <c r="K18" i="358"/>
  <c r="K19"/>
  <c r="M9" i="359"/>
  <c r="D8" i="355"/>
  <c r="D13" i="358"/>
  <c r="J62" i="359"/>
  <c r="J36"/>
  <c r="M73" i="358"/>
  <c r="K32" i="359"/>
  <c r="E67"/>
  <c r="M20"/>
  <c r="E53" i="355"/>
  <c r="M35" i="359"/>
  <c r="M34"/>
  <c r="J22"/>
  <c r="E65"/>
  <c r="F27"/>
  <c r="E19" i="355"/>
  <c r="L35" i="358"/>
  <c r="F20" i="355"/>
  <c r="F70" i="359"/>
  <c r="C44" i="355"/>
  <c r="E59" i="358"/>
  <c r="C26" i="355"/>
  <c r="L26" i="359"/>
  <c r="E30" i="355"/>
  <c r="F38" i="359"/>
  <c r="J12"/>
  <c r="K18"/>
  <c r="K64" i="358"/>
  <c r="J59" i="359"/>
  <c r="M17"/>
  <c r="J38"/>
  <c r="D43" i="358"/>
  <c r="M35"/>
  <c r="K12" i="359"/>
  <c r="D73"/>
  <c r="E64"/>
  <c r="E24"/>
  <c r="L59" i="358"/>
  <c r="D61" i="359"/>
  <c r="C14" i="358"/>
  <c r="F66" i="355"/>
  <c r="L11" i="359"/>
  <c r="C36" i="358"/>
  <c r="M72"/>
  <c r="D20" i="359"/>
  <c r="J73"/>
  <c r="E23" i="355"/>
  <c r="F45" i="359"/>
  <c r="F38" i="358"/>
  <c r="M39"/>
  <c r="C19" i="355"/>
  <c r="E31" i="358"/>
  <c r="M63"/>
  <c r="M11"/>
  <c r="E11" i="359"/>
  <c r="D47"/>
  <c r="C8" i="355"/>
  <c r="F12" i="359"/>
  <c r="C9" i="355"/>
  <c r="M43" i="359"/>
  <c r="K31"/>
  <c r="D69" i="358"/>
  <c r="K30" i="359"/>
  <c r="E61" i="355"/>
  <c r="K71" i="358"/>
  <c r="F62"/>
  <c r="F32"/>
  <c r="M45" i="359"/>
  <c r="F11"/>
  <c r="F10" i="355"/>
  <c r="L71" i="358"/>
  <c r="J63"/>
  <c r="F56" i="359"/>
  <c r="D26" i="355"/>
  <c r="F14" i="358"/>
  <c r="F58"/>
  <c r="D39"/>
  <c r="D27"/>
  <c r="J11"/>
  <c r="L65" i="359"/>
  <c r="E39"/>
  <c r="F68" i="358"/>
  <c r="C28" i="359"/>
  <c r="E70" i="358"/>
  <c r="M57" i="359"/>
  <c r="E27" i="358"/>
  <c r="L17"/>
  <c r="C31" i="355"/>
  <c r="K26" i="359"/>
  <c r="E31"/>
  <c r="L49" i="358"/>
  <c r="J17" i="359"/>
  <c r="C65" i="355"/>
  <c r="L13" i="359"/>
  <c r="M12"/>
  <c r="K42" i="358"/>
  <c r="E47" i="355"/>
  <c r="E47" i="359"/>
  <c r="F15" i="355"/>
  <c r="C25"/>
  <c r="K38" i="358"/>
  <c r="E51"/>
  <c r="F57" i="355"/>
  <c r="K45" i="358"/>
  <c r="F11"/>
  <c r="K45" i="359"/>
  <c r="E58"/>
  <c r="L14"/>
  <c r="L66" i="358"/>
  <c r="D42"/>
  <c r="L32"/>
  <c r="L57"/>
  <c r="K11"/>
  <c r="C13" i="355"/>
  <c r="C55" i="358"/>
  <c r="M68"/>
  <c r="K20" i="359"/>
  <c r="K61" i="358"/>
  <c r="K19" i="359"/>
  <c r="L18" i="358"/>
  <c r="C73" i="359"/>
  <c r="J30"/>
  <c r="M53" i="358"/>
  <c r="L51"/>
  <c r="E46" i="359"/>
  <c r="E37"/>
  <c r="D44"/>
  <c r="D15" i="358"/>
  <c r="M13"/>
  <c r="D71"/>
  <c r="D32" i="355"/>
  <c r="F46" i="358"/>
  <c r="K55"/>
  <c r="D24" i="359"/>
  <c r="M66"/>
  <c r="J60" i="358"/>
  <c r="E16"/>
  <c r="D62"/>
  <c r="C9" i="359"/>
  <c r="C18"/>
  <c r="D30"/>
  <c r="F9" i="358"/>
  <c r="D59"/>
  <c r="L69"/>
  <c r="C43" i="359"/>
  <c r="D55" i="358"/>
  <c r="F64" i="359"/>
  <c r="D17" i="355"/>
  <c r="M38" i="358"/>
  <c r="F58" i="355"/>
  <c r="E70" i="359"/>
  <c r="E68" i="355"/>
  <c r="J21" i="358"/>
  <c r="M42" i="359"/>
  <c r="E57" i="358"/>
  <c r="K29" i="359"/>
  <c r="L12" i="358"/>
  <c r="K60"/>
  <c r="F22" i="355"/>
  <c r="C49" i="359"/>
  <c r="D44" i="358"/>
  <c r="E34" i="359"/>
  <c r="L14" i="358"/>
  <c r="F53" i="359"/>
  <c r="F70" i="358"/>
  <c r="D65" i="359"/>
  <c r="E34" i="358"/>
  <c r="M25"/>
  <c r="L29" i="359"/>
  <c r="L27"/>
  <c r="L30"/>
  <c r="D30" i="358"/>
  <c r="J45" i="359"/>
  <c r="L66"/>
  <c r="L45" i="358"/>
  <c r="C12" i="355"/>
  <c r="C12" i="359"/>
  <c r="D23" i="358"/>
  <c r="L34" i="359"/>
  <c r="C16" i="358"/>
  <c r="M66"/>
  <c r="D29" i="355"/>
  <c r="E30" i="358"/>
  <c r="D53"/>
  <c r="D62" i="359"/>
  <c r="D71"/>
  <c r="L45"/>
  <c r="C12" i="358"/>
  <c r="L38"/>
  <c r="K35"/>
  <c r="F34"/>
  <c r="C45" i="359"/>
  <c r="D23" i="355"/>
  <c r="D15"/>
  <c r="E54" i="359"/>
  <c r="M26" i="358"/>
  <c r="F37" i="359"/>
  <c r="D60"/>
  <c r="L70" i="358"/>
  <c r="J59"/>
  <c r="C17" i="359"/>
  <c r="C23" i="355"/>
  <c r="E14" i="359"/>
  <c r="C21" i="358"/>
  <c r="C24" i="355"/>
  <c r="D14" i="359"/>
  <c r="M49"/>
  <c r="D55" i="355"/>
  <c r="C46" i="358"/>
  <c r="L57" i="359"/>
  <c r="J52" i="358"/>
  <c r="L55" i="359"/>
  <c r="M46"/>
  <c r="C52" i="355"/>
  <c r="M24" i="359"/>
  <c r="C10" i="358"/>
  <c r="K73" i="359"/>
  <c r="M70" i="358"/>
  <c r="D52" i="359"/>
  <c r="C61" i="355"/>
  <c r="M31" i="359"/>
  <c r="K29" i="358"/>
  <c r="C45" i="355"/>
  <c r="E59"/>
  <c r="M21" i="358"/>
  <c r="L61"/>
  <c r="C43" i="355"/>
  <c r="C55" i="359"/>
  <c r="J37"/>
  <c r="C15" i="358"/>
  <c r="E57" i="359"/>
  <c r="C17" i="358"/>
  <c r="E69"/>
  <c r="C15" i="359"/>
  <c r="E73" i="358"/>
  <c r="D28" i="359"/>
  <c r="K46" i="358"/>
  <c r="E8" i="355"/>
  <c r="D12" i="359"/>
  <c r="E69"/>
  <c r="J45" i="358"/>
  <c r="D9" i="355"/>
  <c r="J37" i="358"/>
  <c r="C49" i="355"/>
  <c r="C11"/>
  <c r="F60"/>
  <c r="D33" i="359"/>
  <c r="J56" i="358"/>
  <c r="F57"/>
  <c r="C30" i="359"/>
  <c r="E48" i="358"/>
  <c r="C9"/>
  <c r="D34"/>
  <c r="C62" i="359"/>
  <c r="E8"/>
  <c r="K52"/>
  <c r="J57"/>
  <c r="C13" i="358"/>
  <c r="K43" i="359"/>
  <c r="J35" i="358"/>
  <c r="L59" i="359"/>
  <c r="L73"/>
  <c r="C25"/>
  <c r="D28" i="358"/>
  <c r="C42"/>
  <c r="C46" i="359"/>
  <c r="F66"/>
  <c r="C70"/>
  <c r="L34" i="358"/>
  <c r="K34" i="359"/>
  <c r="L29" i="358"/>
  <c r="M30"/>
  <c r="J63" i="359"/>
  <c r="J15"/>
  <c r="E68" i="358"/>
  <c r="D19" i="359"/>
  <c r="D51" i="355"/>
  <c r="E17"/>
  <c r="F27"/>
  <c r="E52" i="359"/>
  <c r="J14"/>
  <c r="E64" i="355"/>
  <c r="J69" i="358"/>
  <c r="L62"/>
  <c r="C71" i="359"/>
  <c r="J69"/>
  <c r="L58"/>
  <c r="D10"/>
  <c r="L50" i="358"/>
  <c r="F26"/>
  <c r="D17"/>
  <c r="E51" i="359"/>
  <c r="E25"/>
  <c r="D61" i="355"/>
  <c r="K26" i="358"/>
  <c r="E53" i="359"/>
  <c r="L10"/>
  <c r="K15" i="358"/>
  <c r="M15"/>
  <c r="K11" i="359"/>
  <c r="M43" i="358"/>
  <c r="J71" i="359"/>
  <c r="E57" i="355"/>
  <c r="C46"/>
  <c r="D46"/>
  <c r="D56" i="359"/>
  <c r="K47" i="358"/>
  <c r="M23"/>
  <c r="M49"/>
  <c r="F50"/>
  <c r="F54" i="359"/>
  <c r="E51" i="355"/>
  <c r="L8" i="359"/>
  <c r="D50"/>
  <c r="D64" i="355"/>
  <c r="J65" i="358"/>
  <c r="D46" i="359"/>
  <c r="C56" i="355"/>
  <c r="M52" i="359"/>
  <c r="F29" i="355"/>
  <c r="C31" i="358"/>
  <c r="F55" i="355"/>
  <c r="C27"/>
  <c r="K51" i="358"/>
  <c r="F48"/>
  <c r="M8" i="359"/>
  <c r="F14"/>
  <c r="C52" i="358"/>
  <c r="D43" i="355"/>
  <c r="M50" i="358"/>
  <c r="D66" i="359"/>
  <c r="E58" i="355"/>
  <c r="E15" i="359"/>
  <c r="D66" i="355"/>
  <c r="E14" i="358"/>
  <c r="C48" i="355"/>
  <c r="F17"/>
  <c r="F22" i="358"/>
  <c r="F52" i="359"/>
  <c r="M15"/>
  <c r="J43"/>
  <c r="M60"/>
  <c r="F8"/>
  <c r="M37" i="358"/>
  <c r="F43" i="359"/>
  <c r="E52" i="355"/>
  <c r="J42" i="358"/>
  <c r="K35" i="359"/>
  <c r="K47"/>
  <c r="M10" i="358"/>
  <c r="L24"/>
  <c r="C21" i="355"/>
  <c r="F59" i="358"/>
  <c r="M54" i="359"/>
  <c r="L42" i="358"/>
  <c r="F18" i="359"/>
  <c r="M69" i="358"/>
  <c r="C65" i="359"/>
  <c r="F24" i="358"/>
  <c r="E48" i="355"/>
  <c r="K21" i="359"/>
  <c r="C59"/>
  <c r="F48" i="355"/>
  <c r="L39" i="358"/>
  <c r="C59" i="355"/>
  <c r="F52"/>
  <c r="C56" i="358"/>
  <c r="C58"/>
  <c r="K70" i="359"/>
  <c r="D48" i="358"/>
  <c r="L44"/>
  <c r="L73"/>
  <c r="E65" i="355"/>
  <c r="L28" i="358"/>
  <c r="E67" i="355"/>
  <c r="E24" i="358"/>
  <c r="C57" i="359"/>
  <c r="J10"/>
  <c r="E45" i="355"/>
  <c r="E49"/>
  <c r="K16" i="358"/>
  <c r="C22" i="355"/>
  <c r="K28" i="358"/>
  <c r="L37" i="359"/>
  <c r="E67" i="358"/>
  <c r="C21" i="359"/>
  <c r="F30" i="358"/>
  <c r="J13"/>
  <c r="F73" i="359"/>
  <c r="F68"/>
  <c r="D63"/>
  <c r="E32" i="355"/>
  <c r="C53"/>
  <c r="L53" i="359"/>
  <c r="K56" i="358"/>
  <c r="M16"/>
  <c r="D12"/>
  <c r="C51"/>
  <c r="D54" i="359"/>
  <c r="D13"/>
  <c r="M39"/>
  <c r="F44" i="358"/>
  <c r="L13"/>
  <c r="J44" i="359"/>
  <c r="C39" i="358"/>
  <c r="L47"/>
  <c r="K14"/>
  <c r="C14" i="355"/>
  <c r="F34" i="359"/>
  <c r="F27" i="358"/>
  <c r="K14" i="359"/>
  <c r="D31" i="358"/>
  <c r="J52" i="359"/>
  <c r="M12" i="358"/>
  <c r="K38" i="359"/>
  <c r="E28" i="358"/>
  <c r="M57"/>
  <c r="M24"/>
  <c r="F48" i="359"/>
  <c r="C68" i="358"/>
  <c r="M23" i="359"/>
  <c r="M65"/>
  <c r="C35"/>
  <c r="F71" i="358"/>
  <c r="C57" i="355"/>
  <c r="J21" i="359"/>
  <c r="F65" i="358"/>
  <c r="C66" i="355"/>
  <c r="C29" i="358"/>
  <c r="F24" i="359"/>
  <c r="M37"/>
  <c r="K67" i="358"/>
  <c r="D48" i="359"/>
  <c r="L16"/>
  <c r="J54" i="358"/>
  <c r="J51" i="359"/>
  <c r="E22" i="358"/>
  <c r="D20" i="355"/>
  <c r="C50"/>
  <c r="C45" i="358"/>
  <c r="L70" i="359"/>
  <c r="K8"/>
  <c r="K49" i="358"/>
  <c r="J12"/>
  <c r="L39" i="359"/>
  <c r="J61"/>
  <c r="E27"/>
  <c r="F9"/>
  <c r="L48" i="358"/>
  <c r="M67"/>
  <c r="L44" i="359"/>
  <c r="C37" i="358"/>
  <c r="M53" i="359"/>
  <c r="M72"/>
  <c r="D16" i="358"/>
  <c r="E17" i="359"/>
  <c r="C69"/>
  <c r="D46" i="358"/>
  <c r="K27"/>
  <c r="C38"/>
  <c r="M56" i="359"/>
  <c r="K24" i="358"/>
  <c r="E11" i="355"/>
  <c r="F9"/>
  <c r="C34" i="359"/>
  <c r="E29" i="358"/>
  <c r="K37"/>
  <c r="J46" i="359"/>
  <c r="D30" i="355"/>
  <c r="C48" i="358"/>
  <c r="K62"/>
  <c r="M55"/>
  <c r="L16"/>
  <c r="F63" i="355"/>
  <c r="K25" i="358"/>
  <c r="F59" i="355"/>
  <c r="D21"/>
  <c r="C24" i="359"/>
  <c r="L28"/>
  <c r="M28"/>
  <c r="K51"/>
  <c r="F29"/>
  <c r="C18" i="358"/>
  <c r="C32"/>
  <c r="C67"/>
  <c r="L32" i="359"/>
  <c r="D48" i="355"/>
  <c r="C61" i="358"/>
  <c r="K31"/>
  <c r="F15" i="359"/>
  <c r="E66" i="358"/>
  <c r="F31" i="359"/>
  <c r="F50"/>
  <c r="L72" i="358"/>
  <c r="L18" i="359"/>
  <c r="C60" i="355"/>
  <c r="F64"/>
  <c r="J67" i="358"/>
  <c r="M14"/>
  <c r="J55"/>
  <c r="E38" i="359"/>
  <c r="E58" i="358"/>
  <c r="K36"/>
  <c r="L52" i="359"/>
  <c r="F17" i="358"/>
  <c r="E59" i="359"/>
  <c r="D32" i="358"/>
  <c r="C10" i="355"/>
  <c r="F17" i="359"/>
  <c r="D57" i="358"/>
  <c r="F39"/>
  <c r="E47"/>
  <c r="K48" i="359"/>
  <c r="J34"/>
  <c r="E21" i="358"/>
  <c r="L22"/>
  <c r="K63" i="359"/>
  <c r="E44" i="355"/>
  <c r="L64" i="359"/>
  <c r="K21" i="358"/>
  <c r="E43" i="359"/>
  <c r="M32" i="358"/>
  <c r="E26" i="355"/>
  <c r="C66" i="358"/>
  <c r="C59"/>
  <c r="J35" i="359"/>
  <c r="M48"/>
  <c r="D25" i="355"/>
  <c r="J66" i="359"/>
  <c r="E64" i="358"/>
  <c r="K33"/>
  <c r="F25" i="355"/>
  <c r="F69" i="359"/>
  <c r="D16" i="355"/>
  <c r="F57" i="359"/>
  <c r="D9" i="358"/>
  <c r="D27" i="359"/>
  <c r="M52" i="358"/>
  <c r="F23"/>
  <c r="F63" i="359"/>
  <c r="F15" i="358"/>
  <c r="D9" i="359"/>
  <c r="E54" i="358"/>
  <c r="K39" i="359"/>
  <c r="L65" i="358"/>
  <c r="K43"/>
  <c r="C27" i="359"/>
  <c r="C64"/>
  <c r="D61" i="358"/>
  <c r="E9" i="355"/>
  <c r="E10" i="358"/>
  <c r="C54" i="359"/>
  <c r="M63"/>
  <c r="D44" i="355"/>
  <c r="D70" i="358"/>
  <c r="J9" i="359"/>
  <c r="J55"/>
  <c r="M33" i="358"/>
  <c r="M29"/>
  <c r="E12" i="355"/>
  <c r="L9" i="359"/>
  <c r="J34" i="358"/>
  <c r="C43"/>
  <c r="J23"/>
  <c r="J58"/>
  <c r="J24" i="359"/>
  <c r="J27" i="358"/>
  <c r="E9"/>
  <c r="E60" i="355"/>
  <c r="C18"/>
  <c r="C20" i="359"/>
  <c r="L46" i="358"/>
  <c r="D25" i="359"/>
  <c r="F65" i="355"/>
  <c r="F51" i="359"/>
  <c r="F59"/>
  <c r="E66"/>
  <c r="M71"/>
  <c r="C29"/>
  <c r="E21"/>
  <c r="M58"/>
  <c r="L49"/>
  <c r="C16" i="355"/>
  <c r="F32" i="359"/>
  <c r="M16"/>
  <c r="D21"/>
  <c r="C27" i="358"/>
  <c r="L54" i="359"/>
  <c r="M69"/>
  <c r="K66"/>
  <c r="K71"/>
  <c r="E20" i="355"/>
  <c r="E56"/>
  <c r="M50" i="359"/>
  <c r="J13"/>
  <c r="J53" i="358"/>
  <c r="E43"/>
  <c r="E26"/>
  <c r="E71" i="359"/>
  <c r="D32"/>
  <c r="M20" i="358"/>
  <c r="M67" i="359"/>
  <c r="C30" i="355"/>
  <c r="F16" i="359"/>
  <c r="K36"/>
  <c r="F10" i="358"/>
  <c r="F33"/>
  <c r="C69"/>
  <c r="C28"/>
  <c r="F73"/>
  <c r="F19" i="355"/>
  <c r="F19" i="358"/>
  <c r="L33" i="359"/>
  <c r="L51"/>
  <c r="F25" i="358"/>
  <c r="E61"/>
  <c r="L61" i="359"/>
  <c r="F46" i="355"/>
  <c r="K44" i="359"/>
  <c r="E22" i="355"/>
  <c r="E63"/>
  <c r="M21" i="359"/>
  <c r="F10"/>
  <c r="L50"/>
  <c r="K52" i="358"/>
  <c r="F49" i="359"/>
  <c r="K69" i="358"/>
  <c r="D19"/>
  <c r="E49" i="359"/>
  <c r="E23"/>
  <c r="M47"/>
  <c r="E32" i="358"/>
  <c r="D56" i="355"/>
  <c r="M51" i="358"/>
  <c r="J16" i="359"/>
  <c r="K55"/>
  <c r="J23"/>
  <c r="J29" i="358"/>
  <c r="M59"/>
  <c r="F51"/>
  <c r="J25" i="359"/>
  <c r="E19" i="358"/>
  <c r="J15"/>
  <c r="K23" i="359"/>
  <c r="F43" i="358"/>
  <c r="F22" i="359"/>
  <c r="D58" i="355"/>
  <c r="F66" i="358"/>
  <c r="F60" i="359"/>
  <c r="D45" i="355"/>
  <c r="J38" i="358"/>
  <c r="F30" i="355"/>
  <c r="F55" i="359"/>
  <c r="J49" i="358"/>
  <c r="D37"/>
  <c r="D19" i="355"/>
  <c r="D47"/>
  <c r="D49" i="358"/>
  <c r="C11"/>
  <c r="J71"/>
  <c r="D8" i="359"/>
  <c r="L47"/>
  <c r="C44"/>
  <c r="D33" i="355"/>
  <c r="D66" i="358"/>
  <c r="M61"/>
  <c r="K48"/>
  <c r="C15" i="355"/>
  <c r="E15"/>
  <c r="C36" i="359"/>
  <c r="K39" i="358"/>
  <c r="D31" i="355"/>
  <c r="E19" i="359"/>
  <c r="C20" i="358"/>
  <c r="D73"/>
  <c r="C24"/>
  <c r="F60"/>
  <c r="L72" i="359"/>
  <c r="D50" i="355"/>
  <c r="D55" i="359"/>
  <c r="F21" i="358"/>
  <c r="C54" i="355"/>
  <c r="K17" i="359"/>
  <c r="E24" i="355"/>
  <c r="K32" i="358"/>
  <c r="J28" i="359"/>
  <c r="M56" i="358"/>
  <c r="L43" i="359"/>
  <c r="K24"/>
  <c r="D26" i="358"/>
  <c r="E73" i="359"/>
  <c r="D56" i="358"/>
  <c r="L17" i="359"/>
  <c r="E29"/>
  <c r="M19"/>
  <c r="J18"/>
  <c r="K8" i="358"/>
  <c r="M28"/>
  <c r="F63"/>
  <c r="K28" i="359"/>
  <c r="L20"/>
  <c r="L62"/>
  <c r="F13"/>
  <c r="D10" i="355"/>
  <c r="D13"/>
  <c r="J72" i="358"/>
  <c r="F35"/>
  <c r="E33"/>
  <c r="K50" i="359"/>
  <c r="F13" i="358"/>
  <c r="L68"/>
  <c r="F23" i="355"/>
  <c r="J60" i="359"/>
  <c r="E33"/>
  <c r="D35"/>
  <c r="C62" i="358"/>
  <c r="E10" i="359"/>
  <c r="J47" i="358"/>
  <c r="L60"/>
  <c r="K54" i="359"/>
  <c r="K34" i="358"/>
  <c r="D45" i="359"/>
  <c r="E44"/>
  <c r="E37" i="358"/>
  <c r="L30"/>
  <c r="E62" i="355"/>
  <c r="J24" i="358"/>
  <c r="L21" i="359"/>
  <c r="C28" i="355"/>
  <c r="C16" i="359"/>
  <c r="F50" i="355"/>
  <c r="J18" i="358"/>
  <c r="E65"/>
  <c r="E56"/>
  <c r="F49" i="355"/>
  <c r="D36" i="358"/>
  <c r="E48" i="359"/>
  <c r="L53" i="358"/>
  <c r="J48" i="359"/>
  <c r="E28"/>
  <c r="C50" i="358"/>
  <c r="D51" i="359"/>
  <c r="C35" i="358"/>
  <c r="M68" i="359"/>
  <c r="D49"/>
  <c r="E16" i="355"/>
  <c r="F26" i="359"/>
  <c r="C19" i="358"/>
  <c r="C32" i="359"/>
  <c r="F72" i="358"/>
  <c r="C71"/>
  <c r="F24" i="355"/>
  <c r="J72" i="359"/>
  <c r="D65" i="355"/>
  <c r="D63" i="358"/>
  <c r="D57" i="355"/>
  <c r="C72" i="358"/>
  <c r="D33"/>
  <c r="E43" i="355"/>
  <c r="D72" i="359"/>
  <c r="F18" i="358"/>
  <c r="C13" i="359"/>
  <c r="L63" i="358"/>
  <c r="K57" i="359"/>
  <c r="F28" i="355"/>
  <c r="C26" i="359"/>
  <c r="K13" i="358"/>
  <c r="E12"/>
  <c r="J70"/>
  <c r="J9"/>
  <c r="D38" i="359"/>
  <c r="F64" i="358"/>
  <c r="J33"/>
  <c r="M58"/>
  <c r="D21"/>
  <c r="E18" i="359"/>
  <c r="M10"/>
  <c r="D27" i="355"/>
  <c r="J73" i="358"/>
  <c r="M22" i="359"/>
  <c r="J20"/>
  <c r="F30"/>
  <c r="E31" i="355"/>
  <c r="C33" i="358"/>
  <c r="J47" i="359"/>
  <c r="E68"/>
  <c r="L54" i="358"/>
  <c r="E49"/>
  <c r="M32" i="359"/>
  <c r="F29" i="358"/>
  <c r="E36"/>
  <c r="J61"/>
  <c r="C19" i="359"/>
  <c r="C72"/>
  <c r="F23"/>
  <c r="K54" i="358"/>
  <c r="J42" i="359"/>
  <c r="C33" i="355"/>
  <c r="M18" i="358"/>
  <c r="M29" i="359"/>
  <c r="C42"/>
  <c r="K63" i="358"/>
  <c r="J36"/>
  <c r="E27" i="355"/>
  <c r="C57" i="358"/>
  <c r="E50"/>
  <c r="M45"/>
  <c r="C47"/>
  <c r="D22"/>
  <c r="C26"/>
  <c r="C73"/>
  <c r="J62"/>
  <c r="L67"/>
  <c r="E26" i="359"/>
  <c r="K16"/>
  <c r="D11" i="358"/>
  <c r="F62" i="355"/>
  <c r="L9" i="358"/>
  <c r="K57"/>
  <c r="F52"/>
  <c r="L33"/>
  <c r="E23"/>
  <c r="F33" i="355"/>
  <c r="C44" i="358"/>
  <c r="M47"/>
  <c r="M62" i="359"/>
  <c r="F67" i="355"/>
  <c r="J19" i="358"/>
  <c r="L27"/>
  <c r="L42" i="359"/>
  <c r="K9"/>
  <c r="J19"/>
  <c r="E55"/>
  <c r="F14" i="355"/>
  <c r="M51" i="359"/>
  <c r="C30" i="358"/>
  <c r="D35"/>
  <c r="L22" i="359"/>
  <c r="E63"/>
  <c r="K68" i="358"/>
  <c r="K9"/>
  <c r="L56"/>
  <c r="D67"/>
  <c r="D59" i="359"/>
  <c r="F54" i="355"/>
  <c r="K58" i="359"/>
  <c r="E12"/>
  <c r="M44"/>
  <c r="J31" i="358"/>
  <c r="D39" i="359"/>
  <c r="C70" i="358"/>
  <c r="J10"/>
  <c r="L69" i="359"/>
  <c r="D67" i="355"/>
  <c r="L37" i="358"/>
  <c r="F56"/>
  <c r="C58" i="355"/>
  <c r="D26" i="359"/>
  <c r="F42"/>
  <c r="K33"/>
  <c r="D69"/>
  <c r="E63" i="358"/>
  <c r="D14" i="355"/>
  <c r="K66" i="358"/>
  <c r="E62"/>
  <c r="M46"/>
  <c r="F32" i="355"/>
  <c r="J67" i="359"/>
  <c r="F65"/>
  <c r="D22"/>
  <c r="F71"/>
  <c r="D22" i="355"/>
  <c r="M18" i="359"/>
  <c r="L25" i="358"/>
  <c r="C60" i="359"/>
  <c r="D47" i="358"/>
  <c r="F35" i="359"/>
  <c r="M13"/>
  <c r="K70" i="358"/>
  <c r="C34"/>
  <c r="J70" i="359"/>
  <c r="L52" i="358"/>
  <c r="L71" i="359"/>
  <c r="K37"/>
  <c r="C54" i="358"/>
  <c r="C25"/>
  <c r="E29" i="355"/>
  <c r="K22" i="358"/>
  <c r="M64"/>
  <c r="C50" i="359"/>
  <c r="I58" i="353"/>
  <c r="J47"/>
  <c r="J59"/>
  <c r="J50"/>
  <c r="O50" s="1"/>
  <c r="AR50" s="1"/>
  <c r="J61"/>
  <c r="J55"/>
  <c r="O55" s="1"/>
  <c r="AR55" s="1"/>
  <c r="J37"/>
  <c r="I38"/>
  <c r="I46"/>
  <c r="J49"/>
  <c r="L42"/>
  <c r="L41"/>
  <c r="O41" s="1"/>
  <c r="K37"/>
  <c r="L46"/>
  <c r="K58"/>
  <c r="K60"/>
  <c r="L36"/>
  <c r="L61"/>
  <c r="K47"/>
  <c r="K36"/>
  <c r="F25" i="359"/>
  <c r="L55" i="358"/>
  <c r="D70" i="359"/>
  <c r="E53" i="358"/>
  <c r="C23" i="359"/>
  <c r="L19"/>
  <c r="J20" i="358"/>
  <c r="J50"/>
  <c r="F39" i="359"/>
  <c r="K44" i="358"/>
  <c r="K17"/>
  <c r="D8"/>
  <c r="J29" i="359"/>
  <c r="M22" i="358"/>
  <c r="K65" i="359"/>
  <c r="D54" i="358"/>
  <c r="E50" i="355"/>
  <c r="M60" i="358"/>
  <c r="J68"/>
  <c r="E45"/>
  <c r="L67" i="359"/>
  <c r="M19" i="358"/>
  <c r="J68" i="359"/>
  <c r="D53" i="355"/>
  <c r="C37" i="359"/>
  <c r="M31" i="358"/>
  <c r="J14"/>
  <c r="C22" i="359"/>
  <c r="L63"/>
  <c r="F56" i="355"/>
  <c r="C56" i="359"/>
  <c r="K10"/>
  <c r="C53" i="358"/>
  <c r="E21" i="355"/>
  <c r="D28"/>
  <c r="D15" i="359"/>
  <c r="J66" i="358"/>
  <c r="D14"/>
  <c r="J8"/>
  <c r="M55" i="359"/>
  <c r="M17" i="358"/>
  <c r="M61" i="359"/>
  <c r="C67" i="355"/>
  <c r="E42" i="359"/>
  <c r="C63"/>
  <c r="M26"/>
  <c r="D20" i="358"/>
  <c r="L38" i="359"/>
  <c r="F47" i="355"/>
  <c r="J39" i="359"/>
  <c r="D62" i="355"/>
  <c r="M25" i="359"/>
  <c r="K42"/>
  <c r="F31" i="355"/>
  <c r="E60" i="359"/>
  <c r="M27" i="358"/>
  <c r="F45" i="355"/>
  <c r="C29"/>
  <c r="D68" i="359"/>
  <c r="C23" i="358"/>
  <c r="D52" i="355"/>
  <c r="D36" i="359"/>
  <c r="F72"/>
  <c r="F28"/>
  <c r="M73"/>
  <c r="O28" i="353"/>
  <c r="AR28" s="1"/>
  <c r="O16"/>
  <c r="AR16" s="1"/>
  <c r="AF19"/>
  <c r="O24"/>
  <c r="AR24" s="1"/>
  <c r="O17"/>
  <c r="AR17" s="1"/>
  <c r="O26"/>
  <c r="AF7"/>
  <c r="AF21"/>
  <c r="AF45"/>
  <c r="O8"/>
  <c r="AF25"/>
  <c r="AF33"/>
  <c r="AM56"/>
  <c r="AN56"/>
  <c r="AQ56" s="1"/>
  <c r="AM60"/>
  <c r="AN59"/>
  <c r="AN55"/>
  <c r="AN57"/>
  <c r="AQ57" s="1"/>
  <c r="AN61"/>
  <c r="AQ61" s="1"/>
  <c r="AM58"/>
  <c r="AM59"/>
  <c r="AQ17"/>
  <c r="AM55"/>
  <c r="AM61"/>
  <c r="AN58"/>
  <c r="AQ58"/>
  <c r="AM54"/>
  <c r="AM53"/>
  <c r="AN53"/>
  <c r="AN60"/>
  <c r="AN54"/>
  <c r="AQ54" s="1"/>
  <c r="AC57"/>
  <c r="AF57" s="1"/>
  <c r="AC51"/>
  <c r="AC47"/>
  <c r="AF47"/>
  <c r="AB51"/>
  <c r="AB56"/>
  <c r="AB53"/>
  <c r="AB50"/>
  <c r="AC55"/>
  <c r="AF55"/>
  <c r="AC38"/>
  <c r="AF38"/>
  <c r="AC60"/>
  <c r="AF60"/>
  <c r="AB36"/>
  <c r="AC54"/>
  <c r="AF54" s="1"/>
  <c r="AB47"/>
  <c r="AB48"/>
  <c r="AC61"/>
  <c r="AF61" s="1"/>
  <c r="AB57"/>
  <c r="AB38"/>
  <c r="AB40"/>
  <c r="AB37"/>
  <c r="AC41"/>
  <c r="AB60"/>
  <c r="AC48"/>
  <c r="AC31"/>
  <c r="AF31"/>
  <c r="AC39"/>
  <c r="AC46"/>
  <c r="AF46" s="1"/>
  <c r="AC50"/>
  <c r="AC40"/>
  <c r="AF40"/>
  <c r="AC49"/>
  <c r="AB54"/>
  <c r="AB42"/>
  <c r="AC59"/>
  <c r="AF59" s="1"/>
  <c r="AC58"/>
  <c r="AF58" s="1"/>
  <c r="AR58" s="1"/>
  <c r="AC42"/>
  <c r="AB31"/>
  <c r="AC43"/>
  <c r="AB46"/>
  <c r="AB59"/>
  <c r="AB41"/>
  <c r="AC52"/>
  <c r="AB52"/>
  <c r="AC30"/>
  <c r="AB43"/>
  <c r="AB49"/>
  <c r="AB61"/>
  <c r="AC53"/>
  <c r="AF53" s="1"/>
  <c r="AC56"/>
  <c r="AF56" s="1"/>
  <c r="AB58"/>
  <c r="AC37"/>
  <c r="AB39"/>
  <c r="AB55"/>
  <c r="AC36"/>
  <c r="AB30"/>
  <c r="M50"/>
  <c r="N41"/>
  <c r="N49"/>
  <c r="O49" s="1"/>
  <c r="AR49" s="1"/>
  <c r="M39"/>
  <c r="M43"/>
  <c r="M30"/>
  <c r="N50"/>
  <c r="M61"/>
  <c r="M59"/>
  <c r="N37"/>
  <c r="N48"/>
  <c r="O48"/>
  <c r="M37"/>
  <c r="N38"/>
  <c r="M45"/>
  <c r="N53"/>
  <c r="O53"/>
  <c r="M40"/>
  <c r="N60"/>
  <c r="O60"/>
  <c r="AR60" s="1"/>
  <c r="N51"/>
  <c r="M42"/>
  <c r="M49"/>
  <c r="M60"/>
  <c r="M53"/>
  <c r="N40"/>
  <c r="M52"/>
  <c r="M56"/>
  <c r="M58"/>
  <c r="N36"/>
  <c r="M54"/>
  <c r="N47"/>
  <c r="N57"/>
  <c r="O57" s="1"/>
  <c r="AR57" s="1"/>
  <c r="M55"/>
  <c r="M36"/>
  <c r="N54"/>
  <c r="O54" s="1"/>
  <c r="AR54" s="1"/>
  <c r="N43"/>
  <c r="N45"/>
  <c r="M47"/>
  <c r="N59"/>
  <c r="O59"/>
  <c r="AR59" s="1"/>
  <c r="N56"/>
  <c r="O56" s="1"/>
  <c r="AR56" s="1"/>
  <c r="M44"/>
  <c r="N30"/>
  <c r="M41"/>
  <c r="M38"/>
  <c r="N52"/>
  <c r="M51"/>
  <c r="M48"/>
  <c r="M57"/>
  <c r="N58"/>
  <c r="N42"/>
  <c r="O42" s="1"/>
  <c r="AR42" s="1"/>
  <c r="N39"/>
  <c r="N55"/>
  <c r="N61"/>
  <c r="O61" s="1"/>
  <c r="AR61" s="1"/>
  <c r="N44"/>
  <c r="AL59"/>
  <c r="AL37"/>
  <c r="AK26"/>
  <c r="AL49"/>
  <c r="AQ49"/>
  <c r="AL60"/>
  <c r="AQ60"/>
  <c r="AL39"/>
  <c r="AQ39"/>
  <c r="AK38"/>
  <c r="AL46"/>
  <c r="AQ46" s="1"/>
  <c r="AK34"/>
  <c r="AL31"/>
  <c r="AL57"/>
  <c r="AK35"/>
  <c r="AL58"/>
  <c r="AK57"/>
  <c r="AK36"/>
  <c r="AL38"/>
  <c r="AQ38" s="1"/>
  <c r="AK31"/>
  <c r="AL43"/>
  <c r="AL44"/>
  <c r="AK40"/>
  <c r="AK32"/>
  <c r="AK43"/>
  <c r="AK39"/>
  <c r="AK33"/>
  <c r="AK45"/>
  <c r="AK42"/>
  <c r="AL42"/>
  <c r="AQ42"/>
  <c r="AK60"/>
  <c r="AK41"/>
  <c r="AK59"/>
  <c r="AL34"/>
  <c r="AQ34" s="1"/>
  <c r="AK50"/>
  <c r="AL52"/>
  <c r="AQ52"/>
  <c r="AL35"/>
  <c r="AL61"/>
  <c r="AL36"/>
  <c r="AK37"/>
  <c r="AL26"/>
  <c r="AQ26"/>
  <c r="AK44"/>
  <c r="AK30"/>
  <c r="AK52"/>
  <c r="AK46"/>
  <c r="AL50"/>
  <c r="AQ50"/>
  <c r="AL30"/>
  <c r="AK58"/>
  <c r="AL56"/>
  <c r="AL48"/>
  <c r="AQ48" s="1"/>
  <c r="AK49"/>
  <c r="AK55"/>
  <c r="AK54"/>
  <c r="AL55"/>
  <c r="AL47"/>
  <c r="AL54"/>
  <c r="AL53"/>
  <c r="AQ53" s="1"/>
  <c r="AL45"/>
  <c r="AQ45" s="1"/>
  <c r="AL51"/>
  <c r="AK61"/>
  <c r="AL33"/>
  <c r="AK56"/>
  <c r="AL41"/>
  <c r="AQ41" s="1"/>
  <c r="AK51"/>
  <c r="AK53"/>
  <c r="AK47"/>
  <c r="AL40"/>
  <c r="AQ40"/>
  <c r="AK48"/>
  <c r="AL32"/>
  <c r="O58"/>
  <c r="O13"/>
  <c r="AR13" s="1"/>
  <c r="AF12"/>
  <c r="AR12" s="1"/>
  <c r="AQ43"/>
  <c r="AQ8"/>
  <c r="AQ12"/>
  <c r="AQ27"/>
  <c r="AQ35"/>
  <c r="AQ14"/>
  <c r="AQ37"/>
  <c r="AQ19"/>
  <c r="AQ24"/>
  <c r="AQ9"/>
  <c r="AQ10"/>
  <c r="AQ31"/>
  <c r="AQ11"/>
  <c r="AQ13"/>
  <c r="AQ29"/>
  <c r="AQ22"/>
  <c r="AQ47"/>
  <c r="AQ44"/>
  <c r="AQ36"/>
  <c r="AQ23"/>
  <c r="AQ20"/>
  <c r="AQ25"/>
  <c r="AQ15"/>
  <c r="AQ33"/>
  <c r="AQ51"/>
  <c r="AQ28"/>
  <c r="K53" i="358"/>
  <c r="M33" i="359"/>
  <c r="M8" i="358"/>
  <c r="F8" i="355"/>
  <c r="F19" i="359"/>
  <c r="F53" i="358"/>
  <c r="L46" i="359"/>
  <c r="L64" i="358"/>
  <c r="C61" i="359"/>
  <c r="L19" i="358"/>
  <c r="L31" i="359"/>
  <c r="D57"/>
  <c r="C31"/>
  <c r="C66"/>
  <c r="J22" i="358"/>
  <c r="F49"/>
  <c r="C60"/>
  <c r="D60" i="355"/>
  <c r="D54"/>
  <c r="E55" i="358"/>
  <c r="J51"/>
  <c r="K59"/>
  <c r="F16"/>
  <c r="D34" i="359"/>
  <c r="F20" i="358"/>
  <c r="K23"/>
  <c r="D58" i="359"/>
  <c r="AR48" i="353" l="1"/>
  <c r="AR41"/>
  <c r="AR38"/>
  <c r="AR52"/>
  <c r="AR35"/>
  <c r="AR14"/>
  <c r="AR37"/>
  <c r="AR43"/>
  <c r="AR18"/>
  <c r="AR51"/>
  <c r="AR9"/>
  <c r="AR39"/>
  <c r="AR46"/>
  <c r="AR29"/>
  <c r="AR53"/>
  <c r="AR22"/>
  <c r="AR34"/>
  <c r="AR45"/>
  <c r="AR36"/>
  <c r="AR23"/>
  <c r="AR20"/>
  <c r="AR27"/>
</calcChain>
</file>

<file path=xl/sharedStrings.xml><?xml version="1.0" encoding="utf-8"?>
<sst xmlns="http://schemas.openxmlformats.org/spreadsheetml/2006/main" count="19711" uniqueCount="2474">
  <si>
    <t>Baş Hakem</t>
  </si>
  <si>
    <t>Lider</t>
  </si>
  <si>
    <t>Sekreter</t>
  </si>
  <si>
    <t>Hakem</t>
  </si>
  <si>
    <t>Müsabaka 
Direktörü</t>
  </si>
  <si>
    <t>SIRA NO</t>
  </si>
  <si>
    <t>ADI VE SOYADI</t>
  </si>
  <si>
    <t>SONUÇ</t>
  </si>
  <si>
    <t>KLASMAN</t>
  </si>
  <si>
    <t>SAAT</t>
  </si>
  <si>
    <t>BRANŞ</t>
  </si>
  <si>
    <t>Sıra No</t>
  </si>
  <si>
    <t>Doğum Tarihi</t>
  </si>
  <si>
    <t>Adı ve Soyadı</t>
  </si>
  <si>
    <t>Derece</t>
  </si>
  <si>
    <t>1. SERİ</t>
  </si>
  <si>
    <t>2. SERİ</t>
  </si>
  <si>
    <t>3. SERİ</t>
  </si>
  <si>
    <t>Müsabakalar Direktörü</t>
  </si>
  <si>
    <t>YARIŞMA PROGRAMI</t>
  </si>
  <si>
    <t>DOĞUM TARİHİ</t>
  </si>
  <si>
    <t>A  T  L  A  M  A  L  A  R</t>
  </si>
  <si>
    <t>Müsabaka Direktörü</t>
  </si>
  <si>
    <t>İLİ-KULÜBÜ</t>
  </si>
  <si>
    <t>S.N.</t>
  </si>
  <si>
    <t>ADI SOYADI</t>
  </si>
  <si>
    <t>DERECE</t>
  </si>
  <si>
    <t>Seri Geliş</t>
  </si>
  <si>
    <t>SERİ-KULVAR FORMÜLÜ</t>
  </si>
  <si>
    <t>SIRALAMA</t>
  </si>
  <si>
    <t>KATEGORİSİ</t>
  </si>
  <si>
    <t>YARIŞMANIN YAPILDIĞI İL-
YARIŞMA ADI</t>
  </si>
  <si>
    <t>YARIŞMA TARİHİ</t>
  </si>
  <si>
    <t>YARIŞMA ALANI</t>
  </si>
  <si>
    <t>FORMÜL</t>
  </si>
  <si>
    <t>A  T  L A M  A  L  A  R</t>
  </si>
  <si>
    <t>DNS   : Yarışa başlamadı</t>
  </si>
  <si>
    <t>DNF  : Yarışı tamamlamadı</t>
  </si>
  <si>
    <t>DQ    : Diskalifiye</t>
  </si>
  <si>
    <t>NM   : Geçerli derecesi yok</t>
  </si>
  <si>
    <t>Uluslararası kısaltmalar</t>
  </si>
  <si>
    <t>TR    : Türkiye Rekoru</t>
  </si>
  <si>
    <t>TGR : Türkiye Gençler Rekoru</t>
  </si>
  <si>
    <t>TYR : Türkiye Yıldızlar Rekoru</t>
  </si>
  <si>
    <t>Türkiye Rekoru Kısaltmaları</t>
  </si>
  <si>
    <t>BARAJ DERECESİ</t>
  </si>
  <si>
    <t>EN İYİ DERECESİ</t>
  </si>
  <si>
    <t>400M-1-1</t>
  </si>
  <si>
    <t>400M-2-2</t>
  </si>
  <si>
    <t>400M-1-2</t>
  </si>
  <si>
    <t>400M-1-3</t>
  </si>
  <si>
    <t>400M-1-4</t>
  </si>
  <si>
    <t>400M-1-5</t>
  </si>
  <si>
    <t>400M-1-6</t>
  </si>
  <si>
    <t>400M-2-1</t>
  </si>
  <si>
    <t>400M-2-3</t>
  </si>
  <si>
    <t>400M-2-4</t>
  </si>
  <si>
    <t>400M-2-5</t>
  </si>
  <si>
    <t>400M-2-6</t>
  </si>
  <si>
    <t>400M-3-1</t>
  </si>
  <si>
    <t>400M-3-2</t>
  </si>
  <si>
    <t>400M-3-3</t>
  </si>
  <si>
    <t>400M-3-4</t>
  </si>
  <si>
    <t>400M-3-5</t>
  </si>
  <si>
    <t>400M-3-6</t>
  </si>
  <si>
    <t>UZUN</t>
  </si>
  <si>
    <t>YÜKSEK</t>
  </si>
  <si>
    <t>800M-1-1</t>
  </si>
  <si>
    <t>800M-1-2</t>
  </si>
  <si>
    <t>800M-1-3</t>
  </si>
  <si>
    <t>800M-1-4</t>
  </si>
  <si>
    <t>800M-1-5</t>
  </si>
  <si>
    <t>800M-1-6</t>
  </si>
  <si>
    <t>800M-2-1</t>
  </si>
  <si>
    <t>800M-2-2</t>
  </si>
  <si>
    <t>800M-2-3</t>
  </si>
  <si>
    <t>800M-2-4</t>
  </si>
  <si>
    <t>800M-2-5</t>
  </si>
  <si>
    <t>800M-2-6</t>
  </si>
  <si>
    <t>800M-3-1</t>
  </si>
  <si>
    <t>800M-3-2</t>
  </si>
  <si>
    <t>800M-3-3</t>
  </si>
  <si>
    <t>800M-3-4</t>
  </si>
  <si>
    <t>800M-3-5</t>
  </si>
  <si>
    <t>800M-3-6</t>
  </si>
  <si>
    <t>GÖĞÜS NO</t>
  </si>
  <si>
    <t>Göğüs No</t>
  </si>
  <si>
    <t>Formül</t>
  </si>
  <si>
    <t>Yarışma Adı :</t>
  </si>
  <si>
    <t>Yarışmanın Yapıldığı İl :</t>
  </si>
  <si>
    <t>Kategori :</t>
  </si>
  <si>
    <t>Tarih :</t>
  </si>
  <si>
    <t>Yarışma Bilgileri</t>
  </si>
  <si>
    <t>Katılan Sporcu Sayısı :</t>
  </si>
  <si>
    <t>Kayıt Listesi</t>
  </si>
  <si>
    <t>1.GÜN</t>
  </si>
  <si>
    <t>2.GÜN</t>
  </si>
  <si>
    <r>
      <t xml:space="preserve">Doğum Tarihi
</t>
    </r>
    <r>
      <rPr>
        <sz val="10"/>
        <color indexed="56"/>
        <rFont val="Cambria"/>
        <family val="1"/>
        <charset val="162"/>
      </rPr>
      <t>Gün/Ay/Yıl</t>
    </r>
  </si>
  <si>
    <t>Tarih-Saat :</t>
  </si>
  <si>
    <t>Tarih-Saat  :</t>
  </si>
  <si>
    <t>Yarışma :</t>
  </si>
  <si>
    <t xml:space="preserve">Kategori :      </t>
  </si>
  <si>
    <t xml:space="preserve">Kategori : </t>
  </si>
  <si>
    <r>
      <t xml:space="preserve">DOĞUM TARİHİ
</t>
    </r>
    <r>
      <rPr>
        <sz val="8"/>
        <color indexed="56"/>
        <rFont val="Cambria"/>
        <family val="1"/>
        <charset val="162"/>
      </rPr>
      <t>Gün/Ay/Yıl</t>
    </r>
  </si>
  <si>
    <r>
      <t>KURAL 125.5 :</t>
    </r>
    <r>
      <rPr>
        <sz val="9"/>
        <rFont val="Cambria"/>
        <family val="1"/>
        <charset val="162"/>
      </rPr>
      <t xml:space="preserve"> Yarışmalar esnasında sportmenlik dışı davranışlarda bulunan sporcu IAAF Kural 125.5 gereği diskalifiye edilecektir. Sporcunun yarışmanın devamındaki diğer branşlara katılması da engellenecektir. “Bu kurala göre diskalifiye edilen atletin, diskalifiye edildiği yarıştaki dereceleri geçersizdir.” Yarışma sonucunda o atletin karşısında sadece “DQ 125.5” yazacak. Tüm uyarılar ve diskalifikasyonlar (yani sarı ve kırmızı kartlar) yarışma sekreterliğine ve tüm başhakemlere bildirilecektir.</t>
    </r>
  </si>
  <si>
    <r>
      <t>KURAL 144.2 :</t>
    </r>
    <r>
      <rPr>
        <sz val="9"/>
        <rFont val="Cambria"/>
        <family val="1"/>
        <charset val="162"/>
      </rPr>
      <t xml:space="preserve"> Yarışma sırasında kurallar dışında yardım alan veya yardım veren atlet, başhakem tarafından önce sarı kartla uyarılır, tekrarı halinde IAAF Kural 144.2’ye göre diskalifiye edilir. Yarışma alanında telefon, telsiz, radyo, kasetçalar vb. cihazlar kullanılması, atlete avantaj sağlayacak şekilde yay, tekerlek vb. donanıma sahip ayakkabıların giyilmesi, atma aletlerinin normal ölçülerine eklerin yapılması, “kural dışı yardım” kabul edilir. Mesafe koşularında tur yemiş ya da tur yemek üzere olan atletlerin tempo vermesi, IAAF Kural 144.2 çerçevesinde her iki atletin de diskalifiye edilmesini gerektirir.  </t>
    </r>
  </si>
  <si>
    <r>
      <t>KURAL 162.5 :</t>
    </r>
    <r>
      <rPr>
        <sz val="9"/>
        <rFont val="Cambria"/>
        <family val="1"/>
        <charset val="162"/>
      </rPr>
      <t>Yerlerinize ya da dikkat komutundan sonra makul bir sürede pozisyon almayan ve yerlerinize komutundan sonra sesle ya da başka şekilde diğer atlet(ler)i rahatsız eden atlet(ler) önce sarı kart, tekrarı halinde kırmızı kart görür.” Eğer başhakem, starterin kararıyla mutabık değilse, tüm atletlere yeşil kart gösterilir. Bu kural sadece starteri/start başhakemini ilgilendirir.</t>
    </r>
  </si>
  <si>
    <r>
      <t>KURAL 162.7 :</t>
    </r>
    <r>
      <rPr>
        <sz val="9"/>
        <rFont val="Cambria"/>
        <family val="1"/>
        <charset val="162"/>
      </rPr>
      <t xml:space="preserve"> Hatalı çıkış yapan her atlet diskalifiye edilir. Yarışmada ilk hatalı çıkışı yapan sporcu dahil, hatalı çıkış yapan tüm atletler IAAF Kural 162.7 gereği diskalifiye edilecektir.</t>
    </r>
  </si>
  <si>
    <r>
      <t>KURAL 163.2 :</t>
    </r>
    <r>
      <rPr>
        <sz val="9"/>
        <rFont val="Cambria"/>
        <family val="1"/>
        <charset val="162"/>
      </rPr>
      <t xml:space="preserve"> Yarışma içerisinde bir sporcunun iterek veya çelme takarak, kasıtlı olarak bir başka sporcunun düşmesine neden olması diskalifiye sebebidir. Bunu yapan sporcu IAAF Kural 163.2 gereği diskalifiye edilecektir. (Bu tip olaylarda yardımcı hakem sarı bayrağını kaldıracak ve başhakemi bilgilendirecektir. Diskalifiye olup olmayacağına başhakem karar verecektir.) </t>
    </r>
  </si>
  <si>
    <r>
      <t>KURAL 163.3 :</t>
    </r>
    <r>
      <rPr>
        <sz val="9"/>
        <rFont val="Cambria"/>
        <family val="1"/>
        <charset val="162"/>
      </rPr>
      <t xml:space="preserve"> Kulvarlı koşuların tamamında sporcu, yarışmayı çıkıştan varışa kadar kendi kulvarında koşmak zorundadır. Virajda kendi kulvarının solundaki kulvara geçen ya da o kulvarın çizgisine temas eden atlet, IAAF Kural 163.3 gereği diskalifiye edilecektir. Ancak sporcu yarışma içerisinde başkası tarafından itilmek veya dengesinin bozulması sonucu kulvar değiştirmek zorunda kalırsa ve  bu durum kendisine avantaj sağlamazsa diskalifiye söz konusu olmayacaktır. Düzlükte kendi kulvarının dışına çıkan ve kendisine mesafe avantajı sağlamayan atlet, bir diğer kulvardaki atleti engellememişse diskalifiye edilmez. Virajda kendi kulvarının sağındaki kulvara geçen ya da o kulvarın çizgisiyle temas eden atlet, o kulvarda koşan atleti engellememişse diskalifiye edilmez.</t>
    </r>
  </si>
  <si>
    <r>
      <t>KURAL 163.3 :</t>
    </r>
    <r>
      <rPr>
        <sz val="9"/>
        <rFont val="Cambria"/>
        <family val="1"/>
        <charset val="162"/>
      </rPr>
      <t xml:space="preserve"> 800 metre koşusunda sporcular kendi kulvarlarını terk edecekleri çizgiye kadar, kulvarlarında koşmak zorundadır. Bu işaretli bölüme gelmeden kulvarını terk eden sporcu IAAF Kural 163.3 gereği diskalifiye edilecektir.</t>
    </r>
  </si>
  <si>
    <r>
      <t>KURAL 163.3 :</t>
    </r>
    <r>
      <rPr>
        <sz val="9"/>
        <rFont val="Cambria"/>
        <family val="1"/>
        <charset val="162"/>
      </rPr>
      <t xml:space="preserve"> 4*400 metre bayrak yarışmasında ikinci sıradaki sporcu kulvar farkı sona erinceye kadar (ilk dönemeç) kendi kulvarında koşacaktır. Bu noktaya gelene kadar kulvar ihlali yapan sporcunun takımı IAAF Kural 163.3 gereği diskalifiye edilecektir</t>
    </r>
  </si>
  <si>
    <r>
      <t>KURAL 168.7 :</t>
    </r>
    <r>
      <rPr>
        <sz val="9"/>
        <rFont val="Cambria"/>
        <family val="1"/>
        <charset val="162"/>
      </rPr>
      <t xml:space="preserve"> Engel yarışmalarında engel geçişi esnasında ayağını engelin üst kısmının yatay düzeyinin aşağısından geçiren, eli veya ayağı ile engeli kasten deviren ve her ne sebeple olursa olsun engel üzerinden geçmeyen sporcu IAAF Kural 168.7 gereği diskalifiye edilecektir.</t>
    </r>
  </si>
  <si>
    <r>
      <t>KURAL 170.9 :</t>
    </r>
    <r>
      <rPr>
        <sz val="9"/>
        <rFont val="Cambria"/>
        <family val="1"/>
        <charset val="162"/>
      </rPr>
      <t xml:space="preserve"> 4*400 metre bayrak yarışmasında 3. ve 4. sporcular; kendilerinden önceki takım elemanlarının 200 metreyi geçiş durumuna göre sıralanacaklar ve bu sıralamayı bayrak değişim anına kadar değiştirdikleri takdirde takımları IAAF Kural 170.9 gereği diskalifiye edilecektir.</t>
    </r>
  </si>
  <si>
    <r>
      <t>KURAL 170.13 :</t>
    </r>
    <r>
      <rPr>
        <sz val="9"/>
        <rFont val="Cambria"/>
        <family val="1"/>
        <charset val="162"/>
      </rPr>
      <t xml:space="preserve"> Bayrak yarışmalarında bayrağın yere düşmesi halinde, bayrağı düşüren atlet alacaktır. Bayrağı düşüren atletin dışında bir atletin alması, IAAF Kural 170.13’e göre takımın diskalifiye edilmesine neden olur. Bayrağı düşüren atlet, bayrağı yerden alırken koşulan mesafeyi kısaltır ya da bir başka kulvardaki atleti engellerse, yine bu kural çerçevesinde takımı diskalifiye edilir.</t>
    </r>
  </si>
  <si>
    <r>
      <t>KURAL 170.14 :</t>
    </r>
    <r>
      <rPr>
        <sz val="9"/>
        <rFont val="Cambria"/>
        <family val="1"/>
        <charset val="162"/>
      </rPr>
      <t xml:space="preserve"> Bayrak yarışmalarında bayrağın değişim sahasının dışında değiştirilmesi durumunda hatalı değişimi yapan takım IAAF Kural 170.14 gereği diskalifiye edilecektir. Bu noktada dikkat edilmesi gereken en önemli husus sporcunun değil, bayrağın değişim alanı içerisinde olmasıdır.</t>
    </r>
  </si>
  <si>
    <t>Diskalifiye Nedenleri ve Kural Numaraları</t>
  </si>
  <si>
    <r>
      <t xml:space="preserve">Bakmak istediğiniz branş üzerine </t>
    </r>
    <r>
      <rPr>
        <b/>
        <u/>
        <sz val="11"/>
        <color indexed="10"/>
        <rFont val="Cambria"/>
        <family val="1"/>
        <charset val="162"/>
      </rPr>
      <t>"Tıkla"</t>
    </r>
    <r>
      <rPr>
        <b/>
        <sz val="11"/>
        <rFont val="Cambria"/>
        <family val="1"/>
        <charset val="162"/>
      </rPr>
      <t>yınız…</t>
    </r>
  </si>
  <si>
    <t>TC NO</t>
  </si>
  <si>
    <r>
      <rPr>
        <b/>
        <sz val="9"/>
        <color indexed="9"/>
        <rFont val="Cambria"/>
        <family val="1"/>
        <charset val="162"/>
      </rPr>
      <t>Rüzgar</t>
    </r>
    <r>
      <rPr>
        <b/>
        <sz val="9"/>
        <color indexed="8"/>
        <rFont val="Cambria"/>
        <family val="1"/>
        <charset val="162"/>
      </rPr>
      <t xml:space="preserve">
ATMA KG.</t>
    </r>
  </si>
  <si>
    <t>800M</t>
  </si>
  <si>
    <t>SERİ</t>
  </si>
  <si>
    <t>KULVAR</t>
  </si>
  <si>
    <t>ATMA-ATLAMA SIRASI</t>
  </si>
  <si>
    <t>YARIŞACAĞI 
BRANŞ</t>
  </si>
  <si>
    <t>PUAN</t>
  </si>
  <si>
    <t>200M-1-1</t>
  </si>
  <si>
    <t>200M-1-2</t>
  </si>
  <si>
    <t>200M-1-3</t>
  </si>
  <si>
    <t>200M-1-4</t>
  </si>
  <si>
    <t>200M-1-5</t>
  </si>
  <si>
    <t>200M-1-6</t>
  </si>
  <si>
    <t>200M-2-1</t>
  </si>
  <si>
    <t>200M-2-2</t>
  </si>
  <si>
    <t>200M-2-3</t>
  </si>
  <si>
    <t>200M-2-4</t>
  </si>
  <si>
    <t>200M-2-5</t>
  </si>
  <si>
    <t>200M-2-6</t>
  </si>
  <si>
    <t>200M-3-1</t>
  </si>
  <si>
    <t>200M-3-2</t>
  </si>
  <si>
    <t>200M-3-3</t>
  </si>
  <si>
    <t>200M-3-4</t>
  </si>
  <si>
    <t>200M-3-5</t>
  </si>
  <si>
    <t>200M-3-6</t>
  </si>
  <si>
    <t>100 Metre</t>
  </si>
  <si>
    <t>800 Metre</t>
  </si>
  <si>
    <t>100M</t>
  </si>
  <si>
    <t>100M-1-1</t>
  </si>
  <si>
    <t>100M-1-2</t>
  </si>
  <si>
    <t>100M-1-3</t>
  </si>
  <si>
    <t>100M-1-4</t>
  </si>
  <si>
    <t>100M-1-5</t>
  </si>
  <si>
    <t>100M-1-6</t>
  </si>
  <si>
    <t>100M-2-1</t>
  </si>
  <si>
    <t>100M-2-2</t>
  </si>
  <si>
    <t>100M-2-3</t>
  </si>
  <si>
    <t>100M-2-4</t>
  </si>
  <si>
    <t>100M-2-5</t>
  </si>
  <si>
    <t>100M-2-6</t>
  </si>
  <si>
    <t>100M-3-1</t>
  </si>
  <si>
    <t>100M-3-2</t>
  </si>
  <si>
    <t>100M-3-3</t>
  </si>
  <si>
    <t>100M-3-4</t>
  </si>
  <si>
    <t>100M-3-5</t>
  </si>
  <si>
    <t>100M-3-6</t>
  </si>
  <si>
    <t>UZUN-1</t>
  </si>
  <si>
    <t>UZUN-2</t>
  </si>
  <si>
    <t>UZUN-3</t>
  </si>
  <si>
    <t>UZUN-4</t>
  </si>
  <si>
    <t>UZUN-5</t>
  </si>
  <si>
    <t>UZUN-6</t>
  </si>
  <si>
    <t>UZUN-7</t>
  </si>
  <si>
    <t>UZUN-8</t>
  </si>
  <si>
    <t>UZUN-9</t>
  </si>
  <si>
    <t>UZUN-10</t>
  </si>
  <si>
    <t>UZUN-11</t>
  </si>
  <si>
    <t>UZUN-12</t>
  </si>
  <si>
    <t>UZUN-13</t>
  </si>
  <si>
    <t>UZUN-14</t>
  </si>
  <si>
    <t>UZUN-15</t>
  </si>
  <si>
    <t>UZUN-16</t>
  </si>
  <si>
    <t>UZUN-17</t>
  </si>
  <si>
    <t>UZUN-18</t>
  </si>
  <si>
    <t>UZUN-19</t>
  </si>
  <si>
    <t>UZUN-20</t>
  </si>
  <si>
    <t>UZUN-21</t>
  </si>
  <si>
    <t>UZUN-22</t>
  </si>
  <si>
    <t>UZUN-23</t>
  </si>
  <si>
    <t>UZUN-24</t>
  </si>
  <si>
    <t>UZUN-25</t>
  </si>
  <si>
    <t>800M-1-7</t>
  </si>
  <si>
    <t>800M-1-8</t>
  </si>
  <si>
    <t>800M-2-7</t>
  </si>
  <si>
    <t>800M-2-8</t>
  </si>
  <si>
    <t>800M-3-7</t>
  </si>
  <si>
    <t>800M-3-8</t>
  </si>
  <si>
    <t>100 METRE</t>
  </si>
  <si>
    <t>YÜKSEK ATLAMA</t>
  </si>
  <si>
    <t>800 METRE</t>
  </si>
  <si>
    <t>UZUN ATLAMA</t>
  </si>
  <si>
    <t>1.GÜN PUAN</t>
  </si>
  <si>
    <t>2.GÜN PUAN</t>
  </si>
  <si>
    <t>Puan</t>
  </si>
  <si>
    <t>100 metre</t>
  </si>
  <si>
    <t>1500 Metre</t>
  </si>
  <si>
    <t>1500M-1-1</t>
  </si>
  <si>
    <t>1500M-1-2</t>
  </si>
  <si>
    <t>1500M-1-3</t>
  </si>
  <si>
    <t>1500M-1-4</t>
  </si>
  <si>
    <t>1500M-1-5</t>
  </si>
  <si>
    <t>1500M-1-6</t>
  </si>
  <si>
    <t>1500M-1-7</t>
  </si>
  <si>
    <t>1500M-1-8</t>
  </si>
  <si>
    <t>1500M-1-9</t>
  </si>
  <si>
    <t>1500M-1-10</t>
  </si>
  <si>
    <t>1500M-1-11</t>
  </si>
  <si>
    <t>1500M-1-12</t>
  </si>
  <si>
    <t>1500M-2-1</t>
  </si>
  <si>
    <t>1500M-2-2</t>
  </si>
  <si>
    <t>1500M-2-3</t>
  </si>
  <si>
    <t>1500M-2-4</t>
  </si>
  <si>
    <t>1500M-2-5</t>
  </si>
  <si>
    <t>1500M-2-6</t>
  </si>
  <si>
    <t>1500M-2-7</t>
  </si>
  <si>
    <t>1500M-2-8</t>
  </si>
  <si>
    <t>1500M-2-9</t>
  </si>
  <si>
    <t>1500M-2-10</t>
  </si>
  <si>
    <t>1500M-2-11</t>
  </si>
  <si>
    <t>1500M-2-12</t>
  </si>
  <si>
    <t>1500M</t>
  </si>
  <si>
    <t>GÜLLE</t>
  </si>
  <si>
    <t>DİSK</t>
  </si>
  <si>
    <t>CİRİT</t>
  </si>
  <si>
    <t>DİSK-1</t>
  </si>
  <si>
    <t>DİSK-2</t>
  </si>
  <si>
    <t>DİSK-3</t>
  </si>
  <si>
    <t>DİSK-4</t>
  </si>
  <si>
    <t>DİSK-5</t>
  </si>
  <si>
    <t>DİSK-6</t>
  </si>
  <si>
    <t>DİSK-7</t>
  </si>
  <si>
    <t>DİSK-8</t>
  </si>
  <si>
    <t>DİSK-9</t>
  </si>
  <si>
    <t>DİSK-10</t>
  </si>
  <si>
    <t>DİSK-11</t>
  </si>
  <si>
    <t>DİSK-12</t>
  </si>
  <si>
    <t>DİSK-13</t>
  </si>
  <si>
    <t>DİSK-14</t>
  </si>
  <si>
    <t>DİSK-15</t>
  </si>
  <si>
    <t>DİSK-16</t>
  </si>
  <si>
    <t>DİSK-17</t>
  </si>
  <si>
    <t>DİSK-18</t>
  </si>
  <si>
    <t>DİSK-19</t>
  </si>
  <si>
    <t>DİSK-20</t>
  </si>
  <si>
    <t>DİSK-21</t>
  </si>
  <si>
    <t>DİSK-22</t>
  </si>
  <si>
    <t>DİSK-23</t>
  </si>
  <si>
    <t>DİSK-24</t>
  </si>
  <si>
    <t>DİSK-25</t>
  </si>
  <si>
    <t>CİRİT-1</t>
  </si>
  <si>
    <t>CİRİT-2</t>
  </si>
  <si>
    <t>CİRİT-3</t>
  </si>
  <si>
    <t>CİRİT-4</t>
  </si>
  <si>
    <t>CİRİT-5</t>
  </si>
  <si>
    <t>CİRİT-6</t>
  </si>
  <si>
    <t>CİRİT-7</t>
  </si>
  <si>
    <t>CİRİT-8</t>
  </si>
  <si>
    <t>CİRİT-9</t>
  </si>
  <si>
    <t>CİRİT-10</t>
  </si>
  <si>
    <t>CİRİT-11</t>
  </si>
  <si>
    <t>CİRİT-12</t>
  </si>
  <si>
    <t>CİRİT-13</t>
  </si>
  <si>
    <t>CİRİT-14</t>
  </si>
  <si>
    <t>CİRİT-15</t>
  </si>
  <si>
    <t>CİRİT-16</t>
  </si>
  <si>
    <t>CİRİT-17</t>
  </si>
  <si>
    <t>CİRİT-18</t>
  </si>
  <si>
    <t>CİRİT-19</t>
  </si>
  <si>
    <t>CİRİT-20</t>
  </si>
  <si>
    <t>CİRİT-21</t>
  </si>
  <si>
    <t>CİRİT-22</t>
  </si>
  <si>
    <t>CİRİT-23</t>
  </si>
  <si>
    <t>CİRİT-24</t>
  </si>
  <si>
    <t>CİRİT-25</t>
  </si>
  <si>
    <t>100 METRE ENGELLİ</t>
  </si>
  <si>
    <t>1500 METRE</t>
  </si>
  <si>
    <t>GÜLLE ATMA</t>
  </si>
  <si>
    <t>GÜLLE-1</t>
  </si>
  <si>
    <t>GÜLLE-2</t>
  </si>
  <si>
    <t>GÜLLE-3</t>
  </si>
  <si>
    <t>GÜLLE-4</t>
  </si>
  <si>
    <t>GÜLLE-5</t>
  </si>
  <si>
    <t>GÜLLE-6</t>
  </si>
  <si>
    <t>GÜLLE-7</t>
  </si>
  <si>
    <t>GÜLLE-8</t>
  </si>
  <si>
    <t>GÜLLE-9</t>
  </si>
  <si>
    <t>GÜLLE-10</t>
  </si>
  <si>
    <t>GÜLLE-11</t>
  </si>
  <si>
    <t>GÜLLE-12</t>
  </si>
  <si>
    <t>GÜLLE-13</t>
  </si>
  <si>
    <t>GÜLLE-14</t>
  </si>
  <si>
    <t>GÜLLE-15</t>
  </si>
  <si>
    <t>GÜLLE-16</t>
  </si>
  <si>
    <t>GÜLLE-17</t>
  </si>
  <si>
    <t>GÜLLE-18</t>
  </si>
  <si>
    <t>GÜLLE-19</t>
  </si>
  <si>
    <t>GÜLLE-20</t>
  </si>
  <si>
    <t>GÜLLE-21</t>
  </si>
  <si>
    <t>GÜLLE-22</t>
  </si>
  <si>
    <t>GÜLLE-23</t>
  </si>
  <si>
    <t>GÜLLE-24</t>
  </si>
  <si>
    <t>GÜLLE-25</t>
  </si>
  <si>
    <t>DİSK ATMA</t>
  </si>
  <si>
    <t>CİRİT ATMA</t>
  </si>
  <si>
    <t>200M</t>
  </si>
  <si>
    <t>400M</t>
  </si>
  <si>
    <t>ÜÇADIM</t>
  </si>
  <si>
    <t>SIRIK</t>
  </si>
  <si>
    <t>400 METRE</t>
  </si>
  <si>
    <t>SIRIKLA ATLAMA</t>
  </si>
  <si>
    <t>400 Metre</t>
  </si>
  <si>
    <t>200 METRE</t>
  </si>
  <si>
    <t>ÜÇADIM-1</t>
  </si>
  <si>
    <t>ÜÇADIM-2</t>
  </si>
  <si>
    <t>ÜÇADIM-3</t>
  </si>
  <si>
    <t>ÜÇADIM-4</t>
  </si>
  <si>
    <t>ÜÇADIM-5</t>
  </si>
  <si>
    <t>ÜÇADIM-6</t>
  </si>
  <si>
    <t>ÜÇADIM-7</t>
  </si>
  <si>
    <t>ÜÇADIM-8</t>
  </si>
  <si>
    <t>ÜÇADIM-9</t>
  </si>
  <si>
    <t>ÜÇADIM-10</t>
  </si>
  <si>
    <t>ÜÇADIM-11</t>
  </si>
  <si>
    <t>ÜÇADIM-12</t>
  </si>
  <si>
    <t>ÜÇADIM-13</t>
  </si>
  <si>
    <t>ÜÇADIM-14</t>
  </si>
  <si>
    <t>ÜÇADIM-15</t>
  </si>
  <si>
    <t>ÜÇADIM-16</t>
  </si>
  <si>
    <t>ÜÇADIM-17</t>
  </si>
  <si>
    <t>ÜÇADIM-18</t>
  </si>
  <si>
    <t>ÜÇADIM-19</t>
  </si>
  <si>
    <t>ÜÇADIM-20</t>
  </si>
  <si>
    <t>ÜÇADIM-21</t>
  </si>
  <si>
    <t>ÜÇADIM-22</t>
  </si>
  <si>
    <t>ÜÇADIM-23</t>
  </si>
  <si>
    <t>ÜÇADIM-24</t>
  </si>
  <si>
    <t>ÜÇADIM-25</t>
  </si>
  <si>
    <t>PİST</t>
  </si>
  <si>
    <t>ARA DERECE</t>
  </si>
  <si>
    <t>Rüzgar:</t>
  </si>
  <si>
    <t>RÜZGAR</t>
  </si>
  <si>
    <t>A  T  M  A  L  A  R</t>
  </si>
  <si>
    <t>3000 Metre Engelli</t>
  </si>
  <si>
    <t>5000 Metre</t>
  </si>
  <si>
    <t>400M.ENG</t>
  </si>
  <si>
    <t>3000M</t>
  </si>
  <si>
    <t>5000M</t>
  </si>
  <si>
    <t>3000M.ENG</t>
  </si>
  <si>
    <t>ÇEKİÇ</t>
  </si>
  <si>
    <t>4X100M</t>
  </si>
  <si>
    <t>4X400M</t>
  </si>
  <si>
    <t>3000M.ENG-1-1</t>
  </si>
  <si>
    <t>3000M.ENG-1-2</t>
  </si>
  <si>
    <t>3000M.ENG-1-3</t>
  </si>
  <si>
    <t>3000M.ENG-1-4</t>
  </si>
  <si>
    <t>3000M.ENG-1-5</t>
  </si>
  <si>
    <t>3000M.ENG-1-6</t>
  </si>
  <si>
    <t>3000M.ENG-1-7</t>
  </si>
  <si>
    <t>3000M.ENG-1-8</t>
  </si>
  <si>
    <t>3000M.ENG-1-9</t>
  </si>
  <si>
    <t>3000M.ENG-1-10</t>
  </si>
  <si>
    <t>3000M.ENG-1-11</t>
  </si>
  <si>
    <t>3000M.ENG-1-12</t>
  </si>
  <si>
    <t>3000M.ENG-2-1</t>
  </si>
  <si>
    <t>3000M.ENG-2-2</t>
  </si>
  <si>
    <t>3000M.ENG-2-3</t>
  </si>
  <si>
    <t>3000M.ENG-2-4</t>
  </si>
  <si>
    <t>3000M.ENG-2-5</t>
  </si>
  <si>
    <t>3000M.ENG-2-6</t>
  </si>
  <si>
    <t>3000M.ENG-2-7</t>
  </si>
  <si>
    <t>3000M.ENG-2-8</t>
  </si>
  <si>
    <t>3000M.ENG-2-9</t>
  </si>
  <si>
    <t>3000M.ENG-2-10</t>
  </si>
  <si>
    <t>3000M.ENG-2-11</t>
  </si>
  <si>
    <t>3000M.ENG-2-12</t>
  </si>
  <si>
    <t>ÇEKİÇ-1</t>
  </si>
  <si>
    <t>ÇEKİÇ-2</t>
  </si>
  <si>
    <t>ÇEKİÇ-3</t>
  </si>
  <si>
    <t>ÇEKİÇ-4</t>
  </si>
  <si>
    <t>ÇEKİÇ-5</t>
  </si>
  <si>
    <t>ÇEKİÇ-6</t>
  </si>
  <si>
    <t>ÇEKİÇ-7</t>
  </si>
  <si>
    <t>ÇEKİÇ-8</t>
  </si>
  <si>
    <t>ÇEKİÇ-9</t>
  </si>
  <si>
    <t>ÇEKİÇ-10</t>
  </si>
  <si>
    <t>ÇEKİÇ-11</t>
  </si>
  <si>
    <t>ÇEKİÇ-12</t>
  </si>
  <si>
    <t>ÇEKİÇ-13</t>
  </si>
  <si>
    <t>ÇEKİÇ-14</t>
  </si>
  <si>
    <t>ÇEKİÇ-15</t>
  </si>
  <si>
    <t>ÇEKİÇ-16</t>
  </si>
  <si>
    <t>ÇEKİÇ-17</t>
  </si>
  <si>
    <t>ÇEKİÇ-18</t>
  </si>
  <si>
    <t>ÇEKİÇ-19</t>
  </si>
  <si>
    <t>ÇEKİÇ-20</t>
  </si>
  <si>
    <t>ÇEKİÇ-21</t>
  </si>
  <si>
    <t>ÇEKİÇ-22</t>
  </si>
  <si>
    <t>ÇEKİÇ-23</t>
  </si>
  <si>
    <t>ÇEKİÇ-24</t>
  </si>
  <si>
    <t>ÇEKİÇ-25</t>
  </si>
  <si>
    <t>4X100M-1-1</t>
  </si>
  <si>
    <t>4X100M-1-2</t>
  </si>
  <si>
    <t>4X100M-1-3</t>
  </si>
  <si>
    <t>4X100M-1-4</t>
  </si>
  <si>
    <t>4X100M-1-5</t>
  </si>
  <si>
    <t>4X100M-1-6</t>
  </si>
  <si>
    <t>4X100M-1-7</t>
  </si>
  <si>
    <t>4X100M-1-8</t>
  </si>
  <si>
    <t>4X100M-2-1</t>
  </si>
  <si>
    <t>4X100M-2-2</t>
  </si>
  <si>
    <t>4X100M-2-3</t>
  </si>
  <si>
    <t>4X100M-2-4</t>
  </si>
  <si>
    <t>4X100M-2-5</t>
  </si>
  <si>
    <t>4X100M-2-6</t>
  </si>
  <si>
    <t>4X100M-2-7</t>
  </si>
  <si>
    <t>4X100M-2-8</t>
  </si>
  <si>
    <t>400M.ENG-1-1</t>
  </si>
  <si>
    <t>400M.ENG-1-2</t>
  </si>
  <si>
    <t>400M.ENG-1-3</t>
  </si>
  <si>
    <t>400M.ENG-1-4</t>
  </si>
  <si>
    <t>400M.ENG-1-5</t>
  </si>
  <si>
    <t>400M.ENG-1-6</t>
  </si>
  <si>
    <t>400M.ENG-2-1</t>
  </si>
  <si>
    <t>400M.ENG-2-2</t>
  </si>
  <si>
    <t>400M.ENG-2-3</t>
  </si>
  <si>
    <t>400M.ENG-2-4</t>
  </si>
  <si>
    <t>400M.ENG-2-5</t>
  </si>
  <si>
    <t>400M.ENG-2-6</t>
  </si>
  <si>
    <t>400M.ENG-3-1</t>
  </si>
  <si>
    <t>400M.ENG-3-2</t>
  </si>
  <si>
    <t>400M.ENG-3-3</t>
  </si>
  <si>
    <t>400M.ENG-3-4</t>
  </si>
  <si>
    <t>400M.ENG-3-5</t>
  </si>
  <si>
    <t>400M.ENG-3-6</t>
  </si>
  <si>
    <t>5000M-1-1</t>
  </si>
  <si>
    <t>5000M-1-2</t>
  </si>
  <si>
    <t>5000M-1-3</t>
  </si>
  <si>
    <t>5000M-1-4</t>
  </si>
  <si>
    <t>5000M-1-5</t>
  </si>
  <si>
    <t>5000M-1-6</t>
  </si>
  <si>
    <t>5000M-1-7</t>
  </si>
  <si>
    <t>5000M-1-8</t>
  </si>
  <si>
    <t>5000M-1-9</t>
  </si>
  <si>
    <t>5000M-1-10</t>
  </si>
  <si>
    <t>5000M-1-11</t>
  </si>
  <si>
    <t>5000M-1-12</t>
  </si>
  <si>
    <t>5000M-2-1</t>
  </si>
  <si>
    <t>5000M-2-2</t>
  </si>
  <si>
    <t>5000M-2-3</t>
  </si>
  <si>
    <t>5000M-2-4</t>
  </si>
  <si>
    <t>5000M-2-5</t>
  </si>
  <si>
    <t>5000M-2-6</t>
  </si>
  <si>
    <t>5000M-2-7</t>
  </si>
  <si>
    <t>5000M-2-8</t>
  </si>
  <si>
    <t>5000M-2-9</t>
  </si>
  <si>
    <t>5000M-2-10</t>
  </si>
  <si>
    <t>5000M-2-11</t>
  </si>
  <si>
    <t>5000M-2-12</t>
  </si>
  <si>
    <t>400 Metre Engelli</t>
  </si>
  <si>
    <t>ÇEKİÇ ATMA</t>
  </si>
  <si>
    <t>4X100 METRE</t>
  </si>
  <si>
    <t>4X400 METRE</t>
  </si>
  <si>
    <t>400 METRE ENGELLİ</t>
  </si>
  <si>
    <t>3000 METRE</t>
  </si>
  <si>
    <t>5000 METRE</t>
  </si>
  <si>
    <t>4X400M-1-1</t>
  </si>
  <si>
    <t>4X400M-1-2</t>
  </si>
  <si>
    <t>4X400M-1-3</t>
  </si>
  <si>
    <t>4X400M-1-4</t>
  </si>
  <si>
    <t>4X400M-1-5</t>
  </si>
  <si>
    <t>4X400M-1-6</t>
  </si>
  <si>
    <t>4X400M-1-7</t>
  </si>
  <si>
    <t>4X400M-1-8</t>
  </si>
  <si>
    <t>4X400M-2-1</t>
  </si>
  <si>
    <t>4X400M-2-2</t>
  </si>
  <si>
    <t>4X400M-2-3</t>
  </si>
  <si>
    <t>4X400M-2-4</t>
  </si>
  <si>
    <t>4X400M-2-5</t>
  </si>
  <si>
    <t>4X400M-2-6</t>
  </si>
  <si>
    <t>4X400M-2-7</t>
  </si>
  <si>
    <t>4X400M-2-8</t>
  </si>
  <si>
    <t>3000 METRE ENGELLİ</t>
  </si>
  <si>
    <t>Erkekler</t>
  </si>
  <si>
    <t>110M.ENG</t>
  </si>
  <si>
    <t>110M.ENG-1-1</t>
  </si>
  <si>
    <t>110M.ENG-1-2</t>
  </si>
  <si>
    <t>110M.ENG-1-3</t>
  </si>
  <si>
    <t>110M.ENG-1-4</t>
  </si>
  <si>
    <t>110M.ENG-1-5</t>
  </si>
  <si>
    <t>110M.ENG-1-6</t>
  </si>
  <si>
    <t>110M.ENG-2-1</t>
  </si>
  <si>
    <t>110M.ENG-2-2</t>
  </si>
  <si>
    <t>110M.ENG-2-3</t>
  </si>
  <si>
    <t>110M.ENG-2-4</t>
  </si>
  <si>
    <t>110M.ENG-2-5</t>
  </si>
  <si>
    <t>110M.ENG-2-6</t>
  </si>
  <si>
    <t>İli-Takımı</t>
  </si>
  <si>
    <t>Türkiye Üniversiteler Atletizm Şampiyonası</t>
  </si>
  <si>
    <t>3.GÜN</t>
  </si>
  <si>
    <t>TÜRKİYE REKORU</t>
  </si>
  <si>
    <t>ÜNİVERSİTE REKORU</t>
  </si>
  <si>
    <t>Türkiye Üniversite Sporları Federasyonu
Ankara</t>
  </si>
  <si>
    <t>ÜNİVERTİSE ADI</t>
  </si>
  <si>
    <t>4. SERİ</t>
  </si>
  <si>
    <t>Ünv. Rekoru:</t>
  </si>
  <si>
    <t>Tr.Rekoru:</t>
  </si>
  <si>
    <t>100M-4-1</t>
  </si>
  <si>
    <t>100M-4-2</t>
  </si>
  <si>
    <t>100M-4-3</t>
  </si>
  <si>
    <t>100M-4-4</t>
  </si>
  <si>
    <t>100M-4-5</t>
  </si>
  <si>
    <t>100M-4-6</t>
  </si>
  <si>
    <t>200M-4-1</t>
  </si>
  <si>
    <t>200M-4-2</t>
  </si>
  <si>
    <t>200M-4-3</t>
  </si>
  <si>
    <t>200M-4-4</t>
  </si>
  <si>
    <t>200M-4-5</t>
  </si>
  <si>
    <t>200M-4-6</t>
  </si>
  <si>
    <t>400M-4-1</t>
  </si>
  <si>
    <t>400M-4-2</t>
  </si>
  <si>
    <t>400M-4-3</t>
  </si>
  <si>
    <t>400M-4-4</t>
  </si>
  <si>
    <t>400M-4-5</t>
  </si>
  <si>
    <t>400M-4-6</t>
  </si>
  <si>
    <t>800M-1-9</t>
  </si>
  <si>
    <t>800M-2-9</t>
  </si>
  <si>
    <t>800M-3-9</t>
  </si>
  <si>
    <t>110M.ENG-3-1</t>
  </si>
  <si>
    <t>110M.ENG-3-2</t>
  </si>
  <si>
    <t>110M.ENG-3-3</t>
  </si>
  <si>
    <t>110M.ENG-3-4</t>
  </si>
  <si>
    <t>110M.ENG-3-5</t>
  </si>
  <si>
    <t>110M.ENG-3-6</t>
  </si>
  <si>
    <t>110M.ENG-4-1</t>
  </si>
  <si>
    <t>110M.ENG-4-2</t>
  </si>
  <si>
    <t>110M.ENG-4-3</t>
  </si>
  <si>
    <t>110M.ENG-4-4</t>
  </si>
  <si>
    <t>110M.ENG-4-5</t>
  </si>
  <si>
    <t>110M.ENG-4-6</t>
  </si>
  <si>
    <t>400M.ENG-4-1</t>
  </si>
  <si>
    <t>400M.ENG-4-2</t>
  </si>
  <si>
    <t>400M.ENG-4-3</t>
  </si>
  <si>
    <t>400M.ENG-4-4</t>
  </si>
  <si>
    <t>400M.ENG-4-5</t>
  </si>
  <si>
    <t>400M.ENG-4-6</t>
  </si>
  <si>
    <t>Ünv.Rekoru:</t>
  </si>
  <si>
    <t>Yüksek Atlama - A</t>
  </si>
  <si>
    <t>Yüksek Atlama - B</t>
  </si>
  <si>
    <t>Sırıkla Atlama - B</t>
  </si>
  <si>
    <t>SırıkB-1</t>
  </si>
  <si>
    <t>SırıkB-2</t>
  </si>
  <si>
    <t>SırıkB-3</t>
  </si>
  <si>
    <t>SırıkB-4</t>
  </si>
  <si>
    <t>SırıkB-5</t>
  </si>
  <si>
    <t>SırıkB-6</t>
  </si>
  <si>
    <t>SırıkB-7</t>
  </si>
  <si>
    <t>SırıkB-8</t>
  </si>
  <si>
    <t>SırıkB-9</t>
  </si>
  <si>
    <t>SırıkB-10</t>
  </si>
  <si>
    <t>SırıkB-11</t>
  </si>
  <si>
    <t>SırıkB-12</t>
  </si>
  <si>
    <t>SırıkB-13</t>
  </si>
  <si>
    <t>SırıkB-14</t>
  </si>
  <si>
    <t>SırıkB-15</t>
  </si>
  <si>
    <t>SırıkB-16</t>
  </si>
  <si>
    <t>SırıkB-17</t>
  </si>
  <si>
    <t>SırıkB-18</t>
  </si>
  <si>
    <t>SırıkB-19</t>
  </si>
  <si>
    <t>SırıkB-20</t>
  </si>
  <si>
    <t>SırıkB-21</t>
  </si>
  <si>
    <t>SırıkB-22</t>
  </si>
  <si>
    <t>SırıkB-23</t>
  </si>
  <si>
    <t>SırıkB-24</t>
  </si>
  <si>
    <t>SırıkB-25</t>
  </si>
  <si>
    <t>SırıkB-26</t>
  </si>
  <si>
    <t>YüksekA-1</t>
  </si>
  <si>
    <t>YüksekA-2</t>
  </si>
  <si>
    <t>YüksekA-4</t>
  </si>
  <si>
    <t>YüksekA-5</t>
  </si>
  <si>
    <t>YüksekA-6</t>
  </si>
  <si>
    <t>YüksekA-7</t>
  </si>
  <si>
    <t>YüksekA-8</t>
  </si>
  <si>
    <t>YüksekA-10</t>
  </si>
  <si>
    <t>YüksekA-11</t>
  </si>
  <si>
    <t>YüksekA-12</t>
  </si>
  <si>
    <t>YüksekA-13</t>
  </si>
  <si>
    <t>YüksekA-14</t>
  </si>
  <si>
    <t>YüksekA-16</t>
  </si>
  <si>
    <t>YüksekA-17</t>
  </si>
  <si>
    <t>YüksekA-18</t>
  </si>
  <si>
    <t>YüksekA-19</t>
  </si>
  <si>
    <t>YüksekA-20</t>
  </si>
  <si>
    <t>YüksekA-21</t>
  </si>
  <si>
    <t>YüksekA-22</t>
  </si>
  <si>
    <t>YüksekA-23</t>
  </si>
  <si>
    <t>YüksekA-24</t>
  </si>
  <si>
    <t>YüksekA-25</t>
  </si>
  <si>
    <t>YüksekA-26</t>
  </si>
  <si>
    <t>YüksekB-1</t>
  </si>
  <si>
    <t>YüksekB-2</t>
  </si>
  <si>
    <t>YüksekB-3</t>
  </si>
  <si>
    <t>YüksekB-4</t>
  </si>
  <si>
    <t>YüksekB-5</t>
  </si>
  <si>
    <t>YüksekB-6</t>
  </si>
  <si>
    <t>YüksekB-7</t>
  </si>
  <si>
    <t>YüksekB-8</t>
  </si>
  <si>
    <t>YüksekB-9</t>
  </si>
  <si>
    <t>YüksekB-10</t>
  </si>
  <si>
    <t>YüksekB-11</t>
  </si>
  <si>
    <t>YüksekB-12</t>
  </si>
  <si>
    <t>YüksekB-13</t>
  </si>
  <si>
    <t>YüksekB-14</t>
  </si>
  <si>
    <t>YüksekB-15</t>
  </si>
  <si>
    <t>YüksekB-16</t>
  </si>
  <si>
    <t>YüksekB-17</t>
  </si>
  <si>
    <t>YüksekB-18</t>
  </si>
  <si>
    <t>YüksekB-19</t>
  </si>
  <si>
    <t>YüksekB-20</t>
  </si>
  <si>
    <t>YüksekB-21</t>
  </si>
  <si>
    <t>YüksekB-22</t>
  </si>
  <si>
    <t>YüksekB-23</t>
  </si>
  <si>
    <t>YüksekB-24</t>
  </si>
  <si>
    <t>YüksekB-25</t>
  </si>
  <si>
    <t>YüksekB-26</t>
  </si>
  <si>
    <t>Ünv.Rekor:</t>
  </si>
  <si>
    <t>UZUN-26</t>
  </si>
  <si>
    <t>UZUN-27</t>
  </si>
  <si>
    <t>UZUN-28</t>
  </si>
  <si>
    <t>UZUN-29</t>
  </si>
  <si>
    <t>UZUN-30</t>
  </si>
  <si>
    <t>UZUN-31</t>
  </si>
  <si>
    <t>UZUN-32</t>
  </si>
  <si>
    <t>UZUN-33</t>
  </si>
  <si>
    <t>UZUN-34</t>
  </si>
  <si>
    <t>UZUN-35</t>
  </si>
  <si>
    <t>UZUN-36</t>
  </si>
  <si>
    <t>UZUN-37</t>
  </si>
  <si>
    <t>ÜÇADIM-26</t>
  </si>
  <si>
    <t>ÜÇADIM-27</t>
  </si>
  <si>
    <t>ÜÇADIM-28</t>
  </si>
  <si>
    <t>ÜÇADIM-29</t>
  </si>
  <si>
    <t>ÜÇADIM-30</t>
  </si>
  <si>
    <t>ÜÇADIM-31</t>
  </si>
  <si>
    <t>ÜÇADIM-32</t>
  </si>
  <si>
    <t>ÜÇADIM-33</t>
  </si>
  <si>
    <t>ÜÇADIM-34</t>
  </si>
  <si>
    <t>ÜÇADIM-35</t>
  </si>
  <si>
    <t>ÜÇADIM-36</t>
  </si>
  <si>
    <t>ÜÇADIM-37</t>
  </si>
  <si>
    <t>GÜLLE-26</t>
  </si>
  <si>
    <t>GÜLLE-27</t>
  </si>
  <si>
    <t>GÜLLE-28</t>
  </si>
  <si>
    <t>GÜLLE-29</t>
  </si>
  <si>
    <t>GÜLLE-30</t>
  </si>
  <si>
    <t>GÜLLE-31</t>
  </si>
  <si>
    <t>GÜLLE-32</t>
  </si>
  <si>
    <t>GÜLLE-33</t>
  </si>
  <si>
    <t>GÜLLE-34</t>
  </si>
  <si>
    <t>GÜLLE-35</t>
  </si>
  <si>
    <t>GÜLLE-36</t>
  </si>
  <si>
    <t>GÜLLE-37</t>
  </si>
  <si>
    <t>DİSK-26</t>
  </si>
  <si>
    <t>DİSK-27</t>
  </si>
  <si>
    <t>DİSK-28</t>
  </si>
  <si>
    <t>DİSK-29</t>
  </si>
  <si>
    <t>DİSK-30</t>
  </si>
  <si>
    <t>DİSK-31</t>
  </si>
  <si>
    <t>DİSK-32</t>
  </si>
  <si>
    <t>DİSK-33</t>
  </si>
  <si>
    <t>DİSK-34</t>
  </si>
  <si>
    <t>DİSK-35</t>
  </si>
  <si>
    <t>DİSK-36</t>
  </si>
  <si>
    <t>DİSK-37</t>
  </si>
  <si>
    <t>CİRİT-26</t>
  </si>
  <si>
    <t>CİRİT-27</t>
  </si>
  <si>
    <t>CİRİT-28</t>
  </si>
  <si>
    <t>CİRİT-29</t>
  </si>
  <si>
    <t>CİRİT-30</t>
  </si>
  <si>
    <t>CİRİT-31</t>
  </si>
  <si>
    <t>CİRİT-32</t>
  </si>
  <si>
    <t>CİRİT-33</t>
  </si>
  <si>
    <t>CİRİT-34</t>
  </si>
  <si>
    <t>CİRİT-35</t>
  </si>
  <si>
    <t>CİRİT-36</t>
  </si>
  <si>
    <t>CİRİT-37</t>
  </si>
  <si>
    <t>Çekiç Atlama</t>
  </si>
  <si>
    <t>ÇEKİÇ-26</t>
  </si>
  <si>
    <t>ÇEKİÇ-27</t>
  </si>
  <si>
    <t>ÇEKİÇ-28</t>
  </si>
  <si>
    <t>ÇEKİÇ-29</t>
  </si>
  <si>
    <t>ÇEKİÇ-30</t>
  </si>
  <si>
    <t>ÇEKİÇ-31</t>
  </si>
  <si>
    <t>ÇEKİÇ-32</t>
  </si>
  <si>
    <t>ÇEKİÇ-33</t>
  </si>
  <si>
    <t>ÇEKİÇ-34</t>
  </si>
  <si>
    <t>ÇEKİÇ-35</t>
  </si>
  <si>
    <t>ÇEKİÇ-36</t>
  </si>
  <si>
    <t>ÇEKİÇ-37</t>
  </si>
  <si>
    <t>4X100 Metre</t>
  </si>
  <si>
    <t>4X400 Metre</t>
  </si>
  <si>
    <t xml:space="preserve">CİRİT ATMA </t>
  </si>
  <si>
    <t>A GRUBU SEÇME</t>
  </si>
  <si>
    <t>SEÇME-FİNAL</t>
  </si>
  <si>
    <t>ÜÇ ADIM ATLAMA</t>
  </si>
  <si>
    <t xml:space="preserve">SEÇME </t>
  </si>
  <si>
    <t>B GRUBU SEÇME</t>
  </si>
  <si>
    <t>FİNAL</t>
  </si>
  <si>
    <t>FİNAL-A GRUBU</t>
  </si>
  <si>
    <t>SEÇME</t>
  </si>
  <si>
    <t>FİNAL-B GRUBU</t>
  </si>
  <si>
    <t>400 METRE ENG.</t>
  </si>
  <si>
    <t>3000 METRE ENG.</t>
  </si>
  <si>
    <t>110 METRE ENG.</t>
  </si>
  <si>
    <t xml:space="preserve">FİNAL </t>
  </si>
  <si>
    <t>3000 M.ENG.</t>
  </si>
  <si>
    <t>3.GÜN PUAN</t>
  </si>
  <si>
    <t>100M-5-1</t>
  </si>
  <si>
    <t>100M-5-2</t>
  </si>
  <si>
    <t>100M-5-3</t>
  </si>
  <si>
    <t>100M-5-4</t>
  </si>
  <si>
    <t>100M-5-5</t>
  </si>
  <si>
    <t>100M-5-6</t>
  </si>
  <si>
    <t>100M-6-1</t>
  </si>
  <si>
    <t>100M-6-2</t>
  </si>
  <si>
    <t>100M-6-3</t>
  </si>
  <si>
    <t>100M-6-4</t>
  </si>
  <si>
    <t>100M-6-5</t>
  </si>
  <si>
    <t>100M-6-6</t>
  </si>
  <si>
    <t>100M-7-1</t>
  </si>
  <si>
    <t>100M-7-2</t>
  </si>
  <si>
    <t>100M-7-3</t>
  </si>
  <si>
    <t>100M-7-4</t>
  </si>
  <si>
    <t>100M-7-5</t>
  </si>
  <si>
    <t>100M-7-6</t>
  </si>
  <si>
    <t>100M-8-1</t>
  </si>
  <si>
    <t>100M-8-2</t>
  </si>
  <si>
    <t>100M-8-3</t>
  </si>
  <si>
    <t>100M-8-4</t>
  </si>
  <si>
    <t>100M-8-5</t>
  </si>
  <si>
    <t>100M-8-6</t>
  </si>
  <si>
    <t>Cirit Atma - A GRUBU SEÇME</t>
  </si>
  <si>
    <t>Cirit Atma - B GRUBU SEÇME</t>
  </si>
  <si>
    <t>CİRİTA-1</t>
  </si>
  <si>
    <t>CİRİTA-2</t>
  </si>
  <si>
    <t>CİRİTA-3</t>
  </si>
  <si>
    <t>CİRİTA-4</t>
  </si>
  <si>
    <t>CİRİTA-5</t>
  </si>
  <si>
    <t>CİRİTA-6</t>
  </si>
  <si>
    <t>CİRİTA-7</t>
  </si>
  <si>
    <t>CİRİTA-8</t>
  </si>
  <si>
    <t>CİRİTA-9</t>
  </si>
  <si>
    <t>CİRİTA-10</t>
  </si>
  <si>
    <t>CİRİTA-11</t>
  </si>
  <si>
    <t>CİRİTA-12</t>
  </si>
  <si>
    <t>CİRİTA-13</t>
  </si>
  <si>
    <t>CİRİTA-14</t>
  </si>
  <si>
    <t>CİRİTA-15</t>
  </si>
  <si>
    <t>CİRİTA-16</t>
  </si>
  <si>
    <t>CİRİTA-17</t>
  </si>
  <si>
    <t>CİRİTA-18</t>
  </si>
  <si>
    <t>CİRİTA-19</t>
  </si>
  <si>
    <t>CİRİTA-20</t>
  </si>
  <si>
    <t>CİRİTA-21</t>
  </si>
  <si>
    <t>CİRİTA-22</t>
  </si>
  <si>
    <t>CİRİTA-23</t>
  </si>
  <si>
    <t>CİRİTA-24</t>
  </si>
  <si>
    <t>CİRİTA-25</t>
  </si>
  <si>
    <t>CİRİTA-26</t>
  </si>
  <si>
    <t>CİRİTA-27</t>
  </si>
  <si>
    <t>CİRİTA-28</t>
  </si>
  <si>
    <t>CİRİTA-29</t>
  </si>
  <si>
    <t>CİRİTA-30</t>
  </si>
  <si>
    <t>CİRİTA-31</t>
  </si>
  <si>
    <t>CİRİTA-32</t>
  </si>
  <si>
    <t>CİRİTA-33</t>
  </si>
  <si>
    <t>CİRİTA-34</t>
  </si>
  <si>
    <t>CİRİTA-35</t>
  </si>
  <si>
    <t>CİRİTA-36</t>
  </si>
  <si>
    <t>CİRİTA-37</t>
  </si>
  <si>
    <t>CİRİTB-1</t>
  </si>
  <si>
    <t>CİRİTB-2</t>
  </si>
  <si>
    <t>CİRİTB-3</t>
  </si>
  <si>
    <t>CİRİTB-4</t>
  </si>
  <si>
    <t>CİRİTB-5</t>
  </si>
  <si>
    <t>CİRİTB-6</t>
  </si>
  <si>
    <t>CİRİTB-7</t>
  </si>
  <si>
    <t>CİRİTB-8</t>
  </si>
  <si>
    <t>CİRİTB-9</t>
  </si>
  <si>
    <t>CİRİTB-10</t>
  </si>
  <si>
    <t>CİRİTB-11</t>
  </si>
  <si>
    <t>CİRİTB-12</t>
  </si>
  <si>
    <t>CİRİTB-13</t>
  </si>
  <si>
    <t>CİRİTB-14</t>
  </si>
  <si>
    <t>CİRİTB-15</t>
  </si>
  <si>
    <t>CİRİTB-16</t>
  </si>
  <si>
    <t>CİRİTB-17</t>
  </si>
  <si>
    <t>CİRİTB-18</t>
  </si>
  <si>
    <t>CİRİTB-19</t>
  </si>
  <si>
    <t>CİRİTB-20</t>
  </si>
  <si>
    <t>CİRİTB-21</t>
  </si>
  <si>
    <t>CİRİTB-22</t>
  </si>
  <si>
    <t>CİRİTB-23</t>
  </si>
  <si>
    <t>CİRİTB-24</t>
  </si>
  <si>
    <t>CİRİTB-25</t>
  </si>
  <si>
    <t>CİRİTB-26</t>
  </si>
  <si>
    <t>CİRİTB-27</t>
  </si>
  <si>
    <t>CİRİTB-28</t>
  </si>
  <si>
    <t>CİRİTB-29</t>
  </si>
  <si>
    <t>CİRİTB-30</t>
  </si>
  <si>
    <t>CİRİTB-31</t>
  </si>
  <si>
    <t>CİRİTB-32</t>
  </si>
  <si>
    <t>CİRİTB-33</t>
  </si>
  <si>
    <t>CİRİTB-34</t>
  </si>
  <si>
    <t>CİRİTB-35</t>
  </si>
  <si>
    <t>CİRİTB-36</t>
  </si>
  <si>
    <t>CİRİTB-37</t>
  </si>
  <si>
    <t>Üç Adım Atlama- A GRUBU SEÇME</t>
  </si>
  <si>
    <t>Üç Adım Atlama- B GRUBU SEÇME</t>
  </si>
  <si>
    <t>Gülle Atma- A GRUBU SEÇME</t>
  </si>
  <si>
    <t>Gülle Atma- B GRUBU SEÇME</t>
  </si>
  <si>
    <t>ÜÇADIMA-1</t>
  </si>
  <si>
    <t>ÜÇADIMA-2</t>
  </si>
  <si>
    <t>ÜÇADIMA-3</t>
  </si>
  <si>
    <t>ÜÇADIMA-4</t>
  </si>
  <si>
    <t>ÜÇADIMA-5</t>
  </si>
  <si>
    <t>ÜÇADIMA-6</t>
  </si>
  <si>
    <t>ÜÇADIMA-7</t>
  </si>
  <si>
    <t>ÜÇADIMA-8</t>
  </si>
  <si>
    <t>ÜÇADIMA-9</t>
  </si>
  <si>
    <t>ÜÇADIMA-10</t>
  </si>
  <si>
    <t>ÜÇADIMA-11</t>
  </si>
  <si>
    <t>ÜÇADIMA-12</t>
  </si>
  <si>
    <t>ÜÇADIMA-13</t>
  </si>
  <si>
    <t>ÜÇADIMA-14</t>
  </si>
  <si>
    <t>ÜÇADIMA-15</t>
  </si>
  <si>
    <t>ÜÇADIMA-16</t>
  </si>
  <si>
    <t>ÜÇADIMA-17</t>
  </si>
  <si>
    <t>ÜÇADIMA-18</t>
  </si>
  <si>
    <t>ÜÇADIMA-19</t>
  </si>
  <si>
    <t>ÜÇADIMA-20</t>
  </si>
  <si>
    <t>ÜÇADIMA-21</t>
  </si>
  <si>
    <t>ÜÇADIMA-22</t>
  </si>
  <si>
    <t>ÜÇADIMA-23</t>
  </si>
  <si>
    <t>ÜÇADIMA-24</t>
  </si>
  <si>
    <t>ÜÇADIMA-25</t>
  </si>
  <si>
    <t>ÜÇADIMA-26</t>
  </si>
  <si>
    <t>ÜÇADIMA-27</t>
  </si>
  <si>
    <t>ÜÇADIMA-28</t>
  </si>
  <si>
    <t>ÜÇADIMA-29</t>
  </si>
  <si>
    <t>ÜÇADIMA-30</t>
  </si>
  <si>
    <t>ÜÇADIMA-31</t>
  </si>
  <si>
    <t>ÜÇADIMA-32</t>
  </si>
  <si>
    <t>ÜÇADIMA-33</t>
  </si>
  <si>
    <t>ÜÇADIMA-34</t>
  </si>
  <si>
    <t>ÜÇADIMA-35</t>
  </si>
  <si>
    <t>ÜÇADIMA-36</t>
  </si>
  <si>
    <t>ÜÇADIMA-37</t>
  </si>
  <si>
    <t>ÜÇADIMB-1</t>
  </si>
  <si>
    <t>ÜÇADIMB-2</t>
  </si>
  <si>
    <t>ÜÇADIMB-3</t>
  </si>
  <si>
    <t>ÜÇADIMB-4</t>
  </si>
  <si>
    <t>ÜÇADIMB-5</t>
  </si>
  <si>
    <t>ÜÇADIMB-6</t>
  </si>
  <si>
    <t>ÜÇADIMB-7</t>
  </si>
  <si>
    <t>ÜÇADIMB-8</t>
  </si>
  <si>
    <t>ÜÇADIMB-9</t>
  </si>
  <si>
    <t>ÜÇADIMB-10</t>
  </si>
  <si>
    <t>ÜÇADIMB-11</t>
  </si>
  <si>
    <t>ÜÇADIMB-12</t>
  </si>
  <si>
    <t>ÜÇADIMB-13</t>
  </si>
  <si>
    <t>ÜÇADIMB-14</t>
  </si>
  <si>
    <t>ÜÇADIMB-15</t>
  </si>
  <si>
    <t>ÜÇADIMB-16</t>
  </si>
  <si>
    <t>ÜÇADIMB-17</t>
  </si>
  <si>
    <t>ÜÇADIMB-18</t>
  </si>
  <si>
    <t>ÜÇADIMB-19</t>
  </si>
  <si>
    <t>ÜÇADIMB-20</t>
  </si>
  <si>
    <t>ÜÇADIMB-21</t>
  </si>
  <si>
    <t>ÜÇADIMB-22</t>
  </si>
  <si>
    <t>ÜÇADIMB-23</t>
  </si>
  <si>
    <t>ÜÇADIMB-24</t>
  </si>
  <si>
    <t>ÜÇADIMB-25</t>
  </si>
  <si>
    <t>ÜÇADIMB-26</t>
  </si>
  <si>
    <t>ÜÇADIMB-27</t>
  </si>
  <si>
    <t>ÜÇADIMB-28</t>
  </si>
  <si>
    <t>ÜÇADIMB-29</t>
  </si>
  <si>
    <t>ÜÇADIMB-30</t>
  </si>
  <si>
    <t>ÜÇADIMB-31</t>
  </si>
  <si>
    <t>ÜÇADIMB-32</t>
  </si>
  <si>
    <t>ÜÇADIMB-33</t>
  </si>
  <si>
    <t>ÜÇADIMB-34</t>
  </si>
  <si>
    <t>ÜÇADIMB-35</t>
  </si>
  <si>
    <t>ÜÇADIMB-36</t>
  </si>
  <si>
    <t>ÜÇADIMB-37</t>
  </si>
  <si>
    <t>GÜLLEA-1</t>
  </si>
  <si>
    <t>GÜLLEA-2</t>
  </si>
  <si>
    <t>GÜLLEA-3</t>
  </si>
  <si>
    <t>GÜLLEA-4</t>
  </si>
  <si>
    <t>GÜLLEA-5</t>
  </si>
  <si>
    <t>GÜLLEA-6</t>
  </si>
  <si>
    <t>GÜLLEA-7</t>
  </si>
  <si>
    <t>GÜLLEA-8</t>
  </si>
  <si>
    <t>GÜLLEA-9</t>
  </si>
  <si>
    <t>GÜLLEA-10</t>
  </si>
  <si>
    <t>GÜLLEA-11</t>
  </si>
  <si>
    <t>GÜLLEA-12</t>
  </si>
  <si>
    <t>GÜLLEA-13</t>
  </si>
  <si>
    <t>GÜLLEA-14</t>
  </si>
  <si>
    <t>GÜLLEA-15</t>
  </si>
  <si>
    <t>GÜLLEA-16</t>
  </si>
  <si>
    <t>GÜLLEA-17</t>
  </si>
  <si>
    <t>GÜLLEA-18</t>
  </si>
  <si>
    <t>GÜLLEA-19</t>
  </si>
  <si>
    <t>GÜLLEA-20</t>
  </si>
  <si>
    <t>GÜLLEA-21</t>
  </si>
  <si>
    <t>GÜLLEA-22</t>
  </si>
  <si>
    <t>GÜLLEA-23</t>
  </si>
  <si>
    <t>GÜLLEA-24</t>
  </si>
  <si>
    <t>GÜLLEA-25</t>
  </si>
  <si>
    <t>GÜLLEA-26</t>
  </si>
  <si>
    <t>GÜLLEA-27</t>
  </si>
  <si>
    <t>GÜLLEA-28</t>
  </si>
  <si>
    <t>GÜLLEA-29</t>
  </si>
  <si>
    <t>GÜLLEA-30</t>
  </si>
  <si>
    <t>GÜLLEA-31</t>
  </si>
  <si>
    <t>GÜLLEA-32</t>
  </si>
  <si>
    <t>GÜLLEA-33</t>
  </si>
  <si>
    <t>GÜLLEA-34</t>
  </si>
  <si>
    <t>GÜLLEA-35</t>
  </si>
  <si>
    <t>GÜLLEA-36</t>
  </si>
  <si>
    <t>GÜLLEA-37</t>
  </si>
  <si>
    <t>GÜLLEB-1</t>
  </si>
  <si>
    <t>GÜLLEB-2</t>
  </si>
  <si>
    <t>GÜLLEB-3</t>
  </si>
  <si>
    <t>GÜLLEB-4</t>
  </si>
  <si>
    <t>GÜLLEB-5</t>
  </si>
  <si>
    <t>GÜLLEB-6</t>
  </si>
  <si>
    <t>GÜLLEB-7</t>
  </si>
  <si>
    <t>GÜLLEB-8</t>
  </si>
  <si>
    <t>GÜLLEB-9</t>
  </si>
  <si>
    <t>GÜLLEB-10</t>
  </si>
  <si>
    <t>GÜLLEB-11</t>
  </si>
  <si>
    <t>GÜLLEB-12</t>
  </si>
  <si>
    <t>GÜLLEB-13</t>
  </si>
  <si>
    <t>GÜLLEB-14</t>
  </si>
  <si>
    <t>GÜLLEB-15</t>
  </si>
  <si>
    <t>GÜLLEB-16</t>
  </si>
  <si>
    <t>GÜLLEB-17</t>
  </si>
  <si>
    <t>GÜLLEB-18</t>
  </si>
  <si>
    <t>GÜLLEB-19</t>
  </si>
  <si>
    <t>GÜLLEB-20</t>
  </si>
  <si>
    <t>GÜLLEB-21</t>
  </si>
  <si>
    <t>GÜLLEB-22</t>
  </si>
  <si>
    <t>GÜLLEB-23</t>
  </si>
  <si>
    <t>GÜLLEB-24</t>
  </si>
  <si>
    <t>GÜLLEB-25</t>
  </si>
  <si>
    <t>GÜLLEB-26</t>
  </si>
  <si>
    <t>GÜLLEB-27</t>
  </si>
  <si>
    <t>GÜLLEB-28</t>
  </si>
  <si>
    <t>GÜLLEB-29</t>
  </si>
  <si>
    <t>GÜLLEB-30</t>
  </si>
  <si>
    <t>GÜLLEB-31</t>
  </si>
  <si>
    <t>GÜLLEB-32</t>
  </si>
  <si>
    <t>GÜLLEB-33</t>
  </si>
  <si>
    <t>GÜLLEB-34</t>
  </si>
  <si>
    <t>GÜLLEB-35</t>
  </si>
  <si>
    <t>GÜLLEB-36</t>
  </si>
  <si>
    <t>GÜLLEB-37</t>
  </si>
  <si>
    <t>200 Metre-SEÇME</t>
  </si>
  <si>
    <t>100 Metre-SEÇME</t>
  </si>
  <si>
    <t>5. SERİ</t>
  </si>
  <si>
    <t>6. SERİ</t>
  </si>
  <si>
    <t>7. SERİ</t>
  </si>
  <si>
    <t>8. SERİ</t>
  </si>
  <si>
    <t>200M-5-1</t>
  </si>
  <si>
    <t>200M-5-2</t>
  </si>
  <si>
    <t>200M-5-3</t>
  </si>
  <si>
    <t>200M-5-4</t>
  </si>
  <si>
    <t>200M-5-5</t>
  </si>
  <si>
    <t>200M-5-6</t>
  </si>
  <si>
    <t>200M-6-1</t>
  </si>
  <si>
    <t>200M-6-2</t>
  </si>
  <si>
    <t>200M-6-3</t>
  </si>
  <si>
    <t>200M-6-4</t>
  </si>
  <si>
    <t>200M-6-5</t>
  </si>
  <si>
    <t>200M-6-6</t>
  </si>
  <si>
    <t>200M-7-1</t>
  </si>
  <si>
    <t>200M-7-2</t>
  </si>
  <si>
    <t>200M-7-3</t>
  </si>
  <si>
    <t>200M-7-4</t>
  </si>
  <si>
    <t>200M-7-5</t>
  </si>
  <si>
    <t>200M-7-6</t>
  </si>
  <si>
    <t>200M-8-1</t>
  </si>
  <si>
    <t>200M-8-2</t>
  </si>
  <si>
    <t>200M-8-3</t>
  </si>
  <si>
    <t>200M-8-4</t>
  </si>
  <si>
    <t>200M-8-5</t>
  </si>
  <si>
    <t>200M-8-6</t>
  </si>
  <si>
    <t>Uzun Atlama- A GRUBU SEÇME</t>
  </si>
  <si>
    <t>Uzun Atlama- B GRUBU SEÇME</t>
  </si>
  <si>
    <t>UZUNB-1</t>
  </si>
  <si>
    <t>UZUNB-2</t>
  </si>
  <si>
    <t>UZUNB-3</t>
  </si>
  <si>
    <t>UZUNB-4</t>
  </si>
  <si>
    <t>UZUNB-5</t>
  </si>
  <si>
    <t>UZUNB-6</t>
  </si>
  <si>
    <t>UZUNB-7</t>
  </si>
  <si>
    <t>UZUNB-8</t>
  </si>
  <si>
    <t>UZUNB-9</t>
  </si>
  <si>
    <t>UZUNB-10</t>
  </si>
  <si>
    <t>UZUNB-11</t>
  </si>
  <si>
    <t>UZUNB-12</t>
  </si>
  <si>
    <t>UZUNB-13</t>
  </si>
  <si>
    <t>UZUNB-14</t>
  </si>
  <si>
    <t>UZUNB-15</t>
  </si>
  <si>
    <t>UZUNB-16</t>
  </si>
  <si>
    <t>UZUNB-17</t>
  </si>
  <si>
    <t>UZUNB-18</t>
  </si>
  <si>
    <t>UZUNB-19</t>
  </si>
  <si>
    <t>UZUNB-20</t>
  </si>
  <si>
    <t>UZUNB-21</t>
  </si>
  <si>
    <t>UZUNB-22</t>
  </si>
  <si>
    <t>UZUNB-23</t>
  </si>
  <si>
    <t>UZUNB-24</t>
  </si>
  <si>
    <t>UZUNB-25</t>
  </si>
  <si>
    <t>UZUNB-26</t>
  </si>
  <si>
    <t>UZUNB-27</t>
  </si>
  <si>
    <t>UZUNB-28</t>
  </si>
  <si>
    <t>UZUNB-29</t>
  </si>
  <si>
    <t>UZUNB-30</t>
  </si>
  <si>
    <t>UZUNB-31</t>
  </si>
  <si>
    <t>UZUNB-32</t>
  </si>
  <si>
    <t>UZUNB-33</t>
  </si>
  <si>
    <t>UZUNB-34</t>
  </si>
  <si>
    <t>UZUNB-35</t>
  </si>
  <si>
    <t>UZUNB-36</t>
  </si>
  <si>
    <t>UZUNB-37</t>
  </si>
  <si>
    <t>UZUNA-1</t>
  </si>
  <si>
    <t>UZUNA-2</t>
  </si>
  <si>
    <t>UZUNA-3</t>
  </si>
  <si>
    <t>UZUNA-4</t>
  </si>
  <si>
    <t>UZUNA-5</t>
  </si>
  <si>
    <t>UZUNA-6</t>
  </si>
  <si>
    <t>UZUNA-7</t>
  </si>
  <si>
    <t>UZUNA-8</t>
  </si>
  <si>
    <t>UZUNA-9</t>
  </si>
  <si>
    <t>UZUNA-10</t>
  </si>
  <si>
    <t>UZUNA-11</t>
  </si>
  <si>
    <t>UZUNA-12</t>
  </si>
  <si>
    <t>UZUNA-13</t>
  </si>
  <si>
    <t>UZUNA-14</t>
  </si>
  <si>
    <t>UZUNA-15</t>
  </si>
  <si>
    <t>UZUNA-16</t>
  </si>
  <si>
    <t>UZUNA-17</t>
  </si>
  <si>
    <t>UZUNA-18</t>
  </si>
  <si>
    <t>UZUNA-19</t>
  </si>
  <si>
    <t>UZUNA-20</t>
  </si>
  <si>
    <t>UZUNA-21</t>
  </si>
  <si>
    <t>UZUNA-22</t>
  </si>
  <si>
    <t>UZUNA-23</t>
  </si>
  <si>
    <t>UZUNA-24</t>
  </si>
  <si>
    <t>UZUNA-25</t>
  </si>
  <si>
    <t>UZUNA-26</t>
  </si>
  <si>
    <t>UZUNA-27</t>
  </si>
  <si>
    <t>UZUNA-28</t>
  </si>
  <si>
    <t>UZUNA-29</t>
  </si>
  <si>
    <t>UZUNA-30</t>
  </si>
  <si>
    <t>UZUNA-31</t>
  </si>
  <si>
    <t>UZUNA-32</t>
  </si>
  <si>
    <t>UZUNA-33</t>
  </si>
  <si>
    <t>UZUNA-34</t>
  </si>
  <si>
    <t>UZUNA-35</t>
  </si>
  <si>
    <t>UZUNA-36</t>
  </si>
  <si>
    <t>UZUNA-37</t>
  </si>
  <si>
    <t>Disk Atma- A GRUBU SEÇME</t>
  </si>
  <si>
    <t>DİSKB-1</t>
  </si>
  <si>
    <t>DİSKB-2</t>
  </si>
  <si>
    <t>DİSKB-3</t>
  </si>
  <si>
    <t>DİSKB-4</t>
  </si>
  <si>
    <t>DİSKB-5</t>
  </si>
  <si>
    <t>DİSKB-6</t>
  </si>
  <si>
    <t>DİSKB-7</t>
  </si>
  <si>
    <t>DİSKB-8</t>
  </si>
  <si>
    <t>DİSKB-9</t>
  </si>
  <si>
    <t>DİSKB-10</t>
  </si>
  <si>
    <t>DİSKB-11</t>
  </si>
  <si>
    <t>DİSKB-12</t>
  </si>
  <si>
    <t>DİSKB-13</t>
  </si>
  <si>
    <t>DİSKB-14</t>
  </si>
  <si>
    <t>DİSKB-15</t>
  </si>
  <si>
    <t>DİSKB-16</t>
  </si>
  <si>
    <t>DİSKB-17</t>
  </si>
  <si>
    <t>DİSKB-18</t>
  </si>
  <si>
    <t>DİSKB-19</t>
  </si>
  <si>
    <t>DİSKB-20</t>
  </si>
  <si>
    <t>DİSKB-21</t>
  </si>
  <si>
    <t>DİSKB-22</t>
  </si>
  <si>
    <t>DİSKB-23</t>
  </si>
  <si>
    <t>DİSKB-24</t>
  </si>
  <si>
    <t>DİSKB-25</t>
  </si>
  <si>
    <t>DİSKB-26</t>
  </si>
  <si>
    <t>DİSKB-27</t>
  </si>
  <si>
    <t>DİSKB-28</t>
  </si>
  <si>
    <t>DİSKB-29</t>
  </si>
  <si>
    <t>DİSKB-30</t>
  </si>
  <si>
    <t>DİSKB-31</t>
  </si>
  <si>
    <t>DİSKB-32</t>
  </si>
  <si>
    <t>DİSKB-33</t>
  </si>
  <si>
    <t>DİSKB-34</t>
  </si>
  <si>
    <t>DİSKB-35</t>
  </si>
  <si>
    <t>DİSKB-36</t>
  </si>
  <si>
    <t>DİSKB-37</t>
  </si>
  <si>
    <t>DİSKA-1</t>
  </si>
  <si>
    <t>DİSKA-2</t>
  </si>
  <si>
    <t>DİSKA-3</t>
  </si>
  <si>
    <t>DİSKA-4</t>
  </si>
  <si>
    <t>DİSKA-5</t>
  </si>
  <si>
    <t>DİSKA-6</t>
  </si>
  <si>
    <t>DİSKA-7</t>
  </si>
  <si>
    <t>DİSKA-8</t>
  </si>
  <si>
    <t>DİSKA-9</t>
  </si>
  <si>
    <t>DİSKA-10</t>
  </si>
  <si>
    <t>DİSKA-11</t>
  </si>
  <si>
    <t>DİSKA-12</t>
  </si>
  <si>
    <t>DİSKA-13</t>
  </si>
  <si>
    <t>DİSKA-14</t>
  </si>
  <si>
    <t>DİSKA-15</t>
  </si>
  <si>
    <t>DİSKA-16</t>
  </si>
  <si>
    <t>DİSKA-17</t>
  </si>
  <si>
    <t>DİSKA-18</t>
  </si>
  <si>
    <t>DİSKA-19</t>
  </si>
  <si>
    <t>DİSKA-20</t>
  </si>
  <si>
    <t>DİSKA-21</t>
  </si>
  <si>
    <t>DİSKA-22</t>
  </si>
  <si>
    <t>DİSKA-23</t>
  </si>
  <si>
    <t>DİSKA-24</t>
  </si>
  <si>
    <t>DİSKA-25</t>
  </si>
  <si>
    <t>DİSKA-26</t>
  </si>
  <si>
    <t>DİSKA-27</t>
  </si>
  <si>
    <t>DİSKA-28</t>
  </si>
  <si>
    <t>DİSKA-29</t>
  </si>
  <si>
    <t>DİSKA-30</t>
  </si>
  <si>
    <t>DİSKA-31</t>
  </si>
  <si>
    <t>DİSKA-32</t>
  </si>
  <si>
    <t>DİSKA-33</t>
  </si>
  <si>
    <t>DİSKA-34</t>
  </si>
  <si>
    <t>DİSKA-35</t>
  </si>
  <si>
    <t>DİSKA-36</t>
  </si>
  <si>
    <t>DİSKA-37</t>
  </si>
  <si>
    <t>110 Metre Engelli-SEÇME</t>
  </si>
  <si>
    <t>110M.ENG-5-1</t>
  </si>
  <si>
    <t>110M.ENG-5-2</t>
  </si>
  <si>
    <t>110M.ENG-5-3</t>
  </si>
  <si>
    <t>110M.ENG-5-4</t>
  </si>
  <si>
    <t>110M.ENG-5-5</t>
  </si>
  <si>
    <t>110M.ENG-5-6</t>
  </si>
  <si>
    <t>3000M.ENG-1-13</t>
  </si>
  <si>
    <t>3000M.ENG-1-14</t>
  </si>
  <si>
    <t>3000M.ENG-1-15</t>
  </si>
  <si>
    <t>3000M.ENG-1-16</t>
  </si>
  <si>
    <t>3000M.ENG-1-17</t>
  </si>
  <si>
    <t>3000M.ENG-1-18</t>
  </si>
  <si>
    <t>3000M.ENG-1-19</t>
  </si>
  <si>
    <t>3000M.ENG-1-20</t>
  </si>
  <si>
    <t>3000M.ENG-2-13</t>
  </si>
  <si>
    <t>3000M.ENG-2-15</t>
  </si>
  <si>
    <t>3000M.ENG-2-16</t>
  </si>
  <si>
    <t>3000M.ENG-2-17</t>
  </si>
  <si>
    <t>3000M.ENG-2-18</t>
  </si>
  <si>
    <t>3000M.ENG-2-19</t>
  </si>
  <si>
    <t>3000M.ENG-2-20</t>
  </si>
  <si>
    <t>1500M-1-13</t>
  </si>
  <si>
    <t>1500M-1-14</t>
  </si>
  <si>
    <t>1500M-1-15</t>
  </si>
  <si>
    <t>1500M-2-13</t>
  </si>
  <si>
    <t>1500M-2-14</t>
  </si>
  <si>
    <t>1500M-2-15</t>
  </si>
  <si>
    <t>1500M-2-16</t>
  </si>
  <si>
    <t>1500M-2-17</t>
  </si>
  <si>
    <t>1500M-2-18</t>
  </si>
  <si>
    <t>5000M-1-13</t>
  </si>
  <si>
    <t>5000M-1-14</t>
  </si>
  <si>
    <t>5000M-1-15</t>
  </si>
  <si>
    <t>5000M-1-16</t>
  </si>
  <si>
    <t>5000M-1-17</t>
  </si>
  <si>
    <t>5000M-1-18</t>
  </si>
  <si>
    <t>5000M-1-19</t>
  </si>
  <si>
    <t>5000M-1-20</t>
  </si>
  <si>
    <t>5000M-2-13</t>
  </si>
  <si>
    <t>5000M-2-14</t>
  </si>
  <si>
    <t>5000M-2-15</t>
  </si>
  <si>
    <t>5000M-2-16</t>
  </si>
  <si>
    <t>5000M-2-17</t>
  </si>
  <si>
    <t>5000M-2-18</t>
  </si>
  <si>
    <t>5000M-2-19</t>
  </si>
  <si>
    <t>5000M-2-20</t>
  </si>
  <si>
    <t>TOPLAM GENEL PUAN</t>
  </si>
  <si>
    <t>Sıra</t>
  </si>
  <si>
    <t xml:space="preserve">GENEL PUAN TABLOSU </t>
  </si>
  <si>
    <t>Yüksek-1</t>
  </si>
  <si>
    <t>Yüksek-2</t>
  </si>
  <si>
    <t>Yüksek-3</t>
  </si>
  <si>
    <t>Yüksek-4</t>
  </si>
  <si>
    <t>Yüksek-5</t>
  </si>
  <si>
    <t>Yüksek-6</t>
  </si>
  <si>
    <t>Yüksek-7</t>
  </si>
  <si>
    <t>Yüksek-8</t>
  </si>
  <si>
    <t>Yüksek-9</t>
  </si>
  <si>
    <t>Yüksek-10</t>
  </si>
  <si>
    <t>Yüksek-11</t>
  </si>
  <si>
    <t>Yüksek-12</t>
  </si>
  <si>
    <t>Yüksek-13</t>
  </si>
  <si>
    <t>Yüksek-14</t>
  </si>
  <si>
    <t>Yüksek-15</t>
  </si>
  <si>
    <t>Yüksek-16</t>
  </si>
  <si>
    <t>Yüksek-17</t>
  </si>
  <si>
    <t>Yüksek-18</t>
  </si>
  <si>
    <t>Yüksek-19</t>
  </si>
  <si>
    <t>Yüksek-20</t>
  </si>
  <si>
    <t>Yüksek-21</t>
  </si>
  <si>
    <t>Yüksek-22</t>
  </si>
  <si>
    <t>Yüksek-23</t>
  </si>
  <si>
    <t>Yüksek-24</t>
  </si>
  <si>
    <t>Yüksek-25</t>
  </si>
  <si>
    <t>Yüksek-26</t>
  </si>
  <si>
    <t>4X400M-3-1</t>
  </si>
  <si>
    <t>4X400M-3-2</t>
  </si>
  <si>
    <t>4X400M-3-3</t>
  </si>
  <si>
    <t>4X400M-3-4</t>
  </si>
  <si>
    <t>4X400M-3-5</t>
  </si>
  <si>
    <t>4X400M-3-6</t>
  </si>
  <si>
    <t>4X400M-3-7</t>
  </si>
  <si>
    <t>4X400M-3-8</t>
  </si>
  <si>
    <t>4X400M-4-1</t>
  </si>
  <si>
    <t>4X400M-4-2</t>
  </si>
  <si>
    <t>4X400M-4-3</t>
  </si>
  <si>
    <t>4X400M-4-4</t>
  </si>
  <si>
    <t>4X400M-4-5</t>
  </si>
  <si>
    <t>4X400M-4-6</t>
  </si>
  <si>
    <t>4X400M-4-7</t>
  </si>
  <si>
    <t>4X400M-4-8</t>
  </si>
  <si>
    <t>4X100M-3-1</t>
  </si>
  <si>
    <t>4X100M-3-2</t>
  </si>
  <si>
    <t>4X100M-3-3</t>
  </si>
  <si>
    <t>4X100M-3-4</t>
  </si>
  <si>
    <t>4X100M-3-5</t>
  </si>
  <si>
    <t>4X100M-3-6</t>
  </si>
  <si>
    <t>4X100M-3-7</t>
  </si>
  <si>
    <t>4X100M-3-8</t>
  </si>
  <si>
    <t>4X100M-4-1</t>
  </si>
  <si>
    <t>4X100M-4-2</t>
  </si>
  <si>
    <t>4X100M-4-3</t>
  </si>
  <si>
    <t>4X100M-4-4</t>
  </si>
  <si>
    <t>4X100M-4-5</t>
  </si>
  <si>
    <t>4X100M-4-6</t>
  </si>
  <si>
    <t>4X100M-4-7</t>
  </si>
  <si>
    <t>4X100M-4-8</t>
  </si>
  <si>
    <t>10,23- Ramil GULİYEV</t>
  </si>
  <si>
    <t>20,46 - Ramil GULİYEV</t>
  </si>
  <si>
    <t>46,18-Mehmet GÜZEL</t>
  </si>
  <si>
    <t>1:44.00-İlham Tanui ÖZBİLEN</t>
  </si>
  <si>
    <t>3:31.30-İlham Tanui ÖZBİLEN</t>
  </si>
  <si>
    <t>13:26.14-Selim BAYRAK</t>
  </si>
  <si>
    <t>14,03-Çağlar KAHRAMANOĞLU</t>
  </si>
  <si>
    <t>50,13-Tuncay ÖRS</t>
  </si>
  <si>
    <t>8:17.85-Tarık Langat AKDAĞ</t>
  </si>
  <si>
    <t>2,26-Metin DURMUŞOĞLU</t>
  </si>
  <si>
    <t>5,70-Ruhan IŞIM</t>
  </si>
  <si>
    <t>8,08-Mesut YAVAŞ</t>
  </si>
  <si>
    <t>16,67-Berk TUNA</t>
  </si>
  <si>
    <t>20,42-Hüseyin ATICI</t>
  </si>
  <si>
    <t>67,50-Ercüment OLGUNDENİZ</t>
  </si>
  <si>
    <t>81,45-Eşref APAK</t>
  </si>
  <si>
    <t>85,60-Fatih AVAN</t>
  </si>
  <si>
    <t>39,81-Milli Takım</t>
  </si>
  <si>
    <t>3:03.92-Milli Takım</t>
  </si>
  <si>
    <t>10,4-EROL MUTLUSOY</t>
  </si>
  <si>
    <t>78,95-FATİH AVAN</t>
  </si>
  <si>
    <t>16,3-AŞKIN KARACA</t>
  </si>
  <si>
    <t>18,99-HÜSEYİN ATICI</t>
  </si>
  <si>
    <t>46,76-YAVUZ CAN</t>
  </si>
  <si>
    <t>14.15.1-KEMAL KOYUNCU</t>
  </si>
  <si>
    <t>2,25-IŞIK BAYRAKTAR</t>
  </si>
  <si>
    <t>21,29-YİĞİTCAN HEKİMOĞLU</t>
  </si>
  <si>
    <t>7,77-FERHAT  ÇİÇEK</t>
  </si>
  <si>
    <t>50,92-TUNCAY ÖRS</t>
  </si>
  <si>
    <t>1.49.17-SELAHATTİN ÇOBANOĞLU</t>
  </si>
  <si>
    <t>8.42.48-HALİL AKKAŞ</t>
  </si>
  <si>
    <t>41,82-EGE ÜNİ.</t>
  </si>
  <si>
    <t>4,86-ÜMİT SUNGUR</t>
  </si>
  <si>
    <t>14,22-MUSTAFA GÜNEŞ</t>
  </si>
  <si>
    <t>73,96-EŞREF APAK</t>
  </si>
  <si>
    <t>3.39.48-HALİL AKKAŞ</t>
  </si>
  <si>
    <t>3.14.14-DUMLUPINAR</t>
  </si>
  <si>
    <t>DERECESİ</t>
  </si>
  <si>
    <t>ÜNİVERSİTESİ</t>
  </si>
  <si>
    <t>TARİH</t>
  </si>
  <si>
    <t>EROL MUTLUSOY</t>
  </si>
  <si>
    <t>MARMARA</t>
  </si>
  <si>
    <t>1999/İZMİR</t>
  </si>
  <si>
    <t>YİĞİTCAN HEKİMOĞLU</t>
  </si>
  <si>
    <t>K.K.T.C YAKIN DOĞU</t>
  </si>
  <si>
    <t>2012/ESKİŞEHİR</t>
  </si>
  <si>
    <t>YAVUZ CAN</t>
  </si>
  <si>
    <t>GAZİ</t>
  </si>
  <si>
    <t>2011/KONYA</t>
  </si>
  <si>
    <t>SELAHATTİN ÇOBANOĞLU</t>
  </si>
  <si>
    <t>1.49.17</t>
  </si>
  <si>
    <t>DUMLUPINAR</t>
  </si>
  <si>
    <t>2005/KONYA</t>
  </si>
  <si>
    <t>HALİL AKKAŞ</t>
  </si>
  <si>
    <t>3.39.48</t>
  </si>
  <si>
    <t>2007/İZMİR</t>
  </si>
  <si>
    <t>8.42.48</t>
  </si>
  <si>
    <t>ANADOLU</t>
  </si>
  <si>
    <t>2010/DENİZLİ</t>
  </si>
  <si>
    <t>KEMAL KOYUNCU</t>
  </si>
  <si>
    <t>14.15.1</t>
  </si>
  <si>
    <t>ERZİNCAN</t>
  </si>
  <si>
    <t>2008/MUĞLA</t>
  </si>
  <si>
    <t>MUSTAFA GÜNEŞ</t>
  </si>
  <si>
    <t>TUNCAY ÖRS</t>
  </si>
  <si>
    <t>EGE</t>
  </si>
  <si>
    <t>2009/ERZURUM</t>
  </si>
  <si>
    <t>3.14.14</t>
  </si>
  <si>
    <t>FERHAT  ÇİÇEK</t>
  </si>
  <si>
    <t>AŞKIN KARACA</t>
  </si>
  <si>
    <t>2013/ADANA</t>
  </si>
  <si>
    <t>IŞIK BAYRAKTAR</t>
  </si>
  <si>
    <t>1998/ANKARA</t>
  </si>
  <si>
    <t>SIRIKLA  ATLAMA</t>
  </si>
  <si>
    <t>ÜMİT SUNGUR</t>
  </si>
  <si>
    <t>HÜSEYİN ATICI</t>
  </si>
  <si>
    <t>ERCÜMENT OLGUNDENİZ</t>
  </si>
  <si>
    <t>CELAL BAYAR</t>
  </si>
  <si>
    <t>FATİH AVAN</t>
  </si>
  <si>
    <t>EŞREF APAK</t>
  </si>
  <si>
    <t>M.AKİF ERSOY</t>
  </si>
  <si>
    <t>110 METRE ENGELLİ</t>
  </si>
  <si>
    <t>ÜNİVERSİTE REKORLARI-2013  (ERKEKLER)</t>
  </si>
  <si>
    <t>YÜRÜYÜŞ</t>
  </si>
  <si>
    <t>57.00-ERCÜMENT OLGUNDENİZ</t>
  </si>
  <si>
    <t>4X100M-1-9</t>
  </si>
  <si>
    <t>4X100M-2-9</t>
  </si>
  <si>
    <t>4X100M-1-10</t>
  </si>
  <si>
    <t>4X100M-2-10</t>
  </si>
  <si>
    <t>4X100M-1-11</t>
  </si>
  <si>
    <t>4X100M-2-11</t>
  </si>
  <si>
    <t>4X100M-1-12</t>
  </si>
  <si>
    <t>4X100M-2-12</t>
  </si>
  <si>
    <t>4X100M-1-13</t>
  </si>
  <si>
    <t>4X100M-2-13</t>
  </si>
  <si>
    <t>4X100M-1-14</t>
  </si>
  <si>
    <t>4X100M-2-14</t>
  </si>
  <si>
    <t>4X100M-1-15</t>
  </si>
  <si>
    <t>4X100M-2-15</t>
  </si>
  <si>
    <t>4X100M-1-16</t>
  </si>
  <si>
    <t>4X100M-2-16</t>
  </si>
  <si>
    <t>4X100M-1-17</t>
  </si>
  <si>
    <t>4X100M-2-17</t>
  </si>
  <si>
    <t>4X100M-1-18</t>
  </si>
  <si>
    <t>4X100M-2-18</t>
  </si>
  <si>
    <t>4X100M-1-19</t>
  </si>
  <si>
    <t>4X100M-2-19</t>
  </si>
  <si>
    <t>4X100M-1-20</t>
  </si>
  <si>
    <t>4X100M-2-20</t>
  </si>
  <si>
    <t>4X100M-1-21</t>
  </si>
  <si>
    <t>4X100M-2-21</t>
  </si>
  <si>
    <t>4X100M-1-22</t>
  </si>
  <si>
    <t>4X100M-2-22</t>
  </si>
  <si>
    <t>4X100M-1-23</t>
  </si>
  <si>
    <t>4X100M-2-23</t>
  </si>
  <si>
    <t>4X100M-1-24</t>
  </si>
  <si>
    <t>4X100M-2-24</t>
  </si>
  <si>
    <t>4X100M-1-25</t>
  </si>
  <si>
    <t>4X100M-2-25</t>
  </si>
  <si>
    <t>4X100M-1-26</t>
  </si>
  <si>
    <t>4X100M-2-26</t>
  </si>
  <si>
    <t>4X100M-1-27</t>
  </si>
  <si>
    <t>4X100M-2-27</t>
  </si>
  <si>
    <t>4X100M-1-28</t>
  </si>
  <si>
    <t>4X100M-2-28</t>
  </si>
  <si>
    <t>4X100M-1-29</t>
  </si>
  <si>
    <t>4X100M-2-29</t>
  </si>
  <si>
    <t>4X100M-1-30</t>
  </si>
  <si>
    <t>4X100M-2-30</t>
  </si>
  <si>
    <t>4X100M-1-31</t>
  </si>
  <si>
    <t>4X100M-2-31</t>
  </si>
  <si>
    <t>4X100M-1-32</t>
  </si>
  <si>
    <t>4X100M-2-32</t>
  </si>
  <si>
    <t>4X100M-3-9</t>
  </si>
  <si>
    <t>4X100M-4-9</t>
  </si>
  <si>
    <t>4X100M-3-10</t>
  </si>
  <si>
    <t>4X100M-4-10</t>
  </si>
  <si>
    <t>4X100M-3-11</t>
  </si>
  <si>
    <t>4X100M-4-11</t>
  </si>
  <si>
    <t>4X100M-3-12</t>
  </si>
  <si>
    <t>4X100M-4-12</t>
  </si>
  <si>
    <t>4X100M-3-13</t>
  </si>
  <si>
    <t>4X100M-4-13</t>
  </si>
  <si>
    <t>4X100M-3-14</t>
  </si>
  <si>
    <t>4X100M-4-14</t>
  </si>
  <si>
    <t>4X100M-3-15</t>
  </si>
  <si>
    <t>4X100M-4-15</t>
  </si>
  <si>
    <t>4X100M-3-16</t>
  </si>
  <si>
    <t>4X100M-4-16</t>
  </si>
  <si>
    <t>4X100M-3-17</t>
  </si>
  <si>
    <t>4X100M-4-17</t>
  </si>
  <si>
    <t>4X100M-3-18</t>
  </si>
  <si>
    <t>4X100M-4-18</t>
  </si>
  <si>
    <t>4X100M-3-19</t>
  </si>
  <si>
    <t>4X100M-4-19</t>
  </si>
  <si>
    <t>4X100M-3-20</t>
  </si>
  <si>
    <t>4X100M-4-20</t>
  </si>
  <si>
    <t>4X100M-3-21</t>
  </si>
  <si>
    <t>4X100M-4-21</t>
  </si>
  <si>
    <t>4X100M-3-22</t>
  </si>
  <si>
    <t>4X100M-4-22</t>
  </si>
  <si>
    <t>4X100M-3-23</t>
  </si>
  <si>
    <t>4X100M-4-23</t>
  </si>
  <si>
    <t>4X100M-3-24</t>
  </si>
  <si>
    <t>4X100M-4-24</t>
  </si>
  <si>
    <t>4X100M-3-25</t>
  </si>
  <si>
    <t>4X100M-4-25</t>
  </si>
  <si>
    <t>4X100M-3-26</t>
  </si>
  <si>
    <t>4X100M-4-26</t>
  </si>
  <si>
    <t>4X100M-3-27</t>
  </si>
  <si>
    <t>4X100M-4-27</t>
  </si>
  <si>
    <t>4X100M-3-28</t>
  </si>
  <si>
    <t>4X100M-4-28</t>
  </si>
  <si>
    <t>4X100M-3-29</t>
  </si>
  <si>
    <t>4X100M-4-29</t>
  </si>
  <si>
    <t>4X100M-3-30</t>
  </si>
  <si>
    <t>4X100M-4-30</t>
  </si>
  <si>
    <t>4X100M-3-31</t>
  </si>
  <si>
    <t>4X100M-4-31</t>
  </si>
  <si>
    <t>4X100M-3-32</t>
  </si>
  <si>
    <t>4X100M-4-32</t>
  </si>
  <si>
    <t>4X400M-1-9</t>
  </si>
  <si>
    <t>4X400M-1-10</t>
  </si>
  <si>
    <t>4X400M-1-11</t>
  </si>
  <si>
    <t>4X400M-1-12</t>
  </si>
  <si>
    <t>4X400M-1-13</t>
  </si>
  <si>
    <t>4X400M-1-14</t>
  </si>
  <si>
    <t>4X400M-1-15</t>
  </si>
  <si>
    <t>4X400M-1-16</t>
  </si>
  <si>
    <t>4X400M-1-17</t>
  </si>
  <si>
    <t>4X400M-1-18</t>
  </si>
  <si>
    <t>4X400M-1-19</t>
  </si>
  <si>
    <t>4X400M-1-20</t>
  </si>
  <si>
    <t>4X400M-1-21</t>
  </si>
  <si>
    <t>4X400M-1-22</t>
  </si>
  <si>
    <t>4X400M-1-23</t>
  </si>
  <si>
    <t>4X400M-1-24</t>
  </si>
  <si>
    <t>4X400M-1-25</t>
  </si>
  <si>
    <t>4X400M-1-26</t>
  </si>
  <si>
    <t>4X400M-1-27</t>
  </si>
  <si>
    <t>4X400M-1-28</t>
  </si>
  <si>
    <t>4X400M-1-29</t>
  </si>
  <si>
    <t>4X400M-1-30</t>
  </si>
  <si>
    <t>4X400M-1-31</t>
  </si>
  <si>
    <t>4X400M-1-32</t>
  </si>
  <si>
    <t>4X400M-3-9</t>
  </si>
  <si>
    <t>4X400M-3-10</t>
  </si>
  <si>
    <t>4X400M-3-11</t>
  </si>
  <si>
    <t>4X400M-3-12</t>
  </si>
  <si>
    <t>4X400M-3-13</t>
  </si>
  <si>
    <t>4X400M-3-14</t>
  </si>
  <si>
    <t>4X400M-3-15</t>
  </si>
  <si>
    <t>4X400M-3-16</t>
  </si>
  <si>
    <t>4X400M-3-17</t>
  </si>
  <si>
    <t>4X400M-3-18</t>
  </si>
  <si>
    <t>4X400M-3-19</t>
  </si>
  <si>
    <t>4X400M-3-20</t>
  </si>
  <si>
    <t>4X400M-3-21</t>
  </si>
  <si>
    <t>4X400M-3-22</t>
  </si>
  <si>
    <t>4X400M-3-23</t>
  </si>
  <si>
    <t>4X400M-3-24</t>
  </si>
  <si>
    <t>4X400M-3-25</t>
  </si>
  <si>
    <t>4X400M-3-26</t>
  </si>
  <si>
    <t>4X400M-3-27</t>
  </si>
  <si>
    <t>4X400M-3-28</t>
  </si>
  <si>
    <t>4X400M-3-29</t>
  </si>
  <si>
    <t>4X400M-3-30</t>
  </si>
  <si>
    <t>4X400M-3-31</t>
  </si>
  <si>
    <t>4X400M-3-32</t>
  </si>
  <si>
    <t>4X400M-2-9</t>
  </si>
  <si>
    <t>4X400M-2-10</t>
  </si>
  <si>
    <t>4X400M-2-11</t>
  </si>
  <si>
    <t>4X400M-2-12</t>
  </si>
  <si>
    <t>4X400M-2-13</t>
  </si>
  <si>
    <t>4X400M-2-14</t>
  </si>
  <si>
    <t>4X400M-2-15</t>
  </si>
  <si>
    <t>4X400M-2-16</t>
  </si>
  <si>
    <t>4X400M-2-17</t>
  </si>
  <si>
    <t>4X400M-2-18</t>
  </si>
  <si>
    <t>4X400M-2-19</t>
  </si>
  <si>
    <t>4X400M-2-20</t>
  </si>
  <si>
    <t>4X400M-2-21</t>
  </si>
  <si>
    <t>4X400M-2-22</t>
  </si>
  <si>
    <t>4X400M-2-23</t>
  </si>
  <si>
    <t>4X400M-2-24</t>
  </si>
  <si>
    <t>4X400M-2-25</t>
  </si>
  <si>
    <t>4X400M-2-26</t>
  </si>
  <si>
    <t>4X400M-2-27</t>
  </si>
  <si>
    <t>4X400M-2-28</t>
  </si>
  <si>
    <t>4X400M-2-29</t>
  </si>
  <si>
    <t>4X400M-2-30</t>
  </si>
  <si>
    <t>4X400M-2-31</t>
  </si>
  <si>
    <t>4X400M-2-32</t>
  </si>
  <si>
    <t>4X400M-4-9</t>
  </si>
  <si>
    <t>4X400M-4-10</t>
  </si>
  <si>
    <t>4X400M-4-11</t>
  </si>
  <si>
    <t>4X400M-4-12</t>
  </si>
  <si>
    <t>4X400M-4-13</t>
  </si>
  <si>
    <t>4X400M-4-14</t>
  </si>
  <si>
    <t>4X400M-4-15</t>
  </si>
  <si>
    <t>4X400M-4-16</t>
  </si>
  <si>
    <t>4X400M-4-17</t>
  </si>
  <si>
    <t>4X400M-4-18</t>
  </si>
  <si>
    <t>4X400M-4-19</t>
  </si>
  <si>
    <t>4X400M-4-20</t>
  </si>
  <si>
    <t>4X400M-4-21</t>
  </si>
  <si>
    <t>4X400M-4-22</t>
  </si>
  <si>
    <t>4X400M-4-23</t>
  </si>
  <si>
    <t>4X400M-4-24</t>
  </si>
  <si>
    <t>4X400M-4-25</t>
  </si>
  <si>
    <t>4X400M-4-26</t>
  </si>
  <si>
    <t>4X400M-4-27</t>
  </si>
  <si>
    <t>4X400M-4-28</t>
  </si>
  <si>
    <t>4X400M-4-29</t>
  </si>
  <si>
    <t>4X400M-4-30</t>
  </si>
  <si>
    <t>4X400M-4-31</t>
  </si>
  <si>
    <t>4X400M-4-32</t>
  </si>
  <si>
    <t>AĞRI-İBRAHİM ÇEÇEN ÜNİ.(1-8)</t>
  </si>
  <si>
    <t>ANKARA-ANKARA ÜNİ.(9-22)</t>
  </si>
  <si>
    <t>ANKARA-GAZİ ÜNİ.(23-33)</t>
  </si>
  <si>
    <t>ANKARA-HACETTEPE ÜNİ.(34-44)</t>
  </si>
  <si>
    <t>ANKARA-POLİS AKADEMİSİ(45-53)</t>
  </si>
  <si>
    <t>ANTALYA-AKDENİZ ÜNİ.(54-61)</t>
  </si>
  <si>
    <t>BALIKESİR-BALIKESİR ÜNİ.(62-63)</t>
  </si>
  <si>
    <t>BURSA-ULUDAĞ ÜNİ.(64-77)</t>
  </si>
  <si>
    <t>ÇORUM-HİTİT ÜNİ.(78-84)</t>
  </si>
  <si>
    <t>DENİZLİ-PAMUKKALE ÜNİ.(85-88)</t>
  </si>
  <si>
    <t>EDİRNE-TRAKYA ÜNİ.(89-100)</t>
  </si>
  <si>
    <t>ERZİNCAN-ERZİNCAN ÜNİ.(101-108)</t>
  </si>
  <si>
    <t>ERZURUM-ATATÜRK ÜNİ.(109-121)</t>
  </si>
  <si>
    <t>GİRNE-AMERİKAN ÜNİ.(122-125)</t>
  </si>
  <si>
    <t>GÜMÜŞHANE-GÜMÜŞHANE ÜNİ.(126-137)</t>
  </si>
  <si>
    <t>İSTANBUL-BİLGİ ÜNİ.(138-139)</t>
  </si>
  <si>
    <t>İSTANBUL-BOĞAZİÇİ ÜNİ.(140-153)</t>
  </si>
  <si>
    <t>İSTANBUL-MARMARA ÜNİ.(154-162)</t>
  </si>
  <si>
    <t>İSTANBUL-YILDIZ TEKNİK ÜNİ.(163)</t>
  </si>
  <si>
    <t>İZMİR-DOKUZ EYLÜL ÜNİ.(164-170)</t>
  </si>
  <si>
    <t>K.K.T.C.-YAKIN DOĞU ÜNİ.(171-178)</t>
  </si>
  <si>
    <t>KARAMAN-KARAMANOĞLU M.BEY ÜNİ.(179-187)</t>
  </si>
  <si>
    <t>KAYSERİ-ERCİYES ÜNİ.(188-198)</t>
  </si>
  <si>
    <t>KÜTAHYA-DUMLUPINAR ÜNİ.(199-210)</t>
  </si>
  <si>
    <t>MALATYA-İNÖNÜ ÜNİ.(211-223)</t>
  </si>
  <si>
    <t>MERSİN-MERSİN ÜNİ.(224-230)</t>
  </si>
  <si>
    <t>MUĞLA-SITKI KOÇMAN ÜNİ.(231-242)</t>
  </si>
  <si>
    <t>NİĞDE-NİĞDE ÜNİ.(243-255)</t>
  </si>
  <si>
    <t>SİVAS-CUMHURİYET ÜNİ.(256-262)</t>
  </si>
  <si>
    <t>ŞANLIURFA-HARRAN ÜNİ.(263-276)</t>
  </si>
  <si>
    <t>TOKAT-GAZİOSMANPAŞA ÜNİ.(277-288)</t>
  </si>
  <si>
    <t>ZONGULDAK-BÜLENT ECEVİT ÜNİ.(289-297)</t>
  </si>
  <si>
    <t>GAZİANTEP-GAZİANTEP ÜNİ.(298-312)</t>
  </si>
  <si>
    <t>DİYARBAKIR-DİCLE ÜNİ.(313-319)</t>
  </si>
  <si>
    <t>ÜNİVERSİTE İLİ-ADI</t>
  </si>
  <si>
    <t>GÖĞÜS NO.LARI</t>
  </si>
  <si>
    <t xml:space="preserve"> 1-8</t>
  </si>
  <si>
    <t xml:space="preserve"> 9-22</t>
  </si>
  <si>
    <t xml:space="preserve"> 23-33</t>
  </si>
  <si>
    <t xml:space="preserve"> 34-44</t>
  </si>
  <si>
    <t xml:space="preserve"> 45-53</t>
  </si>
  <si>
    <t xml:space="preserve"> 54-61</t>
  </si>
  <si>
    <t xml:space="preserve"> 62-63</t>
  </si>
  <si>
    <t xml:space="preserve"> 64-77</t>
  </si>
  <si>
    <t xml:space="preserve"> 78-84</t>
  </si>
  <si>
    <t xml:space="preserve"> 85-88</t>
  </si>
  <si>
    <t xml:space="preserve"> 89-100</t>
  </si>
  <si>
    <t xml:space="preserve"> 101-108</t>
  </si>
  <si>
    <t xml:space="preserve"> 109-121</t>
  </si>
  <si>
    <t xml:space="preserve"> 122-125</t>
  </si>
  <si>
    <t xml:space="preserve"> 126-137</t>
  </si>
  <si>
    <t xml:space="preserve"> 138-139</t>
  </si>
  <si>
    <t xml:space="preserve"> 140-153</t>
  </si>
  <si>
    <t xml:space="preserve"> 154-162</t>
  </si>
  <si>
    <t xml:space="preserve"> 164-170</t>
  </si>
  <si>
    <t xml:space="preserve"> 171-178</t>
  </si>
  <si>
    <t xml:space="preserve"> 179-187</t>
  </si>
  <si>
    <t xml:space="preserve"> 188-198</t>
  </si>
  <si>
    <t xml:space="preserve"> 199-210</t>
  </si>
  <si>
    <t xml:space="preserve"> 211-223</t>
  </si>
  <si>
    <t xml:space="preserve"> 224-230</t>
  </si>
  <si>
    <t xml:space="preserve"> 231-242</t>
  </si>
  <si>
    <t xml:space="preserve"> 243-255</t>
  </si>
  <si>
    <t xml:space="preserve"> 256-262</t>
  </si>
  <si>
    <t xml:space="preserve"> 263-276</t>
  </si>
  <si>
    <t xml:space="preserve"> 277-288</t>
  </si>
  <si>
    <t xml:space="preserve"> 289-297</t>
  </si>
  <si>
    <t xml:space="preserve"> 298-312</t>
  </si>
  <si>
    <t xml:space="preserve"> 313-319</t>
  </si>
  <si>
    <t>İDARECİNİN ADI SOYADI</t>
  </si>
  <si>
    <t>TELEFONU</t>
  </si>
  <si>
    <t xml:space="preserve">İ M Z A </t>
  </si>
  <si>
    <t>ERKEK TAKIM LİSTESİ</t>
  </si>
  <si>
    <t>320-363</t>
  </si>
  <si>
    <t>FERDİ NO.LARI</t>
  </si>
  <si>
    <t>ISPARTA</t>
  </si>
  <si>
    <t>09-10-11 Mayıs 2014</t>
  </si>
  <si>
    <t>Sırıkla Atlama</t>
  </si>
  <si>
    <t>Sırık-1</t>
  </si>
  <si>
    <t>Sırık-2</t>
  </si>
  <si>
    <t>Sırık-3</t>
  </si>
  <si>
    <t>Sırık-4</t>
  </si>
  <si>
    <t>Sırık-5</t>
  </si>
  <si>
    <t>Sırık-6</t>
  </si>
  <si>
    <t>Sırık-7</t>
  </si>
  <si>
    <t>Sırık-8</t>
  </si>
  <si>
    <t>Sırık-9</t>
  </si>
  <si>
    <t>Sırık-10</t>
  </si>
  <si>
    <t>Sırık-11</t>
  </si>
  <si>
    <t>Sırık-12</t>
  </si>
  <si>
    <t>Sırık-13</t>
  </si>
  <si>
    <t>Sırık-14</t>
  </si>
  <si>
    <t>Sırık-15</t>
  </si>
  <si>
    <t>Sırık-16</t>
  </si>
  <si>
    <t>Sırık-17</t>
  </si>
  <si>
    <t>Sırık-18</t>
  </si>
  <si>
    <t>Sırık-19</t>
  </si>
  <si>
    <t>Sırık-20</t>
  </si>
  <si>
    <t>Sırık-21</t>
  </si>
  <si>
    <t>Sırık-22</t>
  </si>
  <si>
    <t>Sırık-23</t>
  </si>
  <si>
    <t>Sırık-24</t>
  </si>
  <si>
    <t>Sırık-25</t>
  </si>
  <si>
    <t>Sırık-26</t>
  </si>
  <si>
    <t>İZZET SAFER</t>
  </si>
  <si>
    <t>AKSARAY-AKSARAY ÜNİVERSİTESİ</t>
  </si>
  <si>
    <t>BATUHAN ALTINTAŞ</t>
  </si>
  <si>
    <t>UTKU ÇOBANOĞLU</t>
  </si>
  <si>
    <t>CİHAT ULUS</t>
  </si>
  <si>
    <t>MEHMET PINAR</t>
  </si>
  <si>
    <t>AKİF KİTİR</t>
  </si>
  <si>
    <t>BURHAN CANGAY</t>
  </si>
  <si>
    <t>ALİ KİLİSLİ</t>
  </si>
  <si>
    <t>RAMAZAN BOZKURT</t>
  </si>
  <si>
    <t>EYÜP UYSAL</t>
  </si>
  <si>
    <t>ERAY ÖZTÜRK</t>
  </si>
  <si>
    <t>1.3.1992
10.7.1990
8.2.1995
28.4.1996
1.2.1990
15.10.1991</t>
  </si>
  <si>
    <t>ÇANAKKALE-ONSEKİZ MART ÜNİVERSİTESİ</t>
  </si>
  <si>
    <t>FAHRİ ARSOY</t>
  </si>
  <si>
    <t>MEHMET ASLAN</t>
  </si>
  <si>
    <t>SİNAN KORMAZ</t>
  </si>
  <si>
    <t>BARIŞ AKTAŞ</t>
  </si>
  <si>
    <t>BALIKESİR- BALIKESİR ÜNİVERSİTESİ</t>
  </si>
  <si>
    <t>FERDİ TAMAM</t>
  </si>
  <si>
    <t>YAHYA TEDBİRLİ</t>
  </si>
  <si>
    <t>A.MUSTAFA YILMAZ</t>
  </si>
  <si>
    <t>GÜVEN SEKİNDUR</t>
  </si>
  <si>
    <t>HALİL İNCE</t>
  </si>
  <si>
    <t>MUSTAFA GÜÇLÜ</t>
  </si>
  <si>
    <t>RAMAZAN BEKİ</t>
  </si>
  <si>
    <t>Ö.FARUK KOÇULU</t>
  </si>
  <si>
    <t>CAN ÖZÜPEK</t>
  </si>
  <si>
    <t>EDİRNE-TRAKYA ÜNİVERSİTESİ</t>
  </si>
  <si>
    <t>MURAT HAN</t>
  </si>
  <si>
    <t>KKTC-YAKIN DOĞU ÜNİVERSİTESİ</t>
  </si>
  <si>
    <t>VAHAP DEMİREL</t>
  </si>
  <si>
    <t>BARIŞ FİLİZ</t>
  </si>
  <si>
    <t>HASAN ÇAM</t>
  </si>
  <si>
    <t>OLUWATOSIN AYADEJI OGEDENGB</t>
  </si>
  <si>
    <t>KUTAY KIRMIZI</t>
  </si>
  <si>
    <t>BURAK KIRCAL</t>
  </si>
  <si>
    <t>HÜSEYİN ZEKİOGLULARI</t>
  </si>
  <si>
    <t>EDATOMOLA PSALM LEBI</t>
  </si>
  <si>
    <t>ERKAN KALKIN</t>
  </si>
  <si>
    <t>597
591
596
598</t>
  </si>
  <si>
    <t>1.2.1993
13.11.1991
10.7.1989
27.4.1992</t>
  </si>
  <si>
    <t>VAHAP DEMİREL
EDATOMOLA PSALM LEBI
OLUWATOSIN AYADEJI OGEDENGB
YİĞİTCAN HEKİMOĞLU</t>
  </si>
  <si>
    <t>1.2.1993
10.7.1989
13.11.1991
27.4.1992</t>
  </si>
  <si>
    <t>AĞRI-İBRAHİM ÇEÇEN ÜNİVERSİTESİ</t>
  </si>
  <si>
    <t>EYÜP İŞLEYEN</t>
  </si>
  <si>
    <t>DAVUT SASA</t>
  </si>
  <si>
    <t>ŞEHMUS SARIHAN</t>
  </si>
  <si>
    <t>VEDAT GÖNEN</t>
  </si>
  <si>
    <t xml:space="preserve">SEDAT GÖNEN </t>
  </si>
  <si>
    <t>MAZLUM ZEREN</t>
  </si>
  <si>
    <t>NACİ BULUT</t>
  </si>
  <si>
    <t>ÖZBERK KİRÇKAYA</t>
  </si>
  <si>
    <t>BURSA-ULUDAĞ ÜNİVERSİTESİ</t>
  </si>
  <si>
    <t>KAAN AKALP</t>
  </si>
  <si>
    <t>FERHAT ARGUN</t>
  </si>
  <si>
    <t>EKREM MERCAN</t>
  </si>
  <si>
    <t>CİHAT İLHAN</t>
  </si>
  <si>
    <t/>
  </si>
  <si>
    <t>M.YUSUF KARAHANCI</t>
  </si>
  <si>
    <t>610
609
607
608
611</t>
  </si>
  <si>
    <t>MESUT ÇAKAR</t>
  </si>
  <si>
    <t>İZMİR-9 EYLÜL ÜNİVERSİTESİ</t>
  </si>
  <si>
    <t>OSMAN DEMİR</t>
  </si>
  <si>
    <t>ORKUN ZEKİ ASLAN</t>
  </si>
  <si>
    <t>MELİH KARABULUT</t>
  </si>
  <si>
    <t>UMUTCAN AKTAŞÇI</t>
  </si>
  <si>
    <t>ŞAHİN BALCİN</t>
  </si>
  <si>
    <t>YAĞIZ TEMUR</t>
  </si>
  <si>
    <t>25.2.1994
27.6.1992
31.8.1993
11.10.1996</t>
  </si>
  <si>
    <t>17.7.1992
26.6.1992
11.10.1991
25.2.1991</t>
  </si>
  <si>
    <t>EMRE GÜLERYÜZ</t>
  </si>
  <si>
    <t>AYDIN-ADNAN MENDERES ÜNİVERSİTESİ</t>
  </si>
  <si>
    <t>BUĞRAHAN KOCABEYOĞLU</t>
  </si>
  <si>
    <t>NASIR GÖKCELER</t>
  </si>
  <si>
    <t>ERSİN TEKAL</t>
  </si>
  <si>
    <t>ERSİN ERDOGAN</t>
  </si>
  <si>
    <t>CAN YILDIRIM</t>
  </si>
  <si>
    <t>YASİN TEKAL</t>
  </si>
  <si>
    <t>NUR MUHAMMET MAVİŞ</t>
  </si>
  <si>
    <t>TOLGAHAN YAVUZ</t>
  </si>
  <si>
    <t>ŞEHMUS YİĞİTALP</t>
  </si>
  <si>
    <t>MUSTAFA ÖZDEMİR</t>
  </si>
  <si>
    <t>SERHAT BİRİNCİ</t>
  </si>
  <si>
    <t>SALİH BAHADIR SOYLU</t>
  </si>
  <si>
    <t>KAYSERİ-ERCİYES ÜNİVERSİTESİ</t>
  </si>
  <si>
    <t>CAVİT ÖZDİNAR</t>
  </si>
  <si>
    <t>SÜLEYMAN BEKMEZCİ</t>
  </si>
  <si>
    <t>FERHAT YILDIRIM</t>
  </si>
  <si>
    <t>ÜMİT BOZBEY</t>
  </si>
  <si>
    <t>ZEKERİYA BARBAROS</t>
  </si>
  <si>
    <t>ÇAĞRI OFLAZ</t>
  </si>
  <si>
    <t>SEZER SELCİK</t>
  </si>
  <si>
    <t>MÜCAHİT ŞAHİN</t>
  </si>
  <si>
    <t>SİNAN DOĞAN</t>
  </si>
  <si>
    <t>ONUR SAMET ÖZLER</t>
  </si>
  <si>
    <t>HÜSEYİN TOPRAK</t>
  </si>
  <si>
    <t>NİĞDE-NİĞDE ÜNİVERSİTESİ</t>
  </si>
  <si>
    <t>HÜSEYİN ŞAŞ</t>
  </si>
  <si>
    <t>M. ALİ TOSUN</t>
  </si>
  <si>
    <t>YAVUZ AĞRALI</t>
  </si>
  <si>
    <t>MUZAFFER BAYRAM</t>
  </si>
  <si>
    <t>EDİP ABAK</t>
  </si>
  <si>
    <t>EREN YILDIZ</t>
  </si>
  <si>
    <t>YASİN GENÇ</t>
  </si>
  <si>
    <t>ABDUSSAMET KAYA</t>
  </si>
  <si>
    <t>YAKUP ÇARPANALI</t>
  </si>
  <si>
    <t>MEHDİ HELVACI</t>
  </si>
  <si>
    <t>ARMAĞAN ÇOBAN</t>
  </si>
  <si>
    <t>BURDUR-MEHMET AKİF ERSOY ÜNİVERSİTESİ</t>
  </si>
  <si>
    <t>SABRİ YILMAZ</t>
  </si>
  <si>
    <t>ERAY DEMİR</t>
  </si>
  <si>
    <t>RECEP ALTINSOY</t>
  </si>
  <si>
    <t>İHSAN ELBİRLİK</t>
  </si>
  <si>
    <t>YİĞİT ŞAHİN</t>
  </si>
  <si>
    <t>ÖZGÜR ASLAN</t>
  </si>
  <si>
    <t>GÖKHAN TAŞ</t>
  </si>
  <si>
    <t>HALİL YILMAZ</t>
  </si>
  <si>
    <t>RIZA BALCI</t>
  </si>
  <si>
    <t>YÜCEL BEKTAŞ</t>
  </si>
  <si>
    <t>26.2.1992
30.8.1995
17.12.1994
26.6.1992</t>
  </si>
  <si>
    <t>26.2.1992
1.7.1988
15.6.1993
8.4.1998</t>
  </si>
  <si>
    <t>AFYONKARAHİSAR-KOCATEPE ÜNİVERSİTRESİ</t>
  </si>
  <si>
    <t>İBRAHİM BAYRAM</t>
  </si>
  <si>
    <t>RAMİL GULİYEV</t>
  </si>
  <si>
    <t>KÜTAHYA-DUMLUPINAR ÜNİVERSİTESİ</t>
  </si>
  <si>
    <t>SERKAN ŞİMŞEK</t>
  </si>
  <si>
    <t>AHMET COŞKUN</t>
  </si>
  <si>
    <t>İBRAHİM CENİK</t>
  </si>
  <si>
    <t>AYKUT TAŞDEMİR</t>
  </si>
  <si>
    <t>MEDENİ DEMİR</t>
  </si>
  <si>
    <t>CENGİZ ÇEÇEN</t>
  </si>
  <si>
    <t>HAKAN TEKİN</t>
  </si>
  <si>
    <t>SÜLEYMAN AKSU</t>
  </si>
  <si>
    <t>ALPER YÜKSEL</t>
  </si>
  <si>
    <t>TUNAHAN DURMAZ</t>
  </si>
  <si>
    <t>SİNAN İLBAŞ</t>
  </si>
  <si>
    <t>KARAMAN-KARAMANOĞLU MEHMETBEY ÜNİVERSİTESİ</t>
  </si>
  <si>
    <t>FEYYAZ BARAN</t>
  </si>
  <si>
    <t>NİMET ŞEN</t>
  </si>
  <si>
    <t>ORHAN KOÇYİĞİT</t>
  </si>
  <si>
    <t>ZAFER YAVUZASLAN</t>
  </si>
  <si>
    <t>RAMAZAN SÖNMEZ</t>
  </si>
  <si>
    <t>ÖMER SUAT ELDEM</t>
  </si>
  <si>
    <t>ÇAĞDAŞ UÇAR</t>
  </si>
  <si>
    <t>TEKİN DEMİR</t>
  </si>
  <si>
    <t>SERHAT KOÇAK</t>
  </si>
  <si>
    <t>İSMET KOÇAK</t>
  </si>
  <si>
    <t>ANKARA-GAZİ ÜNİVERSİTESİ</t>
  </si>
  <si>
    <t>CAVİT COŞKU OĞUŞ</t>
  </si>
  <si>
    <t>YUNUS EMRE ÇAVUŞLİ</t>
  </si>
  <si>
    <t>İZZET KIZILASLAN</t>
  </si>
  <si>
    <t>M.UĞUR KARAÇAY</t>
  </si>
  <si>
    <t>İ.HALİL HAMURCU</t>
  </si>
  <si>
    <t>MUSA TOPOĞLU</t>
  </si>
  <si>
    <t>YASİN YILDIRIM</t>
  </si>
  <si>
    <t>YUNUS EMRE USLUCA</t>
  </si>
  <si>
    <t>CİHAT PÖRGE</t>
  </si>
  <si>
    <t>GALİP AHMET TOSUN</t>
  </si>
  <si>
    <t>DENİZLİ-PAMUKKALE ÜNİVERSİTESİ</t>
  </si>
  <si>
    <t>20.09.1992</t>
  </si>
  <si>
    <t xml:space="preserve">GÖKHAN ÇİCEK </t>
  </si>
  <si>
    <t>05.11.1994</t>
  </si>
  <si>
    <t xml:space="preserve">İBRAHİM AKSÖZ </t>
  </si>
  <si>
    <t>02.01.1992</t>
  </si>
  <si>
    <t xml:space="preserve">ABDULLAH YILDIZ </t>
  </si>
  <si>
    <t>17.01.1992</t>
  </si>
  <si>
    <t xml:space="preserve">GÜNGÖR BAYRAM </t>
  </si>
  <si>
    <t xml:space="preserve">OĞULCAN DÜZYURT </t>
  </si>
  <si>
    <t>ANKARA-ANKARA ÜNİVERSİTESİ</t>
  </si>
  <si>
    <t xml:space="preserve">MİKTAT KAYA </t>
  </si>
  <si>
    <t xml:space="preserve">ERCAN ÇETİNER </t>
  </si>
  <si>
    <t xml:space="preserve">GÖKALP SOLAK </t>
  </si>
  <si>
    <t xml:space="preserve">ÇAĞLAYAN ERDEM </t>
  </si>
  <si>
    <t xml:space="preserve">TAYLAN AYTAÇ </t>
  </si>
  <si>
    <t xml:space="preserve">MURAT ÇİMEN </t>
  </si>
  <si>
    <t xml:space="preserve">ERHAN DOĞRUL </t>
  </si>
  <si>
    <t xml:space="preserve">MAHMUT SAMİ DURU </t>
  </si>
  <si>
    <t xml:space="preserve">M. EMİN MUTLU </t>
  </si>
  <si>
    <t>11.1.1995
12.2.1996
8.7.1996
27.9.1992
8.4.1996
21.5.1991</t>
  </si>
  <si>
    <t>TEVFİK YAĞMUR</t>
  </si>
  <si>
    <t>SİVAS-CUMHURİYET ÜNİVERSİTESİ</t>
  </si>
  <si>
    <t>NUH ÖZDEMİR</t>
  </si>
  <si>
    <t>SÜHA UĞUR</t>
  </si>
  <si>
    <t>UMUT DEMİRAL</t>
  </si>
  <si>
    <t>ERZİNCAN-ERZİNCAN ÜNİVERSİTESİ</t>
  </si>
  <si>
    <t>SAMET SÖYLEMEZ</t>
  </si>
  <si>
    <t>RESUL KOR</t>
  </si>
  <si>
    <t>TOLGA TÜRKOĞLU</t>
  </si>
  <si>
    <t>HASAN TAHSİN AĞCA</t>
  </si>
  <si>
    <t>SERKAN ÇAĞLAR</t>
  </si>
  <si>
    <t>CANER EROĞLU</t>
  </si>
  <si>
    <t>SEDAT TOPLU</t>
  </si>
  <si>
    <t>SAMET PESEN</t>
  </si>
  <si>
    <t>AHMET SERKAN ÖZSOLAK</t>
  </si>
  <si>
    <t>739
735
732
730</t>
  </si>
  <si>
    <t>25.12.1995
1.4.1996
28.1.1995
16.2.1995</t>
  </si>
  <si>
    <t>UMUT DEMİRAL
SAMET SÖYLEMEZ
HASAN TAHSİN AĞCA
AHMET SERKAN ÖZSOLAK</t>
  </si>
  <si>
    <t>4.2.1992
30.5.1994
1.4.1996
28.1.1995</t>
  </si>
  <si>
    <t>İSTANBUL-YILDIZ TEKNİK ÜNİVERSİTESİ</t>
  </si>
  <si>
    <t>EMRE ÇAVUŞ</t>
  </si>
  <si>
    <t>TOLGA SEZGÜN</t>
  </si>
  <si>
    <t>İSTANBUL-İSTANBUL ÜNİVERSİTESİ</t>
  </si>
  <si>
    <t>SİNAN HALLAÇ</t>
  </si>
  <si>
    <t>CEYHUN DEMİRCİ</t>
  </si>
  <si>
    <t>MUSTAFA PANCAR</t>
  </si>
  <si>
    <t>KEMAL EROL</t>
  </si>
  <si>
    <t>İSMAİL VURAL</t>
  </si>
  <si>
    <t>ABDOUL YACINE FONDO</t>
  </si>
  <si>
    <t>SEYYİD KUTUB TUĞ</t>
  </si>
  <si>
    <t>HÜSEYİN BABAYİĞİT</t>
  </si>
  <si>
    <t>İZMİR- EGE ÜNİVERSİTESİ</t>
  </si>
  <si>
    <t>İLKER UZER</t>
  </si>
  <si>
    <t>MUSTAFA ARSLAN</t>
  </si>
  <si>
    <t>LEVENT ATEŞ</t>
  </si>
  <si>
    <t>ALİ ALTAN</t>
  </si>
  <si>
    <t>KÜRŞAT DAĞDELEN</t>
  </si>
  <si>
    <t>SERCAN ATALAY</t>
  </si>
  <si>
    <t>MURAT KÜLEKÇİ</t>
  </si>
  <si>
    <t>EGEHAN ERMİŞOĞLU</t>
  </si>
  <si>
    <t>OZAN KARABULUT</t>
  </si>
  <si>
    <t>BORA KARADANA</t>
  </si>
  <si>
    <t>FURKAN GÖKSOY</t>
  </si>
  <si>
    <t>DÜZCE-DÜZCE ÜNİVERSİTESİ</t>
  </si>
  <si>
    <t>VEYSEL YILDIRIM</t>
  </si>
  <si>
    <t>VEDAT AYDOĞAN</t>
  </si>
  <si>
    <t>EVRİM ALDEMİR</t>
  </si>
  <si>
    <t>ANKARA-HACETTEPE ÜNİVERSİTESİ</t>
  </si>
  <si>
    <t>BEDRETTİN BULGURLU</t>
  </si>
  <si>
    <t>UĞUR GÖKÇE</t>
  </si>
  <si>
    <t>CÜNEYT İNCE</t>
  </si>
  <si>
    <t>MERT KOÇAN</t>
  </si>
  <si>
    <t>ÖZENÇ GÜNEY</t>
  </si>
  <si>
    <t>NAZMİ CEM AKKUŞ</t>
  </si>
  <si>
    <t>MUHAMMED ÇETİNER</t>
  </si>
  <si>
    <t>EREN KAYLI</t>
  </si>
  <si>
    <t>ESATCAN TORUN</t>
  </si>
  <si>
    <t>MUSTAFA ONUR DEMİR</t>
  </si>
  <si>
    <t>FURKAN OĞUZHAN DEMİRKAN</t>
  </si>
  <si>
    <t>HASAN TÜRKDAĞLI</t>
  </si>
  <si>
    <t>TOKAT-GAZİOSMANPAŞA ÜNİVERSİTESİ</t>
  </si>
  <si>
    <t>EREN DEMİR</t>
  </si>
  <si>
    <t>SERKAN KUCUR</t>
  </si>
  <si>
    <t>MURAT ORAK</t>
  </si>
  <si>
    <t>HÜSEYİN KILIÇ</t>
  </si>
  <si>
    <t>FERHAT BAYRAM</t>
  </si>
  <si>
    <t>ERDİ AKSU</t>
  </si>
  <si>
    <t>ENES YAĞAN</t>
  </si>
  <si>
    <t>ÖZKAN BALTACI</t>
  </si>
  <si>
    <t>KADİR KARATOSUN</t>
  </si>
  <si>
    <t>MUSTAFA ÖZ</t>
  </si>
  <si>
    <t>NURİ SEZER</t>
  </si>
  <si>
    <t>SÜLEYMAN ULUTAŞ</t>
  </si>
  <si>
    <t>20.4.1994
13.9.1996
1.6.1996
17.2.1990</t>
  </si>
  <si>
    <t>1.6.1996
10.8.1994
13.9.1996
17.2.1990</t>
  </si>
  <si>
    <t>AYKUT HIZLISOY</t>
  </si>
  <si>
    <t>MERSİN-MERSİN ÜNİVERSİTESİ</t>
  </si>
  <si>
    <t>YUNUS EMRE MERT</t>
  </si>
  <si>
    <t>MEKİN ARICI</t>
  </si>
  <si>
    <t>NEDİM TUNÇ</t>
  </si>
  <si>
    <t>SONER BAŞ</t>
  </si>
  <si>
    <t>MUAMMER TEMEL</t>
  </si>
  <si>
    <t>HÜSEYİN TÜSÜNEL</t>
  </si>
  <si>
    <t>ŞABAN DEMİR</t>
  </si>
  <si>
    <t>MEHMET ÖZHAN</t>
  </si>
  <si>
    <t>MESUT ABA</t>
  </si>
  <si>
    <t>ŞERİF YALTA</t>
  </si>
  <si>
    <t>794
796
802
792</t>
  </si>
  <si>
    <t>MEHMET ÖZHAN
MESUT ABA
TEKİN ADSIZ
AYKUT HIZLISOY</t>
  </si>
  <si>
    <t>12.08.1995</t>
  </si>
  <si>
    <t>DENİZ EKSİN</t>
  </si>
  <si>
    <t>İSTANBUL-İSTANBUL TEKNİK ÜNİVERSİTESİ</t>
  </si>
  <si>
    <t>15.07.1991</t>
  </si>
  <si>
    <t>OGUZHAN DUNDAR</t>
  </si>
  <si>
    <t>19.07.1992</t>
  </si>
  <si>
    <t>ERDEM DAMGACİ</t>
  </si>
  <si>
    <t>16.12.1993</t>
  </si>
  <si>
    <t>UTKU UCAK</t>
  </si>
  <si>
    <t>01.01.1996</t>
  </si>
  <si>
    <t>FURKAN CİNGİ</t>
  </si>
  <si>
    <t>05.12.1991</t>
  </si>
  <si>
    <t>ONUR PASTUTMAZ</t>
  </si>
  <si>
    <t>30.07.1993</t>
  </si>
  <si>
    <t>MUHAMMET KARAFAZLİOGLU</t>
  </si>
  <si>
    <t>16.05.1994</t>
  </si>
  <si>
    <t>BERKAN DİNAR</t>
  </si>
  <si>
    <t>29.07.1995</t>
  </si>
  <si>
    <t>OZAN CAN SEİS</t>
  </si>
  <si>
    <t>21.03.1995
12.08.1995
05.12.1991
15.07.1991</t>
  </si>
  <si>
    <t>808
805
804
810</t>
  </si>
  <si>
    <t>21.03.1995
12.08.1995
16.03.1994
15.07.1991</t>
  </si>
  <si>
    <t>MERİÇ AKPINAR
DENİZ EKSİN
BERKAN DİNAR
OĞUZHAN DÜNDAR</t>
  </si>
  <si>
    <t>A.TOLGA ŞUÖZER</t>
  </si>
  <si>
    <t>İSTANBUL-KAVRAM MESLEK YÜKSEK OKULU</t>
  </si>
  <si>
    <t>MEHMET URTEKİN</t>
  </si>
  <si>
    <t>ŞANLIURFA-HARRAN ÜNİVERSİTESİ</t>
  </si>
  <si>
    <t>MEHMET CASIM BAKIR</t>
  </si>
  <si>
    <t>DAVUT MENDİ</t>
  </si>
  <si>
    <t>817
816
815
818</t>
  </si>
  <si>
    <t>MEHMET CASIM BAKIR
MEHMET URTEKİN
İBRAHİM HALİL PERÇIN
DAVUT MENDİ</t>
  </si>
  <si>
    <t>EBUBEKİR TAŞ</t>
  </si>
  <si>
    <t>ZONGULDAK-BÜLENT ECEVİT ÜNİVERSİTESİ</t>
  </si>
  <si>
    <t>RAMAZAN KOÇ</t>
  </si>
  <si>
    <t>Ö.FARUK CİVELEK</t>
  </si>
  <si>
    <t>BURAK DEMİREL</t>
  </si>
  <si>
    <t>TOLKUN VEPAYEV</t>
  </si>
  <si>
    <t>FURKAN GÖKTÜRK</t>
  </si>
  <si>
    <t>HÜSEYİN ADIYAMAN</t>
  </si>
  <si>
    <t>KONYA-SELÇUK ÜNİVERSİTESİ</t>
  </si>
  <si>
    <t>SELİM DURAN</t>
  </si>
  <si>
    <t>MEMİŞ BÜLENT AKAY</t>
  </si>
  <si>
    <t>TAYFUN KOCABAŞ</t>
  </si>
  <si>
    <t>SELMAN KUNDURACI</t>
  </si>
  <si>
    <t>ORHAN ÇETİN</t>
  </si>
  <si>
    <t>MERTHAN AŞKIN</t>
  </si>
  <si>
    <t>ADANA-ÇUKUROVA ÜNİVERSİTESİ</t>
  </si>
  <si>
    <t>İSMAİL İLTER</t>
  </si>
  <si>
    <t>NURİ ÖRÜCÜ</t>
  </si>
  <si>
    <t>MAHSUM ÇELİK</t>
  </si>
  <si>
    <t>RAMAZAN EREN</t>
  </si>
  <si>
    <t>MUSA ÖZFİDAN</t>
  </si>
  <si>
    <t>SONER ÖZDEMİR</t>
  </si>
  <si>
    <t>BURAK YILMAZ</t>
  </si>
  <si>
    <t>16.1.1994
19.9.1990
1.2.1995
12.7.1995</t>
  </si>
  <si>
    <t>10.9.1995
24.11.1991
19.9.1990
15.3.1996</t>
  </si>
  <si>
    <t>AVAL MUBAREK MOHAMMED</t>
  </si>
  <si>
    <t>BOLU-ABAN İZZET BAYSAL ÜNİVERSİTESİ</t>
  </si>
  <si>
    <t>AWAL MUBAREK MOHAMMED</t>
  </si>
  <si>
    <t>MURAT KARAKAYA</t>
  </si>
  <si>
    <t>YUNUS ÇOLAK</t>
  </si>
  <si>
    <t>ALİ ÇELİKSOY</t>
  </si>
  <si>
    <t>MUSTAFA BOYACI</t>
  </si>
  <si>
    <t>VOLKAN KARAKAŞ</t>
  </si>
  <si>
    <t>HAKKI GÜNAYDIN</t>
  </si>
  <si>
    <t>ÖMER FARUK BAYRANOĞLU</t>
  </si>
  <si>
    <t>BURAK BOLAT</t>
  </si>
  <si>
    <t>ALPEREN AYDIN</t>
  </si>
  <si>
    <t>HALİL MERT AKDUMAN</t>
  </si>
  <si>
    <t>ARİF ÇAKIR</t>
  </si>
  <si>
    <t>İSTANBUL-BOĞAZİÇİ ÜNİVERSİTESİ</t>
  </si>
  <si>
    <t>ORHUN EKSİN</t>
  </si>
  <si>
    <t>ONUR MUSAOĞLU</t>
  </si>
  <si>
    <t>ALİ YUMUK</t>
  </si>
  <si>
    <t>JUMAGELDİ CHARİYEV</t>
  </si>
  <si>
    <t>BUĞRAHAN ŞAHİN</t>
  </si>
  <si>
    <t>SABRİ ORHUN AYDIN</t>
  </si>
  <si>
    <t>ARDA AKDEMİR</t>
  </si>
  <si>
    <t>MUHAMMED KADİR TAN</t>
  </si>
  <si>
    <t>ZEKİ DUMAN</t>
  </si>
  <si>
    <t>MÜMTAZ BERKAN</t>
  </si>
  <si>
    <t>29.06.1991</t>
  </si>
  <si>
    <t>CUMALİ UMUTCAN EMEKTAŞ</t>
  </si>
  <si>
    <t>ESKİŞEHİR-ANADOLU ÜNİVERSİTESİ</t>
  </si>
  <si>
    <t>16.07.1990</t>
  </si>
  <si>
    <t>ERKİN ÖZKAN</t>
  </si>
  <si>
    <t>05.04.1987</t>
  </si>
  <si>
    <t>ALİ EKBER KAYAŞ</t>
  </si>
  <si>
    <t>14.08.1990</t>
  </si>
  <si>
    <t>SAİT ÖZDEMİR</t>
  </si>
  <si>
    <t>14.08.1991</t>
  </si>
  <si>
    <t>01.12.1988</t>
  </si>
  <si>
    <t>ERCAN MUŞTU</t>
  </si>
  <si>
    <t>22.03.1988</t>
  </si>
  <si>
    <t>26.09.1987</t>
  </si>
  <si>
    <t>OKTAY GÜNEŞ</t>
  </si>
  <si>
    <t>01.01.1987</t>
  </si>
  <si>
    <t>MEHMET ALİ AKBAŞ</t>
  </si>
  <si>
    <t>26.11.1987</t>
  </si>
  <si>
    <t>TALAT ERDOĞAN</t>
  </si>
  <si>
    <t>04.10.1990</t>
  </si>
  <si>
    <t>MUSTAFA TAN</t>
  </si>
  <si>
    <t>05.03.1988</t>
  </si>
  <si>
    <t>HAKAN YAĞCI</t>
  </si>
  <si>
    <t>06.04.1992</t>
  </si>
  <si>
    <t>ALPER KULAKSIZ</t>
  </si>
  <si>
    <t>31.03.1995</t>
  </si>
  <si>
    <t>ALİ SARI</t>
  </si>
  <si>
    <t>28.02.1995</t>
  </si>
  <si>
    <t>YUSUF KARAPINAR</t>
  </si>
  <si>
    <t>İSTANBUL-BEZMİALEM VAKIF ÜNİVERSİTESİ</t>
  </si>
  <si>
    <t>YAĞIZ ERDOĞAN</t>
  </si>
  <si>
    <t>ABDÜLKADİR GÖĞALP</t>
  </si>
  <si>
    <t>İSTANBUL-MARMARA ÜNİVERSİTESİ</t>
  </si>
  <si>
    <t>HASAN FURKAN CAN</t>
  </si>
  <si>
    <t>FATİH KORKUNÇ</t>
  </si>
  <si>
    <t>MESTAN TURHAN</t>
  </si>
  <si>
    <t>BATUHAN BUĞRA ERUYGUN</t>
  </si>
  <si>
    <t>BERDAN BURAK DEMIR</t>
  </si>
  <si>
    <t>KADİR AÇIKGÖZ</t>
  </si>
  <si>
    <t>MİKAİL YALÇIN</t>
  </si>
  <si>
    <t>FATİH KOCA</t>
  </si>
  <si>
    <t>15.3.1995
5.1.1987
18.10.1990
12.4.1996</t>
  </si>
  <si>
    <t>5.1.1987
15.5.1993
9.10.1995
18.10.1990</t>
  </si>
  <si>
    <t>MUĞLA-SITKI KOÇMAN ÜNİVERSİTESİ</t>
  </si>
  <si>
    <t>İ.EMRE KESKİN</t>
  </si>
  <si>
    <t>KADİR MERT SIYAHKURT</t>
  </si>
  <si>
    <t>AHMAD AMMA OBAD</t>
  </si>
  <si>
    <t>HAKAN DUVAR</t>
  </si>
  <si>
    <t>SALİH YALÇINDAĞ</t>
  </si>
  <si>
    <t>SERKAN YILDIZ</t>
  </si>
  <si>
    <t>ALİ ŞAHİN BAYER</t>
  </si>
  <si>
    <t>ERCAN ERBEKLER</t>
  </si>
  <si>
    <t>ŞÜKRÜ SARIHAN</t>
  </si>
  <si>
    <t>BÜLENT ÖZDEMİR</t>
  </si>
  <si>
    <t>23.6.1990
11.10.1995
2.8.1992
2.1.1993</t>
  </si>
  <si>
    <t>2.1.1993
2.8.1992
5.2.1994
8.12.1995</t>
  </si>
  <si>
    <t>A</t>
  </si>
  <si>
    <t>DİYARBAKIR-DİCLE ÜNİVERSİTESİ</t>
  </si>
  <si>
    <t>SERHAT ÇELİK</t>
  </si>
  <si>
    <t>YUSUF Ş.BAŞKAN</t>
  </si>
  <si>
    <t>OSMAN ÇELİK</t>
  </si>
  <si>
    <t>ORHAN EREN</t>
  </si>
  <si>
    <t>FIRAT KARAKA</t>
  </si>
  <si>
    <t>ABDULBAKİ ÖZTEMEL</t>
  </si>
  <si>
    <t>ENES ÖZCAN</t>
  </si>
  <si>
    <t>ERZURUM-ATATÜRK ÜNİVERSİTESİ</t>
  </si>
  <si>
    <t>EMRE ÇELİK</t>
  </si>
  <si>
    <t>GAZİANTEP-GAZİANTEP ÜNİVERSİTESİ</t>
  </si>
  <si>
    <t>ARDA ERİŞ</t>
  </si>
  <si>
    <t>VAN-100.YIL ÜNİVERSİTESİ</t>
  </si>
  <si>
    <t>KENAN SÖNMEZ</t>
  </si>
  <si>
    <t>ŞEREF DİRLİ</t>
  </si>
  <si>
    <t>MEHMET AKKOYUN</t>
  </si>
  <si>
    <t>MANİSA-CELAL BAYAR ÜNİVERSİTESİ</t>
  </si>
  <si>
    <t>NEDİM UZGUR</t>
  </si>
  <si>
    <t>MUSA TÜZEN</t>
  </si>
  <si>
    <t>SAMSUN-19 MAYIS ÜNİVERSİTESİ</t>
  </si>
  <si>
    <t xml:space="preserve">BATUHAN KÜÇÜK </t>
  </si>
  <si>
    <t>BURSA-ULUDAĞ ÜNİVERSİTESİ FERDİ</t>
  </si>
  <si>
    <t>İZMİR-EGE ÜNİVERSİTESİ FERDİ</t>
  </si>
  <si>
    <t>21.03.1995</t>
  </si>
  <si>
    <t>MERİC AKPİNAR</t>
  </si>
  <si>
    <t>İSTANBUL-İSTANBUL TEKNİK ÜNİVERSİTESİ FERDİ</t>
  </si>
  <si>
    <t>İSMAİL ÖZ ÖZDEMİR</t>
  </si>
  <si>
    <t>İSTANBUL-BOĞAZİÇİ ÜNİVERSİTESİ FERDİ</t>
  </si>
  <si>
    <t>ESKİŞEHİR-ANADOLU ÜNİVERSİTESİ FERDİ</t>
  </si>
  <si>
    <t>MURAT ÖZKÖK</t>
  </si>
  <si>
    <t>İSTANBUL-İSTANBUL ÜNİVERSİTESİ FERDİ</t>
  </si>
  <si>
    <t>EMRE UÇAR</t>
  </si>
  <si>
    <t>KONYA-SELÇUK ÜNİVERSİTESİ FERDİ</t>
  </si>
  <si>
    <t>FATİH ŞEKER</t>
  </si>
  <si>
    <t>BOLU-ABAN İZZET BAYSAL ÜNİVERSİTESİ FERDİ</t>
  </si>
  <si>
    <t>UMUT KORKMAZ</t>
  </si>
  <si>
    <t>AKSARAY-AKSARAY ÜNİVERSİTESİ FERDİ</t>
  </si>
  <si>
    <t>AZİZ KOCAVELİ</t>
  </si>
  <si>
    <t>HALİT KILIÇ</t>
  </si>
  <si>
    <t>GÖKHAN YILMAZ</t>
  </si>
  <si>
    <t>10.01.1992</t>
  </si>
  <si>
    <t>ŞEFİK KULUK</t>
  </si>
  <si>
    <t>RAMAZAN ŞEN</t>
  </si>
  <si>
    <t>AYDIN-ADNAN MENDERES ÜNİVERSİTESİ FERDİ</t>
  </si>
  <si>
    <t>ANKARA-ANKARA ÜNİVERSİTESİ FERDİ</t>
  </si>
  <si>
    <t>SAMET BARIŞ AVCU</t>
  </si>
  <si>
    <t>MUSTAFA BULUT</t>
  </si>
  <si>
    <t>17.07.1994</t>
  </si>
  <si>
    <t>SİNAN ÖZTÜRK</t>
  </si>
  <si>
    <t>HÜSEYİN ORUÇSUR</t>
  </si>
  <si>
    <t>27.09.1991</t>
  </si>
  <si>
    <t>İLKER AKKOYUN</t>
  </si>
  <si>
    <t>H.İBRAHİM SAĞLAM</t>
  </si>
  <si>
    <t>MERT ATLI</t>
  </si>
  <si>
    <t>Ö.OZAN PAMUK</t>
  </si>
  <si>
    <t>18.05.1992</t>
  </si>
  <si>
    <t>HASAN TURHAN</t>
  </si>
  <si>
    <t>Ş.UFRA-HARRAN ÜNİVERSİTESİ FERDİ</t>
  </si>
  <si>
    <t>M.CASIM BAKIR</t>
  </si>
  <si>
    <t>ENVER YILDIRIM</t>
  </si>
  <si>
    <t>MUĞLA-SITKI KOÇMAN ÜNİVERSİTESİ FERDİ</t>
  </si>
  <si>
    <t>TUGAY MAZREKU</t>
  </si>
  <si>
    <t>TOKAT-GAZİOSMANPAŞA ÜNİVERSİTESİ FERDİ</t>
  </si>
  <si>
    <t>BALIKESİR- BALIKESİR ÜNİVERSİTESİ FERDİ</t>
  </si>
  <si>
    <t>B-185</t>
  </si>
  <si>
    <t>A-145</t>
  </si>
  <si>
    <t>B-180</t>
  </si>
  <si>
    <t>B</t>
  </si>
  <si>
    <t>B-170</t>
  </si>
  <si>
    <t>B-210</t>
  </si>
  <si>
    <t>B-190</t>
  </si>
  <si>
    <t xml:space="preserve">A </t>
  </si>
  <si>
    <t>B-165</t>
  </si>
  <si>
    <t>A-160</t>
  </si>
  <si>
    <t>A-150</t>
  </si>
  <si>
    <t>B-175</t>
  </si>
  <si>
    <t xml:space="preserve">B </t>
  </si>
  <si>
    <t>B-204</t>
  </si>
  <si>
    <t>YÜKSEKA</t>
  </si>
  <si>
    <t>YÜKSEKB</t>
  </si>
  <si>
    <t>CİRİTB</t>
  </si>
  <si>
    <t>CİRİTA</t>
  </si>
  <si>
    <t>ÜÇADIMB</t>
  </si>
  <si>
    <t>ÜÇADIMA</t>
  </si>
  <si>
    <t>GÜLLEB</t>
  </si>
  <si>
    <t>GÜLLEA</t>
  </si>
  <si>
    <t>4</t>
  </si>
  <si>
    <t>3</t>
  </si>
  <si>
    <t>6</t>
  </si>
  <si>
    <t>5</t>
  </si>
  <si>
    <t>1</t>
  </si>
  <si>
    <t>2</t>
  </si>
  <si>
    <t>7</t>
  </si>
  <si>
    <t>8</t>
  </si>
  <si>
    <t>400M-5-1</t>
  </si>
  <si>
    <t>400M-5-2</t>
  </si>
  <si>
    <t>400M-5-3</t>
  </si>
  <si>
    <t>400M-5-4</t>
  </si>
  <si>
    <t>400M-5-5</t>
  </si>
  <si>
    <t>400M-5-6</t>
  </si>
  <si>
    <t>400M-6-1</t>
  </si>
  <si>
    <t>400M-6-2</t>
  </si>
  <si>
    <t>400M-6-3</t>
  </si>
  <si>
    <t>400M-6-4</t>
  </si>
  <si>
    <t>400M-6-5</t>
  </si>
  <si>
    <t>400M-6-6</t>
  </si>
  <si>
    <t>400M-7-1</t>
  </si>
  <si>
    <t>400M-7-2</t>
  </si>
  <si>
    <t>400M-7-3</t>
  </si>
  <si>
    <t>400M-7-4</t>
  </si>
  <si>
    <t>400M-7-5</t>
  </si>
  <si>
    <t>400M-7-6</t>
  </si>
  <si>
    <t>400M-8-1</t>
  </si>
  <si>
    <t>400M-8-2</t>
  </si>
  <si>
    <t>400M-8-3</t>
  </si>
  <si>
    <t>400M-8-4</t>
  </si>
  <si>
    <t>400M-8-5</t>
  </si>
  <si>
    <t>400M-8-6</t>
  </si>
  <si>
    <t>9</t>
  </si>
  <si>
    <t>10</t>
  </si>
  <si>
    <t>11</t>
  </si>
  <si>
    <t>12</t>
  </si>
  <si>
    <t>13</t>
  </si>
  <si>
    <t>14</t>
  </si>
  <si>
    <t>15</t>
  </si>
  <si>
    <t>16</t>
  </si>
  <si>
    <t>Katılan Takım Sayısı</t>
  </si>
  <si>
    <t>Cirit Atlama Final</t>
  </si>
  <si>
    <t>100 Metre Final</t>
  </si>
  <si>
    <t>100 Metre Tasnif</t>
  </si>
  <si>
    <t>400 Metre Tasnif</t>
  </si>
  <si>
    <t>Üç Adım Atlama Final</t>
  </si>
  <si>
    <t>Üç Adım Atlama Tasnif</t>
  </si>
  <si>
    <t>Gülle Atlama Tasnif</t>
  </si>
  <si>
    <t>Gülle Atlama Final</t>
  </si>
  <si>
    <t>Cirit Atlama Tasnif</t>
  </si>
  <si>
    <t>Yüksek-27</t>
  </si>
  <si>
    <t>Yüksek Atlama -( A-B ) Tasnif</t>
  </si>
  <si>
    <t>200 Metre Final</t>
  </si>
  <si>
    <t>400M.ENG-5-1</t>
  </si>
  <si>
    <t>400M.ENG-5-2</t>
  </si>
  <si>
    <t>400M.ENG-5-3</t>
  </si>
  <si>
    <t>400M.ENG-5-4</t>
  </si>
  <si>
    <t>400M.ENG-5-5</t>
  </si>
  <si>
    <t>400M.ENG-5-6</t>
  </si>
  <si>
    <t>800M-4-1</t>
  </si>
  <si>
    <t>800M-4-2</t>
  </si>
  <si>
    <t>800M-4-3</t>
  </si>
  <si>
    <t>800M-4-4</t>
  </si>
  <si>
    <t>800M-4-5</t>
  </si>
  <si>
    <t>800M-4-6</t>
  </si>
  <si>
    <t>800M-4-7</t>
  </si>
  <si>
    <t>800M-4-8</t>
  </si>
  <si>
    <t>800M-4-9</t>
  </si>
  <si>
    <t>09 Mayıs 2015 - 09.30</t>
  </si>
  <si>
    <t>09 Mayıs 2015 - 10.15</t>
  </si>
  <si>
    <t>09 Mayıs 2015 - 10.30</t>
  </si>
  <si>
    <t>09 Mayıs 2015 - 11.30</t>
  </si>
  <si>
    <t>09 Mayıs 2015 - 12.30</t>
  </si>
  <si>
    <t>09 Mayıs 2015 - 19.00</t>
  </si>
  <si>
    <t>09 Mayıs 2015 - 16.00</t>
  </si>
  <si>
    <t>09 Mayıs 2015 - 16.15</t>
  </si>
  <si>
    <t>09 Mayıs 2015 - 17.00</t>
  </si>
  <si>
    <t>09 Mayıs 2015 - 17.30</t>
  </si>
  <si>
    <t>09 Mayıs 2015 - 18.30</t>
  </si>
  <si>
    <t>10 Mayıs 2015 - 09.30</t>
  </si>
  <si>
    <t>10 Mayıs 2015 - 10.20</t>
  </si>
  <si>
    <t>10 Mayıs 2015 - 11.30</t>
  </si>
  <si>
    <t>10 Mayıs 2015 - 12.30</t>
  </si>
  <si>
    <t>10 Mayıs 2015 - 16.30</t>
  </si>
  <si>
    <t>10 Mayıs 2015 - 17.20</t>
  </si>
  <si>
    <t>10 Mayıs 2015 - 17.30</t>
  </si>
  <si>
    <t>10 Mayıs 2015 - 18.00</t>
  </si>
  <si>
    <t>10 Mayıs 2015 - 18.20</t>
  </si>
  <si>
    <t>10 Mayıs 2015 - 19.00</t>
  </si>
  <si>
    <t>10 Mayıs 2015 - 20.00</t>
  </si>
  <si>
    <t>11 Mayıs 2015 - 10.00</t>
  </si>
  <si>
    <t>11 Mayıs 2015 - 10.10</t>
  </si>
  <si>
    <t>11 Mayıs 2015 - 11.00</t>
  </si>
  <si>
    <t>11 Mayıs 2015 - 14.00</t>
  </si>
  <si>
    <t>11 Mayıs 2015 - 12.30</t>
  </si>
  <si>
    <t>11 Mayıs 2015 - 11.20</t>
  </si>
  <si>
    <t>11 Mayıs 2015 - 13.40</t>
  </si>
  <si>
    <t>UZUNB</t>
  </si>
  <si>
    <t>İLİ-OKULU</t>
  </si>
  <si>
    <t>UZUNA</t>
  </si>
  <si>
    <t>X</t>
  </si>
  <si>
    <t>-</t>
  </si>
  <si>
    <t>NM</t>
  </si>
  <si>
    <t>Uzun Atlama Final</t>
  </si>
  <si>
    <t>Uzun Atlama Tasnif</t>
  </si>
  <si>
    <t>UZUN-38</t>
  </si>
  <si>
    <t>DİSKB</t>
  </si>
  <si>
    <t>DİSKA</t>
  </si>
  <si>
    <t>-1,3</t>
  </si>
  <si>
    <t>+0,6</t>
  </si>
  <si>
    <t>0,0</t>
  </si>
  <si>
    <t>+0,9</t>
  </si>
  <si>
    <t>+1,6</t>
  </si>
  <si>
    <t>+1,8</t>
  </si>
  <si>
    <t>+0,8</t>
  </si>
  <si>
    <t>DNS</t>
  </si>
  <si>
    <t>NOT : ISPARTA ATLETİZM PİSTİNİN ÖLÇÜLERİNİN UYGUN OLMADIĞI TUTANAK İLE TESPİT EDİLMİŞ OLDUĞUNDAN, KOŞULARDA ELDE EDİLEN DERECELER RESMİ SONUÇ OLARAK DEĞERLENDİRİLMEMİŞTİR.</t>
  </si>
  <si>
    <t>MEDENİ ÖZKAN</t>
  </si>
  <si>
    <t>BİTLİS-EREN ÜNİVERSİTESİ</t>
  </si>
  <si>
    <t>4X100M-5-1</t>
  </si>
  <si>
    <t>4X100M-5-2</t>
  </si>
  <si>
    <t>4X100M-5-3</t>
  </si>
  <si>
    <t>4X100M-5-4</t>
  </si>
  <si>
    <t>4X100M-5-5</t>
  </si>
  <si>
    <t>4X100M-5-6</t>
  </si>
  <si>
    <t>HÜSEYİN PAK</t>
  </si>
  <si>
    <t>+0,5</t>
  </si>
  <si>
    <t>+1,9</t>
  </si>
  <si>
    <t>5000 Metre Yürüyüş</t>
  </si>
  <si>
    <t>SERİF YALTA</t>
  </si>
  <si>
    <t>17</t>
  </si>
  <si>
    <t>18</t>
  </si>
  <si>
    <t>4X400M-5-1</t>
  </si>
  <si>
    <t>4X400M-5-2</t>
  </si>
  <si>
    <t>4X400M-5-3</t>
  </si>
  <si>
    <t>4X400M-5-4</t>
  </si>
  <si>
    <t>4X400M-5-5</t>
  </si>
  <si>
    <t>4X400M-5-6</t>
  </si>
  <si>
    <t>DQ(162-6)</t>
  </si>
  <si>
    <t>-0,20</t>
  </si>
  <si>
    <t>+0,30</t>
  </si>
  <si>
    <t>-0,7</t>
  </si>
  <si>
    <t>+0,10</t>
  </si>
  <si>
    <t>-1,10</t>
  </si>
  <si>
    <t>-0,30</t>
  </si>
  <si>
    <t>-0,2</t>
  </si>
  <si>
    <t>DNF</t>
  </si>
  <si>
    <t>SERDAL TUNÇ</t>
  </si>
  <si>
    <t>ABDULLAH YAVUZ</t>
  </si>
  <si>
    <t>Disk Atma-B GRUBU SEÇME</t>
  </si>
  <si>
    <t>MEDENİ DEMİR(P)</t>
  </si>
  <si>
    <t>KATILAN TAKIMLAR</t>
  </si>
  <si>
    <t>S.NO</t>
  </si>
  <si>
    <t>0</t>
  </si>
  <si>
    <t>+1,3</t>
  </si>
  <si>
    <t>+1,5</t>
  </si>
  <si>
    <t>+1,2</t>
  </si>
  <si>
    <t>+2,2</t>
  </si>
  <si>
    <t>DQ(162-7)</t>
  </si>
  <si>
    <t>DQ(125-5)</t>
  </si>
  <si>
    <t>639
643
647
645</t>
  </si>
  <si>
    <t>FERHAT YILDIRIM
SERDAL TUNÇ
ÜMİT BOZBEY
SİNAN DOĞAN</t>
  </si>
  <si>
    <t>30.08.1989
04.01.1993
16.08.1994
07.08.1993</t>
  </si>
  <si>
    <t>647
635
648
643</t>
  </si>
  <si>
    <t>ÜMİT BOZBEY
ABDULLAH YAVUZ
ZEKERİYA BARBAROS
SERDAL TUNÇ</t>
  </si>
  <si>
    <t>16.08.1994
04.8.1994
16.06.1996
04.01.1993</t>
  </si>
  <si>
    <t>200 Metre Genel Tasnif</t>
  </si>
  <si>
    <t>200 Metre Seçme Tasnif</t>
  </si>
  <si>
    <t>-1,5</t>
  </si>
  <si>
    <t>+0,7</t>
  </si>
  <si>
    <t>-1,2</t>
  </si>
  <si>
    <t>+0,90</t>
  </si>
  <si>
    <t>+0,70</t>
  </si>
  <si>
    <t>-0,5</t>
  </si>
  <si>
    <t>-1,20</t>
  </si>
  <si>
    <t>-0,10</t>
  </si>
  <si>
    <t>+30</t>
  </si>
  <si>
    <t>DQ</t>
  </si>
  <si>
    <t>Uzun Atlama Seçme Tasnif</t>
  </si>
  <si>
    <t>100 Metre Seçme Tasnif</t>
  </si>
  <si>
    <t>Cirit Atlama Seçme Tasnif</t>
  </si>
  <si>
    <t>Üç Adım Atlama Seçme Tasnif</t>
  </si>
  <si>
    <t>Gülle Atlama Seçme Tasnif</t>
  </si>
  <si>
    <t>-0,6</t>
  </si>
  <si>
    <t>-1,7</t>
  </si>
  <si>
    <t>-1,0</t>
  </si>
  <si>
    <t>-0,4</t>
  </si>
  <si>
    <t>+0,3</t>
  </si>
  <si>
    <t>-0,8</t>
  </si>
  <si>
    <t>+0,1</t>
  </si>
  <si>
    <t>+1,4</t>
  </si>
  <si>
    <t>Disk Atma Final</t>
  </si>
  <si>
    <t>Disk Atma Tasnif</t>
  </si>
  <si>
    <t>Disk Atma Seçme Tasnif</t>
  </si>
  <si>
    <t>GÖKHAN YILMAZ
FERHAT ARGUN
CİHAT İLHAN
EKREM MERCAN</t>
  </si>
  <si>
    <t>NİMET ŞEN
FEYYAZ BARAN
ÇAĞDAŞ UÇAR
ÖMER SUAT ELDEM</t>
  </si>
  <si>
    <t>692
691
690
694</t>
  </si>
  <si>
    <t>YüksekB-27</t>
  </si>
  <si>
    <t xml:space="preserve">748
746
749
750
</t>
  </si>
  <si>
    <t>685
678
676
684</t>
  </si>
  <si>
    <t>SERKAN ŞİMŞEK
BAYRAM ÖZTAŞ
ALPER YÜKSEL
RAMİL GULİYEV</t>
  </si>
  <si>
    <t>ÇAĞLAYAN ERDEM 
MİKTAT KAYA 
TAYLAN AYTAÇ 
OĞULCAN DÜZYURT</t>
  </si>
  <si>
    <t>713
722
726
724</t>
  </si>
  <si>
    <t>HALİT KILIÇ
BATUHAN ALTINTAŞ
UTKU ÇOBANOĞLU
İZZET SAFER</t>
  </si>
  <si>
    <t>1.3.1992
28.4.1996
8.2.1995
10.7.1990</t>
  </si>
  <si>
    <t xml:space="preserve">557
553
562
559
</t>
  </si>
  <si>
    <t>CAN ÖZÜPEK
MUSTAFA GÜÇLÜ
TEKYETTİN KÜKÜM
BARIŞ AKTAŞ</t>
  </si>
  <si>
    <t>2.2.1996
2.1.1994
1.2.1994
3.8.1993</t>
  </si>
  <si>
    <t>568
572
576
567</t>
  </si>
  <si>
    <t>KAAN AKALP
ÖZBERK KİRÇKAYA
M.YUSUF KARAHANCI
BATUHAN KÜÇÜK</t>
  </si>
  <si>
    <t>11.5.1993
8.9.1995
4.5.1994
12.5.1995</t>
  </si>
  <si>
    <t>611
689
612
606</t>
  </si>
  <si>
    <t>HALİL YILMAZ
ARMAĞAN ÇOBAN
ÖZGÜR ARSLAN
SABRİ YILMAZ</t>
  </si>
  <si>
    <t>665
662
667
670</t>
  </si>
  <si>
    <t>TURGAY MAZREKU
SERKAN YILDIZ
KADİR M.SİYAHKURT
ÜMİT SARI</t>
  </si>
  <si>
    <t>524
529
533
523</t>
  </si>
  <si>
    <t>NAZMİ CEM AKKUŞ
MUSTAFA MUTLU
F.OĞUZHAN DEMİRKAN
EVRİM ALDEMİR</t>
  </si>
  <si>
    <t>775
773
770
769</t>
  </si>
  <si>
    <t>12.3.1989
9.12.1993
14.4.1991
6.11.1995</t>
  </si>
  <si>
    <t>İSMAİL ÖZ ÖZDEMİR
ORHUN EKSİN
ARDA AKDEMİR
ARİF ÇAKIR</t>
  </si>
  <si>
    <t>20.5.1993
18.7.1993
12.2.1993
10.6.1992</t>
  </si>
  <si>
    <t>860
865
857
858</t>
  </si>
  <si>
    <t>HAKKI GÜNAYDIN
BURAK BOLAT
FATİH ŞEKER
UMUT KORKMAZ</t>
  </si>
  <si>
    <t>15.6.1994
1.1.1995
4.9.1994
27.11.1993</t>
  </si>
  <si>
    <t>847
845
846
853</t>
  </si>
  <si>
    <t>FATİH KOCA
ABDÜLKADİR GÖĞALP
MİKAİL YALÇIN
HASAN FURKAN CAN</t>
  </si>
  <si>
    <t>503
500
508
505</t>
  </si>
  <si>
    <t>HASAN TÜRKDAĞLI
EREN DEMİR
NURİ SEZER
SÜLEYMAN ULUTAŞ</t>
  </si>
  <si>
    <t>783
781
788
791</t>
  </si>
  <si>
    <t>CAN YILDIRIM
ŞEHMUS YİĞİTALP
HAŞİM YILMAZ
BUĞRAHAN KOCABEYOĞLU</t>
  </si>
  <si>
    <t>620
632
625
619</t>
  </si>
  <si>
    <t>8.5.1993
1.1.1997
13.6.1987
8.5.1993</t>
  </si>
  <si>
    <t>-5,3</t>
  </si>
  <si>
    <t>-3,3</t>
  </si>
  <si>
    <t>SEYYİD KUTUB TUĞ
MURAT ÖZKÖK
SİNAN HALLAÇ
TOLGA SEZGÜN</t>
  </si>
  <si>
    <t>3.9.1989
25.4.1992
20.1.1996
24.09.1992</t>
  </si>
  <si>
    <t>20.4.1992
25.9.1994
-
17.1.1993</t>
  </si>
  <si>
    <t>CUMALİ UMUTCAN EMEKTAŞ
ERKİN ÖZKAN
MUSTAFA GÜNEŞ
ALİ EKBER KAYAŞ</t>
  </si>
  <si>
    <t>29.06.1991
16.07.1990
22.03.1988
05.04.1987</t>
  </si>
  <si>
    <t>872
874
878
868</t>
  </si>
  <si>
    <t>UĞUR KARAÇAY
C.COŞKU OĞUŞ
Y.EMRE USLUCA
İSMET KOÇAK</t>
  </si>
  <si>
    <t>705
700
708
703</t>
  </si>
  <si>
    <t>29.4.1994
9.8.1989
15.11.1988
20.5.1992</t>
  </si>
  <si>
    <t>HÜSEYİN TOPRAK
HÜSEYİN ŞAŞ
YAKUP ÇARPANALI
METİN KILINÇ</t>
  </si>
  <si>
    <t>20.7.1989
29.10.1990
5.8.1991
22.11.1991</t>
  </si>
  <si>
    <t>653
652
659
656</t>
  </si>
  <si>
    <t>BORA KARADANA
HÜSEYİN BABAYİĞİT
KÜRŞAT DAĞDELEN
İLKER UZER</t>
  </si>
  <si>
    <t>752
755
757
756</t>
  </si>
  <si>
    <t>13.02.1991
27.11.1994
03.04.1994
06.021996</t>
  </si>
  <si>
    <t>MERTHAN AŞKIN
İSMAİL İLTER
SONER ÖZDEMİR
NURİ ÖRÜCÜ</t>
  </si>
  <si>
    <t>835
833
840
837</t>
  </si>
  <si>
    <t>YAĞIZ TEMUR
ŞAHİN BALÇIN
MESUT ÇAKAR
OSMAN DEMİR</t>
  </si>
  <si>
    <t>539
617
613
615</t>
  </si>
  <si>
    <t>DQ
170/14</t>
  </si>
  <si>
    <t>DQ
170/15</t>
  </si>
  <si>
    <t>11.1.1995
12.2.1996
8.7.1996
27.9.1992</t>
  </si>
  <si>
    <t>2. Gün Erkekler</t>
  </si>
  <si>
    <t>1. Gün Erkekler</t>
  </si>
  <si>
    <t>110 Metre Engelli Tasnif</t>
  </si>
  <si>
    <t>110 Metre Engelli-FİNAL</t>
  </si>
  <si>
    <t>MUSTAFA ŞAHİN</t>
  </si>
  <si>
    <t>NİĞDE-NİĞDE ÜNİVERSİTESİ FERDİ</t>
  </si>
  <si>
    <t>MESUT ÇAKAR
MELİH KARABULUT
ORKUN ASLAN
OSMAN DEMİR</t>
  </si>
  <si>
    <t>613
616
614
615</t>
  </si>
  <si>
    <t xml:space="preserve">İBRAHİM AKSÖZ 
GÜNGÖR BAYRAM
GÖKHAN ÇİCEK 
ABDULLAH YILDIZ </t>
  </si>
  <si>
    <t>5.11.1994
17.01.1992
20.09.1992
02.01.1992</t>
  </si>
  <si>
    <t>710
712
700
711</t>
  </si>
  <si>
    <t>EDATOMOLA PSALM LEBI
YİĞİTCAN HEKİMOĞLU
VAHAP DEMİREL
O.AYADEJI OGEDENGB</t>
  </si>
  <si>
    <t>591
598
597
596</t>
  </si>
  <si>
    <t>MEKİN ARICI
MUAMMER TEMEL
TEKİN ADSIZ
MESUT ABA</t>
  </si>
  <si>
    <t>795
797
802
796</t>
  </si>
  <si>
    <t>1.1.1990
13.2.1989
6.4.1996
25.09.1994</t>
  </si>
  <si>
    <t>MUSTAFA YILMAZ
FERDİ TAMAM
CAN ÖZÜPEK
YAHYA TEDBİRLİ</t>
  </si>
  <si>
    <t>1.6.1994
5.9.1994
1.5.1994
2.2.1996</t>
  </si>
  <si>
    <t>566
569
568
577</t>
  </si>
  <si>
    <t>FEYYAZ BARAN
TEKİN DEMİR
RAMAZAN SÖNMEZ
ZAFER YAVUZOĞLU</t>
  </si>
  <si>
    <t>691
698
695
699</t>
  </si>
  <si>
    <t>İZZET SAFER
UTKU ÇOBANOĞLU
HALİT KILIÇ
BATUHAN ALTINTAŞ</t>
  </si>
  <si>
    <t>559
562
557
553</t>
  </si>
  <si>
    <t>AZİZ KOCAVELİ
CEYHUN DEMİRCİ
TOLGA SEZGÜN
SİNAN HALLAÇ</t>
  </si>
  <si>
    <t>29.11.1993
3.12.1993
15.9.1993
20.1.1996</t>
  </si>
  <si>
    <t>742
743
750
749</t>
  </si>
  <si>
    <t>SONER ÖZDEMİR
NURİ ÖRÜCÜ
SEDAT U.ERGENÇ
İSMAİL İLTER</t>
  </si>
  <si>
    <t>840
837
839
833</t>
  </si>
  <si>
    <t>-1,6</t>
  </si>
  <si>
    <t>DQ(168-7)</t>
  </si>
  <si>
    <t>Y.EMRE ÇAVUŞLİ
CİHAT PÖRGE
M.UĞUR KARAÇAY
İSMET KOÇAK</t>
  </si>
  <si>
    <t>29.4.1994
9.8.1989
14.7.1993
20.5.1992</t>
  </si>
  <si>
    <t>707
701
705
703</t>
  </si>
  <si>
    <t>ÇAĞLAYAN ERDEM
OĞULCAN DÜZYURT
TAYLAN AYTAÇ
MİKTAT KAYA</t>
  </si>
  <si>
    <t>12.2.1996
17.8.1993
21.5.1991
11.1.1995</t>
  </si>
  <si>
    <t>713
724
726
722</t>
  </si>
  <si>
    <t>17.2.1993
10.2.1996
10.6.1995
8.1.1995</t>
  </si>
  <si>
    <t>MUSTAFA BOYACI
ALİ ÇELİKSOY
MURAT KARAKAYA
YUNUS ÇOLAK</t>
  </si>
  <si>
    <t>850
842
849
855</t>
  </si>
  <si>
    <t>ONUR PASTUTMAZ
DENİZ EKSİN
MERİÇ AKPINAR
OĞUZHAN DÜNDAR</t>
  </si>
  <si>
    <t>811
805
808
810</t>
  </si>
  <si>
    <t>SAMET SÖYLEMEZ
SERKAN ÇAĞLAR
TOLGA TÜRKOĞLU
RESUL KOR</t>
  </si>
  <si>
    <t>735
737
738
733</t>
  </si>
  <si>
    <t>YİĞİT ŞAHİN
ARMAĞAN ÇOBAN
Y.EMRE BAYKAN
SABRİ YILMAZ</t>
  </si>
  <si>
    <t>671
662
520
670</t>
  </si>
  <si>
    <t>HÜSEYİN TOPRAK
M. ALİ TOSUN
YAVUZ AĞRALI
MUZAFFER BAYRAM</t>
  </si>
  <si>
    <t>20.7.1989
3.1.1991
11.11.1990
9.4.1992</t>
  </si>
  <si>
    <t>653
654
661
658</t>
  </si>
  <si>
    <t>YASİN TEKAL
BUĞRAHAN KOCABEYOĞLU
NASIR GÖKCELER
ERSİN ERDOGAN</t>
  </si>
  <si>
    <t>14.7.1991
27.1.1998
30.8.1995
1.2.1992</t>
  </si>
  <si>
    <t>634
619
628
623</t>
  </si>
  <si>
    <t>FERHAT BAYRAM
HASAN TÜRKDAĞLI
EREN DEMİR
ERDİ AKSU</t>
  </si>
  <si>
    <t>782
783
781
780</t>
  </si>
  <si>
    <t>SERKAN YILDIZ
KADİR M.SİYAHKURT
TUGAY MAZREKU
AHMET A.OBAD</t>
  </si>
  <si>
    <t>529
533
524
532</t>
  </si>
  <si>
    <t>KÜRŞAT DAĞDELEN
LEVENT ATEŞ
SERCAN ATALAY
MUSTAFA ARSLAN</t>
  </si>
  <si>
    <t>27.11.1994
6.2.1996
5.5.1990
29.7.1993</t>
  </si>
  <si>
    <t>757
758
762
760</t>
  </si>
  <si>
    <t>ARİF ÇAKIR
ONUR MUSAOĞLU
ARDA AKDEMİR
ORHUN EKSİN</t>
  </si>
  <si>
    <t>10.6.1992
28.4.1993
12.2.1993
18.7.1993</t>
  </si>
  <si>
    <t>858
864
857
865</t>
  </si>
  <si>
    <t>CENGİZ ÇEÇEN
SİNAN TATLI
AHMET COŞKUN
İBRAHİM CENİK</t>
  </si>
  <si>
    <t>679
686
675
681</t>
  </si>
  <si>
    <t>8.5.1995
4.1.1997
5.1.1996
1.1.1997</t>
  </si>
  <si>
    <t>30.6.1988
12.3.1989
30.7.1994
24.10.1991</t>
  </si>
  <si>
    <t>05.04.1987
16.07.1990
26.09.1987
22.03.1988</t>
  </si>
  <si>
    <t>ALPEREN ALTUNDAL
BEDRETTİN BULGURLU
FURKAN DEMİRKAN
UĞUR GÖKÇE</t>
  </si>
  <si>
    <t>764
765
770
778</t>
  </si>
  <si>
    <t>FATİH KOCA
F.HASAN CAN
MESTAN TARHAN
FATİH KORKUNÇ</t>
  </si>
  <si>
    <t>503
505
507
504</t>
  </si>
  <si>
    <t>KOÇ FEST ÜNİVERSİTELER ARASI ATLETİZM ŞAMPİYONASINA KATILAN TAKIMLAR</t>
  </si>
  <si>
    <t>ERKİN ÖZKAN
SAİT ÖZDEMİR
M.ALİ AKBAŞ
ŞEFİK KULUK</t>
  </si>
  <si>
    <t>874
881
877
882</t>
  </si>
  <si>
    <t>DQ(168/7)</t>
  </si>
  <si>
    <t>O</t>
  </si>
  <si>
    <t>Ü.REKORU</t>
  </si>
  <si>
    <t>1.3.1992
10.7.1990
8.2.1995
28.4.1996</t>
  </si>
  <si>
    <t>3. Gün  Erkekler</t>
  </si>
</sst>
</file>

<file path=xl/styles.xml><?xml version="1.0" encoding="utf-8"?>
<styleSheet xmlns="http://schemas.openxmlformats.org/spreadsheetml/2006/main">
  <numFmts count="8">
    <numFmt numFmtId="172" formatCode="[$-41F]d\ mmmm\ yyyy;@"/>
    <numFmt numFmtId="173" formatCode="[$-41F]d\ mmmm\ yyyy\ h:mm;@"/>
    <numFmt numFmtId="174" formatCode="0.0"/>
    <numFmt numFmtId="175" formatCode="hh:mm;@"/>
    <numFmt numFmtId="176" formatCode="00\.00"/>
    <numFmt numFmtId="177" formatCode="0\:00\.00"/>
    <numFmt numFmtId="178" formatCode="0\.00"/>
    <numFmt numFmtId="179" formatCode="00\:00\.00"/>
  </numFmts>
  <fonts count="142">
    <font>
      <sz val="10"/>
      <name val="Arial"/>
      <charset val="162"/>
    </font>
    <font>
      <sz val="8"/>
      <name val="Arial"/>
      <family val="2"/>
      <charset val="162"/>
    </font>
    <font>
      <u/>
      <sz val="10"/>
      <color indexed="12"/>
      <name val="Arial"/>
      <family val="2"/>
      <charset val="162"/>
    </font>
    <font>
      <sz val="10"/>
      <name val="Arial"/>
      <family val="2"/>
      <charset val="162"/>
    </font>
    <font>
      <u/>
      <sz val="10"/>
      <color indexed="12"/>
      <name val="Arial"/>
      <family val="2"/>
      <charset val="162"/>
    </font>
    <font>
      <sz val="10"/>
      <name val="Cambria"/>
      <family val="1"/>
      <charset val="162"/>
    </font>
    <font>
      <b/>
      <sz val="20"/>
      <name val="Cambria"/>
      <family val="1"/>
      <charset val="162"/>
    </font>
    <font>
      <b/>
      <sz val="16"/>
      <name val="Cambria"/>
      <family val="1"/>
      <charset val="162"/>
    </font>
    <font>
      <b/>
      <sz val="12"/>
      <name val="Cambria"/>
      <family val="1"/>
      <charset val="162"/>
    </font>
    <font>
      <sz val="11"/>
      <name val="Cambria"/>
      <family val="1"/>
      <charset val="162"/>
    </font>
    <font>
      <b/>
      <sz val="10"/>
      <name val="Cambria"/>
      <family val="1"/>
      <charset val="162"/>
    </font>
    <font>
      <b/>
      <sz val="11"/>
      <name val="Cambria"/>
      <family val="1"/>
      <charset val="162"/>
    </font>
    <font>
      <b/>
      <sz val="12"/>
      <color indexed="10"/>
      <name val="Cambria"/>
      <family val="1"/>
      <charset val="162"/>
    </font>
    <font>
      <b/>
      <sz val="11"/>
      <name val="Cambria"/>
      <family val="1"/>
      <charset val="162"/>
    </font>
    <font>
      <sz val="10"/>
      <color indexed="56"/>
      <name val="Cambria"/>
      <family val="1"/>
      <charset val="162"/>
    </font>
    <font>
      <b/>
      <sz val="16"/>
      <color indexed="56"/>
      <name val="Cambria"/>
      <family val="1"/>
      <charset val="162"/>
    </font>
    <font>
      <b/>
      <sz val="12"/>
      <color indexed="8"/>
      <name val="Cambria"/>
      <family val="1"/>
      <charset val="162"/>
    </font>
    <font>
      <b/>
      <sz val="14"/>
      <color indexed="56"/>
      <name val="Cambria"/>
      <family val="1"/>
      <charset val="162"/>
    </font>
    <font>
      <b/>
      <sz val="13"/>
      <name val="Cambria"/>
      <family val="1"/>
      <charset val="162"/>
    </font>
    <font>
      <sz val="8"/>
      <color indexed="56"/>
      <name val="Cambria"/>
      <family val="1"/>
      <charset val="162"/>
    </font>
    <font>
      <sz val="12"/>
      <name val="Cambria"/>
      <family val="1"/>
      <charset val="162"/>
    </font>
    <font>
      <sz val="9"/>
      <name val="Cambria"/>
      <family val="1"/>
      <charset val="162"/>
    </font>
    <font>
      <b/>
      <u/>
      <sz val="11"/>
      <color indexed="10"/>
      <name val="Cambria"/>
      <family val="1"/>
      <charset val="162"/>
    </font>
    <font>
      <b/>
      <sz val="9"/>
      <color indexed="8"/>
      <name val="Cambria"/>
      <family val="1"/>
      <charset val="162"/>
    </font>
    <font>
      <b/>
      <sz val="9"/>
      <color indexed="9"/>
      <name val="Cambria"/>
      <family val="1"/>
      <charset val="162"/>
    </font>
    <font>
      <u/>
      <sz val="8.5"/>
      <color indexed="12"/>
      <name val="Arial"/>
      <family val="2"/>
      <charset val="162"/>
    </font>
    <font>
      <sz val="11"/>
      <name val="Times New Roman"/>
      <family val="1"/>
      <charset val="162"/>
    </font>
    <font>
      <sz val="11"/>
      <name val="Arial"/>
      <family val="2"/>
      <charset val="162"/>
    </font>
    <font>
      <sz val="18"/>
      <name val="Arial"/>
      <family val="2"/>
      <charset val="162"/>
    </font>
    <font>
      <sz val="14"/>
      <name val="Cambria"/>
      <family val="1"/>
      <charset val="162"/>
    </font>
    <font>
      <sz val="14"/>
      <name val="Arial"/>
      <family val="2"/>
      <charset val="162"/>
    </font>
    <font>
      <b/>
      <sz val="16"/>
      <name val="Arial"/>
      <family val="2"/>
      <charset val="162"/>
    </font>
    <font>
      <b/>
      <sz val="14"/>
      <name val="Cambria"/>
      <family val="1"/>
      <charset val="162"/>
    </font>
    <font>
      <sz val="16"/>
      <name val="Cambria"/>
      <family val="1"/>
      <charset val="162"/>
    </font>
    <font>
      <sz val="11"/>
      <name val="Calibri"/>
      <family val="2"/>
      <charset val="162"/>
    </font>
    <font>
      <b/>
      <sz val="14"/>
      <name val="Calibri"/>
      <family val="2"/>
      <charset val="162"/>
    </font>
    <font>
      <b/>
      <sz val="14"/>
      <name val="Arial"/>
      <family val="2"/>
      <charset val="162"/>
    </font>
    <font>
      <u/>
      <sz val="11"/>
      <color theme="10"/>
      <name val="Calibri"/>
      <family val="2"/>
      <charset val="162"/>
      <scheme val="minor"/>
    </font>
    <font>
      <u/>
      <sz val="8.5"/>
      <color theme="10"/>
      <name val="Arial"/>
      <family val="2"/>
      <charset val="162"/>
    </font>
    <font>
      <sz val="11"/>
      <color theme="1"/>
      <name val="Calibri"/>
      <family val="2"/>
      <charset val="162"/>
      <scheme val="minor"/>
    </font>
    <font>
      <b/>
      <sz val="10"/>
      <name val="Cambria"/>
      <family val="1"/>
      <charset val="162"/>
      <scheme val="major"/>
    </font>
    <font>
      <b/>
      <sz val="11"/>
      <name val="Cambria"/>
      <family val="1"/>
      <charset val="162"/>
      <scheme val="major"/>
    </font>
    <font>
      <sz val="10"/>
      <name val="Cambria"/>
      <family val="1"/>
      <charset val="162"/>
      <scheme val="major"/>
    </font>
    <font>
      <sz val="8"/>
      <name val="Cambria"/>
      <family val="1"/>
      <charset val="162"/>
      <scheme val="major"/>
    </font>
    <font>
      <b/>
      <sz val="10"/>
      <color rgb="FF002060"/>
      <name val="Cambria"/>
      <family val="1"/>
      <charset val="162"/>
      <scheme val="major"/>
    </font>
    <font>
      <b/>
      <sz val="9"/>
      <color rgb="FF002060"/>
      <name val="Cambria"/>
      <family val="1"/>
      <charset val="162"/>
      <scheme val="major"/>
    </font>
    <font>
      <b/>
      <sz val="15"/>
      <color indexed="10"/>
      <name val="Cambria"/>
      <family val="1"/>
      <charset val="162"/>
      <scheme val="major"/>
    </font>
    <font>
      <b/>
      <sz val="15"/>
      <name val="Cambria"/>
      <family val="1"/>
      <charset val="162"/>
      <scheme val="major"/>
    </font>
    <font>
      <sz val="12"/>
      <name val="Cambria"/>
      <family val="1"/>
      <charset val="162"/>
      <scheme val="major"/>
    </font>
    <font>
      <sz val="14"/>
      <name val="Cambria"/>
      <family val="1"/>
      <charset val="162"/>
      <scheme val="major"/>
    </font>
    <font>
      <b/>
      <sz val="14"/>
      <name val="Cambria"/>
      <family val="1"/>
      <charset val="162"/>
      <scheme val="major"/>
    </font>
    <font>
      <b/>
      <sz val="12"/>
      <name val="Cambria"/>
      <family val="1"/>
      <charset val="162"/>
      <scheme val="major"/>
    </font>
    <font>
      <b/>
      <sz val="12"/>
      <color rgb="FF002060"/>
      <name val="Cambria"/>
      <family val="1"/>
      <charset val="162"/>
    </font>
    <font>
      <sz val="12"/>
      <color rgb="FFFF0000"/>
      <name val="Cambria"/>
      <family val="1"/>
      <charset val="162"/>
    </font>
    <font>
      <b/>
      <sz val="9"/>
      <name val="Cambria"/>
      <family val="1"/>
      <charset val="162"/>
      <scheme val="major"/>
    </font>
    <font>
      <b/>
      <sz val="12"/>
      <color indexed="21"/>
      <name val="Cambria"/>
      <family val="1"/>
      <charset val="162"/>
      <scheme val="major"/>
    </font>
    <font>
      <b/>
      <sz val="12"/>
      <color theme="1"/>
      <name val="Cambria"/>
      <family val="1"/>
      <charset val="162"/>
      <scheme val="major"/>
    </font>
    <font>
      <b/>
      <sz val="12"/>
      <color rgb="FFFF0000"/>
      <name val="Cambria"/>
      <family val="1"/>
      <charset val="162"/>
      <scheme val="major"/>
    </font>
    <font>
      <sz val="11"/>
      <name val="Cambria"/>
      <family val="1"/>
      <charset val="162"/>
      <scheme val="major"/>
    </font>
    <font>
      <b/>
      <sz val="14"/>
      <color rgb="FFFF0000"/>
      <name val="Cambria"/>
      <family val="1"/>
      <charset val="162"/>
      <scheme val="major"/>
    </font>
    <font>
      <b/>
      <sz val="16"/>
      <color rgb="FFFF0000"/>
      <name val="Cambria"/>
      <family val="1"/>
      <charset val="162"/>
      <scheme val="major"/>
    </font>
    <font>
      <b/>
      <sz val="10"/>
      <color rgb="FFFF0000"/>
      <name val="Cambria"/>
      <family val="1"/>
      <charset val="162"/>
    </font>
    <font>
      <b/>
      <sz val="14"/>
      <color rgb="FF002060"/>
      <name val="Cambria"/>
      <family val="1"/>
      <charset val="162"/>
      <scheme val="major"/>
    </font>
    <font>
      <sz val="10"/>
      <color indexed="8"/>
      <name val="Cambria"/>
      <family val="1"/>
      <charset val="162"/>
      <scheme val="major"/>
    </font>
    <font>
      <b/>
      <sz val="10"/>
      <color theme="1"/>
      <name val="Cambria"/>
      <family val="1"/>
      <charset val="162"/>
      <scheme val="major"/>
    </font>
    <font>
      <b/>
      <sz val="9"/>
      <color theme="1"/>
      <name val="Cambria"/>
      <family val="1"/>
      <charset val="162"/>
      <scheme val="major"/>
    </font>
    <font>
      <sz val="9"/>
      <color indexed="8"/>
      <name val="Cambria"/>
      <family val="1"/>
      <charset val="162"/>
      <scheme val="major"/>
    </font>
    <font>
      <sz val="10"/>
      <color theme="1"/>
      <name val="Arial"/>
      <family val="2"/>
      <charset val="162"/>
    </font>
    <font>
      <sz val="9"/>
      <color theme="1"/>
      <name val="Calibri"/>
      <family val="2"/>
      <charset val="162"/>
    </font>
    <font>
      <sz val="9"/>
      <color theme="1"/>
      <name val="Cambria"/>
      <family val="1"/>
      <charset val="162"/>
      <scheme val="major"/>
    </font>
    <font>
      <sz val="8"/>
      <color rgb="FFFF0000"/>
      <name val="Cambria"/>
      <family val="1"/>
      <charset val="162"/>
      <scheme val="major"/>
    </font>
    <font>
      <b/>
      <sz val="10"/>
      <color rgb="FFFF0000"/>
      <name val="Cambria"/>
      <family val="1"/>
      <charset val="162"/>
      <scheme val="major"/>
    </font>
    <font>
      <b/>
      <sz val="11"/>
      <color theme="1"/>
      <name val="Cambria"/>
      <family val="1"/>
      <charset val="162"/>
    </font>
    <font>
      <b/>
      <sz val="10"/>
      <color theme="1"/>
      <name val="Cambria"/>
      <family val="1"/>
      <charset val="162"/>
    </font>
    <font>
      <b/>
      <sz val="12"/>
      <color theme="1"/>
      <name val="Cambria"/>
      <family val="1"/>
      <charset val="162"/>
    </font>
    <font>
      <b/>
      <sz val="12"/>
      <color rgb="FFFF0000"/>
      <name val="Cambria"/>
      <family val="1"/>
      <charset val="162"/>
    </font>
    <font>
      <sz val="16"/>
      <color rgb="FFFF0000"/>
      <name val="Cambria"/>
      <family val="1"/>
      <charset val="162"/>
      <scheme val="major"/>
    </font>
    <font>
      <sz val="12"/>
      <color theme="1"/>
      <name val="Cambria"/>
      <family val="1"/>
      <charset val="162"/>
      <scheme val="major"/>
    </font>
    <font>
      <b/>
      <sz val="12"/>
      <color theme="0"/>
      <name val="Cambria"/>
      <family val="1"/>
      <charset val="162"/>
    </font>
    <font>
      <sz val="12"/>
      <color theme="0"/>
      <name val="Cambria"/>
      <family val="1"/>
      <charset val="162"/>
    </font>
    <font>
      <sz val="10"/>
      <color theme="1"/>
      <name val="Cambria"/>
      <family val="1"/>
      <charset val="162"/>
    </font>
    <font>
      <sz val="12"/>
      <color theme="1"/>
      <name val="Cambria"/>
      <family val="1"/>
      <charset val="162"/>
    </font>
    <font>
      <sz val="12"/>
      <color rgb="FFFF0000"/>
      <name val="Cambria"/>
      <family val="1"/>
      <charset val="162"/>
      <scheme val="major"/>
    </font>
    <font>
      <sz val="18"/>
      <name val="Cambria"/>
      <family val="1"/>
      <charset val="162"/>
      <scheme val="major"/>
    </font>
    <font>
      <sz val="8"/>
      <color rgb="FFFF0000"/>
      <name val="Arial"/>
      <family val="2"/>
      <charset val="162"/>
    </font>
    <font>
      <sz val="9"/>
      <name val="Cambria"/>
      <family val="1"/>
      <charset val="162"/>
      <scheme val="major"/>
    </font>
    <font>
      <b/>
      <sz val="12"/>
      <color indexed="8"/>
      <name val="Cambria"/>
      <family val="1"/>
      <charset val="162"/>
      <scheme val="major"/>
    </font>
    <font>
      <b/>
      <sz val="10"/>
      <color rgb="FF002060"/>
      <name val="Cambria"/>
      <family val="1"/>
      <charset val="162"/>
    </font>
    <font>
      <b/>
      <sz val="16"/>
      <name val="Cambria"/>
      <family val="1"/>
      <charset val="162"/>
      <scheme val="major"/>
    </font>
    <font>
      <b/>
      <sz val="11"/>
      <color theme="1" tint="0.499984740745262"/>
      <name val="Cambria"/>
      <family val="1"/>
      <charset val="162"/>
      <scheme val="major"/>
    </font>
    <font>
      <b/>
      <sz val="11"/>
      <color rgb="FFFF0000"/>
      <name val="Cambria"/>
      <family val="1"/>
      <charset val="162"/>
      <scheme val="major"/>
    </font>
    <font>
      <b/>
      <sz val="18"/>
      <color rgb="FFFF0000"/>
      <name val="Cambria"/>
      <family val="1"/>
      <charset val="162"/>
      <scheme val="major"/>
    </font>
    <font>
      <sz val="24"/>
      <name val="Cambria"/>
      <family val="1"/>
      <charset val="162"/>
      <scheme val="major"/>
    </font>
    <font>
      <sz val="16"/>
      <name val="Cambria"/>
      <family val="1"/>
      <charset val="162"/>
      <scheme val="major"/>
    </font>
    <font>
      <sz val="16"/>
      <color theme="1"/>
      <name val="Cambria"/>
      <family val="1"/>
      <charset val="162"/>
      <scheme val="major"/>
    </font>
    <font>
      <b/>
      <sz val="20"/>
      <name val="Cambria"/>
      <family val="1"/>
      <charset val="162"/>
      <scheme val="major"/>
    </font>
    <font>
      <sz val="20"/>
      <name val="Cambria"/>
      <family val="1"/>
      <charset val="162"/>
      <scheme val="major"/>
    </font>
    <font>
      <b/>
      <sz val="20"/>
      <color rgb="FFFF0000"/>
      <name val="Cambria"/>
      <family val="1"/>
      <charset val="162"/>
      <scheme val="major"/>
    </font>
    <font>
      <b/>
      <sz val="24"/>
      <color rgb="FFFF0000"/>
      <name val="Cambria"/>
      <family val="1"/>
      <charset val="162"/>
      <scheme val="major"/>
    </font>
    <font>
      <sz val="11"/>
      <color indexed="8"/>
      <name val="Cambria"/>
      <family val="1"/>
      <charset val="162"/>
      <scheme val="major"/>
    </font>
    <font>
      <b/>
      <sz val="14"/>
      <color theme="3" tint="0.39997558519241921"/>
      <name val="Cambria"/>
      <family val="1"/>
      <charset val="162"/>
      <scheme val="major"/>
    </font>
    <font>
      <b/>
      <sz val="11"/>
      <color rgb="FFFF0000"/>
      <name val="Times New Roman"/>
      <family val="1"/>
      <charset val="162"/>
    </font>
    <font>
      <b/>
      <sz val="12"/>
      <color indexed="10"/>
      <name val="Cambria"/>
      <family val="1"/>
      <charset val="162"/>
      <scheme val="major"/>
    </font>
    <font>
      <b/>
      <sz val="16"/>
      <color rgb="FFFF0000"/>
      <name val="Cambria"/>
      <family val="1"/>
      <charset val="162"/>
    </font>
    <font>
      <b/>
      <sz val="14"/>
      <color rgb="FFFF0000"/>
      <name val="Arial"/>
      <family val="2"/>
      <charset val="162"/>
    </font>
    <font>
      <b/>
      <sz val="12"/>
      <color theme="0"/>
      <name val="Cambria"/>
      <family val="1"/>
      <charset val="162"/>
      <scheme val="major"/>
    </font>
    <font>
      <sz val="12"/>
      <color theme="0"/>
      <name val="Cambria"/>
      <family val="1"/>
      <charset val="162"/>
      <scheme val="major"/>
    </font>
    <font>
      <b/>
      <sz val="8"/>
      <color rgb="FFFF0000"/>
      <name val="Cambria"/>
      <family val="1"/>
      <charset val="162"/>
      <scheme val="major"/>
    </font>
    <font>
      <sz val="14"/>
      <color rgb="FFFF0000"/>
      <name val="Cambria"/>
      <family val="1"/>
      <charset val="162"/>
    </font>
    <font>
      <b/>
      <sz val="14"/>
      <color rgb="FFFF0000"/>
      <name val="Cambria"/>
      <family val="1"/>
      <charset val="162"/>
    </font>
    <font>
      <sz val="11"/>
      <color theme="1"/>
      <name val="Cambria"/>
      <family val="1"/>
      <charset val="162"/>
      <scheme val="major"/>
    </font>
    <font>
      <sz val="11"/>
      <color rgb="FFFF0000"/>
      <name val="Cambria"/>
      <family val="1"/>
      <charset val="162"/>
      <scheme val="major"/>
    </font>
    <font>
      <b/>
      <sz val="11"/>
      <color rgb="FF002060"/>
      <name val="Cambria"/>
      <family val="1"/>
      <charset val="162"/>
      <scheme val="major"/>
    </font>
    <font>
      <sz val="16"/>
      <color rgb="FFFF0000"/>
      <name val="Cambria"/>
      <family val="1"/>
      <charset val="162"/>
    </font>
    <font>
      <sz val="20"/>
      <color rgb="FFFF0000"/>
      <name val="Cambria"/>
      <family val="1"/>
      <charset val="162"/>
      <scheme val="major"/>
    </font>
    <font>
      <sz val="20"/>
      <color theme="1"/>
      <name val="Cambria"/>
      <family val="1"/>
      <charset val="162"/>
      <scheme val="major"/>
    </font>
    <font>
      <sz val="14"/>
      <color theme="1"/>
      <name val="Cambria"/>
      <family val="1"/>
      <charset val="162"/>
      <scheme val="major"/>
    </font>
    <font>
      <sz val="14"/>
      <color rgb="FFFF0000"/>
      <name val="Cambria"/>
      <family val="1"/>
      <charset val="162"/>
      <scheme val="major"/>
    </font>
    <font>
      <b/>
      <sz val="14"/>
      <color theme="1" tint="0.499984740745262"/>
      <name val="Cambria"/>
      <family val="1"/>
      <charset val="162"/>
      <scheme val="major"/>
    </font>
    <font>
      <sz val="10"/>
      <color theme="1"/>
      <name val="Cambria"/>
      <family val="1"/>
      <charset val="162"/>
      <scheme val="major"/>
    </font>
    <font>
      <sz val="10"/>
      <color rgb="FFFF0000"/>
      <name val="Cambria"/>
      <family val="1"/>
      <charset val="162"/>
      <scheme val="major"/>
    </font>
    <font>
      <sz val="10"/>
      <color rgb="FFFF0000"/>
      <name val="Cambria"/>
      <family val="1"/>
      <charset val="162"/>
    </font>
    <font>
      <b/>
      <sz val="12"/>
      <color rgb="FF0070C0"/>
      <name val="Cambria"/>
      <family val="1"/>
      <charset val="162"/>
    </font>
    <font>
      <b/>
      <sz val="22"/>
      <color rgb="FFFF0000"/>
      <name val="Cambria"/>
      <family val="1"/>
      <charset val="162"/>
    </font>
    <font>
      <b/>
      <sz val="22"/>
      <color rgb="FF0070C0"/>
      <name val="Cambria"/>
      <family val="1"/>
      <charset val="162"/>
    </font>
    <font>
      <b/>
      <sz val="14"/>
      <color rgb="FF002060"/>
      <name val="Cambria"/>
      <family val="1"/>
      <charset val="162"/>
    </font>
    <font>
      <b/>
      <sz val="16"/>
      <color indexed="8"/>
      <name val="Cambria"/>
      <family val="1"/>
      <charset val="162"/>
      <scheme val="major"/>
    </font>
    <font>
      <b/>
      <sz val="13"/>
      <color theme="1"/>
      <name val="Cambria"/>
      <family val="1"/>
      <charset val="162"/>
      <scheme val="major"/>
    </font>
    <font>
      <b/>
      <sz val="14"/>
      <color indexed="56"/>
      <name val="Cambria"/>
      <family val="1"/>
      <charset val="162"/>
      <scheme val="major"/>
    </font>
    <font>
      <b/>
      <sz val="12"/>
      <color rgb="FFFF0000"/>
      <name val="Arial"/>
      <family val="2"/>
      <charset val="162"/>
    </font>
    <font>
      <b/>
      <sz val="36"/>
      <color theme="1"/>
      <name val="Cambria"/>
      <family val="1"/>
      <charset val="162"/>
      <scheme val="major"/>
    </font>
    <font>
      <b/>
      <sz val="36"/>
      <color indexed="56"/>
      <name val="Cambria"/>
      <family val="1"/>
      <charset val="162"/>
      <scheme val="major"/>
    </font>
    <font>
      <b/>
      <sz val="48"/>
      <color rgb="FFFF0000"/>
      <name val="Cambria"/>
      <family val="1"/>
      <charset val="162"/>
      <scheme val="major"/>
    </font>
    <font>
      <b/>
      <sz val="18"/>
      <name val="Cambria"/>
      <family val="1"/>
      <charset val="162"/>
      <scheme val="major"/>
    </font>
    <font>
      <b/>
      <sz val="48"/>
      <name val="Cambria"/>
      <family val="1"/>
      <charset val="162"/>
      <scheme val="major"/>
    </font>
    <font>
      <b/>
      <sz val="22"/>
      <name val="Cambria"/>
      <family val="1"/>
      <charset val="162"/>
      <scheme val="major"/>
    </font>
    <font>
      <b/>
      <sz val="18"/>
      <color rgb="FF002060"/>
      <name val="Cambria"/>
      <family val="1"/>
      <charset val="162"/>
      <scheme val="major"/>
    </font>
    <font>
      <b/>
      <sz val="16"/>
      <color rgb="FF002060"/>
      <name val="Cambria"/>
      <family val="1"/>
      <charset val="162"/>
      <scheme val="major"/>
    </font>
    <font>
      <b/>
      <sz val="16"/>
      <color indexed="10"/>
      <name val="Cambria"/>
      <family val="1"/>
      <charset val="162"/>
      <scheme val="major"/>
    </font>
    <font>
      <b/>
      <sz val="16"/>
      <color indexed="56"/>
      <name val="Cambria"/>
      <family val="1"/>
      <charset val="162"/>
      <scheme val="major"/>
    </font>
    <font>
      <b/>
      <sz val="15"/>
      <color indexed="8"/>
      <name val="Cambria"/>
      <family val="1"/>
      <charset val="162"/>
      <scheme val="major"/>
    </font>
    <font>
      <b/>
      <sz val="14"/>
      <color theme="1"/>
      <name val="Cambria"/>
      <family val="1"/>
      <charset val="162"/>
      <scheme val="major"/>
    </font>
  </fonts>
  <fills count="20">
    <fill>
      <patternFill patternType="none"/>
    </fill>
    <fill>
      <patternFill patternType="gray125"/>
    </fill>
    <fill>
      <patternFill patternType="solid">
        <fgColor indexed="9"/>
        <bgColor indexed="64"/>
      </patternFill>
    </fill>
    <fill>
      <patternFill patternType="solid">
        <fgColor indexed="26"/>
        <bgColor indexed="64"/>
      </patternFill>
    </fill>
    <fill>
      <patternFill patternType="solid">
        <fgColor indexed="27"/>
        <bgColor indexed="64"/>
      </patternFill>
    </fill>
    <fill>
      <patternFill patternType="solid">
        <fgColor indexed="46"/>
        <bgColor indexed="64"/>
      </patternFill>
    </fill>
    <fill>
      <patternFill patternType="solid">
        <fgColor indexed="31"/>
        <bgColor indexed="64"/>
      </patternFill>
    </fill>
    <fill>
      <patternFill patternType="solid">
        <fgColor rgb="FFFFFFCC"/>
        <bgColor indexed="64"/>
      </patternFill>
    </fill>
    <fill>
      <patternFill patternType="solid">
        <fgColor theme="0"/>
        <bgColor indexed="64"/>
      </patternFill>
    </fill>
    <fill>
      <patternFill patternType="solid">
        <fgColor rgb="FFD9F1FF"/>
        <bgColor indexed="64"/>
      </patternFill>
    </fill>
    <fill>
      <patternFill patternType="solid">
        <fgColor theme="9" tint="0.79998168889431442"/>
        <bgColor indexed="64"/>
      </patternFill>
    </fill>
    <fill>
      <patternFill patternType="solid">
        <fgColor rgb="FFFEF6F0"/>
        <bgColor indexed="64"/>
      </patternFill>
    </fill>
    <fill>
      <patternFill patternType="solid">
        <fgColor rgb="FFE7F6FF"/>
        <bgColor indexed="64"/>
      </patternFill>
    </fill>
    <fill>
      <patternFill patternType="solid">
        <fgColor theme="8" tint="0.79998168889431442"/>
        <bgColor indexed="64"/>
      </patternFill>
    </fill>
    <fill>
      <patternFill patternType="solid">
        <fgColor rgb="FFE2F2F6"/>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rgb="FFF8EDAE"/>
        <bgColor indexed="64"/>
      </patternFill>
    </fill>
    <fill>
      <patternFill patternType="solid">
        <fgColor rgb="FFFFFF00"/>
        <bgColor indexed="64"/>
      </patternFill>
    </fill>
  </fills>
  <borders count="40">
    <border>
      <left/>
      <right/>
      <top/>
      <bottom/>
      <diagonal/>
    </border>
    <border>
      <left/>
      <right/>
      <top/>
      <bottom style="dashDot">
        <color indexed="64"/>
      </bottom>
      <diagonal/>
    </border>
    <border>
      <left style="thin">
        <color indexed="64"/>
      </left>
      <right style="thin">
        <color indexed="64"/>
      </right>
      <top style="thin">
        <color indexed="64"/>
      </top>
      <bottom style="thin">
        <color indexed="64"/>
      </bottom>
      <diagonal/>
    </border>
    <border>
      <left/>
      <right/>
      <top style="dashDot">
        <color indexed="64"/>
      </top>
      <bottom/>
      <diagonal/>
    </border>
    <border>
      <left/>
      <right/>
      <top/>
      <bottom style="thin">
        <color indexed="64"/>
      </bottom>
      <diagonal/>
    </border>
    <border>
      <left/>
      <right/>
      <top style="dashDotDot">
        <color indexed="64"/>
      </top>
      <bottom style="dashDotDot">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ashDot">
        <color indexed="64"/>
      </top>
      <bottom style="thin">
        <color indexed="64"/>
      </bottom>
      <diagonal/>
    </border>
    <border>
      <left style="dashDotDot">
        <color indexed="64"/>
      </left>
      <right/>
      <top style="dashDotDot">
        <color indexed="64"/>
      </top>
      <bottom style="dashDotDot">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dashDotDot">
        <color indexed="64"/>
      </top>
      <bottom style="dashDotDot">
        <color indexed="64"/>
      </bottom>
      <diagonal/>
    </border>
    <border>
      <left style="medium">
        <color indexed="64"/>
      </left>
      <right/>
      <top/>
      <bottom style="medium">
        <color indexed="64"/>
      </bottom>
      <diagonal/>
    </border>
    <border>
      <left/>
      <right/>
      <top/>
      <bottom style="medium">
        <color indexed="64"/>
      </bottom>
      <diagonal/>
    </border>
    <border>
      <left/>
      <right style="dashDotDot">
        <color indexed="64"/>
      </right>
      <top/>
      <bottom/>
      <diagonal/>
    </border>
    <border>
      <left style="medium">
        <color indexed="64"/>
      </left>
      <right/>
      <top style="dashDot">
        <color indexed="64"/>
      </top>
      <bottom style="dashDotDot">
        <color indexed="64"/>
      </bottom>
      <diagonal/>
    </border>
    <border>
      <left/>
      <right/>
      <top style="dashDot">
        <color indexed="64"/>
      </top>
      <bottom style="dashDotDot">
        <color indexed="64"/>
      </bottom>
      <diagonal/>
    </border>
    <border>
      <left/>
      <right style="medium">
        <color indexed="64"/>
      </right>
      <top style="dashDot">
        <color indexed="64"/>
      </top>
      <bottom style="dashDotDot">
        <color indexed="64"/>
      </bottom>
      <diagonal/>
    </border>
    <border>
      <left style="medium">
        <color indexed="64"/>
      </left>
      <right/>
      <top style="dashDotDot">
        <color indexed="64"/>
      </top>
      <bottom/>
      <diagonal/>
    </border>
    <border>
      <left/>
      <right/>
      <top style="dashDotDot">
        <color indexed="64"/>
      </top>
      <bottom/>
      <diagonal/>
    </border>
    <border>
      <left/>
      <right style="dashDotDot">
        <color indexed="64"/>
      </right>
      <top style="dashDotDot">
        <color indexed="64"/>
      </top>
      <bottom/>
      <diagonal/>
    </border>
    <border>
      <left style="medium">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dashDot">
        <color indexed="64"/>
      </top>
      <bottom style="dashDot">
        <color indexed="64"/>
      </bottom>
      <diagonal/>
    </border>
  </borders>
  <cellStyleXfs count="11">
    <xf numFmtId="0" fontId="0" fillId="0" borderId="0"/>
    <xf numFmtId="0" fontId="37" fillId="0" borderId="0" applyNumberFormat="0" applyFill="0" applyBorder="0" applyAlignment="0" applyProtection="0"/>
    <xf numFmtId="0" fontId="2" fillId="0" borderId="0" applyNumberFormat="0" applyFill="0" applyBorder="0" applyAlignment="0" applyProtection="0">
      <alignment vertical="top"/>
      <protection locked="0"/>
    </xf>
    <xf numFmtId="0" fontId="38" fillId="0" borderId="0" applyNumberFormat="0" applyFill="0" applyBorder="0" applyAlignment="0" applyProtection="0">
      <alignment vertical="top"/>
      <protection locked="0"/>
    </xf>
    <xf numFmtId="0" fontId="25" fillId="0" borderId="0" applyNumberFormat="0" applyFill="0" applyBorder="0" applyAlignment="0" applyProtection="0"/>
    <xf numFmtId="0" fontId="4"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2" fillId="0" borderId="0" applyNumberFormat="0" applyFill="0" applyBorder="0" applyAlignment="0" applyProtection="0"/>
    <xf numFmtId="0" fontId="2" fillId="0" borderId="0" applyNumberFormat="0" applyFill="0" applyBorder="0" applyAlignment="0" applyProtection="0"/>
    <xf numFmtId="0" fontId="3" fillId="0" borderId="0"/>
    <xf numFmtId="0" fontId="39" fillId="0" borderId="0"/>
  </cellStyleXfs>
  <cellXfs count="671">
    <xf numFmtId="0" fontId="0" fillId="0" borderId="0" xfId="0"/>
    <xf numFmtId="0" fontId="5" fillId="0" borderId="0" xfId="0" applyFont="1"/>
    <xf numFmtId="0" fontId="3" fillId="0" borderId="0" xfId="0" applyFont="1"/>
    <xf numFmtId="0" fontId="10" fillId="0" borderId="0" xfId="9" applyFont="1" applyAlignment="1" applyProtection="1">
      <alignment wrapText="1"/>
      <protection locked="0"/>
    </xf>
    <xf numFmtId="0" fontId="10" fillId="0" borderId="0" xfId="9" applyFont="1" applyAlignment="1" applyProtection="1">
      <alignment vertical="center" wrapText="1"/>
      <protection locked="0"/>
    </xf>
    <xf numFmtId="0" fontId="10" fillId="2" borderId="0" xfId="9" applyFont="1" applyFill="1" applyBorder="1" applyAlignment="1" applyProtection="1">
      <alignment horizontal="left" vertical="center" wrapText="1"/>
      <protection locked="0"/>
    </xf>
    <xf numFmtId="0" fontId="11" fillId="2" borderId="0" xfId="9" applyFont="1" applyFill="1" applyBorder="1" applyAlignment="1" applyProtection="1">
      <alignment vertical="center" wrapText="1"/>
      <protection locked="0"/>
    </xf>
    <xf numFmtId="0" fontId="10" fillId="2" borderId="0" xfId="9" applyFont="1" applyFill="1" applyBorder="1" applyAlignment="1" applyProtection="1">
      <alignment wrapText="1"/>
      <protection locked="0"/>
    </xf>
    <xf numFmtId="0" fontId="10" fillId="2" borderId="0" xfId="9" applyFont="1" applyFill="1" applyBorder="1" applyAlignment="1" applyProtection="1">
      <alignment horizontal="left" wrapText="1"/>
      <protection locked="0"/>
    </xf>
    <xf numFmtId="14" fontId="10" fillId="2" borderId="0" xfId="9" applyNumberFormat="1" applyFont="1" applyFill="1" applyBorder="1" applyAlignment="1" applyProtection="1">
      <alignment horizontal="left" vertical="center" wrapText="1"/>
      <protection locked="0"/>
    </xf>
    <xf numFmtId="0" fontId="40" fillId="0" borderId="0" xfId="9" applyFont="1" applyAlignment="1" applyProtection="1">
      <alignment wrapText="1"/>
      <protection locked="0"/>
    </xf>
    <xf numFmtId="0" fontId="40" fillId="0" borderId="0" xfId="9" applyFont="1" applyAlignment="1" applyProtection="1">
      <alignment vertical="center" wrapText="1"/>
      <protection locked="0"/>
    </xf>
    <xf numFmtId="0" fontId="40" fillId="2" borderId="0" xfId="9" applyFont="1" applyFill="1" applyBorder="1" applyAlignment="1" applyProtection="1">
      <alignment horizontal="left" vertical="center" wrapText="1"/>
      <protection locked="0"/>
    </xf>
    <xf numFmtId="0" fontId="41" fillId="2" borderId="0" xfId="9" applyFont="1" applyFill="1" applyBorder="1" applyAlignment="1" applyProtection="1">
      <alignment vertical="center" wrapText="1"/>
      <protection locked="0"/>
    </xf>
    <xf numFmtId="0" fontId="40" fillId="2" borderId="0" xfId="9" applyFont="1" applyFill="1" applyBorder="1" applyAlignment="1" applyProtection="1">
      <alignment wrapText="1"/>
      <protection locked="0"/>
    </xf>
    <xf numFmtId="0" fontId="40" fillId="2" borderId="0" xfId="9" applyFont="1" applyFill="1" applyBorder="1" applyAlignment="1" applyProtection="1">
      <alignment horizontal="left" wrapText="1"/>
      <protection locked="0"/>
    </xf>
    <xf numFmtId="14" fontId="40" fillId="2" borderId="0" xfId="9" applyNumberFormat="1" applyFont="1" applyFill="1" applyBorder="1" applyAlignment="1" applyProtection="1">
      <alignment horizontal="left" vertical="center" wrapText="1"/>
      <protection locked="0"/>
    </xf>
    <xf numFmtId="0" fontId="41" fillId="2" borderId="0" xfId="9" applyNumberFormat="1" applyFont="1" applyFill="1" applyBorder="1" applyAlignment="1" applyProtection="1">
      <alignment horizontal="right" vertical="center" wrapText="1"/>
      <protection locked="0"/>
    </xf>
    <xf numFmtId="0" fontId="42" fillId="0" borderId="0" xfId="9" applyFont="1" applyFill="1" applyAlignment="1">
      <alignment vertical="center"/>
    </xf>
    <xf numFmtId="0" fontId="42" fillId="0" borderId="0" xfId="9" applyFont="1" applyFill="1" applyAlignment="1">
      <alignment horizontal="center" vertical="center"/>
    </xf>
    <xf numFmtId="0" fontId="42" fillId="0" borderId="0" xfId="9" applyFont="1" applyFill="1"/>
    <xf numFmtId="0" fontId="43" fillId="0" borderId="0" xfId="9" applyFont="1" applyFill="1" applyAlignment="1">
      <alignment vertical="center"/>
    </xf>
    <xf numFmtId="0" fontId="42" fillId="0" borderId="0" xfId="9" applyFont="1" applyFill="1" applyAlignment="1">
      <alignment horizontal="center"/>
    </xf>
    <xf numFmtId="0" fontId="40" fillId="0" borderId="0" xfId="9" applyFont="1" applyFill="1" applyAlignment="1">
      <alignment horizontal="center"/>
    </xf>
    <xf numFmtId="14" fontId="42" fillId="0" borderId="0" xfId="9" applyNumberFormat="1" applyFont="1" applyFill="1"/>
    <xf numFmtId="0" fontId="42" fillId="0" borderId="0" xfId="9" applyFont="1" applyFill="1" applyBorder="1" applyAlignment="1"/>
    <xf numFmtId="0" fontId="42" fillId="0" borderId="0" xfId="9" applyFont="1" applyFill="1" applyAlignment="1"/>
    <xf numFmtId="2" fontId="42" fillId="0" borderId="0" xfId="9" applyNumberFormat="1" applyFont="1" applyFill="1" applyBorder="1" applyAlignment="1">
      <alignment horizontal="center"/>
    </xf>
    <xf numFmtId="0" fontId="41" fillId="7" borderId="1" xfId="9" applyFont="1" applyFill="1" applyBorder="1" applyAlignment="1" applyProtection="1">
      <alignment vertical="center" wrapText="1"/>
      <protection locked="0"/>
    </xf>
    <xf numFmtId="14" fontId="41" fillId="7" borderId="1" xfId="9" applyNumberFormat="1" applyFont="1" applyFill="1" applyBorder="1" applyAlignment="1" applyProtection="1">
      <alignment vertical="center" wrapText="1"/>
      <protection locked="0"/>
    </xf>
    <xf numFmtId="0" fontId="5" fillId="0" borderId="0" xfId="0" applyFont="1" applyAlignment="1">
      <alignment vertical="center"/>
    </xf>
    <xf numFmtId="0" fontId="42" fillId="0" borderId="0" xfId="9" applyFont="1" applyFill="1" applyAlignment="1">
      <alignment horizontal="left"/>
    </xf>
    <xf numFmtId="0" fontId="44" fillId="7" borderId="2" xfId="9" applyFont="1" applyFill="1" applyBorder="1" applyAlignment="1">
      <alignment horizontal="center" vertical="center" wrapText="1"/>
    </xf>
    <xf numFmtId="14" fontId="44" fillId="7" borderId="2" xfId="9" applyNumberFormat="1" applyFont="1" applyFill="1" applyBorder="1" applyAlignment="1">
      <alignment horizontal="center" vertical="center" wrapText="1"/>
    </xf>
    <xf numFmtId="0" fontId="44" fillId="7" borderId="2" xfId="9" applyNumberFormat="1" applyFont="1" applyFill="1" applyBorder="1" applyAlignment="1">
      <alignment horizontal="center" vertical="center" wrapText="1"/>
    </xf>
    <xf numFmtId="0" fontId="45" fillId="7" borderId="2" xfId="9" applyFont="1" applyFill="1" applyBorder="1" applyAlignment="1">
      <alignment horizontal="center" vertical="center" wrapText="1"/>
    </xf>
    <xf numFmtId="0" fontId="42" fillId="0" borderId="0" xfId="9" applyFont="1" applyFill="1" applyAlignment="1">
      <alignment horizontal="left" wrapText="1"/>
    </xf>
    <xf numFmtId="0" fontId="42" fillId="0" borderId="0" xfId="9" applyFont="1" applyFill="1" applyAlignment="1">
      <alignment wrapText="1"/>
    </xf>
    <xf numFmtId="0" fontId="42" fillId="0" borderId="0" xfId="9" applyNumberFormat="1" applyFont="1" applyFill="1" applyBorder="1" applyAlignment="1">
      <alignment horizontal="center" wrapText="1"/>
    </xf>
    <xf numFmtId="0" fontId="42" fillId="0" borderId="0" xfId="9" applyNumberFormat="1" applyFont="1" applyFill="1" applyBorder="1" applyAlignment="1">
      <alignment horizontal="left" wrapText="1"/>
    </xf>
    <xf numFmtId="0" fontId="42" fillId="0" borderId="0" xfId="9" applyNumberFormat="1" applyFont="1" applyFill="1" applyAlignment="1">
      <alignment horizontal="center" wrapText="1"/>
    </xf>
    <xf numFmtId="0" fontId="42" fillId="0" borderId="0" xfId="9" applyFont="1" applyFill="1" applyBorder="1" applyAlignment="1">
      <alignment horizontal="center" vertical="center" wrapText="1"/>
    </xf>
    <xf numFmtId="0" fontId="42" fillId="0" borderId="0" xfId="9" applyFont="1" applyFill="1" applyBorder="1" applyAlignment="1">
      <alignment wrapText="1"/>
    </xf>
    <xf numFmtId="0" fontId="40" fillId="0" borderId="0" xfId="9" applyFont="1" applyFill="1"/>
    <xf numFmtId="14" fontId="40" fillId="0" borderId="0" xfId="9" applyNumberFormat="1" applyFont="1" applyFill="1" applyAlignment="1">
      <alignment horizontal="center"/>
    </xf>
    <xf numFmtId="49" fontId="40" fillId="0" borderId="0" xfId="9" applyNumberFormat="1" applyFont="1" applyFill="1" applyAlignment="1">
      <alignment horizontal="center"/>
    </xf>
    <xf numFmtId="0" fontId="41" fillId="0" borderId="0" xfId="9" applyFont="1" applyFill="1" applyAlignment="1">
      <alignment horizontal="center"/>
    </xf>
    <xf numFmtId="0" fontId="40" fillId="8" borderId="0" xfId="9" applyFont="1" applyFill="1" applyBorder="1" applyAlignment="1" applyProtection="1">
      <alignment horizontal="left" vertical="center" wrapText="1"/>
      <protection locked="0"/>
    </xf>
    <xf numFmtId="14" fontId="40" fillId="8" borderId="0" xfId="9" applyNumberFormat="1" applyFont="1" applyFill="1" applyBorder="1" applyAlignment="1" applyProtection="1">
      <alignment horizontal="left" vertical="center" wrapText="1"/>
      <protection locked="0"/>
    </xf>
    <xf numFmtId="0" fontId="41" fillId="8" borderId="0" xfId="9" applyFont="1" applyFill="1" applyBorder="1" applyAlignment="1" applyProtection="1">
      <alignment horizontal="center" vertical="center" wrapText="1"/>
      <protection locked="0"/>
    </xf>
    <xf numFmtId="0" fontId="40" fillId="8" borderId="0" xfId="9" applyFont="1" applyFill="1" applyBorder="1" applyAlignment="1" applyProtection="1">
      <alignment horizontal="center" wrapText="1"/>
      <protection locked="0"/>
    </xf>
    <xf numFmtId="0" fontId="40" fillId="8" borderId="0" xfId="9" applyFont="1" applyFill="1" applyBorder="1" applyAlignment="1" applyProtection="1">
      <alignment horizontal="left" wrapText="1"/>
      <protection locked="0"/>
    </xf>
    <xf numFmtId="0" fontId="40" fillId="8" borderId="0" xfId="9" applyFont="1" applyFill="1" applyAlignment="1" applyProtection="1">
      <alignment wrapText="1"/>
      <protection locked="0"/>
    </xf>
    <xf numFmtId="0" fontId="46" fillId="7" borderId="3" xfId="9" applyFont="1" applyFill="1" applyBorder="1" applyAlignment="1" applyProtection="1">
      <alignment vertical="center" wrapText="1"/>
      <protection locked="0"/>
    </xf>
    <xf numFmtId="0" fontId="47" fillId="7" borderId="3" xfId="9" applyFont="1" applyFill="1" applyBorder="1" applyAlignment="1" applyProtection="1">
      <alignment vertical="center" wrapText="1"/>
      <protection locked="0"/>
    </xf>
    <xf numFmtId="0" fontId="47" fillId="0" borderId="0" xfId="9" applyFont="1" applyAlignment="1" applyProtection="1">
      <alignment vertical="center" wrapText="1"/>
      <protection locked="0"/>
    </xf>
    <xf numFmtId="0" fontId="47" fillId="7" borderId="1" xfId="9" applyFont="1" applyFill="1" applyBorder="1" applyAlignment="1" applyProtection="1">
      <alignment vertical="center" wrapText="1"/>
      <protection locked="0"/>
    </xf>
    <xf numFmtId="0" fontId="48" fillId="0" borderId="2" xfId="9" applyFont="1" applyFill="1" applyBorder="1" applyAlignment="1">
      <alignment horizontal="center" vertical="center"/>
    </xf>
    <xf numFmtId="178" fontId="49" fillId="0" borderId="2" xfId="9" applyNumberFormat="1" applyFont="1" applyFill="1" applyBorder="1" applyAlignment="1">
      <alignment horizontal="center" vertical="center"/>
    </xf>
    <xf numFmtId="0" fontId="50" fillId="0" borderId="0" xfId="9" applyFont="1" applyFill="1" applyAlignment="1">
      <alignment horizontal="left"/>
    </xf>
    <xf numFmtId="14" fontId="50" fillId="0" borderId="0" xfId="9" applyNumberFormat="1" applyFont="1" applyFill="1" applyAlignment="1">
      <alignment horizontal="center"/>
    </xf>
    <xf numFmtId="0" fontId="49" fillId="0" borderId="0" xfId="9" applyFont="1" applyFill="1" applyBorder="1" applyAlignment="1">
      <alignment horizontal="center" vertical="center" wrapText="1"/>
    </xf>
    <xf numFmtId="0" fontId="50" fillId="0" borderId="0" xfId="9" applyFont="1" applyFill="1" applyAlignment="1">
      <alignment horizontal="center"/>
    </xf>
    <xf numFmtId="0" fontId="50" fillId="0" borderId="0" xfId="9" applyFont="1" applyFill="1"/>
    <xf numFmtId="49" fontId="50" fillId="0" borderId="0" xfId="9" applyNumberFormat="1" applyFont="1" applyFill="1" applyAlignment="1">
      <alignment horizontal="center"/>
    </xf>
    <xf numFmtId="0" fontId="51" fillId="7" borderId="1" xfId="9" applyNumberFormat="1" applyFont="1" applyFill="1" applyBorder="1" applyAlignment="1" applyProtection="1">
      <alignment horizontal="right" vertical="center" wrapText="1"/>
      <protection locked="0"/>
    </xf>
    <xf numFmtId="0" fontId="5" fillId="0" borderId="2" xfId="9" applyFont="1" applyFill="1" applyBorder="1" applyAlignment="1" applyProtection="1">
      <alignment horizontal="center" vertical="center" wrapText="1"/>
      <protection locked="0"/>
    </xf>
    <xf numFmtId="0" fontId="10" fillId="0" borderId="0" xfId="9" applyFont="1" applyFill="1" applyAlignment="1" applyProtection="1">
      <alignment vertical="center" wrapText="1"/>
      <protection locked="0"/>
    </xf>
    <xf numFmtId="0" fontId="10" fillId="0" borderId="0" xfId="9" applyFont="1" applyFill="1" applyAlignment="1" applyProtection="1">
      <alignment wrapText="1"/>
      <protection locked="0"/>
    </xf>
    <xf numFmtId="0" fontId="10" fillId="0" borderId="0" xfId="9" applyFont="1" applyFill="1" applyAlignment="1" applyProtection="1">
      <alignment horizontal="center" vertical="center" wrapText="1"/>
      <protection locked="0"/>
    </xf>
    <xf numFmtId="0" fontId="10" fillId="0" borderId="0" xfId="9" applyFont="1" applyAlignment="1" applyProtection="1">
      <alignment horizontal="center" wrapText="1"/>
      <protection locked="0"/>
    </xf>
    <xf numFmtId="14" fontId="10" fillId="0" borderId="0" xfId="9" applyNumberFormat="1" applyFont="1" applyAlignment="1" applyProtection="1">
      <alignment horizontal="center" wrapText="1"/>
      <protection locked="0"/>
    </xf>
    <xf numFmtId="2" fontId="10" fillId="0" borderId="0" xfId="9" applyNumberFormat="1" applyFont="1" applyAlignment="1" applyProtection="1">
      <alignment horizontal="center" wrapText="1"/>
      <protection locked="0"/>
    </xf>
    <xf numFmtId="0" fontId="16" fillId="7" borderId="3" xfId="9" applyFont="1" applyFill="1" applyBorder="1" applyAlignment="1" applyProtection="1">
      <alignment horizontal="right" vertical="center" wrapText="1"/>
      <protection locked="0"/>
    </xf>
    <xf numFmtId="0" fontId="12" fillId="7" borderId="1" xfId="9" applyFont="1" applyFill="1" applyBorder="1" applyAlignment="1" applyProtection="1">
      <alignment vertical="center" wrapText="1"/>
      <protection locked="0"/>
    </xf>
    <xf numFmtId="0" fontId="52" fillId="9" borderId="2" xfId="9" applyFont="1" applyFill="1" applyBorder="1" applyAlignment="1" applyProtection="1">
      <alignment horizontal="center" vertical="center" wrapText="1"/>
      <protection locked="0"/>
    </xf>
    <xf numFmtId="0" fontId="20" fillId="0" borderId="2" xfId="9" applyFont="1" applyFill="1" applyBorder="1" applyAlignment="1" applyProtection="1">
      <alignment horizontal="center" vertical="center" wrapText="1"/>
      <protection locked="0"/>
    </xf>
    <xf numFmtId="0" fontId="53" fillId="0" borderId="2" xfId="9" applyFont="1" applyFill="1" applyBorder="1" applyAlignment="1" applyProtection="1">
      <alignment horizontal="center" vertical="center" wrapText="1"/>
      <protection locked="0"/>
    </xf>
    <xf numFmtId="14" fontId="20" fillId="0" borderId="2" xfId="9" applyNumberFormat="1" applyFont="1" applyFill="1" applyBorder="1" applyAlignment="1" applyProtection="1">
      <alignment horizontal="center" vertical="center" wrapText="1"/>
      <protection locked="0"/>
    </xf>
    <xf numFmtId="0" fontId="48" fillId="5" borderId="0" xfId="0" applyFont="1" applyFill="1" applyAlignment="1">
      <alignment horizontal="center" vertical="center"/>
    </xf>
    <xf numFmtId="0" fontId="48" fillId="5" borderId="0" xfId="0" applyFont="1" applyFill="1" applyAlignment="1">
      <alignment horizontal="left" vertical="center"/>
    </xf>
    <xf numFmtId="0" fontId="48" fillId="0" borderId="0" xfId="0" applyFont="1" applyAlignment="1">
      <alignment horizontal="center" vertical="center"/>
    </xf>
    <xf numFmtId="0" fontId="54" fillId="0" borderId="2" xfId="0" applyFont="1" applyBorder="1" applyAlignment="1">
      <alignment vertical="center" wrapText="1"/>
    </xf>
    <xf numFmtId="0" fontId="55" fillId="5" borderId="0" xfId="0" applyFont="1" applyFill="1" applyAlignment="1">
      <alignment horizontal="center" vertical="center"/>
    </xf>
    <xf numFmtId="173" fontId="56" fillId="10" borderId="2" xfId="0" applyNumberFormat="1" applyFont="1" applyFill="1" applyBorder="1" applyAlignment="1">
      <alignment horizontal="center" vertical="center" wrapText="1"/>
    </xf>
    <xf numFmtId="0" fontId="57" fillId="11" borderId="2" xfId="2" applyFont="1" applyFill="1" applyBorder="1" applyAlignment="1" applyProtection="1">
      <alignment horizontal="center" vertical="center" wrapText="1"/>
    </xf>
    <xf numFmtId="0" fontId="55" fillId="0" borderId="0" xfId="0" applyFont="1" applyAlignment="1">
      <alignment horizontal="center" vertical="center"/>
    </xf>
    <xf numFmtId="0" fontId="58" fillId="0" borderId="0" xfId="0" applyFont="1" applyAlignment="1">
      <alignment horizontal="center" vertical="center"/>
    </xf>
    <xf numFmtId="0" fontId="55" fillId="0" borderId="0" xfId="0" applyFont="1" applyAlignment="1">
      <alignment horizontal="center" vertical="center" wrapText="1"/>
    </xf>
    <xf numFmtId="0" fontId="48" fillId="0" borderId="0" xfId="0" applyFont="1" applyAlignment="1">
      <alignment horizontal="center" vertical="center" wrapText="1"/>
    </xf>
    <xf numFmtId="0" fontId="48" fillId="0" borderId="0" xfId="0" applyFont="1" applyAlignment="1">
      <alignment horizontal="left" vertical="center"/>
    </xf>
    <xf numFmtId="0" fontId="59" fillId="7" borderId="2" xfId="0" applyFont="1" applyFill="1" applyBorder="1" applyAlignment="1">
      <alignment horizontal="left" vertical="center" wrapText="1"/>
    </xf>
    <xf numFmtId="0" fontId="59" fillId="7" borderId="2" xfId="0" applyFont="1" applyFill="1" applyBorder="1" applyAlignment="1">
      <alignment vertical="center" wrapText="1"/>
    </xf>
    <xf numFmtId="0" fontId="60" fillId="12" borderId="2" xfId="0" applyFont="1" applyFill="1" applyBorder="1" applyAlignment="1">
      <alignment horizontal="center" vertical="center" wrapText="1"/>
    </xf>
    <xf numFmtId="14" fontId="48" fillId="0" borderId="2" xfId="9" applyNumberFormat="1" applyFont="1" applyFill="1" applyBorder="1" applyAlignment="1">
      <alignment horizontal="center" vertical="center"/>
    </xf>
    <xf numFmtId="176" fontId="48" fillId="0" borderId="2" xfId="9" applyNumberFormat="1" applyFont="1" applyFill="1" applyBorder="1" applyAlignment="1">
      <alignment horizontal="center" vertical="center"/>
    </xf>
    <xf numFmtId="14" fontId="45" fillId="7" borderId="2" xfId="9" applyNumberFormat="1" applyFont="1" applyFill="1" applyBorder="1" applyAlignment="1">
      <alignment horizontal="center" vertical="center" wrapText="1"/>
    </xf>
    <xf numFmtId="0" fontId="45" fillId="7" borderId="2" xfId="9" applyNumberFormat="1" applyFont="1" applyFill="1" applyBorder="1" applyAlignment="1">
      <alignment horizontal="center" vertical="center" wrapText="1"/>
    </xf>
    <xf numFmtId="0" fontId="8" fillId="0" borderId="0" xfId="9" applyFont="1" applyFill="1" applyAlignment="1" applyProtection="1">
      <alignment wrapText="1"/>
      <protection locked="0"/>
    </xf>
    <xf numFmtId="0" fontId="10" fillId="10" borderId="2" xfId="9" applyFont="1" applyFill="1" applyBorder="1" applyAlignment="1" applyProtection="1">
      <alignment horizontal="center" vertical="center" wrapText="1"/>
      <protection locked="0"/>
    </xf>
    <xf numFmtId="0" fontId="61" fillId="10" borderId="2" xfId="9" applyFont="1" applyFill="1" applyBorder="1" applyAlignment="1" applyProtection="1">
      <alignment horizontal="center" vertical="center" wrapText="1"/>
      <protection hidden="1"/>
    </xf>
    <xf numFmtId="0" fontId="8" fillId="0" borderId="0" xfId="9" applyFont="1" applyFill="1" applyAlignment="1" applyProtection="1">
      <alignment horizontal="center" wrapText="1"/>
      <protection locked="0"/>
    </xf>
    <xf numFmtId="0" fontId="8" fillId="0" borderId="0" xfId="9" applyFont="1" applyFill="1" applyAlignment="1" applyProtection="1">
      <alignment vertical="center" wrapText="1"/>
      <protection locked="0"/>
    </xf>
    <xf numFmtId="1" fontId="8" fillId="0" borderId="0" xfId="9" applyNumberFormat="1" applyFont="1" applyFill="1" applyAlignment="1" applyProtection="1">
      <alignment horizontal="center" wrapText="1"/>
      <protection locked="0"/>
    </xf>
    <xf numFmtId="176" fontId="8" fillId="0" borderId="0" xfId="9" applyNumberFormat="1" applyFont="1" applyFill="1" applyAlignment="1" applyProtection="1">
      <alignment horizontal="center" wrapText="1"/>
      <protection locked="0"/>
    </xf>
    <xf numFmtId="49" fontId="8" fillId="0" borderId="0" xfId="9" applyNumberFormat="1" applyFont="1" applyFill="1" applyAlignment="1" applyProtection="1">
      <alignment horizontal="center" wrapText="1"/>
      <protection locked="0"/>
    </xf>
    <xf numFmtId="0" fontId="59" fillId="11" borderId="2" xfId="2" applyFont="1" applyFill="1" applyBorder="1" applyAlignment="1" applyProtection="1">
      <alignment horizontal="left" vertical="center" wrapText="1"/>
    </xf>
    <xf numFmtId="0" fontId="59" fillId="11" borderId="2" xfId="2" applyFont="1" applyFill="1" applyBorder="1" applyAlignment="1" applyProtection="1">
      <alignment horizontal="center" vertical="center" wrapText="1"/>
    </xf>
    <xf numFmtId="0" fontId="62" fillId="6" borderId="2" xfId="0" applyFont="1" applyFill="1" applyBorder="1" applyAlignment="1">
      <alignment horizontal="center" vertical="center" wrapText="1"/>
    </xf>
    <xf numFmtId="0" fontId="63" fillId="0" borderId="0" xfId="0" applyFont="1" applyBorder="1" applyAlignment="1">
      <alignment vertical="center" wrapText="1"/>
    </xf>
    <xf numFmtId="0" fontId="64" fillId="7" borderId="2" xfId="0" applyNumberFormat="1" applyFont="1" applyFill="1" applyBorder="1" applyAlignment="1">
      <alignment horizontal="center" vertical="center" wrapText="1"/>
    </xf>
    <xf numFmtId="0" fontId="65" fillId="7" borderId="2" xfId="0" applyNumberFormat="1" applyFont="1" applyFill="1" applyBorder="1" applyAlignment="1">
      <alignment horizontal="center" vertical="center" wrapText="1"/>
    </xf>
    <xf numFmtId="14" fontId="65" fillId="7" borderId="2" xfId="0" applyNumberFormat="1" applyFont="1" applyFill="1" applyBorder="1" applyAlignment="1">
      <alignment horizontal="center" vertical="center" wrapText="1"/>
    </xf>
    <xf numFmtId="0" fontId="65" fillId="7" borderId="2" xfId="0" applyNumberFormat="1" applyFont="1" applyFill="1" applyBorder="1" applyAlignment="1">
      <alignment horizontal="left" vertical="center" wrapText="1"/>
    </xf>
    <xf numFmtId="176" fontId="65" fillId="7" borderId="2" xfId="0" applyNumberFormat="1" applyFont="1" applyFill="1" applyBorder="1" applyAlignment="1">
      <alignment horizontal="center" vertical="center" wrapText="1"/>
    </xf>
    <xf numFmtId="172" fontId="65" fillId="7" borderId="2" xfId="0" applyNumberFormat="1" applyFont="1" applyFill="1" applyBorder="1" applyAlignment="1">
      <alignment horizontal="center" vertical="center" wrapText="1"/>
    </xf>
    <xf numFmtId="0" fontId="66" fillId="0" borderId="0" xfId="0" applyFont="1" applyAlignment="1">
      <alignment vertical="center" wrapText="1"/>
    </xf>
    <xf numFmtId="0" fontId="67" fillId="0" borderId="0" xfId="0" applyFont="1" applyFill="1"/>
    <xf numFmtId="0" fontId="68" fillId="0" borderId="2" xfId="2" applyNumberFormat="1" applyFont="1" applyFill="1" applyBorder="1" applyAlignment="1" applyProtection="1">
      <alignment horizontal="center" vertical="center" wrapText="1"/>
    </xf>
    <xf numFmtId="14" fontId="69" fillId="8" borderId="2" xfId="2" applyNumberFormat="1" applyFont="1" applyFill="1" applyBorder="1" applyAlignment="1" applyProtection="1">
      <alignment horizontal="center" vertical="center" wrapText="1"/>
    </xf>
    <xf numFmtId="176" fontId="69" fillId="8" borderId="2" xfId="2" applyNumberFormat="1" applyFont="1" applyFill="1" applyBorder="1" applyAlignment="1" applyProtection="1">
      <alignment horizontal="center" vertical="center" wrapText="1"/>
    </xf>
    <xf numFmtId="1" fontId="69" fillId="8" borderId="2" xfId="2" applyNumberFormat="1" applyFont="1" applyFill="1" applyBorder="1" applyAlignment="1" applyProtection="1">
      <alignment horizontal="center" vertical="center" wrapText="1"/>
    </xf>
    <xf numFmtId="49" fontId="69" fillId="8" borderId="2" xfId="2" applyNumberFormat="1" applyFont="1" applyFill="1" applyBorder="1" applyAlignment="1" applyProtection="1">
      <alignment horizontal="center" vertical="center" wrapText="1"/>
    </xf>
    <xf numFmtId="0" fontId="66" fillId="8" borderId="2" xfId="0" applyNumberFormat="1" applyFont="1" applyFill="1" applyBorder="1" applyAlignment="1">
      <alignment horizontal="left" vertical="center" wrapText="1"/>
    </xf>
    <xf numFmtId="172" fontId="66" fillId="8" borderId="2" xfId="0" applyNumberFormat="1" applyFont="1" applyFill="1" applyBorder="1" applyAlignment="1">
      <alignment horizontal="center" vertical="center" wrapText="1"/>
    </xf>
    <xf numFmtId="176" fontId="66" fillId="8" borderId="2" xfId="0" applyNumberFormat="1" applyFont="1" applyFill="1" applyBorder="1" applyAlignment="1">
      <alignment horizontal="center" vertical="center" wrapText="1"/>
    </xf>
    <xf numFmtId="0" fontId="66" fillId="8" borderId="2" xfId="0" applyNumberFormat="1" applyFont="1" applyFill="1" applyBorder="1" applyAlignment="1">
      <alignment horizontal="center" vertical="center" wrapText="1"/>
    </xf>
    <xf numFmtId="0" fontId="69" fillId="8" borderId="2" xfId="2" applyNumberFormat="1" applyFont="1" applyFill="1" applyBorder="1" applyAlignment="1" applyProtection="1">
      <alignment horizontal="left" vertical="center" wrapText="1"/>
    </xf>
    <xf numFmtId="0" fontId="70" fillId="8" borderId="2" xfId="2" applyNumberFormat="1" applyFont="1" applyFill="1" applyBorder="1" applyAlignment="1" applyProtection="1">
      <alignment horizontal="center" vertical="center" wrapText="1"/>
    </xf>
    <xf numFmtId="0" fontId="62" fillId="13" borderId="4" xfId="0" applyFont="1" applyFill="1" applyBorder="1" applyAlignment="1">
      <alignment vertical="center" wrapText="1"/>
    </xf>
    <xf numFmtId="0" fontId="3" fillId="0" borderId="0" xfId="0" applyNumberFormat="1" applyFont="1" applyAlignment="1">
      <alignment horizontal="left"/>
    </xf>
    <xf numFmtId="0" fontId="71" fillId="7" borderId="2" xfId="0" applyNumberFormat="1" applyFont="1" applyFill="1" applyBorder="1" applyAlignment="1">
      <alignment horizontal="center" vertical="center" wrapText="1"/>
    </xf>
    <xf numFmtId="0" fontId="9" fillId="14" borderId="0" xfId="0" applyFont="1" applyFill="1" applyBorder="1"/>
    <xf numFmtId="0" fontId="5" fillId="14" borderId="0" xfId="0" applyFont="1" applyFill="1" applyBorder="1"/>
    <xf numFmtId="172" fontId="72" fillId="14" borderId="5" xfId="0" applyNumberFormat="1" applyFont="1" applyFill="1" applyBorder="1" applyAlignment="1">
      <alignment vertical="center" wrapText="1"/>
    </xf>
    <xf numFmtId="176" fontId="5" fillId="10" borderId="2" xfId="9" applyNumberFormat="1" applyFont="1" applyFill="1" applyBorder="1" applyAlignment="1" applyProtection="1">
      <alignment horizontal="center" vertical="center" wrapText="1"/>
      <protection locked="0"/>
    </xf>
    <xf numFmtId="49" fontId="10" fillId="10" borderId="2" xfId="9" applyNumberFormat="1" applyFont="1" applyFill="1" applyBorder="1" applyAlignment="1" applyProtection="1">
      <alignment horizontal="center" vertical="center" wrapText="1"/>
      <protection locked="0"/>
    </xf>
    <xf numFmtId="1" fontId="10" fillId="10" borderId="2" xfId="9" applyNumberFormat="1" applyFont="1" applyFill="1" applyBorder="1" applyAlignment="1" applyProtection="1">
      <alignment horizontal="center" vertical="center" wrapText="1"/>
      <protection locked="0"/>
    </xf>
    <xf numFmtId="0" fontId="73" fillId="10" borderId="2" xfId="9" applyFont="1" applyFill="1" applyBorder="1" applyAlignment="1" applyProtection="1">
      <alignment horizontal="center" vertical="center" wrapText="1"/>
      <protection locked="0"/>
    </xf>
    <xf numFmtId="0" fontId="74" fillId="0" borderId="0" xfId="9" applyFont="1" applyFill="1" applyAlignment="1" applyProtection="1">
      <alignment horizontal="center" wrapText="1"/>
      <protection locked="0"/>
    </xf>
    <xf numFmtId="1" fontId="75" fillId="0" borderId="0" xfId="9" applyNumberFormat="1" applyFont="1" applyFill="1" applyAlignment="1" applyProtection="1">
      <alignment horizontal="center" wrapText="1"/>
      <protection locked="0"/>
    </xf>
    <xf numFmtId="0" fontId="76" fillId="0" borderId="2" xfId="9" applyFont="1" applyFill="1" applyBorder="1" applyAlignment="1">
      <alignment horizontal="center" vertical="center"/>
    </xf>
    <xf numFmtId="178" fontId="20" fillId="0" borderId="2" xfId="9" applyNumberFormat="1" applyFont="1" applyFill="1" applyBorder="1" applyAlignment="1" applyProtection="1">
      <alignment horizontal="center" vertical="center" wrapText="1"/>
      <protection locked="0"/>
    </xf>
    <xf numFmtId="0" fontId="77" fillId="0" borderId="2" xfId="9" applyFont="1" applyFill="1" applyBorder="1" applyAlignment="1">
      <alignment horizontal="left" vertical="center" wrapText="1"/>
    </xf>
    <xf numFmtId="0" fontId="17" fillId="8" borderId="6" xfId="9" applyFont="1" applyFill="1" applyBorder="1" applyAlignment="1" applyProtection="1">
      <alignment vertical="center" wrapText="1"/>
      <protection locked="0"/>
    </xf>
    <xf numFmtId="177" fontId="45" fillId="7" borderId="2" xfId="9" applyNumberFormat="1" applyFont="1" applyFill="1" applyBorder="1" applyAlignment="1">
      <alignment horizontal="center" vertical="center" wrapText="1"/>
    </xf>
    <xf numFmtId="177" fontId="42" fillId="0" borderId="0" xfId="9" applyNumberFormat="1" applyFont="1" applyFill="1" applyAlignment="1">
      <alignment horizontal="center"/>
    </xf>
    <xf numFmtId="177" fontId="42" fillId="0" borderId="0" xfId="9" applyNumberFormat="1" applyFont="1" applyFill="1"/>
    <xf numFmtId="177" fontId="40" fillId="2" borderId="0" xfId="9" applyNumberFormat="1" applyFont="1" applyFill="1" applyBorder="1" applyAlignment="1" applyProtection="1">
      <alignment horizontal="left" wrapText="1"/>
      <protection locked="0"/>
    </xf>
    <xf numFmtId="177" fontId="48" fillId="0" borderId="2" xfId="9" applyNumberFormat="1" applyFont="1" applyFill="1" applyBorder="1" applyAlignment="1">
      <alignment horizontal="center" vertical="center"/>
    </xf>
    <xf numFmtId="177" fontId="42" fillId="0" borderId="0" xfId="9" applyNumberFormat="1" applyFont="1" applyFill="1" applyAlignment="1">
      <alignment horizontal="left"/>
    </xf>
    <xf numFmtId="178" fontId="66" fillId="8" borderId="2" xfId="0" applyNumberFormat="1" applyFont="1" applyFill="1" applyBorder="1" applyAlignment="1">
      <alignment horizontal="center" vertical="center" wrapText="1"/>
    </xf>
    <xf numFmtId="177" fontId="66" fillId="8" borderId="2" xfId="0" applyNumberFormat="1" applyFont="1" applyFill="1" applyBorder="1" applyAlignment="1">
      <alignment horizontal="center" vertical="center" wrapText="1"/>
    </xf>
    <xf numFmtId="178" fontId="78" fillId="0" borderId="2" xfId="9" applyNumberFormat="1" applyFont="1" applyFill="1" applyBorder="1" applyAlignment="1" applyProtection="1">
      <alignment horizontal="center" vertical="center" wrapText="1"/>
      <protection hidden="1"/>
    </xf>
    <xf numFmtId="178" fontId="79" fillId="0" borderId="2" xfId="9" applyNumberFormat="1" applyFont="1" applyFill="1" applyBorder="1" applyAlignment="1" applyProtection="1">
      <alignment horizontal="center" vertical="center" wrapText="1"/>
      <protection locked="0"/>
    </xf>
    <xf numFmtId="0" fontId="20" fillId="0" borderId="2" xfId="9" applyFont="1" applyFill="1" applyBorder="1" applyAlignment="1" applyProtection="1">
      <alignment horizontal="left" vertical="center" wrapText="1"/>
      <protection locked="0"/>
    </xf>
    <xf numFmtId="0" fontId="16" fillId="7" borderId="3" xfId="9" applyFont="1" applyFill="1" applyBorder="1" applyAlignment="1" applyProtection="1">
      <alignment horizontal="right" vertical="center" wrapText="1"/>
      <protection locked="0"/>
    </xf>
    <xf numFmtId="0" fontId="48" fillId="5" borderId="0" xfId="0" applyFont="1" applyFill="1" applyAlignment="1">
      <alignment vertical="center"/>
    </xf>
    <xf numFmtId="0" fontId="10" fillId="7" borderId="1" xfId="9" applyFont="1" applyFill="1" applyBorder="1" applyAlignment="1" applyProtection="1">
      <alignment horizontal="right" vertical="center" wrapText="1"/>
      <protection locked="0"/>
    </xf>
    <xf numFmtId="0" fontId="17" fillId="8" borderId="6" xfId="9" applyFont="1" applyFill="1" applyBorder="1" applyAlignment="1" applyProtection="1">
      <alignment horizontal="center" vertical="center" wrapText="1"/>
      <protection locked="0"/>
    </xf>
    <xf numFmtId="1" fontId="8" fillId="0" borderId="0" xfId="9" applyNumberFormat="1" applyFont="1" applyFill="1" applyAlignment="1" applyProtection="1">
      <alignment horizontal="left" wrapText="1"/>
      <protection locked="0"/>
    </xf>
    <xf numFmtId="0" fontId="61" fillId="15" borderId="2" xfId="9" applyFont="1" applyFill="1" applyBorder="1" applyAlignment="1" applyProtection="1">
      <alignment horizontal="center" vertical="center" wrapText="1"/>
      <protection hidden="1"/>
    </xf>
    <xf numFmtId="14" fontId="5" fillId="15" borderId="2" xfId="9" applyNumberFormat="1" applyFont="1" applyFill="1" applyBorder="1" applyAlignment="1" applyProtection="1">
      <alignment horizontal="center" vertical="center" wrapText="1"/>
      <protection locked="0"/>
    </xf>
    <xf numFmtId="0" fontId="5" fillId="15" borderId="2" xfId="9" applyFont="1" applyFill="1" applyBorder="1" applyAlignment="1" applyProtection="1">
      <alignment vertical="center" wrapText="1"/>
      <protection locked="0"/>
    </xf>
    <xf numFmtId="0" fontId="80" fillId="15" borderId="2" xfId="9" applyFont="1" applyFill="1" applyBorder="1" applyAlignment="1" applyProtection="1">
      <alignment horizontal="center" vertical="center" wrapText="1"/>
      <protection locked="0"/>
    </xf>
    <xf numFmtId="176" fontId="5" fillId="15" borderId="2" xfId="9" applyNumberFormat="1" applyFont="1" applyFill="1" applyBorder="1" applyAlignment="1" applyProtection="1">
      <alignment horizontal="center" vertical="center" wrapText="1"/>
      <protection locked="0"/>
    </xf>
    <xf numFmtId="49" fontId="5" fillId="15" borderId="2" xfId="9" applyNumberFormat="1" applyFont="1" applyFill="1" applyBorder="1" applyAlignment="1" applyProtection="1">
      <alignment horizontal="center" vertical="center" wrapText="1"/>
      <protection locked="0"/>
    </xf>
    <xf numFmtId="1" fontId="5" fillId="15" borderId="2" xfId="9" applyNumberFormat="1" applyFont="1" applyFill="1" applyBorder="1" applyAlignment="1" applyProtection="1">
      <alignment horizontal="center" vertical="center" wrapText="1"/>
      <protection locked="0"/>
    </xf>
    <xf numFmtId="0" fontId="5" fillId="15" borderId="2" xfId="9" applyFont="1" applyFill="1" applyBorder="1" applyAlignment="1" applyProtection="1">
      <alignment horizontal="left" vertical="center" wrapText="1"/>
      <protection locked="0"/>
    </xf>
    <xf numFmtId="0" fontId="8" fillId="0" borderId="0" xfId="9" applyFont="1" applyFill="1" applyAlignment="1" applyProtection="1">
      <alignment horizontal="left" wrapText="1"/>
      <protection locked="0"/>
    </xf>
    <xf numFmtId="178" fontId="59" fillId="11" borderId="2" xfId="2" applyNumberFormat="1" applyFont="1" applyFill="1" applyBorder="1" applyAlignment="1" applyProtection="1">
      <alignment horizontal="center" vertical="center" wrapText="1"/>
    </xf>
    <xf numFmtId="178" fontId="81" fillId="0" borderId="2" xfId="9" applyNumberFormat="1" applyFont="1" applyFill="1" applyBorder="1" applyAlignment="1" applyProtection="1">
      <alignment horizontal="center" vertical="center" wrapText="1"/>
      <protection locked="0"/>
    </xf>
    <xf numFmtId="0" fontId="82" fillId="0" borderId="2" xfId="9" applyFont="1" applyFill="1" applyBorder="1" applyAlignment="1">
      <alignment horizontal="center" vertical="center"/>
    </xf>
    <xf numFmtId="0" fontId="48" fillId="0" borderId="2" xfId="9" applyNumberFormat="1" applyFont="1" applyFill="1" applyBorder="1" applyAlignment="1">
      <alignment horizontal="left" vertical="center" wrapText="1"/>
    </xf>
    <xf numFmtId="178" fontId="83" fillId="0" borderId="2" xfId="9" applyNumberFormat="1" applyFont="1" applyFill="1" applyBorder="1" applyAlignment="1">
      <alignment horizontal="center" vertical="center"/>
    </xf>
    <xf numFmtId="178" fontId="75" fillId="7" borderId="1" xfId="9" applyNumberFormat="1" applyFont="1" applyFill="1" applyBorder="1" applyAlignment="1" applyProtection="1">
      <alignment vertical="center" wrapText="1"/>
      <protection locked="0"/>
    </xf>
    <xf numFmtId="0" fontId="61" fillId="8" borderId="2" xfId="9" applyFont="1" applyFill="1" applyBorder="1" applyAlignment="1" applyProtection="1">
      <alignment horizontal="left" vertical="center" wrapText="1"/>
      <protection hidden="1"/>
    </xf>
    <xf numFmtId="0" fontId="70" fillId="0" borderId="2" xfId="0" applyFont="1" applyBorder="1" applyAlignment="1">
      <alignment horizontal="center" vertical="center"/>
    </xf>
    <xf numFmtId="0" fontId="84" fillId="0" borderId="0" xfId="0" applyFont="1" applyAlignment="1">
      <alignment horizontal="center" vertical="center"/>
    </xf>
    <xf numFmtId="14" fontId="85" fillId="0" borderId="2" xfId="0" applyNumberFormat="1" applyFont="1" applyBorder="1" applyAlignment="1">
      <alignment horizontal="center" vertical="center"/>
    </xf>
    <xf numFmtId="0" fontId="85" fillId="0" borderId="2" xfId="0" applyFont="1" applyBorder="1" applyAlignment="1">
      <alignment horizontal="center" vertical="center"/>
    </xf>
    <xf numFmtId="0" fontId="85" fillId="0" borderId="2" xfId="0" applyNumberFormat="1" applyFont="1" applyBorder="1" applyAlignment="1">
      <alignment horizontal="left" vertical="center"/>
    </xf>
    <xf numFmtId="176" fontId="85" fillId="0" borderId="2" xfId="0" applyNumberFormat="1" applyFont="1" applyBorder="1" applyAlignment="1">
      <alignment horizontal="center" vertical="center"/>
    </xf>
    <xf numFmtId="177" fontId="85" fillId="0" borderId="2" xfId="0" applyNumberFormat="1" applyFont="1" applyBorder="1" applyAlignment="1">
      <alignment horizontal="center" vertical="center"/>
    </xf>
    <xf numFmtId="0" fontId="86" fillId="3" borderId="3" xfId="9" applyNumberFormat="1" applyFont="1" applyFill="1" applyBorder="1" applyAlignment="1" applyProtection="1">
      <alignment horizontal="right" vertical="center" wrapText="1"/>
      <protection locked="0"/>
    </xf>
    <xf numFmtId="0" fontId="52" fillId="9" borderId="2" xfId="9" applyFont="1" applyFill="1" applyBorder="1" applyAlignment="1" applyProtection="1">
      <alignment horizontal="center" vertical="center" wrapText="1"/>
      <protection locked="0"/>
    </xf>
    <xf numFmtId="0" fontId="87" fillId="9" borderId="2" xfId="9" applyFont="1" applyFill="1" applyBorder="1" applyAlignment="1" applyProtection="1">
      <alignment horizontal="center" vertical="center" wrapText="1"/>
      <protection locked="0"/>
    </xf>
    <xf numFmtId="0" fontId="40" fillId="0" borderId="0" xfId="9" applyFont="1" applyAlignment="1" applyProtection="1">
      <alignment horizontal="center" vertical="center" wrapText="1"/>
      <protection locked="0"/>
    </xf>
    <xf numFmtId="176" fontId="40" fillId="0" borderId="0" xfId="9" applyNumberFormat="1" applyFont="1" applyAlignment="1" applyProtection="1">
      <alignment horizontal="center" vertical="center" wrapText="1"/>
      <protection locked="0"/>
    </xf>
    <xf numFmtId="176" fontId="40" fillId="0" borderId="0" xfId="9" applyNumberFormat="1" applyFont="1" applyFill="1" applyAlignment="1">
      <alignment horizontal="center" vertical="center"/>
    </xf>
    <xf numFmtId="0" fontId="40" fillId="0" borderId="0" xfId="9" applyFont="1" applyFill="1" applyAlignment="1">
      <alignment horizontal="center" vertical="center"/>
    </xf>
    <xf numFmtId="177" fontId="40" fillId="0" borderId="0" xfId="9" applyNumberFormat="1" applyFont="1" applyAlignment="1" applyProtection="1">
      <alignment horizontal="center" vertical="center" wrapText="1"/>
      <protection locked="0"/>
    </xf>
    <xf numFmtId="177" fontId="40" fillId="0" borderId="0" xfId="9" applyNumberFormat="1" applyFont="1" applyFill="1" applyAlignment="1">
      <alignment horizontal="center" vertical="center"/>
    </xf>
    <xf numFmtId="0" fontId="88" fillId="0" borderId="0" xfId="9" applyFont="1" applyAlignment="1" applyProtection="1">
      <alignment horizontal="center" vertical="center" wrapText="1"/>
      <protection locked="0"/>
    </xf>
    <xf numFmtId="0" fontId="88" fillId="0" borderId="0" xfId="9" applyFont="1" applyFill="1" applyAlignment="1">
      <alignment horizontal="center" vertical="center"/>
    </xf>
    <xf numFmtId="178" fontId="88" fillId="0" borderId="0" xfId="9" applyNumberFormat="1" applyFont="1" applyAlignment="1" applyProtection="1">
      <alignment horizontal="center" vertical="center" wrapText="1"/>
      <protection locked="0"/>
    </xf>
    <xf numFmtId="178" fontId="88" fillId="0" borderId="0" xfId="9" applyNumberFormat="1" applyFont="1" applyFill="1" applyAlignment="1">
      <alignment horizontal="center" vertical="center"/>
    </xf>
    <xf numFmtId="0" fontId="10" fillId="0" borderId="0" xfId="9" applyFont="1" applyAlignment="1" applyProtection="1">
      <alignment horizontal="center" vertical="center" wrapText="1"/>
      <protection locked="0"/>
    </xf>
    <xf numFmtId="178" fontId="10" fillId="0" borderId="0" xfId="9" applyNumberFormat="1" applyFont="1" applyAlignment="1" applyProtection="1">
      <alignment horizontal="center" vertical="center" wrapText="1"/>
      <protection locked="0"/>
    </xf>
    <xf numFmtId="178" fontId="10" fillId="0" borderId="0" xfId="9" applyNumberFormat="1" applyFont="1" applyFill="1" applyAlignment="1" applyProtection="1">
      <alignment horizontal="center" vertical="center" wrapText="1"/>
      <protection locked="0"/>
    </xf>
    <xf numFmtId="1" fontId="75" fillId="0" borderId="2" xfId="9" applyNumberFormat="1" applyFont="1" applyFill="1" applyBorder="1" applyAlignment="1" applyProtection="1">
      <alignment horizontal="center" vertical="center" wrapText="1"/>
      <protection locked="0"/>
    </xf>
    <xf numFmtId="0" fontId="59" fillId="12" borderId="7" xfId="9" applyFont="1" applyFill="1" applyBorder="1" applyAlignment="1">
      <alignment vertical="center"/>
    </xf>
    <xf numFmtId="0" fontId="59" fillId="12" borderId="6" xfId="9" applyFont="1" applyFill="1" applyBorder="1" applyAlignment="1">
      <alignment vertical="center"/>
    </xf>
    <xf numFmtId="0" fontId="59" fillId="12" borderId="8" xfId="9" applyFont="1" applyFill="1" applyBorder="1" applyAlignment="1">
      <alignment vertical="center"/>
    </xf>
    <xf numFmtId="175" fontId="51" fillId="2" borderId="0" xfId="9" applyNumberFormat="1" applyFont="1" applyFill="1" applyBorder="1" applyAlignment="1" applyProtection="1">
      <alignment horizontal="center" vertical="center" wrapText="1"/>
      <protection locked="0"/>
    </xf>
    <xf numFmtId="0" fontId="89" fillId="12" borderId="6" xfId="9" applyFont="1" applyFill="1" applyBorder="1" applyAlignment="1">
      <alignment horizontal="right" vertical="center"/>
    </xf>
    <xf numFmtId="49" fontId="90" fillId="12" borderId="6" xfId="9" applyNumberFormat="1" applyFont="1" applyFill="1" applyBorder="1" applyAlignment="1">
      <alignment horizontal="left" vertical="center"/>
    </xf>
    <xf numFmtId="49" fontId="10" fillId="0" borderId="2" xfId="9" applyNumberFormat="1" applyFont="1" applyFill="1" applyBorder="1" applyAlignment="1" applyProtection="1">
      <alignment vertical="center" wrapText="1"/>
      <protection locked="0"/>
    </xf>
    <xf numFmtId="14" fontId="48" fillId="0" borderId="2" xfId="9" applyNumberFormat="1" applyFont="1" applyFill="1" applyBorder="1" applyAlignment="1">
      <alignment horizontal="center" vertical="center" wrapText="1"/>
    </xf>
    <xf numFmtId="1" fontId="57" fillId="0" borderId="2" xfId="9" applyNumberFormat="1" applyFont="1" applyFill="1" applyBorder="1" applyAlignment="1">
      <alignment horizontal="center" vertical="center"/>
    </xf>
    <xf numFmtId="1" fontId="57" fillId="0" borderId="2" xfId="9" applyNumberFormat="1" applyFont="1" applyFill="1" applyBorder="1" applyAlignment="1">
      <alignment horizontal="center" vertical="center" wrapText="1"/>
    </xf>
    <xf numFmtId="0" fontId="91" fillId="0" borderId="2" xfId="9" applyNumberFormat="1" applyFont="1" applyFill="1" applyBorder="1" applyAlignment="1">
      <alignment horizontal="center" vertical="center"/>
    </xf>
    <xf numFmtId="0" fontId="61" fillId="15" borderId="9" xfId="9" applyFont="1" applyFill="1" applyBorder="1" applyAlignment="1" applyProtection="1">
      <alignment horizontal="center" vertical="center" wrapText="1"/>
      <protection hidden="1"/>
    </xf>
    <xf numFmtId="14" fontId="5" fillId="15" borderId="9" xfId="9" applyNumberFormat="1" applyFont="1" applyFill="1" applyBorder="1" applyAlignment="1" applyProtection="1">
      <alignment horizontal="center" vertical="center" wrapText="1"/>
      <protection locked="0"/>
    </xf>
    <xf numFmtId="0" fontId="5" fillId="15" borderId="9" xfId="9" applyFont="1" applyFill="1" applyBorder="1" applyAlignment="1" applyProtection="1">
      <alignment vertical="center" wrapText="1"/>
      <protection locked="0"/>
    </xf>
    <xf numFmtId="0" fontId="80" fillId="15" borderId="9" xfId="9" applyFont="1" applyFill="1" applyBorder="1" applyAlignment="1" applyProtection="1">
      <alignment horizontal="center" vertical="center" wrapText="1"/>
      <protection locked="0"/>
    </xf>
    <xf numFmtId="176" fontId="5" fillId="15" borderId="9" xfId="9" applyNumberFormat="1" applyFont="1" applyFill="1" applyBorder="1" applyAlignment="1" applyProtection="1">
      <alignment horizontal="center" vertical="center" wrapText="1"/>
      <protection locked="0"/>
    </xf>
    <xf numFmtId="49" fontId="5" fillId="15" borderId="9" xfId="9" applyNumberFormat="1" applyFont="1" applyFill="1" applyBorder="1" applyAlignment="1" applyProtection="1">
      <alignment horizontal="center" vertical="center" wrapText="1"/>
      <protection locked="0"/>
    </xf>
    <xf numFmtId="1" fontId="5" fillId="15" borderId="9" xfId="9" applyNumberFormat="1" applyFont="1" applyFill="1" applyBorder="1" applyAlignment="1" applyProtection="1">
      <alignment horizontal="center" vertical="center" wrapText="1"/>
      <protection locked="0"/>
    </xf>
    <xf numFmtId="0" fontId="61" fillId="8" borderId="9" xfId="9" applyFont="1" applyFill="1" applyBorder="1" applyAlignment="1" applyProtection="1">
      <alignment horizontal="left" vertical="center" wrapText="1"/>
      <protection hidden="1"/>
    </xf>
    <xf numFmtId="0" fontId="42" fillId="0" borderId="2" xfId="0" applyFont="1" applyBorder="1" applyAlignment="1">
      <alignment vertical="center"/>
    </xf>
    <xf numFmtId="0" fontId="85" fillId="0" borderId="2" xfId="0" applyFont="1" applyBorder="1" applyAlignment="1">
      <alignment vertical="center" wrapText="1"/>
    </xf>
    <xf numFmtId="0" fontId="42" fillId="0" borderId="0" xfId="0" applyFont="1" applyAlignment="1">
      <alignment vertical="center"/>
    </xf>
    <xf numFmtId="0" fontId="3" fillId="0" borderId="0" xfId="0" applyFont="1" applyAlignment="1">
      <alignment vertical="center"/>
    </xf>
    <xf numFmtId="49" fontId="92" fillId="0" borderId="2" xfId="9" applyNumberFormat="1" applyFont="1" applyFill="1" applyBorder="1" applyAlignment="1">
      <alignment horizontal="center" vertical="center"/>
    </xf>
    <xf numFmtId="49" fontId="92" fillId="15" borderId="2" xfId="9" applyNumberFormat="1" applyFont="1" applyFill="1" applyBorder="1" applyAlignment="1" applyProtection="1">
      <alignment horizontal="center" vertical="center"/>
      <protection locked="0" hidden="1"/>
    </xf>
    <xf numFmtId="49" fontId="92" fillId="15" borderId="2" xfId="9" applyNumberFormat="1" applyFont="1" applyFill="1" applyBorder="1" applyAlignment="1">
      <alignment horizontal="center" vertical="center"/>
    </xf>
    <xf numFmtId="49" fontId="92" fillId="0" borderId="2" xfId="9" applyNumberFormat="1" applyFont="1" applyFill="1" applyBorder="1" applyAlignment="1" applyProtection="1">
      <alignment horizontal="center" vertical="center"/>
      <protection locked="0" hidden="1"/>
    </xf>
    <xf numFmtId="49" fontId="92" fillId="15" borderId="2" xfId="9" applyNumberFormat="1" applyFont="1" applyFill="1" applyBorder="1" applyAlignment="1">
      <alignment vertical="center"/>
    </xf>
    <xf numFmtId="49" fontId="92" fillId="0" borderId="2" xfId="9" applyNumberFormat="1" applyFont="1" applyFill="1" applyBorder="1" applyAlignment="1">
      <alignment vertical="center"/>
    </xf>
    <xf numFmtId="1" fontId="48" fillId="0" borderId="2" xfId="9" applyNumberFormat="1" applyFont="1" applyFill="1" applyBorder="1" applyAlignment="1">
      <alignment horizontal="center" vertical="center"/>
    </xf>
    <xf numFmtId="0" fontId="57" fillId="0" borderId="2" xfId="9" applyFont="1" applyFill="1" applyBorder="1" applyAlignment="1">
      <alignment horizontal="center" vertical="center"/>
    </xf>
    <xf numFmtId="0" fontId="48" fillId="0" borderId="2" xfId="9" applyFont="1" applyFill="1" applyBorder="1" applyAlignment="1">
      <alignment horizontal="left" vertical="center" wrapText="1"/>
    </xf>
    <xf numFmtId="0" fontId="93" fillId="0" borderId="2" xfId="9" applyFont="1" applyFill="1" applyBorder="1" applyAlignment="1">
      <alignment horizontal="center" vertical="center"/>
    </xf>
    <xf numFmtId="1" fontId="60" fillId="0" borderId="2" xfId="9" applyNumberFormat="1" applyFont="1" applyFill="1" applyBorder="1" applyAlignment="1">
      <alignment horizontal="center" vertical="center" wrapText="1"/>
    </xf>
    <xf numFmtId="14" fontId="94" fillId="0" borderId="2" xfId="9" applyNumberFormat="1" applyFont="1" applyFill="1" applyBorder="1" applyAlignment="1">
      <alignment horizontal="center" vertical="center" wrapText="1"/>
    </xf>
    <xf numFmtId="0" fontId="94" fillId="0" borderId="2" xfId="9" applyFont="1" applyFill="1" applyBorder="1" applyAlignment="1">
      <alignment horizontal="left" vertical="center" wrapText="1"/>
    </xf>
    <xf numFmtId="0" fontId="95" fillId="0" borderId="2" xfId="0" applyFont="1" applyBorder="1" applyAlignment="1">
      <alignment horizontal="center" vertical="center"/>
    </xf>
    <xf numFmtId="0" fontId="95" fillId="0" borderId="2" xfId="0" applyFont="1" applyBorder="1" applyAlignment="1">
      <alignment horizontal="left" vertical="center"/>
    </xf>
    <xf numFmtId="176" fontId="96" fillId="0" borderId="2" xfId="0" applyNumberFormat="1" applyFont="1" applyBorder="1" applyAlignment="1">
      <alignment horizontal="center" vertical="center"/>
    </xf>
    <xf numFmtId="0" fontId="97" fillId="0" borderId="2" xfId="0" applyFont="1" applyBorder="1" applyAlignment="1">
      <alignment horizontal="center" vertical="center"/>
    </xf>
    <xf numFmtId="177" fontId="96" fillId="13" borderId="2" xfId="0" applyNumberFormat="1" applyFont="1" applyFill="1" applyBorder="1" applyAlignment="1">
      <alignment horizontal="center" vertical="center"/>
    </xf>
    <xf numFmtId="0" fontId="97" fillId="13" borderId="2" xfId="0" applyFont="1" applyFill="1" applyBorder="1" applyAlignment="1">
      <alignment horizontal="center" vertical="center"/>
    </xf>
    <xf numFmtId="178" fontId="96" fillId="8" borderId="2" xfId="0" applyNumberFormat="1" applyFont="1" applyFill="1" applyBorder="1" applyAlignment="1">
      <alignment horizontal="center" vertical="center"/>
    </xf>
    <xf numFmtId="0" fontId="97" fillId="8" borderId="2" xfId="0" applyFont="1" applyFill="1" applyBorder="1" applyAlignment="1">
      <alignment horizontal="center" vertical="center"/>
    </xf>
    <xf numFmtId="178" fontId="96" fillId="13" borderId="2" xfId="0" applyNumberFormat="1" applyFont="1" applyFill="1" applyBorder="1" applyAlignment="1">
      <alignment horizontal="center" vertical="center"/>
    </xf>
    <xf numFmtId="178" fontId="96" fillId="0" borderId="2" xfId="0" applyNumberFormat="1" applyFont="1" applyBorder="1" applyAlignment="1">
      <alignment horizontal="center" vertical="center"/>
    </xf>
    <xf numFmtId="174" fontId="98" fillId="16" borderId="2" xfId="0" applyNumberFormat="1" applyFont="1" applyFill="1" applyBorder="1" applyAlignment="1">
      <alignment horizontal="center" vertical="center"/>
    </xf>
    <xf numFmtId="0" fontId="87" fillId="9" borderId="2" xfId="9" applyFont="1" applyFill="1" applyBorder="1" applyAlignment="1" applyProtection="1">
      <alignment horizontal="center" vertical="center" wrapText="1"/>
      <protection locked="0"/>
    </xf>
    <xf numFmtId="0" fontId="52" fillId="9" borderId="2" xfId="9" applyFont="1" applyFill="1" applyBorder="1" applyAlignment="1" applyProtection="1">
      <alignment horizontal="center" vertical="center" wrapText="1"/>
      <protection locked="0"/>
    </xf>
    <xf numFmtId="0" fontId="10" fillId="7" borderId="1" xfId="9" applyFont="1" applyFill="1" applyBorder="1" applyAlignment="1" applyProtection="1">
      <alignment horizontal="right" vertical="center" wrapText="1"/>
      <protection locked="0"/>
    </xf>
    <xf numFmtId="0" fontId="99" fillId="17" borderId="0" xfId="0" applyFont="1" applyFill="1"/>
    <xf numFmtId="0" fontId="48" fillId="17" borderId="0" xfId="0" applyFont="1" applyFill="1" applyAlignment="1">
      <alignment horizontal="center" vertical="center"/>
    </xf>
    <xf numFmtId="0" fontId="55" fillId="17" borderId="0" xfId="0" applyFont="1" applyFill="1" applyAlignment="1">
      <alignment horizontal="center" vertical="center"/>
    </xf>
    <xf numFmtId="0" fontId="58" fillId="17" borderId="0" xfId="0" applyFont="1" applyFill="1" applyAlignment="1">
      <alignment horizontal="center" vertical="center"/>
    </xf>
    <xf numFmtId="0" fontId="55" fillId="17" borderId="0" xfId="0" applyFont="1" applyFill="1" applyAlignment="1">
      <alignment horizontal="center" vertical="center" wrapText="1"/>
    </xf>
    <xf numFmtId="0" fontId="48" fillId="17" borderId="0" xfId="0" applyFont="1" applyFill="1" applyAlignment="1">
      <alignment horizontal="center" vertical="center" wrapText="1"/>
    </xf>
    <xf numFmtId="0" fontId="48" fillId="17" borderId="0" xfId="0" applyFont="1" applyFill="1" applyAlignment="1">
      <alignment vertical="center"/>
    </xf>
    <xf numFmtId="0" fontId="86" fillId="3" borderId="3" xfId="9" applyNumberFormat="1" applyFont="1" applyFill="1" applyBorder="1" applyAlignment="1" applyProtection="1">
      <alignment horizontal="right" vertical="center" wrapText="1"/>
      <protection locked="0"/>
    </xf>
    <xf numFmtId="0" fontId="86" fillId="3" borderId="3" xfId="9" applyNumberFormat="1" applyFont="1" applyFill="1" applyBorder="1" applyAlignment="1" applyProtection="1">
      <alignment horizontal="right" vertical="center" wrapText="1"/>
      <protection locked="0"/>
    </xf>
    <xf numFmtId="0" fontId="52" fillId="9" borderId="2" xfId="9" applyFont="1" applyFill="1" applyBorder="1" applyAlignment="1" applyProtection="1">
      <alignment horizontal="center" vertical="center" wrapText="1"/>
      <protection locked="0"/>
    </xf>
    <xf numFmtId="0" fontId="87" fillId="9" borderId="2" xfId="9" applyFont="1" applyFill="1" applyBorder="1" applyAlignment="1" applyProtection="1">
      <alignment horizontal="center" vertical="center" wrapText="1"/>
      <protection locked="0"/>
    </xf>
    <xf numFmtId="0" fontId="16" fillId="7" borderId="3" xfId="9" applyFont="1" applyFill="1" applyBorder="1" applyAlignment="1" applyProtection="1">
      <alignment horizontal="right" vertical="center" wrapText="1"/>
      <protection locked="0"/>
    </xf>
    <xf numFmtId="179" fontId="96" fillId="8" borderId="2" xfId="0" applyNumberFormat="1" applyFont="1" applyFill="1" applyBorder="1" applyAlignment="1">
      <alignment horizontal="center" vertical="center"/>
    </xf>
    <xf numFmtId="179" fontId="96" fillId="13" borderId="2" xfId="0" applyNumberFormat="1" applyFont="1" applyFill="1" applyBorder="1" applyAlignment="1">
      <alignment horizontal="center" vertical="center"/>
    </xf>
    <xf numFmtId="177" fontId="96" fillId="8" borderId="2" xfId="0" applyNumberFormat="1" applyFont="1" applyFill="1" applyBorder="1" applyAlignment="1">
      <alignment horizontal="center" vertical="center"/>
    </xf>
    <xf numFmtId="2" fontId="100" fillId="11" borderId="2" xfId="2" applyNumberFormat="1" applyFont="1" applyFill="1" applyBorder="1" applyAlignment="1" applyProtection="1">
      <alignment horizontal="center" vertical="center" wrapText="1"/>
    </xf>
    <xf numFmtId="0" fontId="100" fillId="11" borderId="2" xfId="2" applyFont="1" applyFill="1" applyBorder="1" applyAlignment="1" applyProtection="1">
      <alignment horizontal="center" vertical="center" wrapText="1"/>
    </xf>
    <xf numFmtId="0" fontId="86" fillId="3" borderId="3" xfId="9" applyNumberFormat="1" applyFont="1" applyFill="1" applyBorder="1" applyAlignment="1" applyProtection="1">
      <alignment horizontal="right" vertical="center" wrapText="1"/>
      <protection locked="0"/>
    </xf>
    <xf numFmtId="174" fontId="98" fillId="18" borderId="2" xfId="0" applyNumberFormat="1" applyFont="1" applyFill="1" applyBorder="1" applyAlignment="1">
      <alignment horizontal="center" vertical="center"/>
    </xf>
    <xf numFmtId="0" fontId="27" fillId="0" borderId="0" xfId="0" applyFont="1"/>
    <xf numFmtId="0" fontId="26" fillId="0" borderId="10" xfId="0" applyFont="1" applyBorder="1" applyAlignment="1">
      <alignment vertical="center" wrapText="1"/>
    </xf>
    <xf numFmtId="0" fontId="26" fillId="0" borderId="11" xfId="0" applyFont="1" applyBorder="1" applyAlignment="1">
      <alignment vertical="center" wrapText="1"/>
    </xf>
    <xf numFmtId="0" fontId="26" fillId="0" borderId="11" xfId="0" applyFont="1" applyBorder="1" applyAlignment="1">
      <alignment horizontal="center" vertical="center" wrapText="1"/>
    </xf>
    <xf numFmtId="0" fontId="101" fillId="0" borderId="12" xfId="0" applyFont="1" applyBorder="1" applyAlignment="1">
      <alignment horizontal="center" vertical="center" wrapText="1"/>
    </xf>
    <xf numFmtId="0" fontId="101" fillId="0" borderId="13" xfId="0" applyFont="1" applyBorder="1" applyAlignment="1">
      <alignment horizontal="center" vertical="center" wrapText="1"/>
    </xf>
    <xf numFmtId="0" fontId="86" fillId="3" borderId="3" xfId="9" applyNumberFormat="1" applyFont="1" applyFill="1" applyBorder="1" applyAlignment="1" applyProtection="1">
      <alignment horizontal="right" vertical="center" wrapText="1"/>
      <protection locked="0"/>
    </xf>
    <xf numFmtId="0" fontId="102" fillId="3" borderId="3" xfId="9" applyNumberFormat="1" applyFont="1" applyFill="1" applyBorder="1" applyAlignment="1" applyProtection="1">
      <alignment horizontal="left" vertical="center" wrapText="1"/>
      <protection locked="0"/>
    </xf>
    <xf numFmtId="0" fontId="102" fillId="7" borderId="1" xfId="9" applyNumberFormat="1" applyFont="1" applyFill="1" applyBorder="1" applyAlignment="1" applyProtection="1">
      <alignment horizontal="left" vertical="center" wrapText="1"/>
      <protection locked="0"/>
    </xf>
    <xf numFmtId="175" fontId="51" fillId="2" borderId="14" xfId="9" applyNumberFormat="1" applyFont="1" applyFill="1" applyBorder="1" applyAlignment="1" applyProtection="1">
      <alignment horizontal="center" vertical="center" wrapText="1"/>
      <protection locked="0"/>
    </xf>
    <xf numFmtId="0" fontId="48" fillId="0" borderId="0" xfId="9" applyFont="1" applyFill="1" applyBorder="1" applyAlignment="1"/>
    <xf numFmtId="0" fontId="48" fillId="0" borderId="0" xfId="9" applyFont="1" applyFill="1" applyBorder="1" applyAlignment="1">
      <alignment wrapText="1"/>
    </xf>
    <xf numFmtId="0" fontId="48" fillId="0" borderId="0" xfId="9" applyFont="1" applyFill="1" applyAlignment="1">
      <alignment horizontal="left" wrapText="1"/>
    </xf>
    <xf numFmtId="0" fontId="48" fillId="0" borderId="0" xfId="9" applyFont="1" applyFill="1" applyAlignment="1"/>
    <xf numFmtId="0" fontId="48" fillId="0" borderId="0" xfId="9" applyFont="1" applyFill="1" applyAlignment="1">
      <alignment horizontal="center"/>
    </xf>
    <xf numFmtId="14" fontId="48" fillId="0" borderId="0" xfId="9" applyNumberFormat="1" applyFont="1" applyFill="1"/>
    <xf numFmtId="0" fontId="48" fillId="0" borderId="0" xfId="9" applyNumberFormat="1" applyFont="1" applyFill="1" applyBorder="1" applyAlignment="1">
      <alignment horizontal="center" wrapText="1"/>
    </xf>
    <xf numFmtId="0" fontId="48" fillId="0" borderId="0" xfId="9" applyNumberFormat="1" applyFont="1" applyFill="1" applyBorder="1" applyAlignment="1">
      <alignment horizontal="left" wrapText="1"/>
    </xf>
    <xf numFmtId="2" fontId="48" fillId="0" borderId="0" xfId="9" applyNumberFormat="1" applyFont="1" applyFill="1" applyBorder="1" applyAlignment="1">
      <alignment horizontal="center"/>
    </xf>
    <xf numFmtId="0" fontId="48" fillId="0" borderId="0" xfId="9" applyFont="1" applyFill="1"/>
    <xf numFmtId="177" fontId="51" fillId="0" borderId="0" xfId="9" applyNumberFormat="1" applyFont="1" applyFill="1" applyAlignment="1">
      <alignment horizontal="center" vertical="center"/>
    </xf>
    <xf numFmtId="0" fontId="51" fillId="0" borderId="0" xfId="9" applyFont="1" applyFill="1" applyAlignment="1">
      <alignment horizontal="center" vertical="center"/>
    </xf>
    <xf numFmtId="0" fontId="48" fillId="0" borderId="0" xfId="9" applyFont="1" applyFill="1" applyAlignment="1">
      <alignment horizontal="left"/>
    </xf>
    <xf numFmtId="0" fontId="86" fillId="3" borderId="3" xfId="9" applyNumberFormat="1" applyFont="1" applyFill="1" applyBorder="1" applyAlignment="1" applyProtection="1">
      <alignment horizontal="right" vertical="center" wrapText="1"/>
      <protection locked="0"/>
    </xf>
    <xf numFmtId="0" fontId="102" fillId="3" borderId="3" xfId="9" applyNumberFormat="1" applyFont="1" applyFill="1" applyBorder="1" applyAlignment="1" applyProtection="1">
      <alignment horizontal="left" vertical="center" wrapText="1"/>
      <protection locked="0"/>
    </xf>
    <xf numFmtId="0" fontId="102" fillId="7" borderId="1" xfId="9" applyNumberFormat="1" applyFont="1" applyFill="1" applyBorder="1" applyAlignment="1" applyProtection="1">
      <alignment horizontal="left" vertical="center" wrapText="1"/>
      <protection locked="0"/>
    </xf>
    <xf numFmtId="175" fontId="51" fillId="2" borderId="14" xfId="9" applyNumberFormat="1" applyFont="1" applyFill="1" applyBorder="1" applyAlignment="1" applyProtection="1">
      <alignment horizontal="center" vertical="center" wrapText="1"/>
      <protection locked="0"/>
    </xf>
    <xf numFmtId="0" fontId="88" fillId="13" borderId="2" xfId="0" applyFont="1" applyFill="1" applyBorder="1" applyAlignment="1">
      <alignment horizontal="center" vertical="center"/>
    </xf>
    <xf numFmtId="0" fontId="20" fillId="15" borderId="2" xfId="9" applyFont="1" applyFill="1" applyBorder="1" applyAlignment="1" applyProtection="1">
      <alignment horizontal="left" vertical="center" wrapText="1"/>
      <protection locked="0"/>
    </xf>
    <xf numFmtId="0" fontId="29" fillId="15" borderId="2" xfId="9" applyFont="1" applyFill="1" applyBorder="1" applyAlignment="1" applyProtection="1">
      <alignment horizontal="left" vertical="center" wrapText="1"/>
      <protection locked="0"/>
    </xf>
    <xf numFmtId="0" fontId="30" fillId="0" borderId="0" xfId="0" applyFont="1"/>
    <xf numFmtId="0" fontId="0" fillId="0" borderId="0" xfId="0" applyAlignment="1">
      <alignment wrapText="1"/>
    </xf>
    <xf numFmtId="0" fontId="30" fillId="0" borderId="0" xfId="0" applyFont="1" applyAlignment="1">
      <alignment horizontal="center" vertical="center"/>
    </xf>
    <xf numFmtId="0" fontId="103" fillId="15" borderId="2" xfId="9" applyFont="1" applyFill="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20" fillId="15" borderId="2" xfId="9" applyFont="1" applyFill="1" applyBorder="1" applyAlignment="1" applyProtection="1">
      <alignment horizontal="center" vertical="center" wrapText="1"/>
      <protection locked="0"/>
    </xf>
    <xf numFmtId="0" fontId="104" fillId="0" borderId="0" xfId="0" applyFont="1" applyAlignment="1">
      <alignment horizontal="center" vertical="center"/>
    </xf>
    <xf numFmtId="0" fontId="104" fillId="0" borderId="0" xfId="0" applyFont="1"/>
    <xf numFmtId="0" fontId="86" fillId="3" borderId="3" xfId="9" applyNumberFormat="1" applyFont="1" applyFill="1" applyBorder="1" applyAlignment="1" applyProtection="1">
      <alignment horizontal="right" vertical="center" wrapText="1"/>
      <protection locked="0"/>
    </xf>
    <xf numFmtId="0" fontId="86" fillId="3" borderId="3" xfId="9" applyNumberFormat="1" applyFont="1" applyFill="1" applyBorder="1" applyAlignment="1" applyProtection="1">
      <alignment horizontal="right" vertical="center" wrapText="1"/>
      <protection locked="0"/>
    </xf>
    <xf numFmtId="0" fontId="16" fillId="7" borderId="3" xfId="9" applyFont="1" applyFill="1" applyBorder="1" applyAlignment="1" applyProtection="1">
      <alignment horizontal="right" vertical="center" wrapText="1"/>
      <protection locked="0"/>
    </xf>
    <xf numFmtId="0" fontId="87" fillId="9" borderId="2" xfId="9" applyFont="1" applyFill="1" applyBorder="1" applyAlignment="1" applyProtection="1">
      <alignment horizontal="center" vertical="center" wrapText="1"/>
      <protection locked="0"/>
    </xf>
    <xf numFmtId="0" fontId="52" fillId="9" borderId="2" xfId="9" applyFont="1" applyFill="1" applyBorder="1" applyAlignment="1" applyProtection="1">
      <alignment horizontal="center" vertical="center" wrapText="1"/>
      <protection locked="0"/>
    </xf>
    <xf numFmtId="1" fontId="105" fillId="0" borderId="2" xfId="9" applyNumberFormat="1" applyFont="1" applyFill="1" applyBorder="1" applyAlignment="1">
      <alignment horizontal="center" vertical="center"/>
    </xf>
    <xf numFmtId="14" fontId="106" fillId="0" borderId="2" xfId="9" applyNumberFormat="1" applyFont="1" applyFill="1" applyBorder="1" applyAlignment="1">
      <alignment horizontal="center" vertical="center"/>
    </xf>
    <xf numFmtId="0" fontId="106" fillId="0" borderId="2" xfId="9" applyNumberFormat="1" applyFont="1" applyFill="1" applyBorder="1" applyAlignment="1">
      <alignment horizontal="left" vertical="center" wrapText="1"/>
    </xf>
    <xf numFmtId="0" fontId="88" fillId="0" borderId="2" xfId="0" applyFont="1" applyBorder="1" applyAlignment="1">
      <alignment horizontal="left" vertical="center"/>
    </xf>
    <xf numFmtId="1" fontId="72" fillId="14" borderId="15" xfId="0" applyNumberFormat="1" applyFont="1" applyFill="1" applyBorder="1" applyAlignment="1">
      <alignment horizontal="left" vertical="center" wrapText="1"/>
    </xf>
    <xf numFmtId="178" fontId="8" fillId="0" borderId="2" xfId="9" applyNumberFormat="1" applyFont="1" applyFill="1" applyBorder="1" applyAlignment="1" applyProtection="1">
      <alignment horizontal="center" vertical="center" wrapText="1"/>
      <protection hidden="1"/>
    </xf>
    <xf numFmtId="1" fontId="8" fillId="0" borderId="2" xfId="9" applyNumberFormat="1" applyFont="1" applyFill="1" applyBorder="1" applyAlignment="1" applyProtection="1">
      <alignment horizontal="center" vertical="center" wrapText="1"/>
      <protection locked="0"/>
    </xf>
    <xf numFmtId="178" fontId="29" fillId="0" borderId="2" xfId="9" applyNumberFormat="1" applyFont="1" applyFill="1" applyBorder="1" applyAlignment="1" applyProtection="1">
      <alignment horizontal="center" vertical="center" wrapText="1"/>
      <protection locked="0"/>
    </xf>
    <xf numFmtId="178" fontId="32" fillId="0" borderId="2" xfId="9" applyNumberFormat="1" applyFont="1" applyFill="1" applyBorder="1" applyAlignment="1" applyProtection="1">
      <alignment horizontal="center" vertical="center" wrapText="1"/>
      <protection hidden="1"/>
    </xf>
    <xf numFmtId="1" fontId="32" fillId="0" borderId="2" xfId="9" applyNumberFormat="1" applyFont="1" applyFill="1" applyBorder="1" applyAlignment="1" applyProtection="1">
      <alignment horizontal="center" vertical="center" wrapText="1"/>
      <protection locked="0"/>
    </xf>
    <xf numFmtId="49" fontId="32" fillId="0" borderId="2" xfId="9" applyNumberFormat="1" applyFont="1" applyFill="1" applyBorder="1" applyAlignment="1" applyProtection="1">
      <alignment vertical="center" wrapText="1"/>
      <protection locked="0"/>
    </xf>
    <xf numFmtId="176" fontId="48" fillId="19" borderId="2" xfId="9" applyNumberFormat="1" applyFont="1" applyFill="1" applyBorder="1" applyAlignment="1">
      <alignment horizontal="center" vertical="center"/>
    </xf>
    <xf numFmtId="174" fontId="41" fillId="7" borderId="1" xfId="9" applyNumberFormat="1" applyFont="1" applyFill="1" applyBorder="1" applyAlignment="1" applyProtection="1">
      <alignment vertical="center" wrapText="1"/>
      <protection locked="0"/>
    </xf>
    <xf numFmtId="174" fontId="40" fillId="2" borderId="0" xfId="9" applyNumberFormat="1" applyFont="1" applyFill="1" applyBorder="1" applyAlignment="1" applyProtection="1">
      <alignment horizontal="left" wrapText="1"/>
      <protection locked="0"/>
    </xf>
    <xf numFmtId="174" fontId="57" fillId="0" borderId="2" xfId="9" applyNumberFormat="1" applyFont="1" applyFill="1" applyBorder="1" applyAlignment="1">
      <alignment horizontal="center" vertical="center"/>
    </xf>
    <xf numFmtId="174" fontId="42" fillId="0" borderId="0" xfId="9" applyNumberFormat="1" applyFont="1" applyFill="1" applyAlignment="1">
      <alignment horizontal="center"/>
    </xf>
    <xf numFmtId="174" fontId="40" fillId="0" borderId="0" xfId="9" applyNumberFormat="1" applyFont="1" applyFill="1" applyAlignment="1">
      <alignment horizontal="center"/>
    </xf>
    <xf numFmtId="0" fontId="107" fillId="8" borderId="0" xfId="9" applyFont="1" applyFill="1" applyAlignment="1">
      <alignment horizontal="center" wrapText="1"/>
    </xf>
    <xf numFmtId="174" fontId="105" fillId="0" borderId="2" xfId="9" applyNumberFormat="1" applyFont="1" applyFill="1" applyBorder="1" applyAlignment="1">
      <alignment horizontal="center" vertical="center"/>
    </xf>
    <xf numFmtId="0" fontId="29" fillId="0" borderId="2" xfId="9" applyFont="1" applyFill="1" applyBorder="1" applyAlignment="1" applyProtection="1">
      <alignment horizontal="center" vertical="center" wrapText="1"/>
      <protection locked="0"/>
    </xf>
    <xf numFmtId="0" fontId="108" fillId="0" borderId="2" xfId="9" applyFont="1" applyFill="1" applyBorder="1" applyAlignment="1" applyProtection="1">
      <alignment horizontal="center" vertical="center" wrapText="1"/>
      <protection locked="0"/>
    </xf>
    <xf numFmtId="1" fontId="109" fillId="0" borderId="2" xfId="9" applyNumberFormat="1" applyFont="1" applyFill="1" applyBorder="1" applyAlignment="1" applyProtection="1">
      <alignment horizontal="center" vertical="center" wrapText="1"/>
      <protection locked="0"/>
    </xf>
    <xf numFmtId="14" fontId="29" fillId="0" borderId="2" xfId="9" applyNumberFormat="1" applyFont="1" applyFill="1" applyBorder="1" applyAlignment="1" applyProtection="1">
      <alignment horizontal="center" vertical="center" wrapText="1"/>
      <protection locked="0"/>
    </xf>
    <xf numFmtId="0" fontId="29" fillId="0" borderId="2" xfId="9" applyFont="1" applyFill="1" applyBorder="1" applyAlignment="1" applyProtection="1">
      <alignment horizontal="left" vertical="center" wrapText="1"/>
      <protection locked="0"/>
    </xf>
    <xf numFmtId="174" fontId="97" fillId="0" borderId="2" xfId="0" applyNumberFormat="1" applyFont="1" applyBorder="1" applyAlignment="1">
      <alignment horizontal="center" vertical="center"/>
    </xf>
    <xf numFmtId="0" fontId="16" fillId="7" borderId="3" xfId="9" applyFont="1" applyFill="1" applyBorder="1" applyAlignment="1" applyProtection="1">
      <alignment horizontal="right" vertical="center" wrapText="1"/>
      <protection locked="0"/>
    </xf>
    <xf numFmtId="0" fontId="87" fillId="9" borderId="2" xfId="9" applyFont="1" applyFill="1" applyBorder="1" applyAlignment="1" applyProtection="1">
      <alignment horizontal="center" vertical="center" wrapText="1"/>
      <protection locked="0"/>
    </xf>
    <xf numFmtId="0" fontId="52" fillId="9" borderId="2" xfId="9" applyFont="1" applyFill="1" applyBorder="1" applyAlignment="1" applyProtection="1">
      <alignment horizontal="center" vertical="center" wrapText="1"/>
      <protection locked="0"/>
    </xf>
    <xf numFmtId="0" fontId="86" fillId="3" borderId="3" xfId="9" applyNumberFormat="1" applyFont="1" applyFill="1" applyBorder="1" applyAlignment="1" applyProtection="1">
      <alignment horizontal="right" vertical="center" wrapText="1"/>
      <protection locked="0"/>
    </xf>
    <xf numFmtId="0" fontId="77" fillId="19" borderId="2" xfId="9" applyFont="1" applyFill="1" applyBorder="1" applyAlignment="1">
      <alignment horizontal="left" vertical="center" wrapText="1"/>
    </xf>
    <xf numFmtId="0" fontId="20" fillId="19" borderId="2" xfId="9" applyFont="1" applyFill="1" applyBorder="1" applyAlignment="1" applyProtection="1">
      <alignment horizontal="left" vertical="center" wrapText="1"/>
      <protection locked="0"/>
    </xf>
    <xf numFmtId="0" fontId="58" fillId="0" borderId="2" xfId="9" applyFont="1" applyFill="1" applyBorder="1" applyAlignment="1">
      <alignment horizontal="center" vertical="center"/>
    </xf>
    <xf numFmtId="0" fontId="90" fillId="0" borderId="2" xfId="9" applyFont="1" applyFill="1" applyBorder="1" applyAlignment="1">
      <alignment horizontal="center" vertical="center" wrapText="1"/>
    </xf>
    <xf numFmtId="14" fontId="58" fillId="0" borderId="2" xfId="9" applyNumberFormat="1" applyFont="1" applyFill="1" applyBorder="1" applyAlignment="1">
      <alignment horizontal="center" vertical="center" wrapText="1"/>
    </xf>
    <xf numFmtId="0" fontId="58" fillId="0" borderId="2" xfId="9" applyFont="1" applyFill="1" applyBorder="1" applyAlignment="1">
      <alignment horizontal="left" vertical="center" wrapText="1"/>
    </xf>
    <xf numFmtId="0" fontId="110" fillId="0" borderId="2" xfId="9" applyFont="1" applyFill="1" applyBorder="1" applyAlignment="1">
      <alignment horizontal="left" vertical="center" wrapText="1"/>
    </xf>
    <xf numFmtId="177" fontId="58" fillId="0" borderId="2" xfId="9" applyNumberFormat="1" applyFont="1" applyFill="1" applyBorder="1" applyAlignment="1">
      <alignment horizontal="center" vertical="center"/>
    </xf>
    <xf numFmtId="1" fontId="90" fillId="0" borderId="2" xfId="9" applyNumberFormat="1" applyFont="1" applyFill="1" applyBorder="1" applyAlignment="1">
      <alignment horizontal="center" vertical="center"/>
    </xf>
    <xf numFmtId="0" fontId="58" fillId="0" borderId="0" xfId="9" applyFont="1" applyFill="1" applyAlignment="1">
      <alignment vertical="center"/>
    </xf>
    <xf numFmtId="0" fontId="111" fillId="0" borderId="2" xfId="9" applyFont="1" applyFill="1" applyBorder="1" applyAlignment="1">
      <alignment horizontal="center" vertical="center"/>
    </xf>
    <xf numFmtId="1" fontId="90" fillId="0" borderId="2" xfId="9" applyNumberFormat="1" applyFont="1" applyFill="1" applyBorder="1" applyAlignment="1">
      <alignment horizontal="center" vertical="center" wrapText="1"/>
    </xf>
    <xf numFmtId="0" fontId="58" fillId="0" borderId="2" xfId="9" applyNumberFormat="1" applyFont="1" applyFill="1" applyBorder="1" applyAlignment="1">
      <alignment horizontal="left" vertical="center" wrapText="1"/>
    </xf>
    <xf numFmtId="176" fontId="58" fillId="0" borderId="2" xfId="9" applyNumberFormat="1" applyFont="1" applyFill="1" applyBorder="1" applyAlignment="1">
      <alignment horizontal="center" vertical="center"/>
    </xf>
    <xf numFmtId="1" fontId="58" fillId="0" borderId="2" xfId="9" applyNumberFormat="1" applyFont="1" applyFill="1" applyBorder="1" applyAlignment="1">
      <alignment horizontal="center" vertical="center"/>
    </xf>
    <xf numFmtId="177" fontId="41" fillId="0" borderId="0" xfId="9" applyNumberFormat="1" applyFont="1" applyFill="1" applyAlignment="1">
      <alignment horizontal="center" vertical="center"/>
    </xf>
    <xf numFmtId="0" fontId="41" fillId="0" borderId="0" xfId="9" applyFont="1" applyFill="1" applyAlignment="1">
      <alignment horizontal="center" vertical="center"/>
    </xf>
    <xf numFmtId="0" fontId="90" fillId="12" borderId="7" xfId="9" applyFont="1" applyFill="1" applyBorder="1" applyAlignment="1">
      <alignment vertical="center"/>
    </xf>
    <xf numFmtId="0" fontId="90" fillId="12" borderId="6" xfId="9" applyFont="1" applyFill="1" applyBorder="1" applyAlignment="1">
      <alignment vertical="center"/>
    </xf>
    <xf numFmtId="0" fontId="90" fillId="12" borderId="8" xfId="9" applyFont="1" applyFill="1" applyBorder="1" applyAlignment="1">
      <alignment vertical="center"/>
    </xf>
    <xf numFmtId="0" fontId="112" fillId="7" borderId="2" xfId="9" applyFont="1" applyFill="1" applyBorder="1" applyAlignment="1">
      <alignment horizontal="center" vertical="center" wrapText="1"/>
    </xf>
    <xf numFmtId="14" fontId="112" fillId="7" borderId="2" xfId="9" applyNumberFormat="1" applyFont="1" applyFill="1" applyBorder="1" applyAlignment="1">
      <alignment horizontal="center" vertical="center" wrapText="1"/>
    </xf>
    <xf numFmtId="0" fontId="112" fillId="7" borderId="2" xfId="9" applyNumberFormat="1" applyFont="1" applyFill="1" applyBorder="1" applyAlignment="1">
      <alignment horizontal="center" vertical="center" wrapText="1"/>
    </xf>
    <xf numFmtId="0" fontId="58" fillId="0" borderId="0" xfId="9" applyFont="1" applyFill="1" applyAlignment="1">
      <alignment horizontal="center" vertical="center"/>
    </xf>
    <xf numFmtId="0" fontId="58" fillId="0" borderId="0" xfId="9" applyFont="1" applyFill="1"/>
    <xf numFmtId="172" fontId="72" fillId="14" borderId="5" xfId="0" applyNumberFormat="1" applyFont="1" applyFill="1" applyBorder="1" applyAlignment="1">
      <alignment horizontal="left" vertical="center" wrapText="1"/>
    </xf>
    <xf numFmtId="0" fontId="86" fillId="3" borderId="3" xfId="9" applyNumberFormat="1" applyFont="1" applyFill="1" applyBorder="1" applyAlignment="1" applyProtection="1">
      <alignment horizontal="right" vertical="center" wrapText="1"/>
      <protection locked="0"/>
    </xf>
    <xf numFmtId="0" fontId="16" fillId="7" borderId="3" xfId="9" applyFont="1" applyFill="1" applyBorder="1" applyAlignment="1" applyProtection="1">
      <alignment horizontal="right" vertical="center" wrapText="1"/>
      <protection locked="0"/>
    </xf>
    <xf numFmtId="0" fontId="87" fillId="9" borderId="2" xfId="9" applyFont="1" applyFill="1" applyBorder="1" applyAlignment="1" applyProtection="1">
      <alignment horizontal="center" vertical="center" wrapText="1"/>
      <protection locked="0"/>
    </xf>
    <xf numFmtId="0" fontId="52" fillId="9" borderId="2" xfId="9" applyFont="1" applyFill="1" applyBorder="1" applyAlignment="1" applyProtection="1">
      <alignment horizontal="center" vertical="center" wrapText="1"/>
      <protection locked="0"/>
    </xf>
    <xf numFmtId="0" fontId="88" fillId="13" borderId="2" xfId="0" applyFont="1" applyFill="1" applyBorder="1" applyAlignment="1">
      <alignment horizontal="center" vertical="center"/>
    </xf>
    <xf numFmtId="0" fontId="20" fillId="0" borderId="16" xfId="9" applyFont="1" applyFill="1" applyBorder="1" applyAlignment="1" applyProtection="1">
      <alignment horizontal="center" vertical="center" wrapText="1"/>
      <protection locked="0"/>
    </xf>
    <xf numFmtId="0" fontId="53" fillId="0" borderId="16" xfId="9" applyFont="1" applyFill="1" applyBorder="1" applyAlignment="1" applyProtection="1">
      <alignment horizontal="center" vertical="center" wrapText="1"/>
      <protection locked="0"/>
    </xf>
    <xf numFmtId="1" fontId="8" fillId="0" borderId="16" xfId="9" applyNumberFormat="1" applyFont="1" applyFill="1" applyBorder="1" applyAlignment="1" applyProtection="1">
      <alignment horizontal="center" vertical="center" wrapText="1"/>
      <protection locked="0"/>
    </xf>
    <xf numFmtId="14" fontId="20" fillId="0" borderId="16" xfId="9" applyNumberFormat="1" applyFont="1" applyFill="1" applyBorder="1" applyAlignment="1" applyProtection="1">
      <alignment horizontal="center" vertical="center" wrapText="1"/>
      <protection locked="0"/>
    </xf>
    <xf numFmtId="0" fontId="20" fillId="0" borderId="16" xfId="9" applyFont="1" applyFill="1" applyBorder="1" applyAlignment="1" applyProtection="1">
      <alignment horizontal="left" vertical="center" wrapText="1"/>
      <protection locked="0"/>
    </xf>
    <xf numFmtId="178" fontId="20" fillId="0" borderId="16" xfId="9" applyNumberFormat="1" applyFont="1" applyFill="1" applyBorder="1" applyAlignment="1" applyProtection="1">
      <alignment horizontal="center" vertical="center" wrapText="1"/>
      <protection locked="0"/>
    </xf>
    <xf numFmtId="178" fontId="8" fillId="0" borderId="16" xfId="9" applyNumberFormat="1" applyFont="1" applyFill="1" applyBorder="1" applyAlignment="1" applyProtection="1">
      <alignment horizontal="center" vertical="center" wrapText="1"/>
      <protection hidden="1"/>
    </xf>
    <xf numFmtId="49" fontId="10" fillId="0" borderId="16" xfId="9" applyNumberFormat="1" applyFont="1" applyFill="1" applyBorder="1" applyAlignment="1" applyProtection="1">
      <alignment vertical="center" wrapText="1"/>
      <protection locked="0"/>
    </xf>
    <xf numFmtId="0" fontId="20" fillId="0" borderId="17" xfId="9" applyFont="1" applyFill="1" applyBorder="1" applyAlignment="1" applyProtection="1">
      <alignment horizontal="center" vertical="center" wrapText="1"/>
      <protection locked="0"/>
    </xf>
    <xf numFmtId="0" fontId="53" fillId="0" borderId="17" xfId="9" applyFont="1" applyFill="1" applyBorder="1" applyAlignment="1" applyProtection="1">
      <alignment horizontal="center" vertical="center" wrapText="1"/>
      <protection locked="0"/>
    </xf>
    <xf numFmtId="1" fontId="8" fillId="0" borderId="17" xfId="9" applyNumberFormat="1" applyFont="1" applyFill="1" applyBorder="1" applyAlignment="1" applyProtection="1">
      <alignment horizontal="center" vertical="center" wrapText="1"/>
      <protection locked="0"/>
    </xf>
    <xf numFmtId="14" fontId="20" fillId="0" borderId="17" xfId="9" applyNumberFormat="1" applyFont="1" applyFill="1" applyBorder="1" applyAlignment="1" applyProtection="1">
      <alignment horizontal="center" vertical="center" wrapText="1"/>
      <protection locked="0"/>
    </xf>
    <xf numFmtId="0" fontId="20" fillId="0" borderId="17" xfId="9" applyFont="1" applyFill="1" applyBorder="1" applyAlignment="1" applyProtection="1">
      <alignment horizontal="left" vertical="center" wrapText="1"/>
      <protection locked="0"/>
    </xf>
    <xf numFmtId="178" fontId="20" fillId="0" borderId="17" xfId="9" applyNumberFormat="1" applyFont="1" applyFill="1" applyBorder="1" applyAlignment="1" applyProtection="1">
      <alignment horizontal="center" vertical="center" wrapText="1"/>
      <protection locked="0"/>
    </xf>
    <xf numFmtId="178" fontId="8" fillId="0" borderId="17" xfId="9" applyNumberFormat="1" applyFont="1" applyFill="1" applyBorder="1" applyAlignment="1" applyProtection="1">
      <alignment horizontal="center" vertical="center" wrapText="1"/>
      <protection hidden="1"/>
    </xf>
    <xf numFmtId="49" fontId="10" fillId="0" borderId="17" xfId="9" applyNumberFormat="1" applyFont="1" applyFill="1" applyBorder="1" applyAlignment="1" applyProtection="1">
      <alignment vertical="center" wrapText="1"/>
      <protection locked="0"/>
    </xf>
    <xf numFmtId="0" fontId="48" fillId="0" borderId="16" xfId="9" applyFont="1" applyFill="1" applyBorder="1" applyAlignment="1">
      <alignment horizontal="center" vertical="center"/>
    </xf>
    <xf numFmtId="0" fontId="57" fillId="0" borderId="16" xfId="9" applyFont="1" applyFill="1" applyBorder="1" applyAlignment="1">
      <alignment horizontal="center" vertical="center"/>
    </xf>
    <xf numFmtId="14" fontId="48" fillId="0" borderId="16" xfId="9" applyNumberFormat="1" applyFont="1" applyFill="1" applyBorder="1" applyAlignment="1">
      <alignment horizontal="center" vertical="center"/>
    </xf>
    <xf numFmtId="0" fontId="48" fillId="0" borderId="16" xfId="9" applyFont="1" applyFill="1" applyBorder="1" applyAlignment="1">
      <alignment horizontal="left" vertical="center" wrapText="1"/>
    </xf>
    <xf numFmtId="0" fontId="77" fillId="0" borderId="16" xfId="9" applyFont="1" applyFill="1" applyBorder="1" applyAlignment="1">
      <alignment horizontal="left" vertical="center" wrapText="1"/>
    </xf>
    <xf numFmtId="176" fontId="48" fillId="0" borderId="16" xfId="9" applyNumberFormat="1" applyFont="1" applyFill="1" applyBorder="1" applyAlignment="1">
      <alignment horizontal="center" vertical="center"/>
    </xf>
    <xf numFmtId="174" fontId="57" fillId="0" borderId="16" xfId="9" applyNumberFormat="1" applyFont="1" applyFill="1" applyBorder="1" applyAlignment="1">
      <alignment horizontal="center" vertical="center"/>
    </xf>
    <xf numFmtId="0" fontId="48" fillId="0" borderId="17" xfId="9" applyFont="1" applyFill="1" applyBorder="1" applyAlignment="1">
      <alignment horizontal="center" vertical="center"/>
    </xf>
    <xf numFmtId="0" fontId="57" fillId="0" borderId="17" xfId="9" applyFont="1" applyFill="1" applyBorder="1" applyAlignment="1">
      <alignment horizontal="center" vertical="center"/>
    </xf>
    <xf numFmtId="14" fontId="48" fillId="0" borderId="17" xfId="9" applyNumberFormat="1" applyFont="1" applyFill="1" applyBorder="1" applyAlignment="1">
      <alignment horizontal="center" vertical="center"/>
    </xf>
    <xf numFmtId="0" fontId="48" fillId="0" borderId="17" xfId="9" applyFont="1" applyFill="1" applyBorder="1" applyAlignment="1">
      <alignment horizontal="left" vertical="center" wrapText="1"/>
    </xf>
    <xf numFmtId="0" fontId="77" fillId="0" borderId="17" xfId="9" applyFont="1" applyFill="1" applyBorder="1" applyAlignment="1">
      <alignment horizontal="left" vertical="center" wrapText="1"/>
    </xf>
    <xf numFmtId="176" fontId="48" fillId="0" borderId="17" xfId="9" applyNumberFormat="1" applyFont="1" applyFill="1" applyBorder="1" applyAlignment="1">
      <alignment horizontal="center" vertical="center"/>
    </xf>
    <xf numFmtId="174" fontId="57" fillId="0" borderId="17" xfId="9" applyNumberFormat="1" applyFont="1" applyFill="1" applyBorder="1" applyAlignment="1">
      <alignment horizontal="center" vertical="center"/>
    </xf>
    <xf numFmtId="176" fontId="48" fillId="0" borderId="2" xfId="9" applyNumberFormat="1" applyFont="1" applyFill="1" applyBorder="1" applyAlignment="1">
      <alignment horizontal="center" vertical="center" wrapText="1"/>
    </xf>
    <xf numFmtId="0" fontId="20" fillId="8" borderId="2" xfId="9" applyFont="1" applyFill="1" applyBorder="1" applyAlignment="1" applyProtection="1">
      <alignment horizontal="left" vertical="center" wrapText="1"/>
      <protection locked="0"/>
    </xf>
    <xf numFmtId="0" fontId="10" fillId="7" borderId="1" xfId="9" applyFont="1" applyFill="1" applyBorder="1" applyAlignment="1" applyProtection="1">
      <alignment horizontal="center" vertical="center" wrapText="1"/>
      <protection locked="0"/>
    </xf>
    <xf numFmtId="49" fontId="32" fillId="0" borderId="2" xfId="9" applyNumberFormat="1" applyFont="1" applyFill="1" applyBorder="1" applyAlignment="1" applyProtection="1">
      <alignment horizontal="center" vertical="center" wrapText="1"/>
      <protection locked="0"/>
    </xf>
    <xf numFmtId="49" fontId="10" fillId="0" borderId="2" xfId="9" applyNumberFormat="1" applyFont="1" applyFill="1" applyBorder="1" applyAlignment="1" applyProtection="1">
      <alignment horizontal="center" vertical="center" wrapText="1"/>
      <protection locked="0"/>
    </xf>
    <xf numFmtId="0" fontId="33" fillId="0" borderId="2" xfId="9" applyFont="1" applyFill="1" applyBorder="1" applyAlignment="1" applyProtection="1">
      <alignment horizontal="center" vertical="center" wrapText="1"/>
      <protection locked="0"/>
    </xf>
    <xf numFmtId="0" fontId="113" fillId="0" borderId="2" xfId="9" applyFont="1" applyFill="1" applyBorder="1" applyAlignment="1" applyProtection="1">
      <alignment horizontal="center" vertical="center" wrapText="1"/>
      <protection locked="0"/>
    </xf>
    <xf numFmtId="1" fontId="103" fillId="0" borderId="2" xfId="9" applyNumberFormat="1" applyFont="1" applyFill="1" applyBorder="1" applyAlignment="1" applyProtection="1">
      <alignment horizontal="center" vertical="center" wrapText="1"/>
      <protection locked="0"/>
    </xf>
    <xf numFmtId="14" fontId="33" fillId="0" borderId="2" xfId="9" applyNumberFormat="1" applyFont="1" applyFill="1" applyBorder="1" applyAlignment="1" applyProtection="1">
      <alignment horizontal="center" vertical="center" wrapText="1"/>
      <protection locked="0"/>
    </xf>
    <xf numFmtId="0" fontId="33" fillId="0" borderId="2" xfId="9" applyFont="1" applyFill="1" applyBorder="1" applyAlignment="1" applyProtection="1">
      <alignment horizontal="left" vertical="center" wrapText="1"/>
      <protection locked="0"/>
    </xf>
    <xf numFmtId="178" fontId="33" fillId="0" borderId="2" xfId="9" applyNumberFormat="1" applyFont="1" applyFill="1" applyBorder="1" applyAlignment="1" applyProtection="1">
      <alignment horizontal="center" vertical="center" wrapText="1"/>
      <protection locked="0"/>
    </xf>
    <xf numFmtId="49" fontId="7" fillId="0" borderId="2" xfId="9" applyNumberFormat="1" applyFont="1" applyFill="1" applyBorder="1" applyAlignment="1" applyProtection="1">
      <alignment vertical="center" wrapText="1"/>
      <protection locked="0"/>
    </xf>
    <xf numFmtId="178" fontId="7" fillId="0" borderId="0" xfId="9" applyNumberFormat="1" applyFont="1" applyAlignment="1" applyProtection="1">
      <alignment horizontal="center" vertical="center" wrapText="1"/>
      <protection locked="0"/>
    </xf>
    <xf numFmtId="0" fontId="7" fillId="0" borderId="0" xfId="9" applyFont="1" applyAlignment="1" applyProtection="1">
      <alignment horizontal="center" vertical="center" wrapText="1"/>
      <protection locked="0"/>
    </xf>
    <xf numFmtId="0" fontId="7" fillId="0" borderId="0" xfId="9" applyFont="1" applyFill="1" applyAlignment="1" applyProtection="1">
      <alignment vertical="center" wrapText="1"/>
      <protection locked="0"/>
    </xf>
    <xf numFmtId="0" fontId="51" fillId="0" borderId="2" xfId="9" applyFont="1" applyFill="1" applyBorder="1" applyAlignment="1">
      <alignment horizontal="center" vertical="center"/>
    </xf>
    <xf numFmtId="0" fontId="5" fillId="14" borderId="18" xfId="0" applyFont="1" applyFill="1" applyBorder="1"/>
    <xf numFmtId="0" fontId="5" fillId="14" borderId="19" xfId="0" applyFont="1" applyFill="1" applyBorder="1"/>
    <xf numFmtId="0" fontId="5" fillId="14" borderId="20" xfId="0" applyFont="1" applyFill="1" applyBorder="1"/>
    <xf numFmtId="0" fontId="9" fillId="14" borderId="21" xfId="0" applyFont="1" applyFill="1" applyBorder="1"/>
    <xf numFmtId="0" fontId="9" fillId="14" borderId="22" xfId="0" applyFont="1" applyFill="1" applyBorder="1"/>
    <xf numFmtId="0" fontId="5" fillId="14" borderId="21" xfId="0" applyFont="1" applyFill="1" applyBorder="1"/>
    <xf numFmtId="0" fontId="5" fillId="14" borderId="22" xfId="0" applyFont="1" applyFill="1" applyBorder="1"/>
    <xf numFmtId="172" fontId="72" fillId="14" borderId="23" xfId="0" applyNumberFormat="1" applyFont="1" applyFill="1" applyBorder="1" applyAlignment="1">
      <alignment horizontal="left" vertical="center" wrapText="1"/>
    </xf>
    <xf numFmtId="172" fontId="72" fillId="14" borderId="23" xfId="0" applyNumberFormat="1" applyFont="1" applyFill="1" applyBorder="1" applyAlignment="1">
      <alignment vertical="center" wrapText="1"/>
    </xf>
    <xf numFmtId="0" fontId="5" fillId="14" borderId="24" xfId="0" applyFont="1" applyFill="1" applyBorder="1"/>
    <xf numFmtId="0" fontId="5" fillId="14" borderId="25" xfId="0" applyFont="1" applyFill="1" applyBorder="1"/>
    <xf numFmtId="0" fontId="5" fillId="14" borderId="11" xfId="0" applyFont="1" applyFill="1" applyBorder="1"/>
    <xf numFmtId="0" fontId="34" fillId="8" borderId="2" xfId="0" applyFont="1" applyFill="1" applyBorder="1" applyAlignment="1">
      <alignment horizontal="center"/>
    </xf>
    <xf numFmtId="0" fontId="34" fillId="8" borderId="2" xfId="9" applyFont="1" applyFill="1" applyBorder="1" applyAlignment="1" applyProtection="1">
      <alignment horizontal="left" vertical="center" wrapText="1"/>
      <protection locked="0"/>
    </xf>
    <xf numFmtId="177" fontId="48" fillId="8" borderId="2" xfId="9" applyNumberFormat="1" applyFont="1" applyFill="1" applyBorder="1" applyAlignment="1">
      <alignment horizontal="center" vertical="center"/>
    </xf>
    <xf numFmtId="1" fontId="51" fillId="0" borderId="2" xfId="9" applyNumberFormat="1" applyFont="1" applyFill="1" applyBorder="1" applyAlignment="1">
      <alignment horizontal="center" vertical="center"/>
    </xf>
    <xf numFmtId="0" fontId="96" fillId="0" borderId="2" xfId="9" applyFont="1" applyFill="1" applyBorder="1" applyAlignment="1">
      <alignment horizontal="center" vertical="center"/>
    </xf>
    <xf numFmtId="0" fontId="114" fillId="0" borderId="2" xfId="9" applyFont="1" applyFill="1" applyBorder="1" applyAlignment="1">
      <alignment horizontal="center" vertical="center"/>
    </xf>
    <xf numFmtId="1" fontId="97" fillId="0" borderId="2" xfId="9" applyNumberFormat="1" applyFont="1" applyFill="1" applyBorder="1" applyAlignment="1">
      <alignment horizontal="center" vertical="center" wrapText="1"/>
    </xf>
    <xf numFmtId="14" fontId="115" fillId="0" borderId="2" xfId="9" applyNumberFormat="1" applyFont="1" applyFill="1" applyBorder="1" applyAlignment="1">
      <alignment horizontal="center" vertical="center" wrapText="1"/>
    </xf>
    <xf numFmtId="0" fontId="115" fillId="0" borderId="2" xfId="9" applyFont="1" applyFill="1" applyBorder="1" applyAlignment="1">
      <alignment horizontal="left" vertical="center" wrapText="1"/>
    </xf>
    <xf numFmtId="49" fontId="96" fillId="0" borderId="2" xfId="9" applyNumberFormat="1" applyFont="1" applyFill="1" applyBorder="1" applyAlignment="1">
      <alignment horizontal="center" vertical="center"/>
    </xf>
    <xf numFmtId="49" fontId="96" fillId="15" borderId="2" xfId="9" applyNumberFormat="1" applyFont="1" applyFill="1" applyBorder="1" applyAlignment="1" applyProtection="1">
      <alignment horizontal="center" vertical="center"/>
      <protection locked="0" hidden="1"/>
    </xf>
    <xf numFmtId="49" fontId="96" fillId="15" borderId="2" xfId="9" applyNumberFormat="1" applyFont="1" applyFill="1" applyBorder="1" applyAlignment="1">
      <alignment horizontal="center" vertical="center"/>
    </xf>
    <xf numFmtId="49" fontId="96" fillId="0" borderId="2" xfId="9" applyNumberFormat="1" applyFont="1" applyFill="1" applyBorder="1" applyAlignment="1" applyProtection="1">
      <alignment horizontal="center" vertical="center"/>
      <protection locked="0" hidden="1"/>
    </xf>
    <xf numFmtId="49" fontId="96" fillId="15" borderId="2" xfId="9" applyNumberFormat="1" applyFont="1" applyFill="1" applyBorder="1" applyAlignment="1">
      <alignment vertical="center"/>
    </xf>
    <xf numFmtId="49" fontId="96" fillId="0" borderId="2" xfId="9" applyNumberFormat="1" applyFont="1" applyFill="1" applyBorder="1" applyAlignment="1">
      <alignment vertical="center"/>
    </xf>
    <xf numFmtId="178" fontId="96" fillId="0" borderId="2" xfId="9" applyNumberFormat="1" applyFont="1" applyFill="1" applyBorder="1" applyAlignment="1">
      <alignment horizontal="center" vertical="center"/>
    </xf>
    <xf numFmtId="0" fontId="97" fillId="0" borderId="2" xfId="9" applyNumberFormat="1" applyFont="1" applyFill="1" applyBorder="1" applyAlignment="1">
      <alignment horizontal="center" vertical="center"/>
    </xf>
    <xf numFmtId="0" fontId="96" fillId="0" borderId="0" xfId="9" applyFont="1" applyFill="1" applyAlignment="1">
      <alignment vertical="center"/>
    </xf>
    <xf numFmtId="178" fontId="95" fillId="0" borderId="0" xfId="9" applyNumberFormat="1" applyFont="1" applyFill="1" applyAlignment="1">
      <alignment horizontal="center" vertical="center"/>
    </xf>
    <xf numFmtId="0" fontId="95" fillId="0" borderId="0" xfId="9" applyFont="1" applyFill="1" applyAlignment="1">
      <alignment horizontal="center" vertical="center"/>
    </xf>
    <xf numFmtId="0" fontId="49" fillId="0" borderId="2" xfId="9" applyFont="1" applyFill="1" applyBorder="1" applyAlignment="1">
      <alignment horizontal="center" vertical="center"/>
    </xf>
    <xf numFmtId="0" fontId="59" fillId="0" borderId="2" xfId="9" applyFont="1" applyFill="1" applyBorder="1" applyAlignment="1">
      <alignment horizontal="center" vertical="center"/>
    </xf>
    <xf numFmtId="14" fontId="49" fillId="0" borderId="2" xfId="9" applyNumberFormat="1" applyFont="1" applyFill="1" applyBorder="1" applyAlignment="1">
      <alignment horizontal="center" vertical="center"/>
    </xf>
    <xf numFmtId="0" fontId="49" fillId="0" borderId="2" xfId="9" applyFont="1" applyFill="1" applyBorder="1" applyAlignment="1">
      <alignment horizontal="left" vertical="center" wrapText="1"/>
    </xf>
    <xf numFmtId="0" fontId="116" fillId="0" borderId="2" xfId="9" applyFont="1" applyFill="1" applyBorder="1" applyAlignment="1">
      <alignment horizontal="left" vertical="center" wrapText="1"/>
    </xf>
    <xf numFmtId="176" fontId="49" fillId="0" borderId="2" xfId="9" applyNumberFormat="1" applyFont="1" applyFill="1" applyBorder="1" applyAlignment="1">
      <alignment horizontal="center" vertical="center"/>
    </xf>
    <xf numFmtId="1" fontId="59" fillId="0" borderId="2" xfId="9" applyNumberFormat="1" applyFont="1" applyFill="1" applyBorder="1" applyAlignment="1">
      <alignment horizontal="center" vertical="center"/>
    </xf>
    <xf numFmtId="0" fontId="49" fillId="0" borderId="0" xfId="9" applyFont="1" applyFill="1" applyAlignment="1">
      <alignment vertical="center"/>
    </xf>
    <xf numFmtId="0" fontId="117" fillId="0" borderId="2" xfId="9" applyFont="1" applyFill="1" applyBorder="1" applyAlignment="1">
      <alignment horizontal="center" vertical="center"/>
    </xf>
    <xf numFmtId="0" fontId="49" fillId="0" borderId="2" xfId="9" applyNumberFormat="1" applyFont="1" applyFill="1" applyBorder="1" applyAlignment="1">
      <alignment horizontal="left" vertical="center" wrapText="1"/>
    </xf>
    <xf numFmtId="1" fontId="49" fillId="0" borderId="2" xfId="9" applyNumberFormat="1" applyFont="1" applyFill="1" applyBorder="1" applyAlignment="1">
      <alignment horizontal="center" vertical="center"/>
    </xf>
    <xf numFmtId="176" fontId="50" fillId="0" borderId="0" xfId="9" applyNumberFormat="1" applyFont="1" applyFill="1" applyAlignment="1">
      <alignment horizontal="center" vertical="center"/>
    </xf>
    <xf numFmtId="0" fontId="50" fillId="0" borderId="0" xfId="9" applyFont="1" applyFill="1" applyAlignment="1">
      <alignment horizontal="center" vertical="center"/>
    </xf>
    <xf numFmtId="0" fontId="118" fillId="12" borderId="6" xfId="9" applyFont="1" applyFill="1" applyBorder="1" applyAlignment="1">
      <alignment horizontal="right" vertical="center"/>
    </xf>
    <xf numFmtId="49" fontId="59" fillId="12" borderId="6" xfId="9" applyNumberFormat="1" applyFont="1" applyFill="1" applyBorder="1" applyAlignment="1">
      <alignment horizontal="left" vertical="center"/>
    </xf>
    <xf numFmtId="0" fontId="62" fillId="7" borderId="2" xfId="9" applyFont="1" applyFill="1" applyBorder="1" applyAlignment="1">
      <alignment horizontal="center" vertical="center" wrapText="1"/>
    </xf>
    <xf numFmtId="14" fontId="62" fillId="7" borderId="2" xfId="9" applyNumberFormat="1" applyFont="1" applyFill="1" applyBorder="1" applyAlignment="1">
      <alignment horizontal="center" vertical="center" wrapText="1"/>
    </xf>
    <xf numFmtId="0" fontId="62" fillId="7" borderId="2" xfId="9" applyNumberFormat="1" applyFont="1" applyFill="1" applyBorder="1" applyAlignment="1">
      <alignment horizontal="center" vertical="center" wrapText="1"/>
    </xf>
    <xf numFmtId="178" fontId="7" fillId="0" borderId="2" xfId="9" applyNumberFormat="1" applyFont="1" applyFill="1" applyBorder="1" applyAlignment="1" applyProtection="1">
      <alignment horizontal="center" vertical="center" wrapText="1"/>
      <protection hidden="1"/>
    </xf>
    <xf numFmtId="1" fontId="7" fillId="0" borderId="2" xfId="9" applyNumberFormat="1" applyFont="1" applyFill="1" applyBorder="1" applyAlignment="1" applyProtection="1">
      <alignment horizontal="center" vertical="center" wrapText="1"/>
      <protection locked="0"/>
    </xf>
    <xf numFmtId="0" fontId="33" fillId="19" borderId="2" xfId="9" applyFont="1" applyFill="1" applyBorder="1" applyAlignment="1" applyProtection="1">
      <alignment horizontal="left" vertical="center" wrapText="1"/>
      <protection locked="0"/>
    </xf>
    <xf numFmtId="176" fontId="96" fillId="0" borderId="2" xfId="0" applyNumberFormat="1" applyFont="1" applyBorder="1" applyAlignment="1">
      <alignment horizontal="center" vertical="center" wrapText="1"/>
    </xf>
    <xf numFmtId="49" fontId="7" fillId="0" borderId="2" xfId="9" applyNumberFormat="1" applyFont="1" applyFill="1" applyBorder="1" applyAlignment="1" applyProtection="1">
      <alignment horizontal="center" vertical="center" wrapText="1"/>
      <protection locked="0"/>
    </xf>
    <xf numFmtId="0" fontId="61" fillId="0" borderId="0" xfId="9" applyFont="1" applyAlignment="1" applyProtection="1">
      <alignment horizontal="center" wrapText="1"/>
      <protection locked="0"/>
    </xf>
    <xf numFmtId="0" fontId="42" fillId="0" borderId="2" xfId="9" applyFont="1" applyFill="1" applyBorder="1" applyAlignment="1">
      <alignment horizontal="center" vertical="center"/>
    </xf>
    <xf numFmtId="0" fontId="71" fillId="0" borderId="2" xfId="9" applyFont="1" applyFill="1" applyBorder="1" applyAlignment="1">
      <alignment horizontal="center" vertical="center" wrapText="1"/>
    </xf>
    <xf numFmtId="14" fontId="42" fillId="0" borderId="2" xfId="9" applyNumberFormat="1" applyFont="1" applyFill="1" applyBorder="1" applyAlignment="1">
      <alignment horizontal="center" vertical="center" wrapText="1"/>
    </xf>
    <xf numFmtId="0" fontId="42" fillId="0" borderId="2" xfId="9" applyFont="1" applyFill="1" applyBorder="1" applyAlignment="1">
      <alignment horizontal="left" vertical="center" wrapText="1"/>
    </xf>
    <xf numFmtId="0" fontId="119" fillId="0" borderId="2" xfId="9" applyFont="1" applyFill="1" applyBorder="1" applyAlignment="1">
      <alignment horizontal="left" vertical="center" wrapText="1"/>
    </xf>
    <xf numFmtId="177" fontId="42" fillId="0" borderId="2" xfId="9" applyNumberFormat="1" applyFont="1" applyFill="1" applyBorder="1" applyAlignment="1">
      <alignment horizontal="center" vertical="center"/>
    </xf>
    <xf numFmtId="1" fontId="71" fillId="0" borderId="2" xfId="9" applyNumberFormat="1" applyFont="1" applyFill="1" applyBorder="1" applyAlignment="1">
      <alignment horizontal="center" vertical="center"/>
    </xf>
    <xf numFmtId="0" fontId="120" fillId="0" borderId="2" xfId="9" applyFont="1" applyFill="1" applyBorder="1" applyAlignment="1">
      <alignment horizontal="center" vertical="center"/>
    </xf>
    <xf numFmtId="1" fontId="71" fillId="0" borderId="2" xfId="9" applyNumberFormat="1" applyFont="1" applyFill="1" applyBorder="1" applyAlignment="1">
      <alignment horizontal="center" vertical="center" wrapText="1"/>
    </xf>
    <xf numFmtId="0" fontId="42" fillId="0" borderId="2" xfId="9" applyNumberFormat="1" applyFont="1" applyFill="1" applyBorder="1" applyAlignment="1">
      <alignment horizontal="left" vertical="center" wrapText="1"/>
    </xf>
    <xf numFmtId="1" fontId="42" fillId="0" borderId="2" xfId="9" applyNumberFormat="1" applyFont="1" applyFill="1" applyBorder="1" applyAlignment="1">
      <alignment horizontal="center" vertical="center"/>
    </xf>
    <xf numFmtId="177" fontId="96" fillId="13" borderId="2" xfId="0" applyNumberFormat="1" applyFont="1" applyFill="1" applyBorder="1" applyAlignment="1">
      <alignment horizontal="center" vertical="center" wrapText="1"/>
    </xf>
    <xf numFmtId="177" fontId="59" fillId="12" borderId="6" xfId="9" applyNumberFormat="1" applyFont="1" applyFill="1" applyBorder="1" applyAlignment="1">
      <alignment vertical="center"/>
    </xf>
    <xf numFmtId="177" fontId="44" fillId="7" borderId="2" xfId="9" applyNumberFormat="1" applyFont="1" applyFill="1" applyBorder="1" applyAlignment="1">
      <alignment horizontal="center" vertical="center" wrapText="1"/>
    </xf>
    <xf numFmtId="0" fontId="20" fillId="19" borderId="16" xfId="9" applyFont="1" applyFill="1" applyBorder="1" applyAlignment="1" applyProtection="1">
      <alignment horizontal="left" vertical="center" wrapText="1"/>
      <protection locked="0"/>
    </xf>
    <xf numFmtId="1" fontId="75" fillId="0" borderId="16" xfId="9" applyNumberFormat="1" applyFont="1" applyFill="1" applyBorder="1" applyAlignment="1" applyProtection="1">
      <alignment horizontal="center" vertical="center" wrapText="1"/>
      <protection locked="0"/>
    </xf>
    <xf numFmtId="49" fontId="10" fillId="0" borderId="16" xfId="9" applyNumberFormat="1" applyFont="1" applyFill="1" applyBorder="1" applyAlignment="1" applyProtection="1">
      <alignment horizontal="center" vertical="center" wrapText="1"/>
      <protection locked="0"/>
    </xf>
    <xf numFmtId="0" fontId="115" fillId="19" borderId="2" xfId="9" applyFont="1" applyFill="1" applyBorder="1" applyAlignment="1">
      <alignment horizontal="left" vertical="center" wrapText="1"/>
    </xf>
    <xf numFmtId="0" fontId="94" fillId="19" borderId="2" xfId="9" applyFont="1" applyFill="1" applyBorder="1" applyAlignment="1">
      <alignment horizontal="left" vertical="center" wrapText="1"/>
    </xf>
    <xf numFmtId="176" fontId="58" fillId="0" borderId="2" xfId="9" applyNumberFormat="1" applyFont="1" applyFill="1" applyBorder="1" applyAlignment="1">
      <alignment horizontal="center" vertical="center" wrapText="1"/>
    </xf>
    <xf numFmtId="178" fontId="58" fillId="0" borderId="2" xfId="9" applyNumberFormat="1" applyFont="1" applyFill="1" applyBorder="1" applyAlignment="1">
      <alignment horizontal="center" vertical="center"/>
    </xf>
    <xf numFmtId="177" fontId="58" fillId="0" borderId="2" xfId="9" applyNumberFormat="1" applyFont="1" applyFill="1" applyBorder="1" applyAlignment="1">
      <alignment horizontal="center" vertical="center" wrapText="1"/>
    </xf>
    <xf numFmtId="0" fontId="86" fillId="3" borderId="3" xfId="9" applyNumberFormat="1" applyFont="1" applyFill="1" applyBorder="1" applyAlignment="1" applyProtection="1">
      <alignment horizontal="right" vertical="center" wrapText="1"/>
      <protection locked="0"/>
    </xf>
    <xf numFmtId="0" fontId="88" fillId="13" borderId="2" xfId="0" applyFont="1" applyFill="1" applyBorder="1" applyAlignment="1">
      <alignment horizontal="center" vertical="center"/>
    </xf>
    <xf numFmtId="0" fontId="60" fillId="0" borderId="2" xfId="9" applyFont="1" applyFill="1" applyBorder="1" applyAlignment="1">
      <alignment horizontal="center" vertical="center"/>
    </xf>
    <xf numFmtId="14" fontId="93" fillId="0" borderId="2" xfId="9" applyNumberFormat="1" applyFont="1" applyFill="1" applyBorder="1" applyAlignment="1">
      <alignment horizontal="center" vertical="center"/>
    </xf>
    <xf numFmtId="0" fontId="93" fillId="0" borderId="2" xfId="9" applyFont="1" applyFill="1" applyBorder="1" applyAlignment="1">
      <alignment horizontal="left" vertical="center" wrapText="1"/>
    </xf>
    <xf numFmtId="176" fontId="93" fillId="0" borderId="2" xfId="9" applyNumberFormat="1" applyFont="1" applyFill="1" applyBorder="1" applyAlignment="1">
      <alignment horizontal="center" vertical="center"/>
    </xf>
    <xf numFmtId="1" fontId="60" fillId="0" borderId="2" xfId="9" applyNumberFormat="1" applyFont="1" applyFill="1" applyBorder="1" applyAlignment="1">
      <alignment horizontal="center" vertical="center"/>
    </xf>
    <xf numFmtId="0" fontId="93" fillId="0" borderId="0" xfId="9" applyFont="1" applyFill="1" applyAlignment="1">
      <alignment vertical="center"/>
    </xf>
    <xf numFmtId="0" fontId="93" fillId="0" borderId="2" xfId="9" applyNumberFormat="1" applyFont="1" applyFill="1" applyBorder="1" applyAlignment="1">
      <alignment horizontal="left" vertical="center" wrapText="1"/>
    </xf>
    <xf numFmtId="1" fontId="93" fillId="0" borderId="2" xfId="9" applyNumberFormat="1" applyFont="1" applyFill="1" applyBorder="1" applyAlignment="1">
      <alignment horizontal="center" vertical="center"/>
    </xf>
    <xf numFmtId="176" fontId="88" fillId="0" borderId="0" xfId="9" applyNumberFormat="1" applyFont="1" applyFill="1" applyAlignment="1">
      <alignment horizontal="center" vertical="center"/>
    </xf>
    <xf numFmtId="0" fontId="60" fillId="12" borderId="7" xfId="9" applyFont="1" applyFill="1" applyBorder="1" applyAlignment="1">
      <alignment vertical="center"/>
    </xf>
    <xf numFmtId="0" fontId="60" fillId="12" borderId="6" xfId="9" applyFont="1" applyFill="1" applyBorder="1" applyAlignment="1">
      <alignment vertical="center"/>
    </xf>
    <xf numFmtId="49" fontId="61" fillId="15" borderId="9" xfId="9" applyNumberFormat="1" applyFont="1" applyFill="1" applyBorder="1" applyAlignment="1" applyProtection="1">
      <alignment horizontal="center" vertical="center" wrapText="1"/>
      <protection locked="0"/>
    </xf>
    <xf numFmtId="14" fontId="121" fillId="15" borderId="9" xfId="9" applyNumberFormat="1" applyFont="1" applyFill="1" applyBorder="1" applyAlignment="1" applyProtection="1">
      <alignment horizontal="center" vertical="center" wrapText="1"/>
      <protection locked="0"/>
    </xf>
    <xf numFmtId="0" fontId="121" fillId="15" borderId="9" xfId="9" applyFont="1" applyFill="1" applyBorder="1" applyAlignment="1" applyProtection="1">
      <alignment vertical="center" wrapText="1"/>
      <protection locked="0"/>
    </xf>
    <xf numFmtId="0" fontId="35" fillId="13" borderId="2" xfId="0" applyFont="1" applyFill="1" applyBorder="1" applyAlignment="1">
      <alignment horizontal="center" vertical="center"/>
    </xf>
    <xf numFmtId="0" fontId="35" fillId="13" borderId="2" xfId="9" applyFont="1" applyFill="1" applyBorder="1" applyAlignment="1" applyProtection="1">
      <alignment horizontal="center" vertical="center" wrapText="1"/>
      <protection locked="0"/>
    </xf>
    <xf numFmtId="0" fontId="88" fillId="13" borderId="2" xfId="0" applyFont="1" applyFill="1" applyBorder="1" applyAlignment="1">
      <alignment horizontal="center" vertical="center"/>
    </xf>
    <xf numFmtId="176" fontId="93" fillId="0" borderId="2" xfId="9" applyNumberFormat="1" applyFont="1" applyFill="1" applyBorder="1" applyAlignment="1">
      <alignment horizontal="center" vertical="center" wrapText="1"/>
    </xf>
    <xf numFmtId="49" fontId="92" fillId="8" borderId="2" xfId="9" applyNumberFormat="1" applyFont="1" applyFill="1" applyBorder="1" applyAlignment="1">
      <alignment vertical="center"/>
    </xf>
    <xf numFmtId="178" fontId="60" fillId="19" borderId="2" xfId="9" applyNumberFormat="1" applyFont="1" applyFill="1" applyBorder="1" applyAlignment="1">
      <alignment horizontal="center" vertical="center"/>
    </xf>
    <xf numFmtId="177" fontId="48" fillId="0" borderId="0" xfId="9" applyNumberFormat="1" applyFont="1" applyFill="1" applyAlignment="1">
      <alignment horizontal="center"/>
    </xf>
    <xf numFmtId="0" fontId="71" fillId="12" borderId="7" xfId="9" applyFont="1" applyFill="1" applyBorder="1" applyAlignment="1">
      <alignment vertical="center"/>
    </xf>
    <xf numFmtId="0" fontId="71" fillId="12" borderId="6" xfId="9" applyFont="1" applyFill="1" applyBorder="1" applyAlignment="1">
      <alignment vertical="center"/>
    </xf>
    <xf numFmtId="177" fontId="71" fillId="12" borderId="6" xfId="9" applyNumberFormat="1" applyFont="1" applyFill="1" applyBorder="1" applyAlignment="1">
      <alignment vertical="center"/>
    </xf>
    <xf numFmtId="0" fontId="71" fillId="12" borderId="8" xfId="9" applyFont="1" applyFill="1" applyBorder="1" applyAlignment="1">
      <alignment vertical="center"/>
    </xf>
    <xf numFmtId="0" fontId="97" fillId="19" borderId="2" xfId="0" applyFont="1" applyFill="1" applyBorder="1" applyAlignment="1">
      <alignment horizontal="center" vertical="center"/>
    </xf>
    <xf numFmtId="172" fontId="72" fillId="14" borderId="15" xfId="0" applyNumberFormat="1" applyFont="1" applyFill="1" applyBorder="1" applyAlignment="1">
      <alignment horizontal="left" vertical="center" wrapText="1"/>
    </xf>
    <xf numFmtId="172" fontId="72" fillId="14" borderId="5" xfId="0" applyNumberFormat="1" applyFont="1" applyFill="1" applyBorder="1" applyAlignment="1">
      <alignment horizontal="left" vertical="center" wrapText="1"/>
    </xf>
    <xf numFmtId="172" fontId="72" fillId="14" borderId="23" xfId="0" applyNumberFormat="1" applyFont="1" applyFill="1" applyBorder="1" applyAlignment="1">
      <alignment horizontal="left" vertical="center" wrapText="1"/>
    </xf>
    <xf numFmtId="172" fontId="7" fillId="14" borderId="21" xfId="0" applyNumberFormat="1" applyFont="1" applyFill="1" applyBorder="1" applyAlignment="1">
      <alignment horizontal="center"/>
    </xf>
    <xf numFmtId="172" fontId="7" fillId="14" borderId="0" xfId="0" applyNumberFormat="1" applyFont="1" applyFill="1" applyBorder="1" applyAlignment="1">
      <alignment horizontal="center"/>
    </xf>
    <xf numFmtId="172" fontId="7" fillId="14" borderId="22" xfId="0" applyNumberFormat="1" applyFont="1" applyFill="1" applyBorder="1" applyAlignment="1">
      <alignment horizontal="center"/>
    </xf>
    <xf numFmtId="0" fontId="7" fillId="14" borderId="21" xfId="0" applyFont="1" applyFill="1" applyBorder="1" applyAlignment="1">
      <alignment horizontal="center"/>
    </xf>
    <xf numFmtId="0" fontId="7" fillId="14" borderId="0" xfId="0" applyFont="1" applyFill="1" applyBorder="1" applyAlignment="1">
      <alignment horizontal="center"/>
    </xf>
    <xf numFmtId="0" fontId="7" fillId="14" borderId="22" xfId="0" applyFont="1" applyFill="1" applyBorder="1" applyAlignment="1">
      <alignment horizontal="center"/>
    </xf>
    <xf numFmtId="172" fontId="122" fillId="14" borderId="30" xfId="0" applyNumberFormat="1" applyFont="1" applyFill="1" applyBorder="1" applyAlignment="1">
      <alignment horizontal="right" vertical="center"/>
    </xf>
    <xf numFmtId="172" fontId="122" fillId="14" borderId="31" xfId="0" applyNumberFormat="1" applyFont="1" applyFill="1" applyBorder="1" applyAlignment="1">
      <alignment horizontal="right" vertical="center"/>
    </xf>
    <xf numFmtId="172" fontId="122" fillId="14" borderId="32" xfId="0" applyNumberFormat="1" applyFont="1" applyFill="1" applyBorder="1" applyAlignment="1">
      <alignment horizontal="right" vertical="center"/>
    </xf>
    <xf numFmtId="172" fontId="122" fillId="14" borderId="21" xfId="0" applyNumberFormat="1" applyFont="1" applyFill="1" applyBorder="1" applyAlignment="1">
      <alignment horizontal="right" vertical="center"/>
    </xf>
    <xf numFmtId="172" fontId="122" fillId="14" borderId="0" xfId="0" applyNumberFormat="1" applyFont="1" applyFill="1" applyBorder="1" applyAlignment="1">
      <alignment horizontal="right" vertical="center"/>
    </xf>
    <xf numFmtId="172" fontId="122" fillId="14" borderId="26" xfId="0" applyNumberFormat="1" applyFont="1" applyFill="1" applyBorder="1" applyAlignment="1">
      <alignment horizontal="right" vertical="center"/>
    </xf>
    <xf numFmtId="172" fontId="8" fillId="14" borderId="0" xfId="0" applyNumberFormat="1" applyFont="1" applyFill="1" applyBorder="1" applyAlignment="1"/>
    <xf numFmtId="172" fontId="8" fillId="14" borderId="22" xfId="0" applyNumberFormat="1" applyFont="1" applyFill="1" applyBorder="1" applyAlignment="1"/>
    <xf numFmtId="172" fontId="75" fillId="14" borderId="21" xfId="0" applyNumberFormat="1" applyFont="1" applyFill="1" applyBorder="1" applyAlignment="1">
      <alignment horizontal="right"/>
    </xf>
    <xf numFmtId="172" fontId="75" fillId="14" borderId="0" xfId="0" applyNumberFormat="1" applyFont="1" applyFill="1" applyBorder="1" applyAlignment="1">
      <alignment horizontal="right"/>
    </xf>
    <xf numFmtId="172" fontId="122" fillId="14" borderId="33" xfId="0" applyNumberFormat="1" applyFont="1" applyFill="1" applyBorder="1" applyAlignment="1">
      <alignment horizontal="right" vertical="center"/>
    </xf>
    <xf numFmtId="172" fontId="122" fillId="14" borderId="34" xfId="0" applyNumberFormat="1" applyFont="1" applyFill="1" applyBorder="1" applyAlignment="1">
      <alignment horizontal="right" vertical="center"/>
    </xf>
    <xf numFmtId="172" fontId="122" fillId="14" borderId="35" xfId="0" applyNumberFormat="1" applyFont="1" applyFill="1" applyBorder="1" applyAlignment="1">
      <alignment horizontal="right" vertical="center"/>
    </xf>
    <xf numFmtId="0" fontId="6" fillId="14" borderId="21" xfId="0" applyFont="1" applyFill="1" applyBorder="1" applyAlignment="1">
      <alignment horizontal="center"/>
    </xf>
    <xf numFmtId="0" fontId="6" fillId="14" borderId="0" xfId="0" applyFont="1" applyFill="1" applyBorder="1" applyAlignment="1">
      <alignment horizontal="center"/>
    </xf>
    <xf numFmtId="0" fontId="6" fillId="14" borderId="22" xfId="0" applyFont="1" applyFill="1" applyBorder="1" applyAlignment="1">
      <alignment horizontal="center"/>
    </xf>
    <xf numFmtId="172" fontId="6" fillId="14" borderId="21" xfId="0" applyNumberFormat="1" applyFont="1" applyFill="1" applyBorder="1" applyAlignment="1">
      <alignment horizontal="center"/>
    </xf>
    <xf numFmtId="172" fontId="6" fillId="14" borderId="0" xfId="0" applyNumberFormat="1" applyFont="1" applyFill="1" applyBorder="1" applyAlignment="1">
      <alignment horizontal="center"/>
    </xf>
    <xf numFmtId="172" fontId="6" fillId="14" borderId="22" xfId="0" applyNumberFormat="1" applyFont="1" applyFill="1" applyBorder="1" applyAlignment="1">
      <alignment horizontal="center"/>
    </xf>
    <xf numFmtId="0" fontId="122" fillId="14" borderId="21" xfId="0" applyFont="1" applyFill="1" applyBorder="1" applyAlignment="1">
      <alignment horizontal="center" vertical="center" wrapText="1"/>
    </xf>
    <xf numFmtId="0" fontId="122" fillId="14" borderId="0" xfId="0" applyFont="1" applyFill="1" applyBorder="1" applyAlignment="1">
      <alignment horizontal="center" vertical="center" wrapText="1"/>
    </xf>
    <xf numFmtId="0" fontId="122" fillId="14" borderId="22" xfId="0" applyFont="1" applyFill="1" applyBorder="1" applyAlignment="1">
      <alignment horizontal="center" vertical="center" wrapText="1"/>
    </xf>
    <xf numFmtId="172" fontId="123" fillId="14" borderId="21" xfId="0" applyNumberFormat="1" applyFont="1" applyFill="1" applyBorder="1" applyAlignment="1">
      <alignment horizontal="center" vertical="center" wrapText="1"/>
    </xf>
    <xf numFmtId="0" fontId="123" fillId="14" borderId="0" xfId="0" applyFont="1" applyFill="1" applyBorder="1" applyAlignment="1">
      <alignment horizontal="center" vertical="center" wrapText="1"/>
    </xf>
    <xf numFmtId="0" fontId="123" fillId="14" borderId="22" xfId="0" applyFont="1" applyFill="1" applyBorder="1" applyAlignment="1">
      <alignment horizontal="center" vertical="center" wrapText="1"/>
    </xf>
    <xf numFmtId="172" fontId="8" fillId="14" borderId="21" xfId="0" applyNumberFormat="1" applyFont="1" applyFill="1" applyBorder="1" applyAlignment="1">
      <alignment horizontal="center" vertical="center" wrapText="1"/>
    </xf>
    <xf numFmtId="172" fontId="8" fillId="14" borderId="0" xfId="0" applyNumberFormat="1" applyFont="1" applyFill="1" applyBorder="1" applyAlignment="1">
      <alignment horizontal="center" vertical="center"/>
    </xf>
    <xf numFmtId="172" fontId="8" fillId="14" borderId="22" xfId="0" applyNumberFormat="1" applyFont="1" applyFill="1" applyBorder="1" applyAlignment="1">
      <alignment horizontal="center" vertical="center"/>
    </xf>
    <xf numFmtId="172" fontId="124" fillId="14" borderId="21" xfId="0" applyNumberFormat="1" applyFont="1" applyFill="1" applyBorder="1" applyAlignment="1">
      <alignment horizontal="center" vertical="center" wrapText="1"/>
    </xf>
    <xf numFmtId="0" fontId="124" fillId="14" borderId="0" xfId="0" applyFont="1" applyFill="1" applyBorder="1" applyAlignment="1">
      <alignment horizontal="center" vertical="center" wrapText="1"/>
    </xf>
    <xf numFmtId="0" fontId="124" fillId="14" borderId="22" xfId="0" applyFont="1" applyFill="1" applyBorder="1" applyAlignment="1">
      <alignment horizontal="center" vertical="center" wrapText="1"/>
    </xf>
    <xf numFmtId="172" fontId="125" fillId="7" borderId="27" xfId="0" applyNumberFormat="1" applyFont="1" applyFill="1" applyBorder="1" applyAlignment="1">
      <alignment horizontal="center" vertical="center"/>
    </xf>
    <xf numFmtId="172" fontId="125" fillId="7" borderId="28" xfId="0" applyNumberFormat="1" applyFont="1" applyFill="1" applyBorder="1" applyAlignment="1">
      <alignment horizontal="center" vertical="center"/>
    </xf>
    <xf numFmtId="172" fontId="125" fillId="7" borderId="29" xfId="0" applyNumberFormat="1" applyFont="1" applyFill="1" applyBorder="1" applyAlignment="1">
      <alignment horizontal="center" vertical="center"/>
    </xf>
    <xf numFmtId="0" fontId="97" fillId="12" borderId="2" xfId="0" applyFont="1" applyFill="1" applyBorder="1" applyAlignment="1">
      <alignment horizontal="center" vertical="center" wrapText="1"/>
    </xf>
    <xf numFmtId="0" fontId="114" fillId="12" borderId="2" xfId="0" applyFont="1" applyFill="1" applyBorder="1" applyAlignment="1">
      <alignment horizontal="center" vertical="center" wrapText="1"/>
    </xf>
    <xf numFmtId="0" fontId="126" fillId="7" borderId="36" xfId="0" applyFont="1" applyFill="1" applyBorder="1" applyAlignment="1">
      <alignment horizontal="right" vertical="center" wrapText="1"/>
    </xf>
    <xf numFmtId="0" fontId="126" fillId="7" borderId="4" xfId="0" applyFont="1" applyFill="1" applyBorder="1" applyAlignment="1">
      <alignment horizontal="right" vertical="center" wrapText="1"/>
    </xf>
    <xf numFmtId="0" fontId="126" fillId="7" borderId="6" xfId="0" applyFont="1" applyFill="1" applyBorder="1" applyAlignment="1">
      <alignment horizontal="left" vertical="center" wrapText="1"/>
    </xf>
    <xf numFmtId="0" fontId="126" fillId="7" borderId="8" xfId="0" applyFont="1" applyFill="1" applyBorder="1" applyAlignment="1">
      <alignment horizontal="left" vertical="center" wrapText="1"/>
    </xf>
    <xf numFmtId="0" fontId="126" fillId="7" borderId="4" xfId="0" applyFont="1" applyFill="1" applyBorder="1" applyAlignment="1">
      <alignment horizontal="left" vertical="center" wrapText="1"/>
    </xf>
    <xf numFmtId="0" fontId="126" fillId="7" borderId="37" xfId="0" applyFont="1" applyFill="1" applyBorder="1" applyAlignment="1">
      <alignment horizontal="left" vertical="center" wrapText="1"/>
    </xf>
    <xf numFmtId="0" fontId="95" fillId="4" borderId="38" xfId="0" applyFont="1" applyFill="1" applyBorder="1" applyAlignment="1">
      <alignment horizontal="center" vertical="center" wrapText="1"/>
    </xf>
    <xf numFmtId="0" fontId="95" fillId="4" borderId="0" xfId="0" applyFont="1" applyFill="1" applyBorder="1" applyAlignment="1">
      <alignment horizontal="center" vertical="center" wrapText="1"/>
    </xf>
    <xf numFmtId="0" fontId="50" fillId="6" borderId="38" xfId="0" applyFont="1" applyFill="1" applyBorder="1" applyAlignment="1">
      <alignment horizontal="center" vertical="center" wrapText="1"/>
    </xf>
    <xf numFmtId="0" fontId="50" fillId="6" borderId="0" xfId="0" applyFont="1" applyFill="1" applyBorder="1" applyAlignment="1">
      <alignment horizontal="center" vertical="center" wrapText="1"/>
    </xf>
    <xf numFmtId="0" fontId="41" fillId="13" borderId="38" xfId="0" applyFont="1" applyFill="1" applyBorder="1" applyAlignment="1">
      <alignment horizontal="center" vertical="center" wrapText="1"/>
    </xf>
    <xf numFmtId="0" fontId="41" fillId="13" borderId="0" xfId="0" applyFont="1" applyFill="1" applyBorder="1" applyAlignment="1">
      <alignment horizontal="center" vertical="center" wrapText="1"/>
    </xf>
    <xf numFmtId="0" fontId="15" fillId="0" borderId="3" xfId="9" applyFont="1" applyFill="1" applyBorder="1" applyAlignment="1" applyProtection="1">
      <alignment horizontal="center" vertical="center" wrapText="1"/>
      <protection locked="0"/>
    </xf>
    <xf numFmtId="0" fontId="15" fillId="0" borderId="3" xfId="9" applyFont="1" applyFill="1" applyBorder="1" applyAlignment="1" applyProtection="1">
      <alignment vertical="center" wrapText="1"/>
      <protection locked="0"/>
    </xf>
    <xf numFmtId="0" fontId="17" fillId="8" borderId="6" xfId="9" applyFont="1" applyFill="1" applyBorder="1" applyAlignment="1" applyProtection="1">
      <alignment horizontal="right" vertical="center" wrapText="1"/>
      <protection locked="0"/>
    </xf>
    <xf numFmtId="175" fontId="17" fillId="8" borderId="6" xfId="9" applyNumberFormat="1" applyFont="1" applyFill="1" applyBorder="1" applyAlignment="1" applyProtection="1">
      <alignment horizontal="center" vertical="center" wrapText="1"/>
      <protection locked="0"/>
    </xf>
    <xf numFmtId="0" fontId="51" fillId="7" borderId="1" xfId="9" applyFont="1" applyFill="1" applyBorder="1" applyAlignment="1" applyProtection="1">
      <alignment horizontal="right" vertical="center" wrapText="1"/>
      <protection locked="0"/>
    </xf>
    <xf numFmtId="0" fontId="127" fillId="7" borderId="0" xfId="9" applyFont="1" applyFill="1" applyBorder="1" applyAlignment="1" applyProtection="1">
      <alignment horizontal="center" vertical="center" wrapText="1"/>
      <protection locked="0"/>
    </xf>
    <xf numFmtId="0" fontId="128" fillId="12" borderId="39" xfId="9" applyFont="1" applyFill="1" applyBorder="1" applyAlignment="1" applyProtection="1">
      <alignment horizontal="center" vertical="center" wrapText="1"/>
      <protection locked="0"/>
    </xf>
    <xf numFmtId="0" fontId="51" fillId="3" borderId="3" xfId="9" applyFont="1" applyFill="1" applyBorder="1" applyAlignment="1" applyProtection="1">
      <alignment horizontal="right" vertical="center" wrapText="1"/>
      <protection locked="0"/>
    </xf>
    <xf numFmtId="0" fontId="57" fillId="3" borderId="3" xfId="2" applyFont="1" applyFill="1" applyBorder="1" applyAlignment="1" applyProtection="1">
      <alignment horizontal="left" vertical="center" wrapText="1"/>
      <protection locked="0"/>
    </xf>
    <xf numFmtId="0" fontId="86" fillId="3" borderId="3" xfId="9" applyNumberFormat="1" applyFont="1" applyFill="1" applyBorder="1" applyAlignment="1" applyProtection="1">
      <alignment horizontal="right" vertical="center" wrapText="1"/>
      <protection locked="0"/>
    </xf>
    <xf numFmtId="0" fontId="102" fillId="3" borderId="3" xfId="9" applyFont="1" applyFill="1" applyBorder="1" applyAlignment="1" applyProtection="1">
      <alignment horizontal="left" vertical="center" wrapText="1"/>
      <protection locked="0"/>
    </xf>
    <xf numFmtId="0" fontId="102" fillId="3" borderId="3" xfId="9" applyNumberFormat="1" applyFont="1" applyFill="1" applyBorder="1" applyAlignment="1" applyProtection="1">
      <alignment horizontal="left" vertical="center" wrapText="1"/>
      <protection locked="0"/>
    </xf>
    <xf numFmtId="0" fontId="102" fillId="7" borderId="1" xfId="9" applyFont="1" applyFill="1" applyBorder="1" applyAlignment="1" applyProtection="1">
      <alignment horizontal="left" vertical="center" wrapText="1"/>
      <protection locked="0"/>
    </xf>
    <xf numFmtId="0" fontId="102" fillId="7" borderId="1" xfId="9" applyNumberFormat="1" applyFont="1" applyFill="1" applyBorder="1" applyAlignment="1" applyProtection="1">
      <alignment horizontal="left" vertical="center" wrapText="1"/>
      <protection locked="0"/>
    </xf>
    <xf numFmtId="175" fontId="40" fillId="2" borderId="14" xfId="9" applyNumberFormat="1" applyFont="1" applyFill="1" applyBorder="1" applyAlignment="1" applyProtection="1">
      <alignment horizontal="center" vertical="center" wrapText="1"/>
      <protection locked="0"/>
    </xf>
    <xf numFmtId="0" fontId="45" fillId="12" borderId="2" xfId="9" applyFont="1" applyFill="1" applyBorder="1" applyAlignment="1">
      <alignment horizontal="center" textRotation="90" wrapText="1"/>
    </xf>
    <xf numFmtId="0" fontId="45" fillId="12" borderId="9" xfId="9" applyFont="1" applyFill="1" applyBorder="1" applyAlignment="1">
      <alignment horizontal="center" textRotation="90" wrapText="1"/>
    </xf>
    <xf numFmtId="0" fontId="45" fillId="12" borderId="16" xfId="9" applyFont="1" applyFill="1" applyBorder="1" applyAlignment="1">
      <alignment horizontal="center" textRotation="90" wrapText="1"/>
    </xf>
    <xf numFmtId="0" fontId="44" fillId="12" borderId="2" xfId="9" applyFont="1" applyFill="1" applyBorder="1" applyAlignment="1" applyProtection="1">
      <alignment horizontal="center" vertical="center" wrapText="1"/>
      <protection locked="0"/>
    </xf>
    <xf numFmtId="0" fontId="44" fillId="12" borderId="2" xfId="9" applyFont="1" applyFill="1" applyBorder="1" applyAlignment="1">
      <alignment horizontal="center" vertical="center" wrapText="1"/>
    </xf>
    <xf numFmtId="0" fontId="44" fillId="12" borderId="9" xfId="9" applyFont="1" applyFill="1" applyBorder="1" applyAlignment="1">
      <alignment horizontal="center" vertical="center" wrapText="1"/>
    </xf>
    <xf numFmtId="0" fontId="44" fillId="12" borderId="16" xfId="9" applyFont="1" applyFill="1" applyBorder="1" applyAlignment="1">
      <alignment horizontal="center" vertical="center" wrapText="1"/>
    </xf>
    <xf numFmtId="0" fontId="58" fillId="0" borderId="0" xfId="9" applyFont="1" applyFill="1" applyBorder="1" applyAlignment="1">
      <alignment horizontal="left" vertical="center" wrapText="1"/>
    </xf>
    <xf numFmtId="174" fontId="44" fillId="12" borderId="9" xfId="9" applyNumberFormat="1" applyFont="1" applyFill="1" applyBorder="1" applyAlignment="1">
      <alignment horizontal="center" vertical="center" wrapText="1"/>
    </xf>
    <xf numFmtId="174" fontId="44" fillId="12" borderId="16" xfId="9" applyNumberFormat="1" applyFont="1" applyFill="1" applyBorder="1" applyAlignment="1">
      <alignment horizontal="center" vertical="center" wrapText="1"/>
    </xf>
    <xf numFmtId="2" fontId="102" fillId="3" borderId="3" xfId="9" applyNumberFormat="1" applyFont="1" applyFill="1" applyBorder="1" applyAlignment="1" applyProtection="1">
      <alignment horizontal="left" vertical="center" wrapText="1"/>
      <protection locked="0"/>
    </xf>
    <xf numFmtId="175" fontId="51" fillId="2" borderId="14" xfId="9" applyNumberFormat="1" applyFont="1" applyFill="1" applyBorder="1" applyAlignment="1" applyProtection="1">
      <alignment horizontal="center" vertical="center" wrapText="1"/>
      <protection locked="0"/>
    </xf>
    <xf numFmtId="177" fontId="44" fillId="12" borderId="2" xfId="9" applyNumberFormat="1" applyFont="1" applyFill="1" applyBorder="1" applyAlignment="1">
      <alignment horizontal="center" vertical="center" wrapText="1"/>
    </xf>
    <xf numFmtId="0" fontId="18" fillId="7" borderId="0" xfId="9" applyFont="1" applyFill="1" applyBorder="1" applyAlignment="1" applyProtection="1">
      <alignment horizontal="center" vertical="center" wrapText="1"/>
      <protection locked="0"/>
    </xf>
    <xf numFmtId="0" fontId="17" fillId="9" borderId="0" xfId="9" applyFont="1" applyFill="1" applyBorder="1" applyAlignment="1" applyProtection="1">
      <alignment horizontal="center" vertical="center" wrapText="1"/>
      <protection locked="0"/>
    </xf>
    <xf numFmtId="0" fontId="8" fillId="7" borderId="3" xfId="9" applyFont="1" applyFill="1" applyBorder="1" applyAlignment="1" applyProtection="1">
      <alignment horizontal="right" vertical="center" wrapText="1"/>
      <protection locked="0"/>
    </xf>
    <xf numFmtId="0" fontId="129" fillId="7" borderId="3" xfId="2" applyFont="1" applyFill="1" applyBorder="1" applyAlignment="1" applyProtection="1">
      <alignment horizontal="left" vertical="center" wrapText="1"/>
      <protection locked="0"/>
    </xf>
    <xf numFmtId="178" fontId="8" fillId="7" borderId="3" xfId="9" applyNumberFormat="1" applyFont="1" applyFill="1" applyBorder="1" applyAlignment="1" applyProtection="1">
      <alignment horizontal="right" vertical="center" wrapText="1"/>
      <protection locked="0"/>
    </xf>
    <xf numFmtId="0" fontId="16" fillId="7" borderId="3" xfId="9" applyFont="1" applyFill="1" applyBorder="1" applyAlignment="1" applyProtection="1">
      <alignment horizontal="right" vertical="center" wrapText="1"/>
      <protection locked="0"/>
    </xf>
    <xf numFmtId="2" fontId="75" fillId="7" borderId="3" xfId="9" applyNumberFormat="1" applyFont="1" applyFill="1" applyBorder="1" applyAlignment="1" applyProtection="1">
      <alignment horizontal="left" vertical="center" wrapText="1"/>
      <protection locked="0"/>
    </xf>
    <xf numFmtId="0" fontId="75" fillId="7" borderId="3" xfId="9" applyFont="1" applyFill="1" applyBorder="1" applyAlignment="1" applyProtection="1">
      <alignment horizontal="left" vertical="center" wrapText="1"/>
      <protection locked="0"/>
    </xf>
    <xf numFmtId="2" fontId="75" fillId="7" borderId="3" xfId="9" applyNumberFormat="1" applyFont="1" applyFill="1" applyBorder="1" applyAlignment="1" applyProtection="1">
      <alignment horizontal="center" vertical="center" wrapText="1"/>
      <protection locked="0"/>
    </xf>
    <xf numFmtId="0" fontId="8" fillId="7" borderId="1" xfId="9" applyFont="1" applyFill="1" applyBorder="1" applyAlignment="1" applyProtection="1">
      <alignment horizontal="right" vertical="center" wrapText="1"/>
      <protection locked="0"/>
    </xf>
    <xf numFmtId="0" fontId="12" fillId="7" borderId="1" xfId="9" applyFont="1" applyFill="1" applyBorder="1" applyAlignment="1" applyProtection="1">
      <alignment horizontal="left" vertical="center" wrapText="1"/>
      <protection locked="0"/>
    </xf>
    <xf numFmtId="173" fontId="12" fillId="7" borderId="1" xfId="9" applyNumberFormat="1" applyFont="1" applyFill="1" applyBorder="1" applyAlignment="1" applyProtection="1">
      <alignment horizontal="left" vertical="center" wrapText="1"/>
      <protection locked="0"/>
    </xf>
    <xf numFmtId="0" fontId="87" fillId="9" borderId="2" xfId="9" applyFont="1" applyFill="1" applyBorder="1" applyAlignment="1" applyProtection="1">
      <alignment horizontal="center" vertical="center" wrapText="1"/>
      <protection locked="0"/>
    </xf>
    <xf numFmtId="14" fontId="87" fillId="9" borderId="2" xfId="9" applyNumberFormat="1" applyFont="1" applyFill="1" applyBorder="1" applyAlignment="1" applyProtection="1">
      <alignment horizontal="center" vertical="center" wrapText="1"/>
      <protection locked="0"/>
    </xf>
    <xf numFmtId="0" fontId="52" fillId="9" borderId="2" xfId="9" applyFont="1" applyFill="1" applyBorder="1" applyAlignment="1" applyProtection="1">
      <alignment horizontal="center" vertical="center" wrapText="1"/>
      <protection locked="0"/>
    </xf>
    <xf numFmtId="2" fontId="87" fillId="9" borderId="2" xfId="9" applyNumberFormat="1" applyFont="1" applyFill="1" applyBorder="1" applyAlignment="1" applyProtection="1">
      <alignment horizontal="center" vertical="center" wrapText="1"/>
      <protection locked="0"/>
    </xf>
    <xf numFmtId="0" fontId="10" fillId="0" borderId="0" xfId="9" applyFont="1" applyFill="1" applyAlignment="1" applyProtection="1">
      <alignment horizontal="center" wrapText="1"/>
      <protection locked="0"/>
    </xf>
    <xf numFmtId="0" fontId="10" fillId="0" borderId="0" xfId="9" applyFont="1" applyFill="1" applyAlignment="1" applyProtection="1">
      <alignment horizontal="center" vertical="center" wrapText="1"/>
      <protection locked="0"/>
    </xf>
    <xf numFmtId="0" fontId="88" fillId="13" borderId="7" xfId="0" applyFont="1" applyFill="1" applyBorder="1" applyAlignment="1">
      <alignment horizontal="center" vertical="center" wrapText="1"/>
    </xf>
    <xf numFmtId="0" fontId="88" fillId="13" borderId="8" xfId="0" applyFont="1" applyFill="1" applyBorder="1" applyAlignment="1">
      <alignment horizontal="center" vertical="center" wrapText="1"/>
    </xf>
    <xf numFmtId="0" fontId="135" fillId="16" borderId="2" xfId="0" applyFont="1" applyFill="1" applyBorder="1" applyAlignment="1">
      <alignment horizontal="center" vertical="center" wrapText="1"/>
    </xf>
    <xf numFmtId="0" fontId="130" fillId="7" borderId="0" xfId="9" applyFont="1" applyFill="1" applyBorder="1" applyAlignment="1" applyProtection="1">
      <alignment horizontal="center" vertical="center" wrapText="1"/>
      <protection locked="0"/>
    </xf>
    <xf numFmtId="0" fontId="131" fillId="12" borderId="0" xfId="9" applyFont="1" applyFill="1" applyBorder="1" applyAlignment="1" applyProtection="1">
      <alignment horizontal="center" vertical="center" wrapText="1"/>
      <protection locked="0"/>
    </xf>
    <xf numFmtId="0" fontId="132" fillId="10" borderId="0" xfId="2" applyFont="1" applyFill="1" applyBorder="1" applyAlignment="1" applyProtection="1">
      <alignment horizontal="center" vertical="center"/>
    </xf>
    <xf numFmtId="0" fontId="133" fillId="13" borderId="9" xfId="0" applyFont="1" applyFill="1" applyBorder="1" applyAlignment="1">
      <alignment horizontal="center" vertical="center"/>
    </xf>
    <xf numFmtId="0" fontId="133" fillId="13" borderId="16" xfId="0" applyFont="1" applyFill="1" applyBorder="1" applyAlignment="1">
      <alignment horizontal="center" vertical="center"/>
    </xf>
    <xf numFmtId="0" fontId="134" fillId="13" borderId="9" xfId="0" applyFont="1" applyFill="1" applyBorder="1" applyAlignment="1">
      <alignment horizontal="center" vertical="center"/>
    </xf>
    <xf numFmtId="0" fontId="134" fillId="13" borderId="16" xfId="0" applyFont="1" applyFill="1" applyBorder="1" applyAlignment="1">
      <alignment horizontal="center" vertical="center"/>
    </xf>
    <xf numFmtId="0" fontId="88" fillId="13" borderId="2" xfId="0" applyFont="1" applyFill="1" applyBorder="1" applyAlignment="1">
      <alignment horizontal="center" vertical="center"/>
    </xf>
    <xf numFmtId="0" fontId="88" fillId="13" borderId="7" xfId="0" applyFont="1" applyFill="1" applyBorder="1" applyAlignment="1">
      <alignment horizontal="center" vertical="center"/>
    </xf>
    <xf numFmtId="0" fontId="88" fillId="13" borderId="8" xfId="0" applyFont="1" applyFill="1" applyBorder="1" applyAlignment="1">
      <alignment horizontal="center" vertical="center"/>
    </xf>
    <xf numFmtId="0" fontId="88" fillId="7" borderId="0" xfId="9" applyFont="1" applyFill="1" applyBorder="1" applyAlignment="1" applyProtection="1">
      <alignment horizontal="center" vertical="center" wrapText="1"/>
      <protection locked="0"/>
    </xf>
    <xf numFmtId="0" fontId="139" fillId="9" borderId="39" xfId="9" applyFont="1" applyFill="1" applyBorder="1" applyAlignment="1" applyProtection="1">
      <alignment horizontal="center" vertical="center" wrapText="1"/>
      <protection locked="0"/>
    </xf>
    <xf numFmtId="0" fontId="88" fillId="7" borderId="3" xfId="9" applyFont="1" applyFill="1" applyBorder="1" applyAlignment="1" applyProtection="1">
      <alignment horizontal="right" vertical="center" wrapText="1"/>
      <protection locked="0"/>
    </xf>
    <xf numFmtId="0" fontId="60" fillId="7" borderId="3" xfId="2" applyFont="1" applyFill="1" applyBorder="1" applyAlignment="1" applyProtection="1">
      <alignment horizontal="left" vertical="center" wrapText="1"/>
      <protection locked="0"/>
    </xf>
    <xf numFmtId="0" fontId="140" fillId="7" borderId="3" xfId="9" applyFont="1" applyFill="1" applyBorder="1" applyAlignment="1" applyProtection="1">
      <alignment horizontal="center" vertical="center" wrapText="1"/>
      <protection locked="0"/>
    </xf>
    <xf numFmtId="0" fontId="47" fillId="7" borderId="3" xfId="9" applyFont="1" applyFill="1" applyBorder="1" applyAlignment="1" applyProtection="1">
      <alignment horizontal="right" vertical="center" wrapText="1"/>
      <protection locked="0"/>
    </xf>
    <xf numFmtId="2" fontId="60" fillId="7" borderId="3" xfId="9" applyNumberFormat="1" applyFont="1" applyFill="1" applyBorder="1" applyAlignment="1" applyProtection="1">
      <alignment horizontal="left" vertical="center" wrapText="1"/>
      <protection locked="0"/>
    </xf>
    <xf numFmtId="0" fontId="60" fillId="7" borderId="3" xfId="9" applyFont="1" applyFill="1" applyBorder="1" applyAlignment="1" applyProtection="1">
      <alignment horizontal="left" vertical="center" wrapText="1"/>
      <protection locked="0"/>
    </xf>
    <xf numFmtId="0" fontId="88" fillId="7" borderId="1" xfId="9" applyFont="1" applyFill="1" applyBorder="1" applyAlignment="1" applyProtection="1">
      <alignment horizontal="right" vertical="center" wrapText="1"/>
      <protection locked="0"/>
    </xf>
    <xf numFmtId="0" fontId="138" fillId="7" borderId="1" xfId="9" applyFont="1" applyFill="1" applyBorder="1" applyAlignment="1" applyProtection="1">
      <alignment horizontal="left" vertical="center" wrapText="1"/>
      <protection locked="0"/>
    </xf>
    <xf numFmtId="173" fontId="60" fillId="7" borderId="1" xfId="9" applyNumberFormat="1" applyFont="1" applyFill="1" applyBorder="1" applyAlignment="1" applyProtection="1">
      <alignment horizontal="left" vertical="center" wrapText="1"/>
      <protection locked="0"/>
    </xf>
    <xf numFmtId="175" fontId="88" fillId="2" borderId="14" xfId="9" applyNumberFormat="1" applyFont="1" applyFill="1" applyBorder="1" applyAlignment="1" applyProtection="1">
      <alignment horizontal="center" vertical="center" wrapText="1"/>
      <protection locked="0"/>
    </xf>
    <xf numFmtId="0" fontId="137" fillId="12" borderId="9" xfId="9" applyFont="1" applyFill="1" applyBorder="1" applyAlignment="1">
      <alignment horizontal="center" vertical="center" wrapText="1"/>
    </xf>
    <xf numFmtId="0" fontId="137" fillId="12" borderId="16" xfId="9" applyFont="1" applyFill="1" applyBorder="1" applyAlignment="1">
      <alignment horizontal="center" vertical="center" wrapText="1"/>
    </xf>
    <xf numFmtId="0" fontId="137" fillId="12" borderId="2" xfId="9" applyFont="1" applyFill="1" applyBorder="1" applyAlignment="1">
      <alignment horizontal="center" textRotation="90"/>
    </xf>
    <xf numFmtId="0" fontId="62" fillId="12" borderId="2" xfId="9" applyFont="1" applyFill="1" applyBorder="1" applyAlignment="1">
      <alignment horizontal="center" vertical="center"/>
    </xf>
    <xf numFmtId="49" fontId="136" fillId="12" borderId="2" xfId="9" applyNumberFormat="1" applyFont="1" applyFill="1" applyBorder="1" applyAlignment="1">
      <alignment horizontal="center" vertical="center" textRotation="90" wrapText="1"/>
    </xf>
    <xf numFmtId="2" fontId="136" fillId="12" borderId="2" xfId="9" applyNumberFormat="1" applyFont="1" applyFill="1" applyBorder="1" applyAlignment="1">
      <alignment horizontal="center" vertical="center" textRotation="90" wrapText="1"/>
    </xf>
    <xf numFmtId="178" fontId="136" fillId="12" borderId="2" xfId="9" applyNumberFormat="1" applyFont="1" applyFill="1" applyBorder="1" applyAlignment="1">
      <alignment horizontal="center" vertical="center"/>
    </xf>
    <xf numFmtId="0" fontId="127" fillId="7" borderId="1" xfId="9" applyFont="1" applyFill="1" applyBorder="1" applyAlignment="1" applyProtection="1">
      <alignment horizontal="center" vertical="center" wrapText="1"/>
      <protection locked="0"/>
    </xf>
    <xf numFmtId="0" fontId="135" fillId="16" borderId="9" xfId="0" applyFont="1" applyFill="1" applyBorder="1" applyAlignment="1">
      <alignment horizontal="center" vertical="center" wrapText="1"/>
    </xf>
    <xf numFmtId="0" fontId="135" fillId="16" borderId="16" xfId="0" applyFont="1" applyFill="1" applyBorder="1" applyAlignment="1">
      <alignment horizontal="center" vertical="center" wrapText="1"/>
    </xf>
    <xf numFmtId="0" fontId="62" fillId="12" borderId="7" xfId="9" applyFont="1" applyFill="1" applyBorder="1" applyAlignment="1">
      <alignment horizontal="center" vertical="center"/>
    </xf>
    <xf numFmtId="0" fontId="62" fillId="12" borderId="6" xfId="9" applyFont="1" applyFill="1" applyBorder="1" applyAlignment="1">
      <alignment horizontal="center" vertical="center"/>
    </xf>
    <xf numFmtId="0" fontId="62" fillId="12" borderId="8" xfId="9" applyFont="1" applyFill="1" applyBorder="1" applyAlignment="1">
      <alignment horizontal="center" vertical="center"/>
    </xf>
    <xf numFmtId="0" fontId="141" fillId="13" borderId="4" xfId="0" applyFont="1" applyFill="1" applyBorder="1" applyAlignment="1">
      <alignment horizontal="center" vertical="center" wrapText="1"/>
    </xf>
    <xf numFmtId="0" fontId="62" fillId="13" borderId="4" xfId="0" applyFont="1" applyFill="1" applyBorder="1" applyAlignment="1">
      <alignment horizontal="right" vertical="center" wrapText="1"/>
    </xf>
    <xf numFmtId="0" fontId="31" fillId="0" borderId="4" xfId="0" applyFont="1" applyBorder="1" applyAlignment="1">
      <alignment horizontal="center" vertical="center"/>
    </xf>
    <xf numFmtId="0" fontId="28" fillId="0" borderId="25" xfId="9" applyFont="1" applyBorder="1" applyAlignment="1">
      <alignment horizontal="center"/>
    </xf>
    <xf numFmtId="0" fontId="36" fillId="10" borderId="4" xfId="0" applyFont="1" applyFill="1" applyBorder="1" applyAlignment="1">
      <alignment horizontal="center" vertical="center" wrapText="1"/>
    </xf>
  </cellXfs>
  <cellStyles count="11">
    <cellStyle name="Hyperlink 2" xfId="1"/>
    <cellStyle name="Köprü" xfId="2" builtinId="8"/>
    <cellStyle name="Köprü 2" xfId="3"/>
    <cellStyle name="Köprü 2 2" xfId="4"/>
    <cellStyle name="Köprü 3" xfId="5"/>
    <cellStyle name="Köprü 3 2" xfId="6"/>
    <cellStyle name="Köprü 3 3" xfId="7"/>
    <cellStyle name="Köprü 4" xfId="8"/>
    <cellStyle name="Normal" xfId="0" builtinId="0"/>
    <cellStyle name="Normal 2" xfId="9"/>
    <cellStyle name="Normal 3" xfId="10"/>
  </cellStyles>
  <dxfs count="102">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12.png"/><Relationship Id="rId1" Type="http://schemas.openxmlformats.org/officeDocument/2006/relationships/image" Target="../media/image5.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5.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6.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5.jpeg"/><Relationship Id="rId4" Type="http://schemas.openxmlformats.org/officeDocument/2006/relationships/image" Target="../media/image3.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8.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8.png"/></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8.png"/></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9.png"/><Relationship Id="rId1" Type="http://schemas.openxmlformats.org/officeDocument/2006/relationships/image" Target="../media/image5.jpeg"/><Relationship Id="rId6" Type="http://schemas.openxmlformats.org/officeDocument/2006/relationships/image" Target="../media/image7.png"/><Relationship Id="rId5" Type="http://schemas.openxmlformats.org/officeDocument/2006/relationships/image" Target="../media/image21.png"/><Relationship Id="rId4" Type="http://schemas.openxmlformats.org/officeDocument/2006/relationships/image" Target="../media/image20.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5.jpeg"/><Relationship Id="rId4" Type="http://schemas.openxmlformats.org/officeDocument/2006/relationships/image" Target="../media/image23.png"/></Relationships>
</file>

<file path=xl/drawings/_rels/drawing3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38.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5.png"/></Relationships>
</file>

<file path=xl/drawings/_rels/drawing39.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9.png"/></Relationships>
</file>

<file path=xl/drawings/_rels/drawing40.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1.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5.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0.png"/></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1.png"/></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24.png"/></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25.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9.png"/></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5.jpeg"/><Relationship Id="rId4" Type="http://schemas.openxmlformats.org/officeDocument/2006/relationships/image" Target="../media/image3.png"/></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5.jpeg"/><Relationship Id="rId4" Type="http://schemas.openxmlformats.org/officeDocument/2006/relationships/image" Target="../media/image7.png"/></Relationships>
</file>

<file path=xl/drawings/_rels/drawing5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5.jpeg"/><Relationship Id="rId4" Type="http://schemas.openxmlformats.org/officeDocument/2006/relationships/image" Target="../media/image13.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1.png"/></Relationships>
</file>

<file path=xl/drawings/_rels/drawing5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1.png"/></Relationships>
</file>

<file path=xl/drawings/_rels/drawing5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5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26.png"/></Relationships>
</file>

<file path=xl/drawings/_rels/drawing5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22.png"/><Relationship Id="rId1" Type="http://schemas.openxmlformats.org/officeDocument/2006/relationships/image" Target="../media/image5.jpeg"/><Relationship Id="rId4" Type="http://schemas.openxmlformats.org/officeDocument/2006/relationships/image" Target="../media/image10.png"/></Relationships>
</file>

<file path=xl/drawings/_rels/drawing5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5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9.png"/></Relationships>
</file>

<file path=xl/drawings/_rels/drawing6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5.jpeg"/><Relationship Id="rId4" Type="http://schemas.openxmlformats.org/officeDocument/2006/relationships/image" Target="../media/image3.png"/></Relationships>
</file>

<file path=xl/drawings/_rels/drawing6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7.png"/><Relationship Id="rId1" Type="http://schemas.openxmlformats.org/officeDocument/2006/relationships/image" Target="../media/image5.jpe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5.jpe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0</xdr:col>
      <xdr:colOff>295275</xdr:colOff>
      <xdr:row>19</xdr:row>
      <xdr:rowOff>371475</xdr:rowOff>
    </xdr:from>
    <xdr:to>
      <xdr:col>1</xdr:col>
      <xdr:colOff>266700</xdr:colOff>
      <xdr:row>21</xdr:row>
      <xdr:rowOff>180975</xdr:rowOff>
    </xdr:to>
    <xdr:grpSp>
      <xdr:nvGrpSpPr>
        <xdr:cNvPr id="276406" name="5 Grup"/>
        <xdr:cNvGrpSpPr>
          <a:grpSpLocks/>
        </xdr:cNvGrpSpPr>
      </xdr:nvGrpSpPr>
      <xdr:grpSpPr bwMode="auto">
        <a:xfrm>
          <a:off x="295275" y="7904884"/>
          <a:ext cx="724766" cy="710046"/>
          <a:chOff x="254794" y="7798490"/>
          <a:chExt cx="523770" cy="541683"/>
        </a:xfrm>
      </xdr:grpSpPr>
      <xdr:sp macro="" textlink="">
        <xdr:nvSpPr>
          <xdr:cNvPr id="5" name="4 Güneş"/>
          <xdr:cNvSpPr/>
        </xdr:nvSpPr>
        <xdr:spPr>
          <a:xfrm>
            <a:off x="254794" y="7798490"/>
            <a:ext cx="523770" cy="541683"/>
          </a:xfrm>
          <a:prstGeom prst="sun">
            <a:avLst/>
          </a:prstGeom>
          <a:solidFill>
            <a:srgbClr val="FFFFCC"/>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tr-TR"/>
          </a:p>
        </xdr:txBody>
      </xdr:sp>
      <xdr:pic>
        <xdr:nvPicPr>
          <xdr:cNvPr id="276411" name="Resim 1"/>
          <xdr:cNvPicPr>
            <a:picLocks noChangeArrowheads="1"/>
          </xdr:cNvPicPr>
        </xdr:nvPicPr>
        <xdr:blipFill>
          <a:blip xmlns:r="http://schemas.openxmlformats.org/officeDocument/2006/relationships" r:embed="rId1" cstate="print"/>
          <a:srcRect/>
          <a:stretch>
            <a:fillRect/>
          </a:stretch>
        </xdr:blipFill>
        <xdr:spPr bwMode="auto">
          <a:xfrm>
            <a:off x="376238" y="7934326"/>
            <a:ext cx="273843" cy="278606"/>
          </a:xfrm>
          <a:prstGeom prst="rect">
            <a:avLst/>
          </a:prstGeom>
          <a:noFill/>
          <a:ln w="9525">
            <a:noFill/>
            <a:miter lim="800000"/>
            <a:headEnd/>
            <a:tailEnd/>
          </a:ln>
        </xdr:spPr>
      </xdr:pic>
    </xdr:grpSp>
    <xdr:clientData/>
  </xdr:twoCellAnchor>
  <xdr:twoCellAnchor editAs="oneCell">
    <xdr:from>
      <xdr:col>4</xdr:col>
      <xdr:colOff>24629</xdr:colOff>
      <xdr:row>13</xdr:row>
      <xdr:rowOff>765401</xdr:rowOff>
    </xdr:from>
    <xdr:to>
      <xdr:col>8</xdr:col>
      <xdr:colOff>269205</xdr:colOff>
      <xdr:row>16</xdr:row>
      <xdr:rowOff>127566</xdr:rowOff>
    </xdr:to>
    <xdr:pic>
      <xdr:nvPicPr>
        <xdr:cNvPr id="8"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2423772" y="5434352"/>
          <a:ext cx="2470913" cy="1097076"/>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4</xdr:col>
      <xdr:colOff>342900</xdr:colOff>
      <xdr:row>8</xdr:row>
      <xdr:rowOff>114300</xdr:rowOff>
    </xdr:from>
    <xdr:to>
      <xdr:col>6</xdr:col>
      <xdr:colOff>209550</xdr:colOff>
      <xdr:row>11</xdr:row>
      <xdr:rowOff>571500</xdr:rowOff>
    </xdr:to>
    <xdr:pic>
      <xdr:nvPicPr>
        <xdr:cNvPr id="276408" name="Resim 1"/>
        <xdr:cNvPicPr>
          <a:picLocks noChangeAspect="1"/>
        </xdr:cNvPicPr>
      </xdr:nvPicPr>
      <xdr:blipFill>
        <a:blip xmlns:r="http://schemas.openxmlformats.org/officeDocument/2006/relationships" r:embed="rId3" cstate="print"/>
        <a:srcRect/>
        <a:stretch>
          <a:fillRect/>
        </a:stretch>
      </xdr:blipFill>
      <xdr:spPr bwMode="auto">
        <a:xfrm>
          <a:off x="2752725" y="2743200"/>
          <a:ext cx="971550" cy="942975"/>
        </a:xfrm>
        <a:prstGeom prst="rect">
          <a:avLst/>
        </a:prstGeom>
        <a:noFill/>
        <a:ln w="9525">
          <a:noFill/>
          <a:miter lim="800000"/>
          <a:headEnd/>
          <a:tailEnd/>
        </a:ln>
      </xdr:spPr>
    </xdr:pic>
    <xdr:clientData/>
  </xdr:twoCellAnchor>
  <xdr:twoCellAnchor editAs="oneCell">
    <xdr:from>
      <xdr:col>4</xdr:col>
      <xdr:colOff>295275</xdr:colOff>
      <xdr:row>1</xdr:row>
      <xdr:rowOff>1238250</xdr:rowOff>
    </xdr:from>
    <xdr:to>
      <xdr:col>6</xdr:col>
      <xdr:colOff>219075</xdr:colOff>
      <xdr:row>7</xdr:row>
      <xdr:rowOff>9525</xdr:rowOff>
    </xdr:to>
    <xdr:pic>
      <xdr:nvPicPr>
        <xdr:cNvPr id="276409" name="Resim 8"/>
        <xdr:cNvPicPr>
          <a:picLocks noChangeAspect="1"/>
        </xdr:cNvPicPr>
      </xdr:nvPicPr>
      <xdr:blipFill>
        <a:blip xmlns:r="http://schemas.openxmlformats.org/officeDocument/2006/relationships" r:embed="rId4" cstate="print"/>
        <a:srcRect/>
        <a:stretch>
          <a:fillRect/>
        </a:stretch>
      </xdr:blipFill>
      <xdr:spPr bwMode="auto">
        <a:xfrm>
          <a:off x="2705100" y="1400175"/>
          <a:ext cx="1028700" cy="10763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4157"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84922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4158"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1143824</xdr:colOff>
      <xdr:row>0</xdr:row>
      <xdr:rowOff>74082</xdr:rowOff>
    </xdr:from>
    <xdr:to>
      <xdr:col>13</xdr:col>
      <xdr:colOff>2434809</xdr:colOff>
      <xdr:row>0</xdr:row>
      <xdr:rowOff>645582</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1676569"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0</xdr:colOff>
      <xdr:row>0</xdr:row>
      <xdr:rowOff>57150</xdr:rowOff>
    </xdr:from>
    <xdr:to>
      <xdr:col>2</xdr:col>
      <xdr:colOff>638175</xdr:colOff>
      <xdr:row>1</xdr:row>
      <xdr:rowOff>0</xdr:rowOff>
    </xdr:to>
    <xdr:pic>
      <xdr:nvPicPr>
        <xdr:cNvPr id="284160" name="Resim 1"/>
        <xdr:cNvPicPr>
          <a:picLocks noChangeAspect="1"/>
        </xdr:cNvPicPr>
      </xdr:nvPicPr>
      <xdr:blipFill>
        <a:blip xmlns:r="http://schemas.openxmlformats.org/officeDocument/2006/relationships" r:embed="rId4" cstate="print"/>
        <a:srcRect/>
        <a:stretch>
          <a:fillRect/>
        </a:stretch>
      </xdr:blipFill>
      <xdr:spPr bwMode="auto">
        <a:xfrm>
          <a:off x="990600" y="57150"/>
          <a:ext cx="638175" cy="61912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942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942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352425</xdr:colOff>
      <xdr:row>0</xdr:row>
      <xdr:rowOff>76200</xdr:rowOff>
    </xdr:from>
    <xdr:to>
      <xdr:col>4</xdr:col>
      <xdr:colOff>161925</xdr:colOff>
      <xdr:row>1</xdr:row>
      <xdr:rowOff>76200</xdr:rowOff>
    </xdr:to>
    <xdr:pic>
      <xdr:nvPicPr>
        <xdr:cNvPr id="299424" name="Resim 1"/>
        <xdr:cNvPicPr>
          <a:picLocks noChangeAspect="1"/>
        </xdr:cNvPicPr>
      </xdr:nvPicPr>
      <xdr:blipFill>
        <a:blip xmlns:r="http://schemas.openxmlformats.org/officeDocument/2006/relationships" r:embed="rId4" cstate="print"/>
        <a:srcRect/>
        <a:stretch>
          <a:fillRect/>
        </a:stretch>
      </xdr:blipFill>
      <xdr:spPr bwMode="auto">
        <a:xfrm>
          <a:off x="1295400" y="76200"/>
          <a:ext cx="628650" cy="619125"/>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04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534775" y="19050"/>
          <a:ext cx="981075" cy="923925"/>
        </a:xfrm>
        <a:prstGeom prst="rect">
          <a:avLst/>
        </a:prstGeom>
        <a:noFill/>
        <a:ln w="9525">
          <a:noFill/>
          <a:miter lim="800000"/>
          <a:headEnd/>
          <a:tailEnd/>
        </a:ln>
      </xdr:spPr>
    </xdr:pic>
    <xdr:clientData/>
  </xdr:twoCellAnchor>
  <xdr:twoCellAnchor editAs="oneCell">
    <xdr:from>
      <xdr:col>10</xdr:col>
      <xdr:colOff>457676</xdr:colOff>
      <xdr:row>0</xdr:row>
      <xdr:rowOff>59532</xdr:rowOff>
    </xdr:from>
    <xdr:to>
      <xdr:col>13</xdr:col>
      <xdr:colOff>202846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0447"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485775</xdr:colOff>
      <xdr:row>0</xdr:row>
      <xdr:rowOff>0</xdr:rowOff>
    </xdr:from>
    <xdr:to>
      <xdr:col>4</xdr:col>
      <xdr:colOff>180975</xdr:colOff>
      <xdr:row>1</xdr:row>
      <xdr:rowOff>0</xdr:rowOff>
    </xdr:to>
    <xdr:pic>
      <xdr:nvPicPr>
        <xdr:cNvPr id="300448" name="Resim 1"/>
        <xdr:cNvPicPr>
          <a:picLocks noChangeAspect="1"/>
        </xdr:cNvPicPr>
      </xdr:nvPicPr>
      <xdr:blipFill>
        <a:blip xmlns:r="http://schemas.openxmlformats.org/officeDocument/2006/relationships" r:embed="rId4" cstate="print"/>
        <a:srcRect/>
        <a:stretch>
          <a:fillRect/>
        </a:stretch>
      </xdr:blipFill>
      <xdr:spPr bwMode="auto">
        <a:xfrm>
          <a:off x="1428750" y="0"/>
          <a:ext cx="638175" cy="619125"/>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210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4946"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7210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381000</xdr:colOff>
      <xdr:row>0</xdr:row>
      <xdr:rowOff>19050</xdr:rowOff>
    </xdr:from>
    <xdr:to>
      <xdr:col>4</xdr:col>
      <xdr:colOff>200025</xdr:colOff>
      <xdr:row>1</xdr:row>
      <xdr:rowOff>19050</xdr:rowOff>
    </xdr:to>
    <xdr:pic>
      <xdr:nvPicPr>
        <xdr:cNvPr id="272104" name="Resim 1"/>
        <xdr:cNvPicPr>
          <a:picLocks noChangeAspect="1"/>
        </xdr:cNvPicPr>
      </xdr:nvPicPr>
      <xdr:blipFill>
        <a:blip xmlns:r="http://schemas.openxmlformats.org/officeDocument/2006/relationships" r:embed="rId4" cstate="print"/>
        <a:srcRect/>
        <a:stretch>
          <a:fillRect/>
        </a:stretch>
      </xdr:blipFill>
      <xdr:spPr bwMode="auto">
        <a:xfrm>
          <a:off x="1323975" y="19050"/>
          <a:ext cx="638175" cy="619125"/>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4800"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10975" y="19050"/>
          <a:ext cx="981075" cy="923925"/>
        </a:xfrm>
        <a:prstGeom prst="rect">
          <a:avLst/>
        </a:prstGeom>
        <a:noFill/>
        <a:ln w="9525">
          <a:noFill/>
          <a:miter lim="800000"/>
          <a:headEnd/>
          <a:tailEnd/>
        </a:ln>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64801" name="Resim 1"/>
        <xdr:cNvPicPr>
          <a:picLocks noChangeAspect="1"/>
        </xdr:cNvPicPr>
      </xdr:nvPicPr>
      <xdr:blipFill>
        <a:blip xmlns:r="http://schemas.openxmlformats.org/officeDocument/2006/relationships" r:embed="rId2"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381000</xdr:colOff>
      <xdr:row>0</xdr:row>
      <xdr:rowOff>19050</xdr:rowOff>
    </xdr:from>
    <xdr:to>
      <xdr:col>3</xdr:col>
      <xdr:colOff>1009650</xdr:colOff>
      <xdr:row>1</xdr:row>
      <xdr:rowOff>19050</xdr:rowOff>
    </xdr:to>
    <xdr:pic>
      <xdr:nvPicPr>
        <xdr:cNvPr id="264802" name="Resim 1"/>
        <xdr:cNvPicPr>
          <a:picLocks noChangeAspect="1"/>
        </xdr:cNvPicPr>
      </xdr:nvPicPr>
      <xdr:blipFill>
        <a:blip xmlns:r="http://schemas.openxmlformats.org/officeDocument/2006/relationships" r:embed="rId3" cstate="print"/>
        <a:srcRect/>
        <a:stretch>
          <a:fillRect/>
        </a:stretch>
      </xdr:blipFill>
      <xdr:spPr bwMode="auto">
        <a:xfrm>
          <a:off x="1323975" y="19050"/>
          <a:ext cx="628650" cy="619125"/>
        </a:xfrm>
        <a:prstGeom prst="rect">
          <a:avLst/>
        </a:prstGeom>
        <a:noFill/>
        <a:ln w="9525">
          <a:noFill/>
          <a:miter lim="800000"/>
          <a:headEnd/>
          <a:tailEnd/>
        </a:ln>
      </xdr:spPr>
    </xdr:pic>
    <xdr:clientData/>
  </xdr:twoCellAnchor>
  <xdr:twoCellAnchor editAs="oneCell">
    <xdr:from>
      <xdr:col>10</xdr:col>
      <xdr:colOff>696277</xdr:colOff>
      <xdr:row>0</xdr:row>
      <xdr:rowOff>119063</xdr:rowOff>
    </xdr:from>
    <xdr:to>
      <xdr:col>13</xdr:col>
      <xdr:colOff>437598</xdr:colOff>
      <xdr:row>2</xdr:row>
      <xdr:rowOff>23813</xdr:rowOff>
    </xdr:to>
    <xdr:pic>
      <xdr:nvPicPr>
        <xdr:cNvPr id="5" name="4 Resim" descr="kocfest_logo_v3.png"/>
        <xdr:cNvPicPr>
          <a:picLocks noChangeAspect="1"/>
        </xdr:cNvPicPr>
      </xdr:nvPicPr>
      <xdr:blipFill>
        <a:blip xmlns:r="http://schemas.openxmlformats.org/officeDocument/2006/relationships" r:embed="rId4" cstate="print"/>
        <a:srcRect/>
        <a:stretch>
          <a:fillRect/>
        </a:stretch>
      </xdr:blipFill>
      <xdr:spPr bwMode="auto">
        <a:xfrm>
          <a:off x="9548812" y="119063"/>
          <a:ext cx="1896352" cy="845344"/>
        </a:xfrm>
        <a:prstGeom prst="rect">
          <a:avLst/>
        </a:prstGeom>
        <a:ln>
          <a:noFill/>
        </a:ln>
        <a:effectLst>
          <a:outerShdw blurRad="292100" dist="139700" dir="2700000" algn="tl" rotWithShape="0">
            <a:srgbClr val="333333">
              <a:alpha val="65000"/>
            </a:srgbClr>
          </a:outerShdw>
        </a:effec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8925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89255"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381000</xdr:colOff>
      <xdr:row>0</xdr:row>
      <xdr:rowOff>19050</xdr:rowOff>
    </xdr:from>
    <xdr:to>
      <xdr:col>4</xdr:col>
      <xdr:colOff>200025</xdr:colOff>
      <xdr:row>1</xdr:row>
      <xdr:rowOff>19050</xdr:rowOff>
    </xdr:to>
    <xdr:pic>
      <xdr:nvPicPr>
        <xdr:cNvPr id="289256" name="Resim 1"/>
        <xdr:cNvPicPr>
          <a:picLocks noChangeAspect="1"/>
        </xdr:cNvPicPr>
      </xdr:nvPicPr>
      <xdr:blipFill>
        <a:blip xmlns:r="http://schemas.openxmlformats.org/officeDocument/2006/relationships" r:embed="rId4" cstate="print"/>
        <a:srcRect/>
        <a:stretch>
          <a:fillRect/>
        </a:stretch>
      </xdr:blipFill>
      <xdr:spPr bwMode="auto">
        <a:xfrm>
          <a:off x="1323975" y="19050"/>
          <a:ext cx="638175" cy="619125"/>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146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147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342900</xdr:colOff>
      <xdr:row>0</xdr:row>
      <xdr:rowOff>19050</xdr:rowOff>
    </xdr:from>
    <xdr:to>
      <xdr:col>4</xdr:col>
      <xdr:colOff>161925</xdr:colOff>
      <xdr:row>1</xdr:row>
      <xdr:rowOff>19050</xdr:rowOff>
    </xdr:to>
    <xdr:pic>
      <xdr:nvPicPr>
        <xdr:cNvPr id="301472" name="Resim 1"/>
        <xdr:cNvPicPr>
          <a:picLocks noChangeAspect="1"/>
        </xdr:cNvPicPr>
      </xdr:nvPicPr>
      <xdr:blipFill>
        <a:blip xmlns:r="http://schemas.openxmlformats.org/officeDocument/2006/relationships" r:embed="rId4" cstate="print"/>
        <a:srcRect/>
        <a:stretch>
          <a:fillRect/>
        </a:stretch>
      </xdr:blipFill>
      <xdr:spPr bwMode="auto">
        <a:xfrm>
          <a:off x="1285875" y="19050"/>
          <a:ext cx="638175" cy="619125"/>
        </a:xfrm>
        <a:prstGeom prst="rect">
          <a:avLst/>
        </a:prstGeom>
        <a:noFill/>
        <a:ln w="9525">
          <a:noFill/>
          <a:miter lim="800000"/>
          <a:headEnd/>
          <a:tailEnd/>
        </a:ln>
      </xdr:spPr>
    </xdr:pic>
    <xdr:clientData/>
  </xdr:twoCellAnchor>
</xdr:wsDr>
</file>

<file path=xl/drawings/drawing17.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24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2495"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238125</xdr:colOff>
      <xdr:row>0</xdr:row>
      <xdr:rowOff>47625</xdr:rowOff>
    </xdr:from>
    <xdr:to>
      <xdr:col>4</xdr:col>
      <xdr:colOff>57150</xdr:colOff>
      <xdr:row>1</xdr:row>
      <xdr:rowOff>47625</xdr:rowOff>
    </xdr:to>
    <xdr:pic>
      <xdr:nvPicPr>
        <xdr:cNvPr id="302496" name="Resim 1"/>
        <xdr:cNvPicPr>
          <a:picLocks noChangeAspect="1"/>
        </xdr:cNvPicPr>
      </xdr:nvPicPr>
      <xdr:blipFill>
        <a:blip xmlns:r="http://schemas.openxmlformats.org/officeDocument/2006/relationships" r:embed="rId4" cstate="print"/>
        <a:srcRect/>
        <a:stretch>
          <a:fillRect/>
        </a:stretch>
      </xdr:blipFill>
      <xdr:spPr bwMode="auto">
        <a:xfrm>
          <a:off x="1181100" y="47625"/>
          <a:ext cx="638175" cy="619125"/>
        </a:xfrm>
        <a:prstGeom prst="rect">
          <a:avLst/>
        </a:prstGeom>
        <a:noFill/>
        <a:ln w="9525">
          <a:noFill/>
          <a:miter lim="800000"/>
          <a:headEnd/>
          <a:tailEnd/>
        </a:ln>
      </xdr:spPr>
    </xdr:pic>
    <xdr:clientData/>
  </xdr:twoCellAnchor>
</xdr:wsDr>
</file>

<file path=xl/drawings/drawing18.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414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4946"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7414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2</xdr:col>
      <xdr:colOff>85725</xdr:colOff>
      <xdr:row>0</xdr:row>
      <xdr:rowOff>95250</xdr:rowOff>
    </xdr:from>
    <xdr:to>
      <xdr:col>3</xdr:col>
      <xdr:colOff>180975</xdr:colOff>
      <xdr:row>1</xdr:row>
      <xdr:rowOff>95250</xdr:rowOff>
    </xdr:to>
    <xdr:pic>
      <xdr:nvPicPr>
        <xdr:cNvPr id="274144" name="Resim 1"/>
        <xdr:cNvPicPr>
          <a:picLocks noChangeAspect="1"/>
        </xdr:cNvPicPr>
      </xdr:nvPicPr>
      <xdr:blipFill>
        <a:blip xmlns:r="http://schemas.openxmlformats.org/officeDocument/2006/relationships" r:embed="rId4" cstate="print"/>
        <a:srcRect/>
        <a:stretch>
          <a:fillRect/>
        </a:stretch>
      </xdr:blipFill>
      <xdr:spPr bwMode="auto">
        <a:xfrm>
          <a:off x="485775" y="95250"/>
          <a:ext cx="638175" cy="619125"/>
        </a:xfrm>
        <a:prstGeom prst="rect">
          <a:avLst/>
        </a:prstGeom>
        <a:noFill/>
        <a:ln w="9525">
          <a:noFill/>
          <a:miter lim="800000"/>
          <a:headEnd/>
          <a:tailEnd/>
        </a:ln>
      </xdr:spPr>
    </xdr:pic>
    <xdr:clientData/>
  </xdr:twoCellAnchor>
</xdr:wsDr>
</file>

<file path=xl/drawings/drawing19.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601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52196"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66019"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2</xdr:col>
      <xdr:colOff>85725</xdr:colOff>
      <xdr:row>0</xdr:row>
      <xdr:rowOff>95250</xdr:rowOff>
    </xdr:from>
    <xdr:to>
      <xdr:col>3</xdr:col>
      <xdr:colOff>180975</xdr:colOff>
      <xdr:row>1</xdr:row>
      <xdr:rowOff>95250</xdr:rowOff>
    </xdr:to>
    <xdr:pic>
      <xdr:nvPicPr>
        <xdr:cNvPr id="266020" name="Resim 1"/>
        <xdr:cNvPicPr>
          <a:picLocks noChangeAspect="1"/>
        </xdr:cNvPicPr>
      </xdr:nvPicPr>
      <xdr:blipFill>
        <a:blip xmlns:r="http://schemas.openxmlformats.org/officeDocument/2006/relationships" r:embed="rId4" cstate="print"/>
        <a:srcRect/>
        <a:stretch>
          <a:fillRect/>
        </a:stretch>
      </xdr:blipFill>
      <xdr:spPr bwMode="auto">
        <a:xfrm>
          <a:off x="485775" y="95250"/>
          <a:ext cx="638175" cy="6191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9738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35380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9738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1579692</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114300</xdr:colOff>
      <xdr:row>0</xdr:row>
      <xdr:rowOff>47625</xdr:rowOff>
    </xdr:from>
    <xdr:to>
      <xdr:col>2</xdr:col>
      <xdr:colOff>742950</xdr:colOff>
      <xdr:row>0</xdr:row>
      <xdr:rowOff>666750</xdr:rowOff>
    </xdr:to>
    <xdr:pic>
      <xdr:nvPicPr>
        <xdr:cNvPr id="297384" name="Resim 1"/>
        <xdr:cNvPicPr>
          <a:picLocks noChangeAspect="1"/>
        </xdr:cNvPicPr>
      </xdr:nvPicPr>
      <xdr:blipFill>
        <a:blip xmlns:r="http://schemas.openxmlformats.org/officeDocument/2006/relationships" r:embed="rId4" cstate="print"/>
        <a:srcRect/>
        <a:stretch>
          <a:fillRect/>
        </a:stretch>
      </xdr:blipFill>
      <xdr:spPr bwMode="auto">
        <a:xfrm>
          <a:off x="952500" y="47625"/>
          <a:ext cx="628650" cy="619125"/>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027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0279"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219075</xdr:colOff>
      <xdr:row>0</xdr:row>
      <xdr:rowOff>95250</xdr:rowOff>
    </xdr:from>
    <xdr:to>
      <xdr:col>4</xdr:col>
      <xdr:colOff>47625</xdr:colOff>
      <xdr:row>1</xdr:row>
      <xdr:rowOff>95250</xdr:rowOff>
    </xdr:to>
    <xdr:pic>
      <xdr:nvPicPr>
        <xdr:cNvPr id="290280" name="Resim 1"/>
        <xdr:cNvPicPr>
          <a:picLocks noChangeAspect="1"/>
        </xdr:cNvPicPr>
      </xdr:nvPicPr>
      <xdr:blipFill>
        <a:blip xmlns:r="http://schemas.openxmlformats.org/officeDocument/2006/relationships" r:embed="rId4" cstate="print"/>
        <a:srcRect/>
        <a:stretch>
          <a:fillRect/>
        </a:stretch>
      </xdr:blipFill>
      <xdr:spPr bwMode="auto">
        <a:xfrm>
          <a:off x="1162050" y="95250"/>
          <a:ext cx="647700" cy="619125"/>
        </a:xfrm>
        <a:prstGeom prst="rect">
          <a:avLst/>
        </a:prstGeom>
        <a:noFill/>
        <a:ln w="9525">
          <a:noFill/>
          <a:miter lim="800000"/>
          <a:headEnd/>
          <a:tailEnd/>
        </a:ln>
      </xdr:spPr>
    </xdr:pic>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351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3519"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314325</xdr:colOff>
      <xdr:row>0</xdr:row>
      <xdr:rowOff>0</xdr:rowOff>
    </xdr:from>
    <xdr:to>
      <xdr:col>4</xdr:col>
      <xdr:colOff>123825</xdr:colOff>
      <xdr:row>1</xdr:row>
      <xdr:rowOff>0</xdr:rowOff>
    </xdr:to>
    <xdr:pic>
      <xdr:nvPicPr>
        <xdr:cNvPr id="303520" name="Resim 1"/>
        <xdr:cNvPicPr>
          <a:picLocks noChangeAspect="1"/>
        </xdr:cNvPicPr>
      </xdr:nvPicPr>
      <xdr:blipFill>
        <a:blip xmlns:r="http://schemas.openxmlformats.org/officeDocument/2006/relationships" r:embed="rId4" cstate="print"/>
        <a:srcRect/>
        <a:stretch>
          <a:fillRect/>
        </a:stretch>
      </xdr:blipFill>
      <xdr:spPr bwMode="auto">
        <a:xfrm>
          <a:off x="1257300" y="0"/>
          <a:ext cx="628650" cy="61912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454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454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390525</xdr:colOff>
      <xdr:row>0</xdr:row>
      <xdr:rowOff>76200</xdr:rowOff>
    </xdr:from>
    <xdr:to>
      <xdr:col>4</xdr:col>
      <xdr:colOff>200025</xdr:colOff>
      <xdr:row>1</xdr:row>
      <xdr:rowOff>76200</xdr:rowOff>
    </xdr:to>
    <xdr:pic>
      <xdr:nvPicPr>
        <xdr:cNvPr id="304544" name="Resim 1"/>
        <xdr:cNvPicPr>
          <a:picLocks noChangeAspect="1"/>
        </xdr:cNvPicPr>
      </xdr:nvPicPr>
      <xdr:blipFill>
        <a:blip xmlns:r="http://schemas.openxmlformats.org/officeDocument/2006/relationships" r:embed="rId4" cstate="print"/>
        <a:srcRect/>
        <a:stretch>
          <a:fillRect/>
        </a:stretch>
      </xdr:blipFill>
      <xdr:spPr bwMode="auto">
        <a:xfrm>
          <a:off x="1333500" y="76200"/>
          <a:ext cx="628650" cy="619125"/>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512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4946"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7513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2</xdr:col>
      <xdr:colOff>285750</xdr:colOff>
      <xdr:row>0</xdr:row>
      <xdr:rowOff>85725</xdr:rowOff>
    </xdr:from>
    <xdr:to>
      <xdr:col>3</xdr:col>
      <xdr:colOff>371475</xdr:colOff>
      <xdr:row>1</xdr:row>
      <xdr:rowOff>85725</xdr:rowOff>
    </xdr:to>
    <xdr:pic>
      <xdr:nvPicPr>
        <xdr:cNvPr id="275132" name="Resim 1"/>
        <xdr:cNvPicPr>
          <a:picLocks noChangeAspect="1"/>
        </xdr:cNvPicPr>
      </xdr:nvPicPr>
      <xdr:blipFill>
        <a:blip xmlns:r="http://schemas.openxmlformats.org/officeDocument/2006/relationships" r:embed="rId4" cstate="print"/>
        <a:srcRect/>
        <a:stretch>
          <a:fillRect/>
        </a:stretch>
      </xdr:blipFill>
      <xdr:spPr bwMode="auto">
        <a:xfrm>
          <a:off x="685800" y="85725"/>
          <a:ext cx="628650" cy="619125"/>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704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7421"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6704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428625</xdr:colOff>
      <xdr:row>0</xdr:row>
      <xdr:rowOff>0</xdr:rowOff>
    </xdr:from>
    <xdr:to>
      <xdr:col>4</xdr:col>
      <xdr:colOff>238125</xdr:colOff>
      <xdr:row>1</xdr:row>
      <xdr:rowOff>0</xdr:rowOff>
    </xdr:to>
    <xdr:pic>
      <xdr:nvPicPr>
        <xdr:cNvPr id="267044" name="Resim 1"/>
        <xdr:cNvPicPr>
          <a:picLocks noChangeAspect="1"/>
        </xdr:cNvPicPr>
      </xdr:nvPicPr>
      <xdr:blipFill>
        <a:blip xmlns:r="http://schemas.openxmlformats.org/officeDocument/2006/relationships" r:embed="rId4" cstate="print"/>
        <a:srcRect/>
        <a:stretch>
          <a:fillRect/>
        </a:stretch>
      </xdr:blipFill>
      <xdr:spPr bwMode="auto">
        <a:xfrm>
          <a:off x="1371600" y="0"/>
          <a:ext cx="628650" cy="619125"/>
        </a:xfrm>
        <a:prstGeom prst="rect">
          <a:avLst/>
        </a:prstGeom>
        <a:noFill/>
        <a:ln w="9525">
          <a:noFill/>
          <a:miter lim="800000"/>
          <a:headEnd/>
          <a:tailEnd/>
        </a:ln>
      </xdr:spPr>
    </xdr:pic>
    <xdr:clientData/>
  </xdr:twoCellAnchor>
</xdr:wsDr>
</file>

<file path=xl/drawings/drawing25.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130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946481"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1303"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190500</xdr:colOff>
      <xdr:row>0</xdr:row>
      <xdr:rowOff>47625</xdr:rowOff>
    </xdr:from>
    <xdr:to>
      <xdr:col>4</xdr:col>
      <xdr:colOff>0</xdr:colOff>
      <xdr:row>1</xdr:row>
      <xdr:rowOff>47625</xdr:rowOff>
    </xdr:to>
    <xdr:pic>
      <xdr:nvPicPr>
        <xdr:cNvPr id="291304" name="Resim 1"/>
        <xdr:cNvPicPr>
          <a:picLocks noChangeAspect="1"/>
        </xdr:cNvPicPr>
      </xdr:nvPicPr>
      <xdr:blipFill>
        <a:blip xmlns:r="http://schemas.openxmlformats.org/officeDocument/2006/relationships" r:embed="rId4" cstate="print"/>
        <a:srcRect/>
        <a:stretch>
          <a:fillRect/>
        </a:stretch>
      </xdr:blipFill>
      <xdr:spPr bwMode="auto">
        <a:xfrm>
          <a:off x="1133475" y="47625"/>
          <a:ext cx="628650" cy="61912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13</xdr:col>
      <xdr:colOff>600075</xdr:colOff>
      <xdr:row>0</xdr:row>
      <xdr:rowOff>66675</xdr:rowOff>
    </xdr:from>
    <xdr:to>
      <xdr:col>14</xdr:col>
      <xdr:colOff>742950</xdr:colOff>
      <xdr:row>2</xdr:row>
      <xdr:rowOff>19050</xdr:rowOff>
    </xdr:to>
    <xdr:pic>
      <xdr:nvPicPr>
        <xdr:cNvPr id="28313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5325725" y="66675"/>
          <a:ext cx="1038225" cy="1095375"/>
        </a:xfrm>
        <a:prstGeom prst="rect">
          <a:avLst/>
        </a:prstGeom>
        <a:noFill/>
        <a:ln w="9525">
          <a:noFill/>
          <a:miter lim="800000"/>
          <a:headEnd/>
          <a:tailEnd/>
        </a:ln>
      </xdr:spPr>
    </xdr:pic>
    <xdr:clientData/>
  </xdr:twoCellAnchor>
  <xdr:twoCellAnchor editAs="oneCell">
    <xdr:from>
      <xdr:col>0</xdr:col>
      <xdr:colOff>276225</xdr:colOff>
      <xdr:row>0</xdr:row>
      <xdr:rowOff>180975</xdr:rowOff>
    </xdr:from>
    <xdr:to>
      <xdr:col>1</xdr:col>
      <xdr:colOff>809625</xdr:colOff>
      <xdr:row>2</xdr:row>
      <xdr:rowOff>285750</xdr:rowOff>
    </xdr:to>
    <xdr:pic>
      <xdr:nvPicPr>
        <xdr:cNvPr id="283138" name="Resim 1"/>
        <xdr:cNvPicPr>
          <a:picLocks noChangeAspect="1"/>
        </xdr:cNvPicPr>
      </xdr:nvPicPr>
      <xdr:blipFill>
        <a:blip xmlns:r="http://schemas.openxmlformats.org/officeDocument/2006/relationships" r:embed="rId2" cstate="print"/>
        <a:srcRect/>
        <a:stretch>
          <a:fillRect/>
        </a:stretch>
      </xdr:blipFill>
      <xdr:spPr bwMode="auto">
        <a:xfrm>
          <a:off x="276225" y="180975"/>
          <a:ext cx="1143000" cy="1247775"/>
        </a:xfrm>
        <a:prstGeom prst="rect">
          <a:avLst/>
        </a:prstGeom>
        <a:noFill/>
        <a:ln w="9525">
          <a:noFill/>
          <a:miter lim="800000"/>
          <a:headEnd/>
          <a:tailEnd/>
        </a:ln>
      </xdr:spPr>
    </xdr:pic>
    <xdr:clientData/>
  </xdr:twoCellAnchor>
  <xdr:twoCellAnchor editAs="oneCell">
    <xdr:from>
      <xdr:col>11</xdr:col>
      <xdr:colOff>43641</xdr:colOff>
      <xdr:row>0</xdr:row>
      <xdr:rowOff>159068</xdr:rowOff>
    </xdr:from>
    <xdr:to>
      <xdr:col>13</xdr:col>
      <xdr:colOff>214288</xdr:colOff>
      <xdr:row>1</xdr:row>
      <xdr:rowOff>503893</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3045266" y="166688"/>
          <a:ext cx="1984269" cy="9048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1476375</xdr:colOff>
      <xdr:row>0</xdr:row>
      <xdr:rowOff>114300</xdr:rowOff>
    </xdr:from>
    <xdr:to>
      <xdr:col>1</xdr:col>
      <xdr:colOff>2762250</xdr:colOff>
      <xdr:row>2</xdr:row>
      <xdr:rowOff>247650</xdr:rowOff>
    </xdr:to>
    <xdr:pic>
      <xdr:nvPicPr>
        <xdr:cNvPr id="283140" name="Resim 1"/>
        <xdr:cNvPicPr>
          <a:picLocks noChangeAspect="1"/>
        </xdr:cNvPicPr>
      </xdr:nvPicPr>
      <xdr:blipFill>
        <a:blip xmlns:r="http://schemas.openxmlformats.org/officeDocument/2006/relationships" r:embed="rId4" cstate="print"/>
        <a:srcRect/>
        <a:stretch>
          <a:fillRect/>
        </a:stretch>
      </xdr:blipFill>
      <xdr:spPr bwMode="auto">
        <a:xfrm>
          <a:off x="2085975" y="114300"/>
          <a:ext cx="1285875" cy="1276350"/>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30556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4905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0556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123825</xdr:colOff>
      <xdr:row>0</xdr:row>
      <xdr:rowOff>66675</xdr:rowOff>
    </xdr:from>
    <xdr:to>
      <xdr:col>2</xdr:col>
      <xdr:colOff>752475</xdr:colOff>
      <xdr:row>1</xdr:row>
      <xdr:rowOff>19050</xdr:rowOff>
    </xdr:to>
    <xdr:pic>
      <xdr:nvPicPr>
        <xdr:cNvPr id="305564" name="Resim 1"/>
        <xdr:cNvPicPr>
          <a:picLocks noChangeAspect="1"/>
        </xdr:cNvPicPr>
      </xdr:nvPicPr>
      <xdr:blipFill>
        <a:blip xmlns:r="http://schemas.openxmlformats.org/officeDocument/2006/relationships" r:embed="rId4" cstate="print"/>
        <a:srcRect/>
        <a:stretch>
          <a:fillRect/>
        </a:stretch>
      </xdr:blipFill>
      <xdr:spPr bwMode="auto">
        <a:xfrm>
          <a:off x="962025" y="66675"/>
          <a:ext cx="628650" cy="62865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30658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1156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0658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1593159</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247650</xdr:colOff>
      <xdr:row>0</xdr:row>
      <xdr:rowOff>47625</xdr:rowOff>
    </xdr:from>
    <xdr:to>
      <xdr:col>2</xdr:col>
      <xdr:colOff>876300</xdr:colOff>
      <xdr:row>0</xdr:row>
      <xdr:rowOff>676275</xdr:rowOff>
    </xdr:to>
    <xdr:pic>
      <xdr:nvPicPr>
        <xdr:cNvPr id="306588" name="Resim 1"/>
        <xdr:cNvPicPr>
          <a:picLocks noChangeAspect="1"/>
        </xdr:cNvPicPr>
      </xdr:nvPicPr>
      <xdr:blipFill>
        <a:blip xmlns:r="http://schemas.openxmlformats.org/officeDocument/2006/relationships" r:embed="rId4" cstate="print"/>
        <a:srcRect/>
        <a:stretch>
          <a:fillRect/>
        </a:stretch>
      </xdr:blipFill>
      <xdr:spPr bwMode="auto">
        <a:xfrm>
          <a:off x="1085850" y="47625"/>
          <a:ext cx="628650" cy="628650"/>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9433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88720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94334"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188976"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190500</xdr:colOff>
      <xdr:row>0</xdr:row>
      <xdr:rowOff>57150</xdr:rowOff>
    </xdr:from>
    <xdr:to>
      <xdr:col>2</xdr:col>
      <xdr:colOff>819150</xdr:colOff>
      <xdr:row>1</xdr:row>
      <xdr:rowOff>0</xdr:rowOff>
    </xdr:to>
    <xdr:pic>
      <xdr:nvPicPr>
        <xdr:cNvPr id="294336" name="Resim 1"/>
        <xdr:cNvPicPr>
          <a:picLocks noChangeAspect="1"/>
        </xdr:cNvPicPr>
      </xdr:nvPicPr>
      <xdr:blipFill>
        <a:blip xmlns:r="http://schemas.openxmlformats.org/officeDocument/2006/relationships" r:embed="rId4" cstate="print"/>
        <a:srcRect/>
        <a:stretch>
          <a:fillRect/>
        </a:stretch>
      </xdr:blipFill>
      <xdr:spPr bwMode="auto">
        <a:xfrm>
          <a:off x="1028700" y="57150"/>
          <a:ext cx="628650" cy="61912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9840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21092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9840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142875</xdr:colOff>
      <xdr:row>0</xdr:row>
      <xdr:rowOff>57150</xdr:rowOff>
    </xdr:from>
    <xdr:to>
      <xdr:col>2</xdr:col>
      <xdr:colOff>771525</xdr:colOff>
      <xdr:row>1</xdr:row>
      <xdr:rowOff>0</xdr:rowOff>
    </xdr:to>
    <xdr:pic>
      <xdr:nvPicPr>
        <xdr:cNvPr id="298408" name="Resim 1"/>
        <xdr:cNvPicPr>
          <a:picLocks noChangeAspect="1"/>
        </xdr:cNvPicPr>
      </xdr:nvPicPr>
      <xdr:blipFill>
        <a:blip xmlns:r="http://schemas.openxmlformats.org/officeDocument/2006/relationships" r:embed="rId4" cstate="print"/>
        <a:srcRect/>
        <a:stretch>
          <a:fillRect/>
        </a:stretch>
      </xdr:blipFill>
      <xdr:spPr bwMode="auto">
        <a:xfrm>
          <a:off x="981075" y="57150"/>
          <a:ext cx="628650" cy="619125"/>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80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39525" y="0"/>
          <a:ext cx="90487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6804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6101"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190500</xdr:colOff>
      <xdr:row>0</xdr:row>
      <xdr:rowOff>57150</xdr:rowOff>
    </xdr:from>
    <xdr:to>
      <xdr:col>2</xdr:col>
      <xdr:colOff>819150</xdr:colOff>
      <xdr:row>1</xdr:row>
      <xdr:rowOff>0</xdr:rowOff>
    </xdr:to>
    <xdr:pic>
      <xdr:nvPicPr>
        <xdr:cNvPr id="268048" name="Resim 1"/>
        <xdr:cNvPicPr>
          <a:picLocks noChangeAspect="1"/>
        </xdr:cNvPicPr>
      </xdr:nvPicPr>
      <xdr:blipFill>
        <a:blip xmlns:r="http://schemas.openxmlformats.org/officeDocument/2006/relationships" r:embed="rId4" cstate="print"/>
        <a:srcRect/>
        <a:stretch>
          <a:fillRect/>
        </a:stretch>
      </xdr:blipFill>
      <xdr:spPr bwMode="auto">
        <a:xfrm>
          <a:off x="1028700" y="57150"/>
          <a:ext cx="628650" cy="619125"/>
        </a:xfrm>
        <a:prstGeom prst="rect">
          <a:avLst/>
        </a:prstGeom>
        <a:noFill/>
        <a:ln w="9525">
          <a:noFill/>
          <a:miter lim="800000"/>
          <a:headEnd/>
          <a:tailEnd/>
        </a:ln>
      </xdr:spPr>
    </xdr:pic>
    <xdr:clientData/>
  </xdr:twoCellAnchor>
</xdr:wsDr>
</file>

<file path=xl/drawings/drawing31.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006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88720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007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190500</xdr:colOff>
      <xdr:row>0</xdr:row>
      <xdr:rowOff>57150</xdr:rowOff>
    </xdr:from>
    <xdr:to>
      <xdr:col>2</xdr:col>
      <xdr:colOff>819150</xdr:colOff>
      <xdr:row>1</xdr:row>
      <xdr:rowOff>0</xdr:rowOff>
    </xdr:to>
    <xdr:pic>
      <xdr:nvPicPr>
        <xdr:cNvPr id="280072" name="Resim 1"/>
        <xdr:cNvPicPr>
          <a:picLocks noChangeAspect="1"/>
        </xdr:cNvPicPr>
      </xdr:nvPicPr>
      <xdr:blipFill>
        <a:blip xmlns:r="http://schemas.openxmlformats.org/officeDocument/2006/relationships" r:embed="rId4" cstate="print"/>
        <a:srcRect/>
        <a:stretch>
          <a:fillRect/>
        </a:stretch>
      </xdr:blipFill>
      <xdr:spPr bwMode="auto">
        <a:xfrm>
          <a:off x="1028700" y="57150"/>
          <a:ext cx="628650" cy="619125"/>
        </a:xfrm>
        <a:prstGeom prst="rect">
          <a:avLst/>
        </a:prstGeom>
        <a:noFill/>
        <a:ln w="9525">
          <a:noFill/>
          <a:miter lim="800000"/>
          <a:headEnd/>
          <a:tailEnd/>
        </a:ln>
      </xdr:spPr>
    </xdr:pic>
    <xdr:clientData/>
  </xdr:twoCellAnchor>
</xdr:wsDr>
</file>

<file path=xl/drawings/drawing32.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620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85862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620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290596</xdr:colOff>
      <xdr:row>0</xdr:row>
      <xdr:rowOff>52915</xdr:rowOff>
    </xdr:from>
    <xdr:to>
      <xdr:col>13</xdr:col>
      <xdr:colOff>1577604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145161"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209550</xdr:colOff>
      <xdr:row>0</xdr:row>
      <xdr:rowOff>57150</xdr:rowOff>
    </xdr:from>
    <xdr:to>
      <xdr:col>2</xdr:col>
      <xdr:colOff>838200</xdr:colOff>
      <xdr:row>1</xdr:row>
      <xdr:rowOff>9525</xdr:rowOff>
    </xdr:to>
    <xdr:pic>
      <xdr:nvPicPr>
        <xdr:cNvPr id="286204" name="Resim 1"/>
        <xdr:cNvPicPr>
          <a:picLocks noChangeAspect="1"/>
        </xdr:cNvPicPr>
      </xdr:nvPicPr>
      <xdr:blipFill>
        <a:blip xmlns:r="http://schemas.openxmlformats.org/officeDocument/2006/relationships" r:embed="rId4" cstate="print"/>
        <a:srcRect/>
        <a:stretch>
          <a:fillRect/>
        </a:stretch>
      </xdr:blipFill>
      <xdr:spPr bwMode="auto">
        <a:xfrm>
          <a:off x="1047750" y="57150"/>
          <a:ext cx="628650" cy="628650"/>
        </a:xfrm>
        <a:prstGeom prst="rect">
          <a:avLst/>
        </a:prstGeom>
        <a:noFill/>
        <a:ln w="9525">
          <a:noFill/>
          <a:miter lim="800000"/>
          <a:headEnd/>
          <a:tailEnd/>
        </a:ln>
      </xdr:spPr>
    </xdr:pic>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2113"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7158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2114"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1143824</xdr:colOff>
      <xdr:row>0</xdr:row>
      <xdr:rowOff>74082</xdr:rowOff>
    </xdr:from>
    <xdr:to>
      <xdr:col>14</xdr:col>
      <xdr:colOff>279622</xdr:colOff>
      <xdr:row>0</xdr:row>
      <xdr:rowOff>645582</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1676569"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38100</xdr:colOff>
      <xdr:row>0</xdr:row>
      <xdr:rowOff>57150</xdr:rowOff>
    </xdr:from>
    <xdr:to>
      <xdr:col>2</xdr:col>
      <xdr:colOff>666750</xdr:colOff>
      <xdr:row>1</xdr:row>
      <xdr:rowOff>9525</xdr:rowOff>
    </xdr:to>
    <xdr:pic>
      <xdr:nvPicPr>
        <xdr:cNvPr id="282116" name="Resim 1"/>
        <xdr:cNvPicPr>
          <a:picLocks noChangeAspect="1"/>
        </xdr:cNvPicPr>
      </xdr:nvPicPr>
      <xdr:blipFill>
        <a:blip xmlns:r="http://schemas.openxmlformats.org/officeDocument/2006/relationships" r:embed="rId4" cstate="print"/>
        <a:srcRect/>
        <a:stretch>
          <a:fillRect/>
        </a:stretch>
      </xdr:blipFill>
      <xdr:spPr bwMode="auto">
        <a:xfrm>
          <a:off x="1028700" y="57150"/>
          <a:ext cx="628650" cy="628650"/>
        </a:xfrm>
        <a:prstGeom prst="rect">
          <a:avLst/>
        </a:prstGeom>
        <a:noFill/>
        <a:ln w="9525">
          <a:noFill/>
          <a:miter lim="800000"/>
          <a:headEnd/>
          <a:tailEnd/>
        </a:ln>
      </xdr:spPr>
    </xdr:pic>
    <xdr:clientData/>
  </xdr:twoCellAnchor>
</xdr:wsDr>
</file>

<file path=xl/drawings/drawing3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7225"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677775" y="0"/>
          <a:ext cx="790575" cy="685800"/>
        </a:xfrm>
        <a:prstGeom prst="rect">
          <a:avLst/>
        </a:prstGeom>
        <a:noFill/>
        <a:ln w="9525">
          <a:noFill/>
          <a:miter lim="800000"/>
          <a:headEnd/>
          <a:tailEnd/>
        </a:ln>
      </xdr:spPr>
    </xdr:pic>
    <xdr:clientData/>
  </xdr:twoCellAnchor>
  <xdr:twoCellAnchor editAs="oneCell">
    <xdr:from>
      <xdr:col>0</xdr:col>
      <xdr:colOff>152400</xdr:colOff>
      <xdr:row>0</xdr:row>
      <xdr:rowOff>66675</xdr:rowOff>
    </xdr:from>
    <xdr:to>
      <xdr:col>1</xdr:col>
      <xdr:colOff>400050</xdr:colOff>
      <xdr:row>1</xdr:row>
      <xdr:rowOff>19050</xdr:rowOff>
    </xdr:to>
    <xdr:pic>
      <xdr:nvPicPr>
        <xdr:cNvPr id="287226" name="Resim 1"/>
        <xdr:cNvPicPr>
          <a:picLocks noChangeAspect="1"/>
        </xdr:cNvPicPr>
      </xdr:nvPicPr>
      <xdr:blipFill>
        <a:blip xmlns:r="http://schemas.openxmlformats.org/officeDocument/2006/relationships" r:embed="rId2" cstate="print"/>
        <a:srcRect/>
        <a:stretch>
          <a:fillRect/>
        </a:stretch>
      </xdr:blipFill>
      <xdr:spPr bwMode="auto">
        <a:xfrm>
          <a:off x="152400" y="66675"/>
          <a:ext cx="571500" cy="628650"/>
        </a:xfrm>
        <a:prstGeom prst="rect">
          <a:avLst/>
        </a:prstGeom>
        <a:noFill/>
        <a:ln w="9525">
          <a:noFill/>
          <a:miter lim="800000"/>
          <a:headEnd/>
          <a:tailEnd/>
        </a:ln>
      </xdr:spPr>
    </xdr:pic>
    <xdr:clientData/>
  </xdr:twoCellAnchor>
  <xdr:twoCellAnchor editAs="oneCell">
    <xdr:from>
      <xdr:col>13</xdr:col>
      <xdr:colOff>1145729</xdr:colOff>
      <xdr:row>0</xdr:row>
      <xdr:rowOff>74082</xdr:rowOff>
    </xdr:from>
    <xdr:to>
      <xdr:col>13</xdr:col>
      <xdr:colOff>2440728</xdr:colOff>
      <xdr:row>0</xdr:row>
      <xdr:rowOff>645582</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1676569"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114300</xdr:colOff>
      <xdr:row>0</xdr:row>
      <xdr:rowOff>57150</xdr:rowOff>
    </xdr:from>
    <xdr:to>
      <xdr:col>2</xdr:col>
      <xdr:colOff>752475</xdr:colOff>
      <xdr:row>1</xdr:row>
      <xdr:rowOff>0</xdr:rowOff>
    </xdr:to>
    <xdr:pic>
      <xdr:nvPicPr>
        <xdr:cNvPr id="287228" name="Resim 1"/>
        <xdr:cNvPicPr>
          <a:picLocks noChangeAspect="1"/>
        </xdr:cNvPicPr>
      </xdr:nvPicPr>
      <xdr:blipFill>
        <a:blip xmlns:r="http://schemas.openxmlformats.org/officeDocument/2006/relationships" r:embed="rId4" cstate="print"/>
        <a:srcRect/>
        <a:stretch>
          <a:fillRect/>
        </a:stretch>
      </xdr:blipFill>
      <xdr:spPr bwMode="auto">
        <a:xfrm>
          <a:off x="1104900" y="57150"/>
          <a:ext cx="638175" cy="619125"/>
        </a:xfrm>
        <a:prstGeom prst="rect">
          <a:avLst/>
        </a:prstGeom>
        <a:noFill/>
        <a:ln w="9525">
          <a:noFill/>
          <a:miter lim="800000"/>
          <a:headEnd/>
          <a:tailEnd/>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67</xdr:col>
      <xdr:colOff>123825</xdr:colOff>
      <xdr:row>0</xdr:row>
      <xdr:rowOff>0</xdr:rowOff>
    </xdr:from>
    <xdr:to>
      <xdr:col>68</xdr:col>
      <xdr:colOff>190500</xdr:colOff>
      <xdr:row>1</xdr:row>
      <xdr:rowOff>142875</xdr:rowOff>
    </xdr:to>
    <xdr:pic>
      <xdr:nvPicPr>
        <xdr:cNvPr id="31405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117925" y="0"/>
          <a:ext cx="1009650" cy="1028700"/>
        </a:xfrm>
        <a:prstGeom prst="rect">
          <a:avLst/>
        </a:prstGeom>
        <a:noFill/>
        <a:ln w="9525">
          <a:noFill/>
          <a:miter lim="800000"/>
          <a:headEnd/>
          <a:tailEnd/>
        </a:ln>
      </xdr:spPr>
    </xdr:pic>
    <xdr:clientData/>
  </xdr:twoCellAnchor>
  <xdr:twoCellAnchor editAs="oneCell">
    <xdr:from>
      <xdr:col>0</xdr:col>
      <xdr:colOff>152400</xdr:colOff>
      <xdr:row>0</xdr:row>
      <xdr:rowOff>47625</xdr:rowOff>
    </xdr:from>
    <xdr:to>
      <xdr:col>1</xdr:col>
      <xdr:colOff>0</xdr:colOff>
      <xdr:row>0</xdr:row>
      <xdr:rowOff>619125</xdr:rowOff>
    </xdr:to>
    <xdr:pic>
      <xdr:nvPicPr>
        <xdr:cNvPr id="314058" name="Resim 1"/>
        <xdr:cNvPicPr>
          <a:picLocks noChangeAspect="1"/>
        </xdr:cNvPicPr>
      </xdr:nvPicPr>
      <xdr:blipFill>
        <a:blip xmlns:r="http://schemas.openxmlformats.org/officeDocument/2006/relationships" r:embed="rId2" cstate="print"/>
        <a:srcRect/>
        <a:stretch>
          <a:fillRect/>
        </a:stretch>
      </xdr:blipFill>
      <xdr:spPr bwMode="auto">
        <a:xfrm>
          <a:off x="152400" y="47625"/>
          <a:ext cx="523875" cy="571500"/>
        </a:xfrm>
        <a:prstGeom prst="rect">
          <a:avLst/>
        </a:prstGeom>
        <a:noFill/>
        <a:ln w="9525">
          <a:noFill/>
          <a:miter lim="800000"/>
          <a:headEnd/>
          <a:tailEnd/>
        </a:ln>
      </xdr:spPr>
    </xdr:pic>
    <xdr:clientData/>
  </xdr:twoCellAnchor>
  <xdr:twoCellAnchor editAs="oneCell">
    <xdr:from>
      <xdr:col>61</xdr:col>
      <xdr:colOff>150495</xdr:colOff>
      <xdr:row>0</xdr:row>
      <xdr:rowOff>157162</xdr:rowOff>
    </xdr:from>
    <xdr:to>
      <xdr:col>65</xdr:col>
      <xdr:colOff>191823</xdr:colOff>
      <xdr:row>0</xdr:row>
      <xdr:rowOff>738187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7908250" y="166687"/>
          <a:ext cx="1306223" cy="5715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67</xdr:col>
      <xdr:colOff>504825</xdr:colOff>
      <xdr:row>32</xdr:row>
      <xdr:rowOff>114300</xdr:rowOff>
    </xdr:from>
    <xdr:to>
      <xdr:col>68</xdr:col>
      <xdr:colOff>571500</xdr:colOff>
      <xdr:row>33</xdr:row>
      <xdr:rowOff>257175</xdr:rowOff>
    </xdr:to>
    <xdr:pic>
      <xdr:nvPicPr>
        <xdr:cNvPr id="314060"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498925" y="19888200"/>
          <a:ext cx="1009650" cy="1028700"/>
        </a:xfrm>
        <a:prstGeom prst="rect">
          <a:avLst/>
        </a:prstGeom>
        <a:noFill/>
        <a:ln w="9525">
          <a:noFill/>
          <a:miter lim="800000"/>
          <a:headEnd/>
          <a:tailEnd/>
        </a:ln>
      </xdr:spPr>
    </xdr:pic>
    <xdr:clientData/>
  </xdr:twoCellAnchor>
  <xdr:twoCellAnchor editAs="oneCell">
    <xdr:from>
      <xdr:col>0</xdr:col>
      <xdr:colOff>219075</xdr:colOff>
      <xdr:row>32</xdr:row>
      <xdr:rowOff>180975</xdr:rowOff>
    </xdr:from>
    <xdr:to>
      <xdr:col>2</xdr:col>
      <xdr:colOff>285750</xdr:colOff>
      <xdr:row>33</xdr:row>
      <xdr:rowOff>276225</xdr:rowOff>
    </xdr:to>
    <xdr:pic>
      <xdr:nvPicPr>
        <xdr:cNvPr id="314061" name="Resim 1"/>
        <xdr:cNvPicPr>
          <a:picLocks noChangeAspect="1"/>
        </xdr:cNvPicPr>
      </xdr:nvPicPr>
      <xdr:blipFill>
        <a:blip xmlns:r="http://schemas.openxmlformats.org/officeDocument/2006/relationships" r:embed="rId4" cstate="print"/>
        <a:srcRect/>
        <a:stretch>
          <a:fillRect/>
        </a:stretch>
      </xdr:blipFill>
      <xdr:spPr bwMode="auto">
        <a:xfrm>
          <a:off x="219075" y="19954875"/>
          <a:ext cx="742950" cy="981075"/>
        </a:xfrm>
        <a:prstGeom prst="rect">
          <a:avLst/>
        </a:prstGeom>
        <a:noFill/>
        <a:ln w="9525">
          <a:noFill/>
          <a:miter lim="800000"/>
          <a:headEnd/>
          <a:tailEnd/>
        </a:ln>
      </xdr:spPr>
    </xdr:pic>
    <xdr:clientData/>
  </xdr:twoCellAnchor>
  <xdr:twoCellAnchor editAs="oneCell">
    <xdr:from>
      <xdr:col>62</xdr:col>
      <xdr:colOff>190499</xdr:colOff>
      <xdr:row>32</xdr:row>
      <xdr:rowOff>183833</xdr:rowOff>
    </xdr:from>
    <xdr:to>
      <xdr:col>66</xdr:col>
      <xdr:colOff>887726</xdr:colOff>
      <xdr:row>33</xdr:row>
      <xdr:rowOff>332785</xdr:rowOff>
    </xdr:to>
    <xdr:pic>
      <xdr:nvPicPr>
        <xdr:cNvPr id="9"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8270199" y="21674138"/>
          <a:ext cx="1971675" cy="103287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714375</xdr:colOff>
      <xdr:row>0</xdr:row>
      <xdr:rowOff>9525</xdr:rowOff>
    </xdr:from>
    <xdr:to>
      <xdr:col>3</xdr:col>
      <xdr:colOff>428625</xdr:colOff>
      <xdr:row>0</xdr:row>
      <xdr:rowOff>533400</xdr:rowOff>
    </xdr:to>
    <xdr:pic>
      <xdr:nvPicPr>
        <xdr:cNvPr id="314063" name="Resim 1"/>
        <xdr:cNvPicPr>
          <a:picLocks noChangeAspect="1"/>
        </xdr:cNvPicPr>
      </xdr:nvPicPr>
      <xdr:blipFill>
        <a:blip xmlns:r="http://schemas.openxmlformats.org/officeDocument/2006/relationships" r:embed="rId5" cstate="print"/>
        <a:srcRect/>
        <a:stretch>
          <a:fillRect/>
        </a:stretch>
      </xdr:blipFill>
      <xdr:spPr bwMode="auto">
        <a:xfrm>
          <a:off x="1390650" y="9525"/>
          <a:ext cx="533400" cy="523875"/>
        </a:xfrm>
        <a:prstGeom prst="rect">
          <a:avLst/>
        </a:prstGeom>
        <a:noFill/>
        <a:ln w="9525">
          <a:noFill/>
          <a:miter lim="800000"/>
          <a:headEnd/>
          <a:tailEnd/>
        </a:ln>
      </xdr:spPr>
    </xdr:pic>
    <xdr:clientData/>
  </xdr:twoCellAnchor>
  <xdr:twoCellAnchor editAs="oneCell">
    <xdr:from>
      <xdr:col>1</xdr:col>
      <xdr:colOff>1114425</xdr:colOff>
      <xdr:row>32</xdr:row>
      <xdr:rowOff>228600</xdr:rowOff>
    </xdr:from>
    <xdr:to>
      <xdr:col>2</xdr:col>
      <xdr:colOff>628650</xdr:colOff>
      <xdr:row>32</xdr:row>
      <xdr:rowOff>847725</xdr:rowOff>
    </xdr:to>
    <xdr:pic>
      <xdr:nvPicPr>
        <xdr:cNvPr id="314064" name="Resim 1"/>
        <xdr:cNvPicPr>
          <a:picLocks noChangeAspect="1"/>
        </xdr:cNvPicPr>
      </xdr:nvPicPr>
      <xdr:blipFill>
        <a:blip xmlns:r="http://schemas.openxmlformats.org/officeDocument/2006/relationships" r:embed="rId6" cstate="print"/>
        <a:srcRect/>
        <a:stretch>
          <a:fillRect/>
        </a:stretch>
      </xdr:blipFill>
      <xdr:spPr bwMode="auto">
        <a:xfrm>
          <a:off x="676275" y="20002500"/>
          <a:ext cx="628650" cy="619125"/>
        </a:xfrm>
        <a:prstGeom prst="rect">
          <a:avLst/>
        </a:prstGeom>
        <a:noFill/>
        <a:ln w="9525">
          <a:noFill/>
          <a:miter lim="800000"/>
          <a:headEnd/>
          <a:tailEnd/>
        </a:ln>
      </xdr:spPr>
    </xdr:pic>
    <xdr:clientData/>
  </xdr:twoCellAnchor>
</xdr:wsDr>
</file>

<file path=xl/drawings/drawing36.xml><?xml version="1.0" encoding="utf-8"?>
<xdr:wsDr xmlns:xdr="http://schemas.openxmlformats.org/drawingml/2006/spreadsheetDrawing" xmlns:a="http://schemas.openxmlformats.org/drawingml/2006/main">
  <xdr:twoCellAnchor>
    <xdr:from>
      <xdr:col>67</xdr:col>
      <xdr:colOff>504825</xdr:colOff>
      <xdr:row>0</xdr:row>
      <xdr:rowOff>28575</xdr:rowOff>
    </xdr:from>
    <xdr:to>
      <xdr:col>68</xdr:col>
      <xdr:colOff>571500</xdr:colOff>
      <xdr:row>1</xdr:row>
      <xdr:rowOff>171450</xdr:rowOff>
    </xdr:to>
    <xdr:pic>
      <xdr:nvPicPr>
        <xdr:cNvPr id="31960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9498925" y="28575"/>
          <a:ext cx="1009650" cy="1028700"/>
        </a:xfrm>
        <a:prstGeom prst="rect">
          <a:avLst/>
        </a:prstGeom>
        <a:noFill/>
        <a:ln w="9525">
          <a:noFill/>
          <a:miter lim="800000"/>
          <a:headEnd/>
          <a:tailEnd/>
        </a:ln>
      </xdr:spPr>
    </xdr:pic>
    <xdr:clientData/>
  </xdr:twoCellAnchor>
  <xdr:twoCellAnchor editAs="oneCell">
    <xdr:from>
      <xdr:col>0</xdr:col>
      <xdr:colOff>219075</xdr:colOff>
      <xdr:row>0</xdr:row>
      <xdr:rowOff>180975</xdr:rowOff>
    </xdr:from>
    <xdr:to>
      <xdr:col>2</xdr:col>
      <xdr:colOff>123825</xdr:colOff>
      <xdr:row>0</xdr:row>
      <xdr:rowOff>790575</xdr:rowOff>
    </xdr:to>
    <xdr:pic>
      <xdr:nvPicPr>
        <xdr:cNvPr id="319606" name="Resim 1"/>
        <xdr:cNvPicPr>
          <a:picLocks noChangeAspect="1"/>
        </xdr:cNvPicPr>
      </xdr:nvPicPr>
      <xdr:blipFill>
        <a:blip xmlns:r="http://schemas.openxmlformats.org/officeDocument/2006/relationships" r:embed="rId2" cstate="print"/>
        <a:srcRect/>
        <a:stretch>
          <a:fillRect/>
        </a:stretch>
      </xdr:blipFill>
      <xdr:spPr bwMode="auto">
        <a:xfrm>
          <a:off x="219075" y="180975"/>
          <a:ext cx="581025" cy="609600"/>
        </a:xfrm>
        <a:prstGeom prst="rect">
          <a:avLst/>
        </a:prstGeom>
        <a:noFill/>
        <a:ln w="9525">
          <a:noFill/>
          <a:miter lim="800000"/>
          <a:headEnd/>
          <a:tailEnd/>
        </a:ln>
      </xdr:spPr>
    </xdr:pic>
    <xdr:clientData/>
  </xdr:twoCellAnchor>
  <xdr:twoCellAnchor editAs="oneCell">
    <xdr:from>
      <xdr:col>63</xdr:col>
      <xdr:colOff>141923</xdr:colOff>
      <xdr:row>0</xdr:row>
      <xdr:rowOff>157162</xdr:rowOff>
    </xdr:from>
    <xdr:to>
      <xdr:col>66</xdr:col>
      <xdr:colOff>473644</xdr:colOff>
      <xdr:row>0</xdr:row>
      <xdr:rowOff>738187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6915746" y="157162"/>
          <a:ext cx="1279578" cy="58102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304800</xdr:colOff>
      <xdr:row>0</xdr:row>
      <xdr:rowOff>85725</xdr:rowOff>
    </xdr:from>
    <xdr:to>
      <xdr:col>3</xdr:col>
      <xdr:colOff>209550</xdr:colOff>
      <xdr:row>0</xdr:row>
      <xdr:rowOff>790575</xdr:rowOff>
    </xdr:to>
    <xdr:pic>
      <xdr:nvPicPr>
        <xdr:cNvPr id="319608" name="Resim 1"/>
        <xdr:cNvPicPr>
          <a:picLocks noChangeAspect="1"/>
        </xdr:cNvPicPr>
      </xdr:nvPicPr>
      <xdr:blipFill>
        <a:blip xmlns:r="http://schemas.openxmlformats.org/officeDocument/2006/relationships" r:embed="rId4" cstate="print"/>
        <a:srcRect/>
        <a:stretch>
          <a:fillRect/>
        </a:stretch>
      </xdr:blipFill>
      <xdr:spPr bwMode="auto">
        <a:xfrm>
          <a:off x="981075" y="85725"/>
          <a:ext cx="723900" cy="704850"/>
        </a:xfrm>
        <a:prstGeom prst="rect">
          <a:avLst/>
        </a:prstGeom>
        <a:noFill/>
        <a:ln w="9525">
          <a:noFill/>
          <a:miter lim="800000"/>
          <a:headEnd/>
          <a:tailEnd/>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760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563350" y="19050"/>
          <a:ext cx="981075" cy="923925"/>
        </a:xfrm>
        <a:prstGeom prst="rect">
          <a:avLst/>
        </a:prstGeom>
        <a:noFill/>
        <a:ln w="9525">
          <a:noFill/>
          <a:miter lim="800000"/>
          <a:headEnd/>
          <a:tailEnd/>
        </a:ln>
      </xdr:spPr>
    </xdr:pic>
    <xdr:clientData/>
  </xdr:twoCellAnchor>
  <xdr:twoCellAnchor editAs="oneCell">
    <xdr:from>
      <xdr:col>10</xdr:col>
      <xdr:colOff>450056</xdr:colOff>
      <xdr:row>0</xdr:row>
      <xdr:rowOff>59532</xdr:rowOff>
    </xdr:from>
    <xdr:to>
      <xdr:col>13</xdr:col>
      <xdr:colOff>195312</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7607"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104775</xdr:colOff>
      <xdr:row>0</xdr:row>
      <xdr:rowOff>0</xdr:rowOff>
    </xdr:from>
    <xdr:to>
      <xdr:col>3</xdr:col>
      <xdr:colOff>742950</xdr:colOff>
      <xdr:row>1</xdr:row>
      <xdr:rowOff>0</xdr:rowOff>
    </xdr:to>
    <xdr:pic>
      <xdr:nvPicPr>
        <xdr:cNvPr id="307608" name="Resim 1"/>
        <xdr:cNvPicPr>
          <a:picLocks noChangeAspect="1"/>
        </xdr:cNvPicPr>
      </xdr:nvPicPr>
      <xdr:blipFill>
        <a:blip xmlns:r="http://schemas.openxmlformats.org/officeDocument/2006/relationships" r:embed="rId4" cstate="print"/>
        <a:srcRect/>
        <a:stretch>
          <a:fillRect/>
        </a:stretch>
      </xdr:blipFill>
      <xdr:spPr bwMode="auto">
        <a:xfrm>
          <a:off x="1047750" y="0"/>
          <a:ext cx="638175" cy="619125"/>
        </a:xfrm>
        <a:prstGeom prst="rect">
          <a:avLst/>
        </a:prstGeom>
        <a:noFill/>
        <a:ln w="9525">
          <a:noFill/>
          <a:miter lim="800000"/>
          <a:headEnd/>
          <a:tailEnd/>
        </a:ln>
      </xdr:spPr>
    </xdr:pic>
    <xdr:clientData/>
  </xdr:twoCellAnchor>
</xdr:wsDr>
</file>

<file path=xl/drawings/drawing38.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862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544300" y="19050"/>
          <a:ext cx="981075" cy="923925"/>
        </a:xfrm>
        <a:prstGeom prst="rect">
          <a:avLst/>
        </a:prstGeom>
        <a:noFill/>
        <a:ln w="9525">
          <a:noFill/>
          <a:miter lim="800000"/>
          <a:headEnd/>
          <a:tailEnd/>
        </a:ln>
      </xdr:spPr>
    </xdr:pic>
    <xdr:clientData/>
  </xdr:twoCellAnchor>
  <xdr:twoCellAnchor editAs="oneCell">
    <xdr:from>
      <xdr:col>10</xdr:col>
      <xdr:colOff>450056</xdr:colOff>
      <xdr:row>0</xdr:row>
      <xdr:rowOff>59532</xdr:rowOff>
    </xdr:from>
    <xdr:to>
      <xdr:col>13</xdr:col>
      <xdr:colOff>202816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75031" y="59532"/>
          <a:ext cx="1901562"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863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2</xdr:col>
      <xdr:colOff>304800</xdr:colOff>
      <xdr:row>0</xdr:row>
      <xdr:rowOff>114300</xdr:rowOff>
    </xdr:from>
    <xdr:to>
      <xdr:col>3</xdr:col>
      <xdr:colOff>400050</xdr:colOff>
      <xdr:row>1</xdr:row>
      <xdr:rowOff>114300</xdr:rowOff>
    </xdr:to>
    <xdr:pic>
      <xdr:nvPicPr>
        <xdr:cNvPr id="308632" name="Resim 1"/>
        <xdr:cNvPicPr>
          <a:picLocks noChangeAspect="1"/>
        </xdr:cNvPicPr>
      </xdr:nvPicPr>
      <xdr:blipFill>
        <a:blip xmlns:r="http://schemas.openxmlformats.org/officeDocument/2006/relationships" r:embed="rId4" cstate="print"/>
        <a:srcRect/>
        <a:stretch>
          <a:fillRect/>
        </a:stretch>
      </xdr:blipFill>
      <xdr:spPr bwMode="auto">
        <a:xfrm>
          <a:off x="704850" y="114300"/>
          <a:ext cx="638175" cy="619125"/>
        </a:xfrm>
        <a:prstGeom prst="rect">
          <a:avLst/>
        </a:prstGeom>
        <a:noFill/>
        <a:ln w="9525">
          <a:noFill/>
          <a:miter lim="800000"/>
          <a:headEnd/>
          <a:tailEnd/>
        </a:ln>
      </xdr:spPr>
    </xdr:pic>
    <xdr:clientData/>
  </xdr:twoCellAnchor>
</xdr:wsDr>
</file>

<file path=xl/drawings/drawing39.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53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185687</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4946" y="59532"/>
          <a:ext cx="1903500"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5347"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285750</xdr:colOff>
      <xdr:row>0</xdr:row>
      <xdr:rowOff>57150</xdr:rowOff>
    </xdr:from>
    <xdr:to>
      <xdr:col>4</xdr:col>
      <xdr:colOff>104775</xdr:colOff>
      <xdr:row>1</xdr:row>
      <xdr:rowOff>57150</xdr:rowOff>
    </xdr:to>
    <xdr:pic>
      <xdr:nvPicPr>
        <xdr:cNvPr id="295348" name="Resim 1"/>
        <xdr:cNvPicPr>
          <a:picLocks noChangeAspect="1"/>
        </xdr:cNvPicPr>
      </xdr:nvPicPr>
      <xdr:blipFill>
        <a:blip xmlns:r="http://schemas.openxmlformats.org/officeDocument/2006/relationships" r:embed="rId4" cstate="print"/>
        <a:srcRect/>
        <a:stretch>
          <a:fillRect/>
        </a:stretch>
      </xdr:blipFill>
      <xdr:spPr bwMode="auto">
        <a:xfrm>
          <a:off x="1228725" y="57150"/>
          <a:ext cx="638175" cy="6191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7311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8489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73118"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1593159</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150751"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142875</xdr:colOff>
      <xdr:row>0</xdr:row>
      <xdr:rowOff>28575</xdr:rowOff>
    </xdr:from>
    <xdr:to>
      <xdr:col>2</xdr:col>
      <xdr:colOff>771525</xdr:colOff>
      <xdr:row>0</xdr:row>
      <xdr:rowOff>657225</xdr:rowOff>
    </xdr:to>
    <xdr:pic>
      <xdr:nvPicPr>
        <xdr:cNvPr id="273120" name="Resim 1"/>
        <xdr:cNvPicPr>
          <a:picLocks noChangeAspect="1"/>
        </xdr:cNvPicPr>
      </xdr:nvPicPr>
      <xdr:blipFill>
        <a:blip xmlns:r="http://schemas.openxmlformats.org/officeDocument/2006/relationships" r:embed="rId4" cstate="print"/>
        <a:srcRect/>
        <a:stretch>
          <a:fillRect/>
        </a:stretch>
      </xdr:blipFill>
      <xdr:spPr bwMode="auto">
        <a:xfrm>
          <a:off x="981075" y="28575"/>
          <a:ext cx="628650" cy="628650"/>
        </a:xfrm>
        <a:prstGeom prst="rect">
          <a:avLst/>
        </a:prstGeom>
        <a:noFill/>
        <a:ln w="9525">
          <a:noFill/>
          <a:miter lim="800000"/>
          <a:headEnd/>
          <a:tailEnd/>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6904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87175" y="19050"/>
          <a:ext cx="981075" cy="923925"/>
        </a:xfrm>
        <a:prstGeom prst="rect">
          <a:avLst/>
        </a:prstGeom>
        <a:noFill/>
        <a:ln w="9525">
          <a:noFill/>
          <a:miter lim="800000"/>
          <a:headEnd/>
          <a:tailEnd/>
        </a:ln>
      </xdr:spPr>
    </xdr:pic>
    <xdr:clientData/>
  </xdr:twoCellAnchor>
  <xdr:twoCellAnchor editAs="oneCell">
    <xdr:from>
      <xdr:col>10</xdr:col>
      <xdr:colOff>459581</xdr:colOff>
      <xdr:row>0</xdr:row>
      <xdr:rowOff>59532</xdr:rowOff>
    </xdr:from>
    <xdr:to>
      <xdr:col>13</xdr:col>
      <xdr:colOff>212371</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780746" y="59532"/>
          <a:ext cx="1903499"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6905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219075</xdr:colOff>
      <xdr:row>0</xdr:row>
      <xdr:rowOff>95250</xdr:rowOff>
    </xdr:from>
    <xdr:to>
      <xdr:col>3</xdr:col>
      <xdr:colOff>857250</xdr:colOff>
      <xdr:row>1</xdr:row>
      <xdr:rowOff>95250</xdr:rowOff>
    </xdr:to>
    <xdr:pic>
      <xdr:nvPicPr>
        <xdr:cNvPr id="269052" name="Resim 1"/>
        <xdr:cNvPicPr>
          <a:picLocks noChangeAspect="1"/>
        </xdr:cNvPicPr>
      </xdr:nvPicPr>
      <xdr:blipFill>
        <a:blip xmlns:r="http://schemas.openxmlformats.org/officeDocument/2006/relationships" r:embed="rId4" cstate="print"/>
        <a:srcRect/>
        <a:stretch>
          <a:fillRect/>
        </a:stretch>
      </xdr:blipFill>
      <xdr:spPr bwMode="auto">
        <a:xfrm>
          <a:off x="1162050" y="95250"/>
          <a:ext cx="638175" cy="619125"/>
        </a:xfrm>
        <a:prstGeom prst="rect">
          <a:avLst/>
        </a:prstGeom>
        <a:noFill/>
        <a:ln w="9525">
          <a:noFill/>
          <a:miter lim="800000"/>
          <a:headEnd/>
          <a:tailEnd/>
        </a:ln>
      </xdr:spPr>
    </xdr:pic>
    <xdr:clientData/>
  </xdr:twoCellAnchor>
</xdr:wsDr>
</file>

<file path=xl/drawings/drawing41.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55982"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193286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6375" y="59532"/>
          <a:ext cx="1903944"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55984"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285750</xdr:colOff>
      <xdr:row>0</xdr:row>
      <xdr:rowOff>57150</xdr:rowOff>
    </xdr:from>
    <xdr:to>
      <xdr:col>4</xdr:col>
      <xdr:colOff>104775</xdr:colOff>
      <xdr:row>1</xdr:row>
      <xdr:rowOff>57150</xdr:rowOff>
    </xdr:to>
    <xdr:pic>
      <xdr:nvPicPr>
        <xdr:cNvPr id="255985" name="Resim 1"/>
        <xdr:cNvPicPr>
          <a:picLocks noChangeAspect="1"/>
        </xdr:cNvPicPr>
      </xdr:nvPicPr>
      <xdr:blipFill>
        <a:blip xmlns:r="http://schemas.openxmlformats.org/officeDocument/2006/relationships" r:embed="rId4" cstate="print"/>
        <a:srcRect/>
        <a:stretch>
          <a:fillRect/>
        </a:stretch>
      </xdr:blipFill>
      <xdr:spPr bwMode="auto">
        <a:xfrm>
          <a:off x="1228725" y="57150"/>
          <a:ext cx="638175" cy="619125"/>
        </a:xfrm>
        <a:prstGeom prst="rect">
          <a:avLst/>
        </a:prstGeom>
        <a:noFill/>
        <a:ln w="9525">
          <a:noFill/>
          <a:miter lim="800000"/>
          <a:headEnd/>
          <a:tailEnd/>
        </a:ln>
      </xdr:spPr>
    </xdr:pic>
    <xdr:clientData/>
  </xdr:twoCellAnchor>
</xdr:wsDr>
</file>

<file path=xl/drawings/drawing42.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0964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10975" y="19050"/>
          <a:ext cx="981075" cy="923925"/>
        </a:xfrm>
        <a:prstGeom prst="rect">
          <a:avLst/>
        </a:prstGeom>
        <a:noFill/>
        <a:ln w="9525">
          <a:noFill/>
          <a:miter lim="800000"/>
          <a:headEnd/>
          <a:tailEnd/>
        </a:ln>
      </xdr:spPr>
    </xdr:pic>
    <xdr:clientData/>
  </xdr:twoCellAnchor>
  <xdr:twoCellAnchor editAs="oneCell">
    <xdr:from>
      <xdr:col>10</xdr:col>
      <xdr:colOff>457676</xdr:colOff>
      <xdr:row>0</xdr:row>
      <xdr:rowOff>59532</xdr:rowOff>
    </xdr:from>
    <xdr:to>
      <xdr:col>13</xdr:col>
      <xdr:colOff>193328</xdr:colOff>
      <xdr:row>1</xdr:row>
      <xdr:rowOff>283985</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09647"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66675</xdr:colOff>
      <xdr:row>0</xdr:row>
      <xdr:rowOff>0</xdr:rowOff>
    </xdr:from>
    <xdr:to>
      <xdr:col>3</xdr:col>
      <xdr:colOff>704850</xdr:colOff>
      <xdr:row>1</xdr:row>
      <xdr:rowOff>0</xdr:rowOff>
    </xdr:to>
    <xdr:pic>
      <xdr:nvPicPr>
        <xdr:cNvPr id="309648" name="Resim 1"/>
        <xdr:cNvPicPr>
          <a:picLocks noChangeAspect="1"/>
        </xdr:cNvPicPr>
      </xdr:nvPicPr>
      <xdr:blipFill>
        <a:blip xmlns:r="http://schemas.openxmlformats.org/officeDocument/2006/relationships" r:embed="rId4" cstate="print"/>
        <a:srcRect/>
        <a:stretch>
          <a:fillRect/>
        </a:stretch>
      </xdr:blipFill>
      <xdr:spPr bwMode="auto">
        <a:xfrm>
          <a:off x="1171575" y="0"/>
          <a:ext cx="638175" cy="619125"/>
        </a:xfrm>
        <a:prstGeom prst="rect">
          <a:avLst/>
        </a:prstGeom>
        <a:noFill/>
        <a:ln w="9525">
          <a:noFill/>
          <a:miter lim="800000"/>
          <a:headEnd/>
          <a:tailEnd/>
        </a:ln>
      </xdr:spPr>
    </xdr:pic>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31066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87175" y="19050"/>
          <a:ext cx="981075" cy="923925"/>
        </a:xfrm>
        <a:prstGeom prst="rect">
          <a:avLst/>
        </a:prstGeom>
        <a:noFill/>
        <a:ln w="9525">
          <a:noFill/>
          <a:miter lim="800000"/>
          <a:headEnd/>
          <a:tailEnd/>
        </a:ln>
      </xdr:spPr>
    </xdr:pic>
    <xdr:clientData/>
  </xdr:twoCellAnchor>
  <xdr:twoCellAnchor editAs="oneCell">
    <xdr:from>
      <xdr:col>10</xdr:col>
      <xdr:colOff>450056</xdr:colOff>
      <xdr:row>0</xdr:row>
      <xdr:rowOff>59532</xdr:rowOff>
    </xdr:from>
    <xdr:to>
      <xdr:col>13</xdr:col>
      <xdr:colOff>183726</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31067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200025</xdr:colOff>
      <xdr:row>0</xdr:row>
      <xdr:rowOff>66675</xdr:rowOff>
    </xdr:from>
    <xdr:to>
      <xdr:col>3</xdr:col>
      <xdr:colOff>838200</xdr:colOff>
      <xdr:row>1</xdr:row>
      <xdr:rowOff>66675</xdr:rowOff>
    </xdr:to>
    <xdr:pic>
      <xdr:nvPicPr>
        <xdr:cNvPr id="310672" name="Resim 1"/>
        <xdr:cNvPicPr>
          <a:picLocks noChangeAspect="1"/>
        </xdr:cNvPicPr>
      </xdr:nvPicPr>
      <xdr:blipFill>
        <a:blip xmlns:r="http://schemas.openxmlformats.org/officeDocument/2006/relationships" r:embed="rId4" cstate="print"/>
        <a:srcRect/>
        <a:stretch>
          <a:fillRect/>
        </a:stretch>
      </xdr:blipFill>
      <xdr:spPr bwMode="auto">
        <a:xfrm>
          <a:off x="1143000" y="66675"/>
          <a:ext cx="638175" cy="619125"/>
        </a:xfrm>
        <a:prstGeom prst="rect">
          <a:avLst/>
        </a:prstGeom>
        <a:noFill/>
        <a:ln w="9525">
          <a:noFill/>
          <a:miter lim="800000"/>
          <a:headEnd/>
          <a:tailEnd/>
        </a:ln>
      </xdr:spPr>
    </xdr:pic>
    <xdr:clientData/>
  </xdr:twoCellAnchor>
</xdr:wsDr>
</file>

<file path=xl/drawings/drawing44.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636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094946"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637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47625</xdr:colOff>
      <xdr:row>0</xdr:row>
      <xdr:rowOff>9525</xdr:rowOff>
    </xdr:from>
    <xdr:to>
      <xdr:col>3</xdr:col>
      <xdr:colOff>685800</xdr:colOff>
      <xdr:row>1</xdr:row>
      <xdr:rowOff>9525</xdr:rowOff>
    </xdr:to>
    <xdr:pic>
      <xdr:nvPicPr>
        <xdr:cNvPr id="296372" name="Resim 1"/>
        <xdr:cNvPicPr>
          <a:picLocks noChangeAspect="1"/>
        </xdr:cNvPicPr>
      </xdr:nvPicPr>
      <xdr:blipFill>
        <a:blip xmlns:r="http://schemas.openxmlformats.org/officeDocument/2006/relationships" r:embed="rId4" cstate="print"/>
        <a:srcRect/>
        <a:stretch>
          <a:fillRect/>
        </a:stretch>
      </xdr:blipFill>
      <xdr:spPr bwMode="auto">
        <a:xfrm>
          <a:off x="990600" y="9525"/>
          <a:ext cx="638175" cy="619125"/>
        </a:xfrm>
        <a:prstGeom prst="rect">
          <a:avLst/>
        </a:prstGeom>
        <a:noFill/>
        <a:ln w="9525">
          <a:noFill/>
          <a:miter lim="800000"/>
          <a:headEnd/>
          <a:tailEnd/>
        </a:ln>
      </xdr:spPr>
    </xdr:pic>
    <xdr:clientData/>
  </xdr:twoCellAnchor>
</xdr:wsDr>
</file>

<file path=xl/drawings/drawing45.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7007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87175" y="19050"/>
          <a:ext cx="981075" cy="923925"/>
        </a:xfrm>
        <a:prstGeom prst="rect">
          <a:avLst/>
        </a:prstGeom>
        <a:noFill/>
        <a:ln w="9525">
          <a:noFill/>
          <a:miter lim="800000"/>
          <a:headEnd/>
          <a:tailEnd/>
        </a:ln>
      </xdr:spPr>
    </xdr:pic>
    <xdr:clientData/>
  </xdr:twoCellAnchor>
  <xdr:twoCellAnchor editAs="oneCell">
    <xdr:from>
      <xdr:col>10</xdr:col>
      <xdr:colOff>459581</xdr:colOff>
      <xdr:row>0</xdr:row>
      <xdr:rowOff>59532</xdr:rowOff>
    </xdr:from>
    <xdr:to>
      <xdr:col>13</xdr:col>
      <xdr:colOff>183819</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7421" y="59532"/>
          <a:ext cx="1893971"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70075"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200025</xdr:colOff>
      <xdr:row>0</xdr:row>
      <xdr:rowOff>9525</xdr:rowOff>
    </xdr:from>
    <xdr:to>
      <xdr:col>3</xdr:col>
      <xdr:colOff>838200</xdr:colOff>
      <xdr:row>1</xdr:row>
      <xdr:rowOff>9525</xdr:rowOff>
    </xdr:to>
    <xdr:pic>
      <xdr:nvPicPr>
        <xdr:cNvPr id="270076" name="Resim 1"/>
        <xdr:cNvPicPr>
          <a:picLocks noChangeAspect="1"/>
        </xdr:cNvPicPr>
      </xdr:nvPicPr>
      <xdr:blipFill>
        <a:blip xmlns:r="http://schemas.openxmlformats.org/officeDocument/2006/relationships" r:embed="rId4" cstate="print"/>
        <a:srcRect/>
        <a:stretch>
          <a:fillRect/>
        </a:stretch>
      </xdr:blipFill>
      <xdr:spPr bwMode="auto">
        <a:xfrm>
          <a:off x="1143000" y="9525"/>
          <a:ext cx="638175" cy="619125"/>
        </a:xfrm>
        <a:prstGeom prst="rect">
          <a:avLst/>
        </a:prstGeom>
        <a:noFill/>
        <a:ln w="9525">
          <a:noFill/>
          <a:miter lim="800000"/>
          <a:headEnd/>
          <a:tailEnd/>
        </a:ln>
      </xdr:spPr>
    </xdr:pic>
    <xdr:clientData/>
  </xdr:twoCellAnchor>
</xdr:wsDr>
</file>

<file path=xl/drawings/drawing46.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232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2327"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47625</xdr:colOff>
      <xdr:row>0</xdr:row>
      <xdr:rowOff>9525</xdr:rowOff>
    </xdr:from>
    <xdr:to>
      <xdr:col>3</xdr:col>
      <xdr:colOff>685800</xdr:colOff>
      <xdr:row>1</xdr:row>
      <xdr:rowOff>9525</xdr:rowOff>
    </xdr:to>
    <xdr:pic>
      <xdr:nvPicPr>
        <xdr:cNvPr id="292328" name="Resim 1"/>
        <xdr:cNvPicPr>
          <a:picLocks noChangeAspect="1"/>
        </xdr:cNvPicPr>
      </xdr:nvPicPr>
      <xdr:blipFill>
        <a:blip xmlns:r="http://schemas.openxmlformats.org/officeDocument/2006/relationships" r:embed="rId4" cstate="print"/>
        <a:srcRect/>
        <a:stretch>
          <a:fillRect/>
        </a:stretch>
      </xdr:blipFill>
      <xdr:spPr bwMode="auto">
        <a:xfrm>
          <a:off x="990600" y="9525"/>
          <a:ext cx="638175" cy="619125"/>
        </a:xfrm>
        <a:prstGeom prst="rect">
          <a:avLst/>
        </a:prstGeom>
        <a:noFill/>
        <a:ln w="9525">
          <a:noFill/>
          <a:miter lim="800000"/>
          <a:headEnd/>
          <a:tailEnd/>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78117" name="Picture 1"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677775" y="0"/>
          <a:ext cx="790575" cy="685800"/>
        </a:xfrm>
        <a:prstGeom prst="rect">
          <a:avLst/>
        </a:prstGeom>
        <a:noFill/>
        <a:ln w="9525">
          <a:noFill/>
          <a:miter lim="800000"/>
          <a:headEnd/>
          <a:tailEnd/>
        </a:ln>
      </xdr:spPr>
    </xdr:pic>
    <xdr:clientData/>
  </xdr:twoCellAnchor>
  <xdr:twoCellAnchor editAs="oneCell">
    <xdr:from>
      <xdr:col>0</xdr:col>
      <xdr:colOff>152400</xdr:colOff>
      <xdr:row>0</xdr:row>
      <xdr:rowOff>66675</xdr:rowOff>
    </xdr:from>
    <xdr:to>
      <xdr:col>1</xdr:col>
      <xdr:colOff>400050</xdr:colOff>
      <xdr:row>1</xdr:row>
      <xdr:rowOff>19050</xdr:rowOff>
    </xdr:to>
    <xdr:pic>
      <xdr:nvPicPr>
        <xdr:cNvPr id="278118" name="Resim 1"/>
        <xdr:cNvPicPr>
          <a:picLocks noChangeAspect="1"/>
        </xdr:cNvPicPr>
      </xdr:nvPicPr>
      <xdr:blipFill>
        <a:blip xmlns:r="http://schemas.openxmlformats.org/officeDocument/2006/relationships" r:embed="rId2" cstate="print"/>
        <a:srcRect/>
        <a:stretch>
          <a:fillRect/>
        </a:stretch>
      </xdr:blipFill>
      <xdr:spPr bwMode="auto">
        <a:xfrm>
          <a:off x="152400" y="66675"/>
          <a:ext cx="571500" cy="628650"/>
        </a:xfrm>
        <a:prstGeom prst="rect">
          <a:avLst/>
        </a:prstGeom>
        <a:noFill/>
        <a:ln w="9525">
          <a:noFill/>
          <a:miter lim="800000"/>
          <a:headEnd/>
          <a:tailEnd/>
        </a:ln>
      </xdr:spPr>
    </xdr:pic>
    <xdr:clientData/>
  </xdr:twoCellAnchor>
  <xdr:twoCellAnchor editAs="oneCell">
    <xdr:from>
      <xdr:col>13</xdr:col>
      <xdr:colOff>1145729</xdr:colOff>
      <xdr:row>0</xdr:row>
      <xdr:rowOff>74082</xdr:rowOff>
    </xdr:from>
    <xdr:to>
      <xdr:col>13</xdr:col>
      <xdr:colOff>2432737</xdr:colOff>
      <xdr:row>0</xdr:row>
      <xdr:rowOff>645582</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1105069" y="74082"/>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114300</xdr:colOff>
      <xdr:row>0</xdr:row>
      <xdr:rowOff>57150</xdr:rowOff>
    </xdr:from>
    <xdr:to>
      <xdr:col>2</xdr:col>
      <xdr:colOff>752475</xdr:colOff>
      <xdr:row>1</xdr:row>
      <xdr:rowOff>0</xdr:rowOff>
    </xdr:to>
    <xdr:pic>
      <xdr:nvPicPr>
        <xdr:cNvPr id="278120" name="Resim 1"/>
        <xdr:cNvPicPr>
          <a:picLocks noChangeAspect="1"/>
        </xdr:cNvPicPr>
      </xdr:nvPicPr>
      <xdr:blipFill>
        <a:blip xmlns:r="http://schemas.openxmlformats.org/officeDocument/2006/relationships" r:embed="rId4" cstate="print"/>
        <a:srcRect/>
        <a:stretch>
          <a:fillRect/>
        </a:stretch>
      </xdr:blipFill>
      <xdr:spPr bwMode="auto">
        <a:xfrm>
          <a:off x="1104900" y="57150"/>
          <a:ext cx="638175" cy="619125"/>
        </a:xfrm>
        <a:prstGeom prst="rect">
          <a:avLst/>
        </a:prstGeom>
        <a:noFill/>
        <a:ln w="9525">
          <a:noFill/>
          <a:miter lim="800000"/>
          <a:headEnd/>
          <a:tailEnd/>
        </a:ln>
      </xdr:spPr>
    </xdr:pic>
    <xdr:clientData/>
  </xdr:twoCellAnchor>
</xdr:wsDr>
</file>

<file path=xl/drawings/drawing48.xml><?xml version="1.0" encoding="utf-8"?>
<xdr:wsDr xmlns:xdr="http://schemas.openxmlformats.org/drawingml/2006/spreadsheetDrawing" xmlns:a="http://schemas.openxmlformats.org/drawingml/2006/main">
  <xdr:twoCellAnchor>
    <xdr:from>
      <xdr:col>13</xdr:col>
      <xdr:colOff>2343150</xdr:colOff>
      <xdr:row>0</xdr:row>
      <xdr:rowOff>0</xdr:rowOff>
    </xdr:from>
    <xdr:to>
      <xdr:col>15</xdr:col>
      <xdr:colOff>19050</xdr:colOff>
      <xdr:row>1</xdr:row>
      <xdr:rowOff>9525</xdr:rowOff>
    </xdr:to>
    <xdr:pic>
      <xdr:nvPicPr>
        <xdr:cNvPr id="26195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211175" y="0"/>
          <a:ext cx="6572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6196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1587320</xdr:colOff>
      <xdr:row>0</xdr:row>
      <xdr:rowOff>649642</xdr:rowOff>
    </xdr:to>
    <xdr:pic>
      <xdr:nvPicPr>
        <xdr:cNvPr id="6"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266700</xdr:colOff>
      <xdr:row>0</xdr:row>
      <xdr:rowOff>47625</xdr:rowOff>
    </xdr:from>
    <xdr:to>
      <xdr:col>3</xdr:col>
      <xdr:colOff>19050</xdr:colOff>
      <xdr:row>1</xdr:row>
      <xdr:rowOff>0</xdr:rowOff>
    </xdr:to>
    <xdr:pic>
      <xdr:nvPicPr>
        <xdr:cNvPr id="261962" name="Resim 1"/>
        <xdr:cNvPicPr>
          <a:picLocks noChangeAspect="1"/>
        </xdr:cNvPicPr>
      </xdr:nvPicPr>
      <xdr:blipFill>
        <a:blip xmlns:r="http://schemas.openxmlformats.org/officeDocument/2006/relationships" r:embed="rId4" cstate="print"/>
        <a:srcRect/>
        <a:stretch>
          <a:fillRect/>
        </a:stretch>
      </xdr:blipFill>
      <xdr:spPr bwMode="auto">
        <a:xfrm>
          <a:off x="1123950" y="47625"/>
          <a:ext cx="638175" cy="628650"/>
        </a:xfrm>
        <a:prstGeom prst="rect">
          <a:avLst/>
        </a:prstGeom>
        <a:noFill/>
        <a:ln w="9525">
          <a:noFill/>
          <a:miter lim="800000"/>
          <a:headEnd/>
          <a:tailEnd/>
        </a:ln>
      </xdr:spPr>
    </xdr:pic>
    <xdr:clientData/>
  </xdr:twoCellAnchor>
</xdr:wsDr>
</file>

<file path=xl/drawings/drawing49.xml><?xml version="1.0" encoding="utf-8"?>
<xdr:wsDr xmlns:xdr="http://schemas.openxmlformats.org/drawingml/2006/spreadsheetDrawing" xmlns:a="http://schemas.openxmlformats.org/drawingml/2006/main">
  <xdr:twoCellAnchor>
    <xdr:from>
      <xdr:col>12</xdr:col>
      <xdr:colOff>800100</xdr:colOff>
      <xdr:row>0</xdr:row>
      <xdr:rowOff>0</xdr:rowOff>
    </xdr:from>
    <xdr:to>
      <xdr:col>12</xdr:col>
      <xdr:colOff>1543050</xdr:colOff>
      <xdr:row>1</xdr:row>
      <xdr:rowOff>9525</xdr:rowOff>
    </xdr:to>
    <xdr:pic>
      <xdr:nvPicPr>
        <xdr:cNvPr id="32058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87175" y="0"/>
          <a:ext cx="742950"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2058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11</xdr:col>
      <xdr:colOff>223444</xdr:colOff>
      <xdr:row>0</xdr:row>
      <xdr:rowOff>64822</xdr:rowOff>
    </xdr:from>
    <xdr:to>
      <xdr:col>11</xdr:col>
      <xdr:colOff>1518497</xdr:colOff>
      <xdr:row>0</xdr:row>
      <xdr:rowOff>626797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571279" y="64822"/>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847725</xdr:colOff>
      <xdr:row>0</xdr:row>
      <xdr:rowOff>66675</xdr:rowOff>
    </xdr:from>
    <xdr:to>
      <xdr:col>2</xdr:col>
      <xdr:colOff>466725</xdr:colOff>
      <xdr:row>1</xdr:row>
      <xdr:rowOff>19050</xdr:rowOff>
    </xdr:to>
    <xdr:pic>
      <xdr:nvPicPr>
        <xdr:cNvPr id="320584" name="Resim 1"/>
        <xdr:cNvPicPr>
          <a:picLocks noChangeAspect="1"/>
        </xdr:cNvPicPr>
      </xdr:nvPicPr>
      <xdr:blipFill>
        <a:blip xmlns:r="http://schemas.openxmlformats.org/officeDocument/2006/relationships" r:embed="rId4" cstate="print"/>
        <a:srcRect/>
        <a:stretch>
          <a:fillRect/>
        </a:stretch>
      </xdr:blipFill>
      <xdr:spPr bwMode="auto">
        <a:xfrm>
          <a:off x="1171575" y="66675"/>
          <a:ext cx="619125" cy="62865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397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63974"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315361</xdr:colOff>
      <xdr:row>0</xdr:row>
      <xdr:rowOff>52915</xdr:rowOff>
    </xdr:from>
    <xdr:to>
      <xdr:col>13</xdr:col>
      <xdr:colOff>1593121</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093601"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142875</xdr:colOff>
      <xdr:row>0</xdr:row>
      <xdr:rowOff>28575</xdr:rowOff>
    </xdr:from>
    <xdr:to>
      <xdr:col>2</xdr:col>
      <xdr:colOff>771525</xdr:colOff>
      <xdr:row>0</xdr:row>
      <xdr:rowOff>657225</xdr:rowOff>
    </xdr:to>
    <xdr:pic>
      <xdr:nvPicPr>
        <xdr:cNvPr id="263976" name="Resim 1"/>
        <xdr:cNvPicPr>
          <a:picLocks noChangeAspect="1"/>
        </xdr:cNvPicPr>
      </xdr:nvPicPr>
      <xdr:blipFill>
        <a:blip xmlns:r="http://schemas.openxmlformats.org/officeDocument/2006/relationships" r:embed="rId4" cstate="print"/>
        <a:srcRect/>
        <a:stretch>
          <a:fillRect/>
        </a:stretch>
      </xdr:blipFill>
      <xdr:spPr bwMode="auto">
        <a:xfrm>
          <a:off x="981075" y="28575"/>
          <a:ext cx="628650" cy="628650"/>
        </a:xfrm>
        <a:prstGeom prst="rect">
          <a:avLst/>
        </a:prstGeom>
        <a:noFill/>
        <a:ln w="9525">
          <a:noFill/>
          <a:miter lim="800000"/>
          <a:headEnd/>
          <a:tailEnd/>
        </a:ln>
      </xdr:spPr>
    </xdr:pic>
    <xdr:clientData/>
  </xdr:twoCellAnchor>
</xdr:wsDr>
</file>

<file path=xl/drawings/drawing50.xml><?xml version="1.0" encoding="utf-8"?>
<xdr:wsDr xmlns:xdr="http://schemas.openxmlformats.org/drawingml/2006/spreadsheetDrawing" xmlns:a="http://schemas.openxmlformats.org/drawingml/2006/main">
  <xdr:twoCellAnchor>
    <xdr:from>
      <xdr:col>19</xdr:col>
      <xdr:colOff>952500</xdr:colOff>
      <xdr:row>0</xdr:row>
      <xdr:rowOff>104775</xdr:rowOff>
    </xdr:from>
    <xdr:to>
      <xdr:col>20</xdr:col>
      <xdr:colOff>1333500</xdr:colOff>
      <xdr:row>2</xdr:row>
      <xdr:rowOff>352425</xdr:rowOff>
    </xdr:to>
    <xdr:pic>
      <xdr:nvPicPr>
        <xdr:cNvPr id="318597"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9459575" y="104775"/>
          <a:ext cx="1476375" cy="1390650"/>
        </a:xfrm>
        <a:prstGeom prst="rect">
          <a:avLst/>
        </a:prstGeom>
        <a:noFill/>
        <a:ln w="9525">
          <a:noFill/>
          <a:miter lim="800000"/>
          <a:headEnd/>
          <a:tailEnd/>
        </a:ln>
      </xdr:spPr>
    </xdr:pic>
    <xdr:clientData/>
  </xdr:twoCellAnchor>
  <xdr:twoCellAnchor editAs="oneCell">
    <xdr:from>
      <xdr:col>1</xdr:col>
      <xdr:colOff>152400</xdr:colOff>
      <xdr:row>0</xdr:row>
      <xdr:rowOff>400050</xdr:rowOff>
    </xdr:from>
    <xdr:to>
      <xdr:col>1</xdr:col>
      <xdr:colOff>1390650</xdr:colOff>
      <xdr:row>2</xdr:row>
      <xdr:rowOff>590550</xdr:rowOff>
    </xdr:to>
    <xdr:pic>
      <xdr:nvPicPr>
        <xdr:cNvPr id="318598" name="Resim 1"/>
        <xdr:cNvPicPr>
          <a:picLocks noChangeAspect="1"/>
        </xdr:cNvPicPr>
      </xdr:nvPicPr>
      <xdr:blipFill>
        <a:blip xmlns:r="http://schemas.openxmlformats.org/officeDocument/2006/relationships" r:embed="rId2" cstate="print"/>
        <a:srcRect/>
        <a:stretch>
          <a:fillRect/>
        </a:stretch>
      </xdr:blipFill>
      <xdr:spPr bwMode="auto">
        <a:xfrm>
          <a:off x="762000" y="400050"/>
          <a:ext cx="1238250" cy="1333500"/>
        </a:xfrm>
        <a:prstGeom prst="rect">
          <a:avLst/>
        </a:prstGeom>
        <a:noFill/>
        <a:ln w="9525">
          <a:noFill/>
          <a:miter lim="800000"/>
          <a:headEnd/>
          <a:tailEnd/>
        </a:ln>
      </xdr:spPr>
    </xdr:pic>
    <xdr:clientData/>
  </xdr:twoCellAnchor>
  <xdr:twoCellAnchor editAs="oneCell">
    <xdr:from>
      <xdr:col>16</xdr:col>
      <xdr:colOff>543560</xdr:colOff>
      <xdr:row>0</xdr:row>
      <xdr:rowOff>195582</xdr:rowOff>
    </xdr:from>
    <xdr:to>
      <xdr:col>19</xdr:col>
      <xdr:colOff>632205</xdr:colOff>
      <xdr:row>2</xdr:row>
      <xdr:rowOff>183247</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6668750" y="195582"/>
          <a:ext cx="2477507" cy="113066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2495550</xdr:colOff>
      <xdr:row>0</xdr:row>
      <xdr:rowOff>219075</xdr:rowOff>
    </xdr:from>
    <xdr:to>
      <xdr:col>1</xdr:col>
      <xdr:colOff>3781425</xdr:colOff>
      <xdr:row>2</xdr:row>
      <xdr:rowOff>361950</xdr:rowOff>
    </xdr:to>
    <xdr:pic>
      <xdr:nvPicPr>
        <xdr:cNvPr id="318600" name="Resim 1"/>
        <xdr:cNvPicPr>
          <a:picLocks noChangeAspect="1"/>
        </xdr:cNvPicPr>
      </xdr:nvPicPr>
      <xdr:blipFill>
        <a:blip xmlns:r="http://schemas.openxmlformats.org/officeDocument/2006/relationships" r:embed="rId4" cstate="print"/>
        <a:srcRect/>
        <a:stretch>
          <a:fillRect/>
        </a:stretch>
      </xdr:blipFill>
      <xdr:spPr bwMode="auto">
        <a:xfrm>
          <a:off x="3105150" y="219075"/>
          <a:ext cx="1285875" cy="1285875"/>
        </a:xfrm>
        <a:prstGeom prst="rect">
          <a:avLst/>
        </a:prstGeom>
        <a:noFill/>
        <a:ln w="9525">
          <a:noFill/>
          <a:miter lim="800000"/>
          <a:headEnd/>
          <a:tailEnd/>
        </a:ln>
      </xdr:spPr>
    </xdr:pic>
    <xdr:clientData/>
  </xdr:twoCellAnchor>
</xdr:wsDr>
</file>

<file path=xl/drawings/drawing51.xml><?xml version="1.0" encoding="utf-8"?>
<xdr:wsDr xmlns:xdr="http://schemas.openxmlformats.org/drawingml/2006/spreadsheetDrawing" xmlns:a="http://schemas.openxmlformats.org/drawingml/2006/main">
  <xdr:twoCellAnchor>
    <xdr:from>
      <xdr:col>70</xdr:col>
      <xdr:colOff>123825</xdr:colOff>
      <xdr:row>0</xdr:row>
      <xdr:rowOff>0</xdr:rowOff>
    </xdr:from>
    <xdr:to>
      <xdr:col>71</xdr:col>
      <xdr:colOff>190500</xdr:colOff>
      <xdr:row>1</xdr:row>
      <xdr:rowOff>142875</xdr:rowOff>
    </xdr:to>
    <xdr:pic>
      <xdr:nvPicPr>
        <xdr:cNvPr id="27710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0060900" y="0"/>
          <a:ext cx="1009650" cy="1028700"/>
        </a:xfrm>
        <a:prstGeom prst="rect">
          <a:avLst/>
        </a:prstGeom>
        <a:noFill/>
        <a:ln w="9525">
          <a:noFill/>
          <a:miter lim="800000"/>
          <a:headEnd/>
          <a:tailEnd/>
        </a:ln>
      </xdr:spPr>
    </xdr:pic>
    <xdr:clientData/>
  </xdr:twoCellAnchor>
  <xdr:twoCellAnchor editAs="oneCell">
    <xdr:from>
      <xdr:col>0</xdr:col>
      <xdr:colOff>95250</xdr:colOff>
      <xdr:row>0</xdr:row>
      <xdr:rowOff>123825</xdr:rowOff>
    </xdr:from>
    <xdr:to>
      <xdr:col>1</xdr:col>
      <xdr:colOff>0</xdr:colOff>
      <xdr:row>0</xdr:row>
      <xdr:rowOff>733425</xdr:rowOff>
    </xdr:to>
    <xdr:pic>
      <xdr:nvPicPr>
        <xdr:cNvPr id="277102" name="Resim 1"/>
        <xdr:cNvPicPr>
          <a:picLocks noChangeAspect="1"/>
        </xdr:cNvPicPr>
      </xdr:nvPicPr>
      <xdr:blipFill>
        <a:blip xmlns:r="http://schemas.openxmlformats.org/officeDocument/2006/relationships" r:embed="rId2" cstate="print"/>
        <a:srcRect/>
        <a:stretch>
          <a:fillRect/>
        </a:stretch>
      </xdr:blipFill>
      <xdr:spPr bwMode="auto">
        <a:xfrm>
          <a:off x="95250" y="123825"/>
          <a:ext cx="581025" cy="609600"/>
        </a:xfrm>
        <a:prstGeom prst="rect">
          <a:avLst/>
        </a:prstGeom>
        <a:noFill/>
        <a:ln w="9525">
          <a:noFill/>
          <a:miter lim="800000"/>
          <a:headEnd/>
          <a:tailEnd/>
        </a:ln>
      </xdr:spPr>
    </xdr:pic>
    <xdr:clientData/>
  </xdr:twoCellAnchor>
  <xdr:twoCellAnchor editAs="oneCell">
    <xdr:from>
      <xdr:col>61</xdr:col>
      <xdr:colOff>150495</xdr:colOff>
      <xdr:row>0</xdr:row>
      <xdr:rowOff>157162</xdr:rowOff>
    </xdr:from>
    <xdr:to>
      <xdr:col>65</xdr:col>
      <xdr:colOff>191823</xdr:colOff>
      <xdr:row>0</xdr:row>
      <xdr:rowOff>738187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7908250" y="166687"/>
          <a:ext cx="130622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647700</xdr:colOff>
      <xdr:row>0</xdr:row>
      <xdr:rowOff>0</xdr:rowOff>
    </xdr:from>
    <xdr:to>
      <xdr:col>3</xdr:col>
      <xdr:colOff>466725</xdr:colOff>
      <xdr:row>0</xdr:row>
      <xdr:rowOff>619125</xdr:rowOff>
    </xdr:to>
    <xdr:pic>
      <xdr:nvPicPr>
        <xdr:cNvPr id="277104" name="Resim 1"/>
        <xdr:cNvPicPr>
          <a:picLocks noChangeAspect="1"/>
        </xdr:cNvPicPr>
      </xdr:nvPicPr>
      <xdr:blipFill>
        <a:blip xmlns:r="http://schemas.openxmlformats.org/officeDocument/2006/relationships" r:embed="rId4" cstate="print"/>
        <a:srcRect/>
        <a:stretch>
          <a:fillRect/>
        </a:stretch>
      </xdr:blipFill>
      <xdr:spPr bwMode="auto">
        <a:xfrm>
          <a:off x="1323975" y="0"/>
          <a:ext cx="638175" cy="619125"/>
        </a:xfrm>
        <a:prstGeom prst="rect">
          <a:avLst/>
        </a:prstGeom>
        <a:noFill/>
        <a:ln w="9525">
          <a:noFill/>
          <a:miter lim="800000"/>
          <a:headEnd/>
          <a:tailEnd/>
        </a:ln>
      </xdr:spPr>
    </xdr:pic>
    <xdr:clientData/>
  </xdr:twoCellAnchor>
</xdr:wsDr>
</file>

<file path=xl/drawings/drawing52.xml><?xml version="1.0" encoding="utf-8"?>
<xdr:wsDr xmlns:xdr="http://schemas.openxmlformats.org/drawingml/2006/spreadsheetDrawing" xmlns:a="http://schemas.openxmlformats.org/drawingml/2006/main">
  <xdr:twoCellAnchor>
    <xdr:from>
      <xdr:col>13</xdr:col>
      <xdr:colOff>609600</xdr:colOff>
      <xdr:row>0</xdr:row>
      <xdr:rowOff>19050</xdr:rowOff>
    </xdr:from>
    <xdr:to>
      <xdr:col>15</xdr:col>
      <xdr:colOff>371475</xdr:colOff>
      <xdr:row>2</xdr:row>
      <xdr:rowOff>0</xdr:rowOff>
    </xdr:to>
    <xdr:pic>
      <xdr:nvPicPr>
        <xdr:cNvPr id="29334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19050"/>
          <a:ext cx="981075" cy="923925"/>
        </a:xfrm>
        <a:prstGeom prst="rect">
          <a:avLst/>
        </a:prstGeom>
        <a:noFill/>
        <a:ln w="9525">
          <a:noFill/>
          <a:miter lim="800000"/>
          <a:headEnd/>
          <a:tailEnd/>
        </a:ln>
      </xdr:spPr>
    </xdr:pic>
    <xdr:clientData/>
  </xdr:twoCellAnchor>
  <xdr:twoCellAnchor editAs="oneCell">
    <xdr:from>
      <xdr:col>10</xdr:col>
      <xdr:colOff>442436</xdr:colOff>
      <xdr:row>0</xdr:row>
      <xdr:rowOff>59532</xdr:rowOff>
    </xdr:from>
    <xdr:to>
      <xdr:col>13</xdr:col>
      <xdr:colOff>185645</xdr:colOff>
      <xdr:row>1</xdr:row>
      <xdr:rowOff>285751</xdr:rowOff>
    </xdr:to>
    <xdr:pic>
      <xdr:nvPicPr>
        <xdr:cNvPr id="3" name="4 Resim" descr="kocfest_logo_v3.png"/>
        <xdr:cNvPicPr>
          <a:picLocks noChangeAspect="1"/>
        </xdr:cNvPicPr>
      </xdr:nvPicPr>
      <xdr:blipFill>
        <a:blip xmlns:r="http://schemas.openxmlformats.org/officeDocument/2006/relationships" r:embed="rId2" cstate="print"/>
        <a:srcRect/>
        <a:stretch>
          <a:fillRect/>
        </a:stretch>
      </xdr:blipFill>
      <xdr:spPr bwMode="auto">
        <a:xfrm>
          <a:off x="9841706" y="59532"/>
          <a:ext cx="1901563" cy="84534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0</xdr:col>
      <xdr:colOff>152400</xdr:colOff>
      <xdr:row>0</xdr:row>
      <xdr:rowOff>95250</xdr:rowOff>
    </xdr:from>
    <xdr:to>
      <xdr:col>2</xdr:col>
      <xdr:colOff>523875</xdr:colOff>
      <xdr:row>1</xdr:row>
      <xdr:rowOff>276225</xdr:rowOff>
    </xdr:to>
    <xdr:pic>
      <xdr:nvPicPr>
        <xdr:cNvPr id="293351" name="Resim 1"/>
        <xdr:cNvPicPr>
          <a:picLocks noChangeAspect="1"/>
        </xdr:cNvPicPr>
      </xdr:nvPicPr>
      <xdr:blipFill>
        <a:blip xmlns:r="http://schemas.openxmlformats.org/officeDocument/2006/relationships" r:embed="rId3" cstate="print"/>
        <a:srcRect/>
        <a:stretch>
          <a:fillRect/>
        </a:stretch>
      </xdr:blipFill>
      <xdr:spPr bwMode="auto">
        <a:xfrm>
          <a:off x="152400" y="95250"/>
          <a:ext cx="771525" cy="800100"/>
        </a:xfrm>
        <a:prstGeom prst="rect">
          <a:avLst/>
        </a:prstGeom>
        <a:noFill/>
        <a:ln w="9525">
          <a:noFill/>
          <a:miter lim="800000"/>
          <a:headEnd/>
          <a:tailEnd/>
        </a:ln>
      </xdr:spPr>
    </xdr:pic>
    <xdr:clientData/>
  </xdr:twoCellAnchor>
  <xdr:twoCellAnchor editAs="oneCell">
    <xdr:from>
      <xdr:col>3</xdr:col>
      <xdr:colOff>447675</xdr:colOff>
      <xdr:row>0</xdr:row>
      <xdr:rowOff>28575</xdr:rowOff>
    </xdr:from>
    <xdr:to>
      <xdr:col>4</xdr:col>
      <xdr:colOff>257175</xdr:colOff>
      <xdr:row>1</xdr:row>
      <xdr:rowOff>28575</xdr:rowOff>
    </xdr:to>
    <xdr:pic>
      <xdr:nvPicPr>
        <xdr:cNvPr id="293352" name="Resim 1"/>
        <xdr:cNvPicPr>
          <a:picLocks noChangeAspect="1"/>
        </xdr:cNvPicPr>
      </xdr:nvPicPr>
      <xdr:blipFill>
        <a:blip xmlns:r="http://schemas.openxmlformats.org/officeDocument/2006/relationships" r:embed="rId4" cstate="print"/>
        <a:srcRect/>
        <a:stretch>
          <a:fillRect/>
        </a:stretch>
      </xdr:blipFill>
      <xdr:spPr bwMode="auto">
        <a:xfrm>
          <a:off x="1390650" y="28575"/>
          <a:ext cx="628650" cy="619125"/>
        </a:xfrm>
        <a:prstGeom prst="rect">
          <a:avLst/>
        </a:prstGeom>
        <a:noFill/>
        <a:ln w="9525">
          <a:noFill/>
          <a:miter lim="800000"/>
          <a:headEnd/>
          <a:tailEnd/>
        </a:ln>
      </xdr:spPr>
    </xdr:pic>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31168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344400" y="0"/>
          <a:ext cx="9239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1169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1587100</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145161"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228600</xdr:colOff>
      <xdr:row>0</xdr:row>
      <xdr:rowOff>57150</xdr:rowOff>
    </xdr:from>
    <xdr:to>
      <xdr:col>2</xdr:col>
      <xdr:colOff>866775</xdr:colOff>
      <xdr:row>1</xdr:row>
      <xdr:rowOff>0</xdr:rowOff>
    </xdr:to>
    <xdr:pic>
      <xdr:nvPicPr>
        <xdr:cNvPr id="311692" name="Resim 1"/>
        <xdr:cNvPicPr>
          <a:picLocks noChangeAspect="1"/>
        </xdr:cNvPicPr>
      </xdr:nvPicPr>
      <xdr:blipFill>
        <a:blip xmlns:r="http://schemas.openxmlformats.org/officeDocument/2006/relationships" r:embed="rId4" cstate="print"/>
        <a:srcRect/>
        <a:stretch>
          <a:fillRect/>
        </a:stretch>
      </xdr:blipFill>
      <xdr:spPr bwMode="auto">
        <a:xfrm>
          <a:off x="1066800" y="57150"/>
          <a:ext cx="638175" cy="619125"/>
        </a:xfrm>
        <a:prstGeom prst="rect">
          <a:avLst/>
        </a:prstGeom>
        <a:noFill/>
        <a:ln w="9525">
          <a:noFill/>
          <a:miter lim="800000"/>
          <a:headEnd/>
          <a:tailEnd/>
        </a:ln>
      </xdr:spPr>
    </xdr:pic>
    <xdr:clientData/>
  </xdr:twoCellAnchor>
</xdr:wsDr>
</file>

<file path=xl/drawings/drawing54.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3165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32111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16594"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1587100</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901321" y="52915"/>
          <a:ext cx="128706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228600</xdr:colOff>
      <xdr:row>0</xdr:row>
      <xdr:rowOff>57150</xdr:rowOff>
    </xdr:from>
    <xdr:to>
      <xdr:col>2</xdr:col>
      <xdr:colOff>866775</xdr:colOff>
      <xdr:row>1</xdr:row>
      <xdr:rowOff>0</xdr:rowOff>
    </xdr:to>
    <xdr:pic>
      <xdr:nvPicPr>
        <xdr:cNvPr id="316596" name="Resim 1"/>
        <xdr:cNvPicPr>
          <a:picLocks noChangeAspect="1"/>
        </xdr:cNvPicPr>
      </xdr:nvPicPr>
      <xdr:blipFill>
        <a:blip xmlns:r="http://schemas.openxmlformats.org/officeDocument/2006/relationships" r:embed="rId4" cstate="print"/>
        <a:srcRect/>
        <a:stretch>
          <a:fillRect/>
        </a:stretch>
      </xdr:blipFill>
      <xdr:spPr bwMode="auto">
        <a:xfrm>
          <a:off x="1066800" y="57150"/>
          <a:ext cx="638175" cy="619125"/>
        </a:xfrm>
        <a:prstGeom prst="rect">
          <a:avLst/>
        </a:prstGeom>
        <a:noFill/>
        <a:ln w="9525">
          <a:noFill/>
          <a:miter lim="800000"/>
          <a:headEnd/>
          <a:tailEnd/>
        </a:ln>
      </xdr:spPr>
    </xdr:pic>
    <xdr:clientData/>
  </xdr:twoCellAnchor>
</xdr:wsDr>
</file>

<file path=xl/drawings/drawing55.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518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410950"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518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1585224</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180975</xdr:colOff>
      <xdr:row>0</xdr:row>
      <xdr:rowOff>57150</xdr:rowOff>
    </xdr:from>
    <xdr:to>
      <xdr:col>2</xdr:col>
      <xdr:colOff>809625</xdr:colOff>
      <xdr:row>1</xdr:row>
      <xdr:rowOff>9525</xdr:rowOff>
    </xdr:to>
    <xdr:pic>
      <xdr:nvPicPr>
        <xdr:cNvPr id="285184" name="Resim 1"/>
        <xdr:cNvPicPr>
          <a:picLocks noChangeAspect="1"/>
        </xdr:cNvPicPr>
      </xdr:nvPicPr>
      <xdr:blipFill>
        <a:blip xmlns:r="http://schemas.openxmlformats.org/officeDocument/2006/relationships" r:embed="rId4" cstate="print"/>
        <a:srcRect/>
        <a:stretch>
          <a:fillRect/>
        </a:stretch>
      </xdr:blipFill>
      <xdr:spPr bwMode="auto">
        <a:xfrm>
          <a:off x="1019175" y="57150"/>
          <a:ext cx="628650" cy="628650"/>
        </a:xfrm>
        <a:prstGeom prst="rect">
          <a:avLst/>
        </a:prstGeom>
        <a:noFill/>
        <a:ln w="9525">
          <a:noFill/>
          <a:miter lim="800000"/>
          <a:headEnd/>
          <a:tailEnd/>
        </a:ln>
      </xdr:spPr>
    </xdr:pic>
    <xdr:clientData/>
  </xdr:twoCellAnchor>
</xdr:wsDr>
</file>

<file path=xl/drawings/drawing56.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71086"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7539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71087"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1119059</xdr:colOff>
      <xdr:row>0</xdr:row>
      <xdr:rowOff>74082</xdr:rowOff>
    </xdr:from>
    <xdr:to>
      <xdr:col>14</xdr:col>
      <xdr:colOff>25102</xdr:colOff>
      <xdr:row>0</xdr:row>
      <xdr:rowOff>645582</xdr:rowOff>
    </xdr:to>
    <xdr:pic>
      <xdr:nvPicPr>
        <xdr:cNvPr id="6"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869061" y="74082"/>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114300</xdr:colOff>
      <xdr:row>0</xdr:row>
      <xdr:rowOff>66675</xdr:rowOff>
    </xdr:from>
    <xdr:to>
      <xdr:col>2</xdr:col>
      <xdr:colOff>752475</xdr:colOff>
      <xdr:row>1</xdr:row>
      <xdr:rowOff>19050</xdr:rowOff>
    </xdr:to>
    <xdr:pic>
      <xdr:nvPicPr>
        <xdr:cNvPr id="271089" name="Resim 1"/>
        <xdr:cNvPicPr>
          <a:picLocks noChangeAspect="1"/>
        </xdr:cNvPicPr>
      </xdr:nvPicPr>
      <xdr:blipFill>
        <a:blip xmlns:r="http://schemas.openxmlformats.org/officeDocument/2006/relationships" r:embed="rId4" cstate="print"/>
        <a:srcRect/>
        <a:stretch>
          <a:fillRect/>
        </a:stretch>
      </xdr:blipFill>
      <xdr:spPr bwMode="auto">
        <a:xfrm>
          <a:off x="1104900" y="66675"/>
          <a:ext cx="638175" cy="628650"/>
        </a:xfrm>
        <a:prstGeom prst="rect">
          <a:avLst/>
        </a:prstGeom>
        <a:noFill/>
        <a:ln w="9525">
          <a:noFill/>
          <a:miter lim="800000"/>
          <a:headEnd/>
          <a:tailEnd/>
        </a:ln>
      </xdr:spPr>
    </xdr:pic>
    <xdr:clientData/>
  </xdr:twoCellAnchor>
</xdr:wsDr>
</file>

<file path=xl/drawings/drawing57.xml><?xml version="1.0" encoding="utf-8"?>
<xdr:wsDr xmlns:xdr="http://schemas.openxmlformats.org/drawingml/2006/spreadsheetDrawing" xmlns:a="http://schemas.openxmlformats.org/drawingml/2006/main">
  <xdr:twoCellAnchor>
    <xdr:from>
      <xdr:col>67</xdr:col>
      <xdr:colOff>123825</xdr:colOff>
      <xdr:row>0</xdr:row>
      <xdr:rowOff>0</xdr:rowOff>
    </xdr:from>
    <xdr:to>
      <xdr:col>68</xdr:col>
      <xdr:colOff>190500</xdr:colOff>
      <xdr:row>1</xdr:row>
      <xdr:rowOff>142875</xdr:rowOff>
    </xdr:to>
    <xdr:pic>
      <xdr:nvPicPr>
        <xdr:cNvPr id="26315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0451425" y="0"/>
          <a:ext cx="1009650" cy="1028700"/>
        </a:xfrm>
        <a:prstGeom prst="rect">
          <a:avLst/>
        </a:prstGeom>
        <a:noFill/>
        <a:ln w="9525">
          <a:noFill/>
          <a:miter lim="800000"/>
          <a:headEnd/>
          <a:tailEnd/>
        </a:ln>
      </xdr:spPr>
    </xdr:pic>
    <xdr:clientData/>
  </xdr:twoCellAnchor>
  <xdr:twoCellAnchor editAs="oneCell">
    <xdr:from>
      <xdr:col>0</xdr:col>
      <xdr:colOff>219075</xdr:colOff>
      <xdr:row>0</xdr:row>
      <xdr:rowOff>180975</xdr:rowOff>
    </xdr:from>
    <xdr:to>
      <xdr:col>1</xdr:col>
      <xdr:colOff>123825</xdr:colOff>
      <xdr:row>0</xdr:row>
      <xdr:rowOff>790575</xdr:rowOff>
    </xdr:to>
    <xdr:pic>
      <xdr:nvPicPr>
        <xdr:cNvPr id="263156" name="Resim 1"/>
        <xdr:cNvPicPr>
          <a:picLocks noChangeAspect="1"/>
        </xdr:cNvPicPr>
      </xdr:nvPicPr>
      <xdr:blipFill>
        <a:blip xmlns:r="http://schemas.openxmlformats.org/officeDocument/2006/relationships" r:embed="rId2" cstate="print"/>
        <a:srcRect/>
        <a:stretch>
          <a:fillRect/>
        </a:stretch>
      </xdr:blipFill>
      <xdr:spPr bwMode="auto">
        <a:xfrm>
          <a:off x="219075" y="180975"/>
          <a:ext cx="581025" cy="609600"/>
        </a:xfrm>
        <a:prstGeom prst="rect">
          <a:avLst/>
        </a:prstGeom>
        <a:noFill/>
        <a:ln w="9525">
          <a:noFill/>
          <a:miter lim="800000"/>
          <a:headEnd/>
          <a:tailEnd/>
        </a:ln>
      </xdr:spPr>
    </xdr:pic>
    <xdr:clientData/>
  </xdr:twoCellAnchor>
  <xdr:twoCellAnchor editAs="oneCell">
    <xdr:from>
      <xdr:col>61</xdr:col>
      <xdr:colOff>150495</xdr:colOff>
      <xdr:row>0</xdr:row>
      <xdr:rowOff>157162</xdr:rowOff>
    </xdr:from>
    <xdr:to>
      <xdr:col>65</xdr:col>
      <xdr:colOff>191823</xdr:colOff>
      <xdr:row>0</xdr:row>
      <xdr:rowOff>738187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27908250" y="166687"/>
          <a:ext cx="1306223" cy="571500"/>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67</xdr:col>
      <xdr:colOff>504825</xdr:colOff>
      <xdr:row>35</xdr:row>
      <xdr:rowOff>114300</xdr:rowOff>
    </xdr:from>
    <xdr:to>
      <xdr:col>68</xdr:col>
      <xdr:colOff>571500</xdr:colOff>
      <xdr:row>36</xdr:row>
      <xdr:rowOff>257175</xdr:rowOff>
    </xdr:to>
    <xdr:pic>
      <xdr:nvPicPr>
        <xdr:cNvPr id="263158" name="Picture 2" descr="tafbiglogo"/>
        <xdr:cNvPicPr preferRelativeResize="0">
          <a:picLocks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30832425" y="21507450"/>
          <a:ext cx="1009650" cy="0"/>
        </a:xfrm>
        <a:prstGeom prst="rect">
          <a:avLst/>
        </a:prstGeom>
        <a:noFill/>
        <a:ln w="9525">
          <a:noFill/>
          <a:miter lim="800000"/>
          <a:headEnd/>
          <a:tailEnd/>
        </a:ln>
      </xdr:spPr>
    </xdr:pic>
    <xdr:clientData/>
  </xdr:twoCellAnchor>
  <xdr:twoCellAnchor editAs="oneCell">
    <xdr:from>
      <xdr:col>1</xdr:col>
      <xdr:colOff>885825</xdr:colOff>
      <xdr:row>0</xdr:row>
      <xdr:rowOff>152400</xdr:rowOff>
    </xdr:from>
    <xdr:to>
      <xdr:col>2</xdr:col>
      <xdr:colOff>190500</xdr:colOff>
      <xdr:row>0</xdr:row>
      <xdr:rowOff>771525</xdr:rowOff>
    </xdr:to>
    <xdr:pic>
      <xdr:nvPicPr>
        <xdr:cNvPr id="263159" name="Resim 1"/>
        <xdr:cNvPicPr>
          <a:picLocks noChangeAspect="1"/>
        </xdr:cNvPicPr>
      </xdr:nvPicPr>
      <xdr:blipFill>
        <a:blip xmlns:r="http://schemas.openxmlformats.org/officeDocument/2006/relationships" r:embed="rId4" cstate="print"/>
        <a:srcRect/>
        <a:stretch>
          <a:fillRect/>
        </a:stretch>
      </xdr:blipFill>
      <xdr:spPr bwMode="auto">
        <a:xfrm>
          <a:off x="1562100" y="152400"/>
          <a:ext cx="638175" cy="619125"/>
        </a:xfrm>
        <a:prstGeom prst="rect">
          <a:avLst/>
        </a:prstGeom>
        <a:noFill/>
        <a:ln w="9525">
          <a:noFill/>
          <a:miter lim="800000"/>
          <a:headEnd/>
          <a:tailEnd/>
        </a:ln>
      </xdr:spPr>
    </xdr:pic>
    <xdr:clientData/>
  </xdr:twoCellAnchor>
</xdr:wsDr>
</file>

<file path=xl/drawings/drawing58.xml><?xml version="1.0" encoding="utf-8"?>
<xdr:wsDr xmlns:xdr="http://schemas.openxmlformats.org/drawingml/2006/spreadsheetDrawing" xmlns:a="http://schemas.openxmlformats.org/drawingml/2006/main">
  <xdr:twoCellAnchor>
    <xdr:from>
      <xdr:col>13</xdr:col>
      <xdr:colOff>2343150</xdr:colOff>
      <xdr:row>0</xdr:row>
      <xdr:rowOff>0</xdr:rowOff>
    </xdr:from>
    <xdr:to>
      <xdr:col>15</xdr:col>
      <xdr:colOff>19050</xdr:colOff>
      <xdr:row>1</xdr:row>
      <xdr:rowOff>9525</xdr:rowOff>
    </xdr:to>
    <xdr:pic>
      <xdr:nvPicPr>
        <xdr:cNvPr id="321585"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2468225" y="0"/>
          <a:ext cx="6572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21586"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305836</xdr:colOff>
      <xdr:row>0</xdr:row>
      <xdr:rowOff>52915</xdr:rowOff>
    </xdr:from>
    <xdr:to>
      <xdr:col>14</xdr:col>
      <xdr:colOff>227989</xdr:colOff>
      <xdr:row>0</xdr:row>
      <xdr:rowOff>622588</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659511" y="52915"/>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171450</xdr:colOff>
      <xdr:row>0</xdr:row>
      <xdr:rowOff>57150</xdr:rowOff>
    </xdr:from>
    <xdr:to>
      <xdr:col>2</xdr:col>
      <xdr:colOff>800100</xdr:colOff>
      <xdr:row>1</xdr:row>
      <xdr:rowOff>9525</xdr:rowOff>
    </xdr:to>
    <xdr:pic>
      <xdr:nvPicPr>
        <xdr:cNvPr id="321588" name="Resim 1"/>
        <xdr:cNvPicPr>
          <a:picLocks noChangeAspect="1"/>
        </xdr:cNvPicPr>
      </xdr:nvPicPr>
      <xdr:blipFill>
        <a:blip xmlns:r="http://schemas.openxmlformats.org/officeDocument/2006/relationships" r:embed="rId4" cstate="print"/>
        <a:srcRect/>
        <a:stretch>
          <a:fillRect/>
        </a:stretch>
      </xdr:blipFill>
      <xdr:spPr bwMode="auto">
        <a:xfrm>
          <a:off x="1028700" y="57150"/>
          <a:ext cx="628650" cy="628650"/>
        </a:xfrm>
        <a:prstGeom prst="rect">
          <a:avLst/>
        </a:prstGeom>
        <a:noFill/>
        <a:ln w="9525">
          <a:noFill/>
          <a:miter lim="800000"/>
          <a:headEnd/>
          <a:tailEnd/>
        </a:ln>
      </xdr:spPr>
    </xdr:pic>
    <xdr:clientData/>
  </xdr:twoCellAnchor>
</xdr:wsDr>
</file>

<file path=xl/drawings/drawing59.xml><?xml version="1.0" encoding="utf-8"?>
<xdr:wsDr xmlns:xdr="http://schemas.openxmlformats.org/drawingml/2006/spreadsheetDrawing" xmlns:a="http://schemas.openxmlformats.org/drawingml/2006/main">
  <xdr:twoCellAnchor>
    <xdr:from>
      <xdr:col>12</xdr:col>
      <xdr:colOff>800100</xdr:colOff>
      <xdr:row>0</xdr:row>
      <xdr:rowOff>0</xdr:rowOff>
    </xdr:from>
    <xdr:to>
      <xdr:col>12</xdr:col>
      <xdr:colOff>1543050</xdr:colOff>
      <xdr:row>1</xdr:row>
      <xdr:rowOff>9525</xdr:rowOff>
    </xdr:to>
    <xdr:pic>
      <xdr:nvPicPr>
        <xdr:cNvPr id="32260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687175" y="0"/>
          <a:ext cx="742950"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2261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11</xdr:col>
      <xdr:colOff>223444</xdr:colOff>
      <xdr:row>0</xdr:row>
      <xdr:rowOff>64822</xdr:rowOff>
    </xdr:from>
    <xdr:to>
      <xdr:col>11</xdr:col>
      <xdr:colOff>1518497</xdr:colOff>
      <xdr:row>0</xdr:row>
      <xdr:rowOff>626797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437929" y="64822"/>
          <a:ext cx="1287173" cy="561975"/>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742950</xdr:colOff>
      <xdr:row>0</xdr:row>
      <xdr:rowOff>57150</xdr:rowOff>
    </xdr:from>
    <xdr:to>
      <xdr:col>2</xdr:col>
      <xdr:colOff>371475</xdr:colOff>
      <xdr:row>1</xdr:row>
      <xdr:rowOff>9525</xdr:rowOff>
    </xdr:to>
    <xdr:pic>
      <xdr:nvPicPr>
        <xdr:cNvPr id="322612" name="Resim 1"/>
        <xdr:cNvPicPr>
          <a:picLocks noChangeAspect="1"/>
        </xdr:cNvPicPr>
      </xdr:nvPicPr>
      <xdr:blipFill>
        <a:blip xmlns:r="http://schemas.openxmlformats.org/officeDocument/2006/relationships" r:embed="rId4" cstate="print"/>
        <a:srcRect/>
        <a:stretch>
          <a:fillRect/>
        </a:stretch>
      </xdr:blipFill>
      <xdr:spPr bwMode="auto">
        <a:xfrm>
          <a:off x="1066800" y="57150"/>
          <a:ext cx="628650" cy="62865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32462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8489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32462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1601415</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101644"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142875</xdr:colOff>
      <xdr:row>0</xdr:row>
      <xdr:rowOff>28575</xdr:rowOff>
    </xdr:from>
    <xdr:to>
      <xdr:col>2</xdr:col>
      <xdr:colOff>771525</xdr:colOff>
      <xdr:row>0</xdr:row>
      <xdr:rowOff>657225</xdr:rowOff>
    </xdr:to>
    <xdr:pic>
      <xdr:nvPicPr>
        <xdr:cNvPr id="324624" name="Resim 1"/>
        <xdr:cNvPicPr>
          <a:picLocks noChangeAspect="1"/>
        </xdr:cNvPicPr>
      </xdr:nvPicPr>
      <xdr:blipFill>
        <a:blip xmlns:r="http://schemas.openxmlformats.org/officeDocument/2006/relationships" r:embed="rId4" cstate="print"/>
        <a:srcRect/>
        <a:stretch>
          <a:fillRect/>
        </a:stretch>
      </xdr:blipFill>
      <xdr:spPr bwMode="auto">
        <a:xfrm>
          <a:off x="981075" y="28575"/>
          <a:ext cx="628650" cy="628650"/>
        </a:xfrm>
        <a:prstGeom prst="rect">
          <a:avLst/>
        </a:prstGeom>
        <a:noFill/>
        <a:ln w="9525">
          <a:noFill/>
          <a:miter lim="800000"/>
          <a:headEnd/>
          <a:tailEnd/>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95250</xdr:colOff>
      <xdr:row>0</xdr:row>
      <xdr:rowOff>66675</xdr:rowOff>
    </xdr:from>
    <xdr:to>
      <xdr:col>15</xdr:col>
      <xdr:colOff>1143000</xdr:colOff>
      <xdr:row>2</xdr:row>
      <xdr:rowOff>219075</xdr:rowOff>
    </xdr:to>
    <xdr:pic>
      <xdr:nvPicPr>
        <xdr:cNvPr id="32666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5859125" y="66675"/>
          <a:ext cx="1047750" cy="1295400"/>
        </a:xfrm>
        <a:prstGeom prst="rect">
          <a:avLst/>
        </a:prstGeom>
        <a:noFill/>
        <a:ln w="9525">
          <a:noFill/>
          <a:miter lim="800000"/>
          <a:headEnd/>
          <a:tailEnd/>
        </a:ln>
      </xdr:spPr>
    </xdr:pic>
    <xdr:clientData/>
  </xdr:twoCellAnchor>
  <xdr:twoCellAnchor editAs="oneCell">
    <xdr:from>
      <xdr:col>0</xdr:col>
      <xdr:colOff>390525</xdr:colOff>
      <xdr:row>0</xdr:row>
      <xdr:rowOff>209550</xdr:rowOff>
    </xdr:from>
    <xdr:to>
      <xdr:col>1</xdr:col>
      <xdr:colOff>1009650</xdr:colOff>
      <xdr:row>2</xdr:row>
      <xdr:rowOff>400050</xdr:rowOff>
    </xdr:to>
    <xdr:pic>
      <xdr:nvPicPr>
        <xdr:cNvPr id="326662" name="Resim 1"/>
        <xdr:cNvPicPr>
          <a:picLocks noChangeAspect="1"/>
        </xdr:cNvPicPr>
      </xdr:nvPicPr>
      <xdr:blipFill>
        <a:blip xmlns:r="http://schemas.openxmlformats.org/officeDocument/2006/relationships" r:embed="rId2" cstate="print"/>
        <a:srcRect/>
        <a:stretch>
          <a:fillRect/>
        </a:stretch>
      </xdr:blipFill>
      <xdr:spPr bwMode="auto">
        <a:xfrm>
          <a:off x="390525" y="209550"/>
          <a:ext cx="1228725" cy="1333500"/>
        </a:xfrm>
        <a:prstGeom prst="rect">
          <a:avLst/>
        </a:prstGeom>
        <a:noFill/>
        <a:ln w="9525">
          <a:noFill/>
          <a:miter lim="800000"/>
          <a:headEnd/>
          <a:tailEnd/>
        </a:ln>
      </xdr:spPr>
    </xdr:pic>
    <xdr:clientData/>
  </xdr:twoCellAnchor>
  <xdr:twoCellAnchor editAs="oneCell">
    <xdr:from>
      <xdr:col>12</xdr:col>
      <xdr:colOff>448628</xdr:colOff>
      <xdr:row>0</xdr:row>
      <xdr:rowOff>163833</xdr:rowOff>
    </xdr:from>
    <xdr:to>
      <xdr:col>14</xdr:col>
      <xdr:colOff>702083</xdr:colOff>
      <xdr:row>1</xdr:row>
      <xdr:rowOff>501057</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3454063" y="163833"/>
          <a:ext cx="2007924" cy="91636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1533525</xdr:colOff>
      <xdr:row>0</xdr:row>
      <xdr:rowOff>28575</xdr:rowOff>
    </xdr:from>
    <xdr:to>
      <xdr:col>1</xdr:col>
      <xdr:colOff>2809875</xdr:colOff>
      <xdr:row>2</xdr:row>
      <xdr:rowOff>171450</xdr:rowOff>
    </xdr:to>
    <xdr:pic>
      <xdr:nvPicPr>
        <xdr:cNvPr id="326664" name="Resim 1"/>
        <xdr:cNvPicPr>
          <a:picLocks noChangeAspect="1"/>
        </xdr:cNvPicPr>
      </xdr:nvPicPr>
      <xdr:blipFill>
        <a:blip xmlns:r="http://schemas.openxmlformats.org/officeDocument/2006/relationships" r:embed="rId4" cstate="print"/>
        <a:srcRect/>
        <a:stretch>
          <a:fillRect/>
        </a:stretch>
      </xdr:blipFill>
      <xdr:spPr bwMode="auto">
        <a:xfrm>
          <a:off x="2143125" y="28575"/>
          <a:ext cx="1276350" cy="1285875"/>
        </a:xfrm>
        <a:prstGeom prst="rect">
          <a:avLst/>
        </a:prstGeom>
        <a:noFill/>
        <a:ln w="9525">
          <a:noFill/>
          <a:miter lim="800000"/>
          <a:headEnd/>
          <a:tailEnd/>
        </a:ln>
      </xdr:spPr>
    </xdr:pic>
    <xdr:clientData/>
  </xdr:twoCellAnchor>
</xdr:wsDr>
</file>

<file path=xl/drawings/drawing61.xml><?xml version="1.0" encoding="utf-8"?>
<xdr:wsDr xmlns:xdr="http://schemas.openxmlformats.org/drawingml/2006/spreadsheetDrawing" xmlns:a="http://schemas.openxmlformats.org/drawingml/2006/main">
  <xdr:twoCellAnchor>
    <xdr:from>
      <xdr:col>41</xdr:col>
      <xdr:colOff>361950</xdr:colOff>
      <xdr:row>0</xdr:row>
      <xdr:rowOff>104775</xdr:rowOff>
    </xdr:from>
    <xdr:to>
      <xdr:col>43</xdr:col>
      <xdr:colOff>142875</xdr:colOff>
      <xdr:row>3</xdr:row>
      <xdr:rowOff>142875</xdr:rowOff>
    </xdr:to>
    <xdr:pic>
      <xdr:nvPicPr>
        <xdr:cNvPr id="312693"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8309550" y="104775"/>
          <a:ext cx="1628775" cy="1933575"/>
        </a:xfrm>
        <a:prstGeom prst="rect">
          <a:avLst/>
        </a:prstGeom>
        <a:noFill/>
        <a:ln w="9525">
          <a:noFill/>
          <a:miter lim="800000"/>
          <a:headEnd/>
          <a:tailEnd/>
        </a:ln>
      </xdr:spPr>
    </xdr:pic>
    <xdr:clientData/>
  </xdr:twoCellAnchor>
  <xdr:twoCellAnchor editAs="oneCell">
    <xdr:from>
      <xdr:col>1</xdr:col>
      <xdr:colOff>152400</xdr:colOff>
      <xdr:row>0</xdr:row>
      <xdr:rowOff>400050</xdr:rowOff>
    </xdr:from>
    <xdr:to>
      <xdr:col>1</xdr:col>
      <xdr:colOff>1390650</xdr:colOff>
      <xdr:row>2</xdr:row>
      <xdr:rowOff>590550</xdr:rowOff>
    </xdr:to>
    <xdr:pic>
      <xdr:nvPicPr>
        <xdr:cNvPr id="312694" name="Resim 1"/>
        <xdr:cNvPicPr>
          <a:picLocks noChangeAspect="1"/>
        </xdr:cNvPicPr>
      </xdr:nvPicPr>
      <xdr:blipFill>
        <a:blip xmlns:r="http://schemas.openxmlformats.org/officeDocument/2006/relationships" r:embed="rId2" cstate="print"/>
        <a:srcRect/>
        <a:stretch>
          <a:fillRect/>
        </a:stretch>
      </xdr:blipFill>
      <xdr:spPr bwMode="auto">
        <a:xfrm>
          <a:off x="762000" y="400050"/>
          <a:ext cx="1238250" cy="1333500"/>
        </a:xfrm>
        <a:prstGeom prst="rect">
          <a:avLst/>
        </a:prstGeom>
        <a:noFill/>
        <a:ln w="9525">
          <a:noFill/>
          <a:miter lim="800000"/>
          <a:headEnd/>
          <a:tailEnd/>
        </a:ln>
      </xdr:spPr>
    </xdr:pic>
    <xdr:clientData/>
  </xdr:twoCellAnchor>
  <xdr:twoCellAnchor editAs="oneCell">
    <xdr:from>
      <xdr:col>35</xdr:col>
      <xdr:colOff>502920</xdr:colOff>
      <xdr:row>0</xdr:row>
      <xdr:rowOff>163832</xdr:rowOff>
    </xdr:from>
    <xdr:to>
      <xdr:col>38</xdr:col>
      <xdr:colOff>702062</xdr:colOff>
      <xdr:row>2</xdr:row>
      <xdr:rowOff>151497</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32046863" y="171452"/>
          <a:ext cx="2481262" cy="1091502"/>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xdr:col>
      <xdr:colOff>2495550</xdr:colOff>
      <xdr:row>0</xdr:row>
      <xdr:rowOff>219075</xdr:rowOff>
    </xdr:from>
    <xdr:to>
      <xdr:col>1</xdr:col>
      <xdr:colOff>3781425</xdr:colOff>
      <xdr:row>2</xdr:row>
      <xdr:rowOff>361950</xdr:rowOff>
    </xdr:to>
    <xdr:pic>
      <xdr:nvPicPr>
        <xdr:cNvPr id="312696" name="Resim 1"/>
        <xdr:cNvPicPr>
          <a:picLocks noChangeAspect="1"/>
        </xdr:cNvPicPr>
      </xdr:nvPicPr>
      <xdr:blipFill>
        <a:blip xmlns:r="http://schemas.openxmlformats.org/officeDocument/2006/relationships" r:embed="rId4" cstate="print"/>
        <a:srcRect/>
        <a:stretch>
          <a:fillRect/>
        </a:stretch>
      </xdr:blipFill>
      <xdr:spPr bwMode="auto">
        <a:xfrm>
          <a:off x="3105150" y="219075"/>
          <a:ext cx="1285875" cy="128587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8108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13442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8109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1593159</xdr:colOff>
      <xdr:row>0</xdr:row>
      <xdr:rowOff>624415</xdr:rowOff>
    </xdr:to>
    <xdr:pic>
      <xdr:nvPicPr>
        <xdr:cNvPr id="5" name="4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0386" y="52915"/>
          <a:ext cx="1287173"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104775</xdr:colOff>
      <xdr:row>0</xdr:row>
      <xdr:rowOff>47625</xdr:rowOff>
    </xdr:from>
    <xdr:to>
      <xdr:col>2</xdr:col>
      <xdr:colOff>742950</xdr:colOff>
      <xdr:row>0</xdr:row>
      <xdr:rowOff>666750</xdr:rowOff>
    </xdr:to>
    <xdr:pic>
      <xdr:nvPicPr>
        <xdr:cNvPr id="281092" name="Resim 1"/>
        <xdr:cNvPicPr>
          <a:picLocks noChangeAspect="1"/>
        </xdr:cNvPicPr>
      </xdr:nvPicPr>
      <xdr:blipFill>
        <a:blip xmlns:r="http://schemas.openxmlformats.org/officeDocument/2006/relationships" r:embed="rId4" cstate="print"/>
        <a:srcRect/>
        <a:stretch>
          <a:fillRect/>
        </a:stretch>
      </xdr:blipFill>
      <xdr:spPr bwMode="auto">
        <a:xfrm>
          <a:off x="942975" y="47625"/>
          <a:ext cx="638175" cy="619125"/>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59929"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791825" y="0"/>
          <a:ext cx="819150"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59930"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13</xdr:col>
      <xdr:colOff>1593434</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10046101"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104775</xdr:colOff>
      <xdr:row>0</xdr:row>
      <xdr:rowOff>47625</xdr:rowOff>
    </xdr:from>
    <xdr:to>
      <xdr:col>2</xdr:col>
      <xdr:colOff>742950</xdr:colOff>
      <xdr:row>0</xdr:row>
      <xdr:rowOff>666750</xdr:rowOff>
    </xdr:to>
    <xdr:pic>
      <xdr:nvPicPr>
        <xdr:cNvPr id="259932" name="Resim 1"/>
        <xdr:cNvPicPr>
          <a:picLocks noChangeAspect="1"/>
        </xdr:cNvPicPr>
      </xdr:nvPicPr>
      <xdr:blipFill>
        <a:blip xmlns:r="http://schemas.openxmlformats.org/officeDocument/2006/relationships" r:embed="rId4" cstate="print"/>
        <a:srcRect/>
        <a:stretch>
          <a:fillRect/>
        </a:stretch>
      </xdr:blipFill>
      <xdr:spPr bwMode="auto">
        <a:xfrm>
          <a:off x="942975" y="47625"/>
          <a:ext cx="638175" cy="6191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xdr:from>
      <xdr:col>14</xdr:col>
      <xdr:colOff>209550</xdr:colOff>
      <xdr:row>0</xdr:row>
      <xdr:rowOff>0</xdr:rowOff>
    </xdr:from>
    <xdr:to>
      <xdr:col>15</xdr:col>
      <xdr:colOff>304800</xdr:colOff>
      <xdr:row>1</xdr:row>
      <xdr:rowOff>9525</xdr:rowOff>
    </xdr:to>
    <xdr:pic>
      <xdr:nvPicPr>
        <xdr:cNvPr id="260941" name="Picture 2" descr="tafbiglogo"/>
        <xdr:cNvPicPr preferRelativeResize="0">
          <a:picLocks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10848975" y="0"/>
          <a:ext cx="733425" cy="685800"/>
        </a:xfrm>
        <a:prstGeom prst="rect">
          <a:avLst/>
        </a:prstGeom>
        <a:noFill/>
        <a:ln w="9525">
          <a:noFill/>
          <a:miter lim="800000"/>
          <a:headEnd/>
          <a:tailEnd/>
        </a:ln>
      </xdr:spPr>
    </xdr:pic>
    <xdr:clientData/>
  </xdr:twoCellAnchor>
  <xdr:twoCellAnchor editAs="oneCell">
    <xdr:from>
      <xdr:col>0</xdr:col>
      <xdr:colOff>95250</xdr:colOff>
      <xdr:row>0</xdr:row>
      <xdr:rowOff>66675</xdr:rowOff>
    </xdr:from>
    <xdr:to>
      <xdr:col>1</xdr:col>
      <xdr:colOff>342900</xdr:colOff>
      <xdr:row>1</xdr:row>
      <xdr:rowOff>19050</xdr:rowOff>
    </xdr:to>
    <xdr:pic>
      <xdr:nvPicPr>
        <xdr:cNvPr id="260942" name="Resim 1"/>
        <xdr:cNvPicPr>
          <a:picLocks noChangeAspect="1"/>
        </xdr:cNvPicPr>
      </xdr:nvPicPr>
      <xdr:blipFill>
        <a:blip xmlns:r="http://schemas.openxmlformats.org/officeDocument/2006/relationships" r:embed="rId2" cstate="print"/>
        <a:srcRect/>
        <a:stretch>
          <a:fillRect/>
        </a:stretch>
      </xdr:blipFill>
      <xdr:spPr bwMode="auto">
        <a:xfrm>
          <a:off x="95250" y="66675"/>
          <a:ext cx="571500" cy="628650"/>
        </a:xfrm>
        <a:prstGeom prst="rect">
          <a:avLst/>
        </a:prstGeom>
        <a:noFill/>
        <a:ln w="9525">
          <a:noFill/>
          <a:miter lim="800000"/>
          <a:headEnd/>
          <a:tailEnd/>
        </a:ln>
      </xdr:spPr>
    </xdr:pic>
    <xdr:clientData/>
  </xdr:twoCellAnchor>
  <xdr:twoCellAnchor editAs="oneCell">
    <xdr:from>
      <xdr:col>13</xdr:col>
      <xdr:colOff>298216</xdr:colOff>
      <xdr:row>0</xdr:row>
      <xdr:rowOff>52915</xdr:rowOff>
    </xdr:from>
    <xdr:to>
      <xdr:col>15</xdr:col>
      <xdr:colOff>22770</xdr:colOff>
      <xdr:row>0</xdr:row>
      <xdr:rowOff>624415</xdr:rowOff>
    </xdr:to>
    <xdr:pic>
      <xdr:nvPicPr>
        <xdr:cNvPr id="4" name="3 Resim" descr="kocfest_logo_v3.png"/>
        <xdr:cNvPicPr>
          <a:picLocks noChangeAspect="1"/>
        </xdr:cNvPicPr>
      </xdr:nvPicPr>
      <xdr:blipFill>
        <a:blip xmlns:r="http://schemas.openxmlformats.org/officeDocument/2006/relationships" r:embed="rId3" cstate="print"/>
        <a:srcRect/>
        <a:stretch>
          <a:fillRect/>
        </a:stretch>
      </xdr:blipFill>
      <xdr:spPr bwMode="auto">
        <a:xfrm>
          <a:off x="9093601" y="52915"/>
          <a:ext cx="1287118" cy="571500"/>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xdr:col>
      <xdr:colOff>104775</xdr:colOff>
      <xdr:row>0</xdr:row>
      <xdr:rowOff>47625</xdr:rowOff>
    </xdr:from>
    <xdr:to>
      <xdr:col>2</xdr:col>
      <xdr:colOff>742950</xdr:colOff>
      <xdr:row>0</xdr:row>
      <xdr:rowOff>666750</xdr:rowOff>
    </xdr:to>
    <xdr:pic>
      <xdr:nvPicPr>
        <xdr:cNvPr id="260944" name="Resim 1"/>
        <xdr:cNvPicPr>
          <a:picLocks noChangeAspect="1"/>
        </xdr:cNvPicPr>
      </xdr:nvPicPr>
      <xdr:blipFill>
        <a:blip xmlns:r="http://schemas.openxmlformats.org/officeDocument/2006/relationships" r:embed="rId4" cstate="print"/>
        <a:srcRect/>
        <a:stretch>
          <a:fillRect/>
        </a:stretch>
      </xdr:blipFill>
      <xdr:spPr bwMode="auto">
        <a:xfrm>
          <a:off x="942975" y="47625"/>
          <a:ext cx="638175" cy="6191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tesisler/Downloads/tgola/TASLAK%20CETVELLER%20(Form&#252;ll&#252;)/2011%20YILI%20FORM&#220;LL&#220;%20S&#304;STEMLER/GEN&#199;LER%20B&#220;Y&#220;KLER%20SALON%20DENEME/Users/pc/AppData/Local/Temp/Rar$DI00.399/bay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tesisler/Downloads/SALON%20YARI&#350;MA%20CETVELLER&#30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apak"/>
      <sheetName val="Bayan"/>
      <sheetName val="100m SEÇME"/>
      <sheetName val="100m FİNAL"/>
      <sheetName val="Gülle A"/>
      <sheetName val="Gülle B"/>
      <sheetName val="Gülle Final"/>
      <sheetName val="400m"/>
      <sheetName val="Yüksek FİNAL"/>
      <sheetName val="Cirit A"/>
      <sheetName val="Cirit B"/>
      <sheetName val="Cirit Final"/>
      <sheetName val="3000m"/>
      <sheetName val="1.GÜN"/>
      <sheetName val="400m Eng"/>
      <sheetName val="200m seçme"/>
      <sheetName val="Disk A"/>
      <sheetName val="Disk B"/>
      <sheetName val="Disk FİNAL"/>
      <sheetName val="200m final"/>
      <sheetName val="Uzun A"/>
      <sheetName val="Uzun B"/>
      <sheetName val="Uzun FİNAL"/>
      <sheetName val="Sırık"/>
      <sheetName val="800m"/>
      <sheetName val="4x100m"/>
      <sheetName val="2.GÜN"/>
      <sheetName val="Çekiç"/>
      <sheetName val="Üçadım A"/>
      <sheetName val="100 m. engelli final"/>
      <sheetName val="1500m"/>
      <sheetName val="Üçadım FİNAL"/>
      <sheetName val="PUAN"/>
      <sheetName val="TOPLU PUAN TAB."/>
      <sheetName val="4x400m"/>
      <sheetName val="Progr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refreshError="1"/>
      <sheetData sheetId="35"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ayfa1"/>
    </sheetNames>
    <sheetDataSet>
      <sheetData sheetId="0" refreshError="1"/>
    </sheetDataSet>
  </externalBook>
</externalLink>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ayfa1">
    <tabColor rgb="FFFFFF00"/>
  </sheetPr>
  <dimension ref="A1:K29"/>
  <sheetViews>
    <sheetView tabSelected="1" view="pageBreakPreview" zoomScale="110" zoomScaleNormal="100" zoomScaleSheetLayoutView="110" workbookViewId="0">
      <selection activeCell="P4" sqref="P4"/>
    </sheetView>
  </sheetViews>
  <sheetFormatPr defaultRowHeight="12.75"/>
  <cols>
    <col min="1" max="1" width="11.28515625" style="1" customWidth="1"/>
    <col min="2" max="10" width="8.28515625" style="1" customWidth="1"/>
    <col min="11" max="11" width="11.7109375" style="1" customWidth="1"/>
    <col min="12" max="12" width="3.5703125" style="1" customWidth="1"/>
    <col min="13" max="13" width="3.85546875" style="1" customWidth="1"/>
    <col min="14" max="16384" width="9.140625" style="1"/>
  </cols>
  <sheetData>
    <row r="1" spans="1:11">
      <c r="A1" s="419"/>
      <c r="B1" s="420"/>
      <c r="C1" s="420"/>
      <c r="D1" s="420"/>
      <c r="E1" s="420"/>
      <c r="F1" s="420"/>
      <c r="G1" s="420"/>
      <c r="H1" s="420"/>
      <c r="I1" s="420"/>
      <c r="J1" s="420"/>
      <c r="K1" s="421"/>
    </row>
    <row r="2" spans="1:11" ht="116.25" customHeight="1">
      <c r="A2" s="553" t="s">
        <v>510</v>
      </c>
      <c r="B2" s="554"/>
      <c r="C2" s="554"/>
      <c r="D2" s="554"/>
      <c r="E2" s="554"/>
      <c r="F2" s="554"/>
      <c r="G2" s="554"/>
      <c r="H2" s="554"/>
      <c r="I2" s="554"/>
      <c r="J2" s="554"/>
      <c r="K2" s="555"/>
    </row>
    <row r="3" spans="1:11" ht="14.25">
      <c r="A3" s="422"/>
      <c r="B3" s="132"/>
      <c r="C3" s="132"/>
      <c r="D3" s="132"/>
      <c r="E3" s="132"/>
      <c r="F3" s="132"/>
      <c r="G3" s="132"/>
      <c r="H3" s="132"/>
      <c r="I3" s="132"/>
      <c r="J3" s="132"/>
      <c r="K3" s="423"/>
    </row>
    <row r="4" spans="1:11">
      <c r="A4" s="424"/>
      <c r="B4" s="133"/>
      <c r="C4" s="133"/>
      <c r="D4" s="133"/>
      <c r="E4" s="133"/>
      <c r="F4" s="133"/>
      <c r="G4" s="133"/>
      <c r="H4" s="133"/>
      <c r="I4" s="133"/>
      <c r="J4" s="133"/>
      <c r="K4" s="425"/>
    </row>
    <row r="5" spans="1:11">
      <c r="A5" s="424"/>
      <c r="B5" s="133"/>
      <c r="C5" s="133"/>
      <c r="D5" s="133"/>
      <c r="E5" s="133"/>
      <c r="F5" s="133"/>
      <c r="G5" s="133"/>
      <c r="H5" s="133"/>
      <c r="I5" s="133"/>
      <c r="J5" s="133"/>
      <c r="K5" s="425"/>
    </row>
    <row r="6" spans="1:11">
      <c r="A6" s="424"/>
      <c r="B6" s="133"/>
      <c r="C6" s="133"/>
      <c r="D6" s="133"/>
      <c r="E6" s="133"/>
      <c r="F6" s="133"/>
      <c r="G6" s="133"/>
      <c r="H6" s="133"/>
      <c r="I6" s="133"/>
      <c r="J6" s="133"/>
      <c r="K6" s="425"/>
    </row>
    <row r="7" spans="1:11">
      <c r="A7" s="424"/>
      <c r="B7" s="133"/>
      <c r="C7" s="133"/>
      <c r="D7" s="133"/>
      <c r="E7" s="133"/>
      <c r="F7" s="133"/>
      <c r="G7" s="133"/>
      <c r="H7" s="133"/>
      <c r="I7" s="133"/>
      <c r="J7" s="133"/>
      <c r="K7" s="425"/>
    </row>
    <row r="8" spans="1:11">
      <c r="A8" s="424"/>
      <c r="B8" s="133"/>
      <c r="C8" s="133"/>
      <c r="D8" s="133"/>
      <c r="E8" s="133"/>
      <c r="F8" s="133"/>
      <c r="G8" s="133"/>
      <c r="H8" s="133"/>
      <c r="I8" s="133"/>
      <c r="J8" s="133"/>
      <c r="K8" s="425"/>
    </row>
    <row r="9" spans="1:11">
      <c r="A9" s="424"/>
      <c r="B9" s="133"/>
      <c r="C9" s="133"/>
      <c r="D9" s="133"/>
      <c r="E9" s="133"/>
      <c r="F9" s="133"/>
      <c r="G9" s="133"/>
      <c r="H9" s="133"/>
      <c r="I9" s="133"/>
      <c r="J9" s="133"/>
      <c r="K9" s="425"/>
    </row>
    <row r="10" spans="1:11">
      <c r="A10" s="424"/>
      <c r="B10" s="133"/>
      <c r="C10" s="133"/>
      <c r="D10" s="133"/>
      <c r="E10" s="133"/>
      <c r="F10" s="133"/>
      <c r="G10" s="133"/>
      <c r="H10" s="133"/>
      <c r="I10" s="133"/>
      <c r="J10" s="133"/>
      <c r="K10" s="425"/>
    </row>
    <row r="11" spans="1:11">
      <c r="A11" s="424"/>
      <c r="B11" s="133"/>
      <c r="C11" s="133"/>
      <c r="D11" s="133"/>
      <c r="E11" s="133"/>
      <c r="F11" s="133"/>
      <c r="G11" s="133"/>
      <c r="H11" s="133"/>
      <c r="I11" s="133"/>
      <c r="J11" s="133"/>
      <c r="K11" s="425"/>
    </row>
    <row r="12" spans="1:11" ht="51.75" customHeight="1">
      <c r="A12" s="547"/>
      <c r="B12" s="548"/>
      <c r="C12" s="548"/>
      <c r="D12" s="548"/>
      <c r="E12" s="548"/>
      <c r="F12" s="548"/>
      <c r="G12" s="548"/>
      <c r="H12" s="548"/>
      <c r="I12" s="548"/>
      <c r="J12" s="548"/>
      <c r="K12" s="549"/>
    </row>
    <row r="13" spans="1:11" ht="71.25" customHeight="1">
      <c r="A13" s="556" t="str">
        <f>F20</f>
        <v>ISPARTA</v>
      </c>
      <c r="B13" s="557"/>
      <c r="C13" s="557"/>
      <c r="D13" s="557"/>
      <c r="E13" s="557"/>
      <c r="F13" s="557"/>
      <c r="G13" s="557"/>
      <c r="H13" s="557"/>
      <c r="I13" s="557"/>
      <c r="J13" s="557"/>
      <c r="K13" s="558"/>
    </row>
    <row r="14" spans="1:11" ht="72" customHeight="1">
      <c r="A14" s="562" t="str">
        <f>F19</f>
        <v>Türkiye Üniversiteler Atletizm Şampiyonası</v>
      </c>
      <c r="B14" s="563"/>
      <c r="C14" s="563"/>
      <c r="D14" s="563"/>
      <c r="E14" s="563"/>
      <c r="F14" s="563"/>
      <c r="G14" s="563"/>
      <c r="H14" s="563"/>
      <c r="I14" s="563"/>
      <c r="J14" s="563"/>
      <c r="K14" s="564"/>
    </row>
    <row r="15" spans="1:11" ht="51.75" customHeight="1">
      <c r="A15" s="559"/>
      <c r="B15" s="560"/>
      <c r="C15" s="560"/>
      <c r="D15" s="560"/>
      <c r="E15" s="560"/>
      <c r="F15" s="560"/>
      <c r="G15" s="560"/>
      <c r="H15" s="560"/>
      <c r="I15" s="560"/>
      <c r="J15" s="560"/>
      <c r="K15" s="561"/>
    </row>
    <row r="16" spans="1:11">
      <c r="A16" s="424"/>
      <c r="B16" s="133"/>
      <c r="C16" s="133"/>
      <c r="D16" s="133"/>
      <c r="E16" s="133"/>
      <c r="F16" s="133"/>
      <c r="G16" s="133"/>
      <c r="H16" s="133"/>
      <c r="I16" s="133"/>
      <c r="J16" s="133"/>
      <c r="K16" s="425"/>
    </row>
    <row r="17" spans="1:11" ht="25.5">
      <c r="A17" s="550"/>
      <c r="B17" s="551"/>
      <c r="C17" s="551"/>
      <c r="D17" s="551"/>
      <c r="E17" s="551"/>
      <c r="F17" s="551"/>
      <c r="G17" s="551"/>
      <c r="H17" s="551"/>
      <c r="I17" s="551"/>
      <c r="J17" s="551"/>
      <c r="K17" s="552"/>
    </row>
    <row r="18" spans="1:11" ht="24.75" customHeight="1">
      <c r="A18" s="565" t="s">
        <v>92</v>
      </c>
      <c r="B18" s="566"/>
      <c r="C18" s="566"/>
      <c r="D18" s="566"/>
      <c r="E18" s="566"/>
      <c r="F18" s="566"/>
      <c r="G18" s="566"/>
      <c r="H18" s="566"/>
      <c r="I18" s="566"/>
      <c r="J18" s="566"/>
      <c r="K18" s="567"/>
    </row>
    <row r="19" spans="1:11" s="30" customFormat="1" ht="35.25" customHeight="1">
      <c r="A19" s="534" t="s">
        <v>88</v>
      </c>
      <c r="B19" s="535"/>
      <c r="C19" s="535"/>
      <c r="D19" s="535"/>
      <c r="E19" s="536"/>
      <c r="F19" s="525" t="s">
        <v>506</v>
      </c>
      <c r="G19" s="526"/>
      <c r="H19" s="526"/>
      <c r="I19" s="526"/>
      <c r="J19" s="526"/>
      <c r="K19" s="527"/>
    </row>
    <row r="20" spans="1:11" s="30" customFormat="1" ht="35.25" customHeight="1">
      <c r="A20" s="537" t="s">
        <v>89</v>
      </c>
      <c r="B20" s="538"/>
      <c r="C20" s="538"/>
      <c r="D20" s="538"/>
      <c r="E20" s="539"/>
      <c r="F20" s="525" t="s">
        <v>1618</v>
      </c>
      <c r="G20" s="526"/>
      <c r="H20" s="526"/>
      <c r="I20" s="526"/>
      <c r="J20" s="526"/>
      <c r="K20" s="527"/>
    </row>
    <row r="21" spans="1:11" s="30" customFormat="1" ht="35.25" customHeight="1">
      <c r="A21" s="537" t="s">
        <v>90</v>
      </c>
      <c r="B21" s="538"/>
      <c r="C21" s="538"/>
      <c r="D21" s="538"/>
      <c r="E21" s="539"/>
      <c r="F21" s="525" t="s">
        <v>491</v>
      </c>
      <c r="G21" s="526"/>
      <c r="H21" s="526"/>
      <c r="I21" s="526"/>
      <c r="J21" s="526"/>
      <c r="K21" s="527"/>
    </row>
    <row r="22" spans="1:11" s="30" customFormat="1" ht="35.25" customHeight="1">
      <c r="A22" s="537" t="s">
        <v>91</v>
      </c>
      <c r="B22" s="538"/>
      <c r="C22" s="538"/>
      <c r="D22" s="538"/>
      <c r="E22" s="539"/>
      <c r="F22" s="525" t="s">
        <v>1619</v>
      </c>
      <c r="G22" s="526"/>
      <c r="H22" s="526"/>
      <c r="I22" s="526"/>
      <c r="J22" s="526"/>
      <c r="K22" s="527"/>
    </row>
    <row r="23" spans="1:11" s="30" customFormat="1" ht="35.25" customHeight="1">
      <c r="A23" s="537" t="s">
        <v>2180</v>
      </c>
      <c r="B23" s="538"/>
      <c r="C23" s="538"/>
      <c r="D23" s="538"/>
      <c r="E23" s="539"/>
      <c r="F23" s="317">
        <v>46</v>
      </c>
      <c r="G23" s="367"/>
      <c r="H23" s="367"/>
      <c r="I23" s="367"/>
      <c r="J23" s="367"/>
      <c r="K23" s="426"/>
    </row>
    <row r="24" spans="1:11" s="30" customFormat="1" ht="35.25" customHeight="1">
      <c r="A24" s="544" t="s">
        <v>93</v>
      </c>
      <c r="B24" s="545"/>
      <c r="C24" s="545"/>
      <c r="D24" s="545"/>
      <c r="E24" s="546"/>
      <c r="F24" s="317">
        <v>358</v>
      </c>
      <c r="G24" s="134"/>
      <c r="H24" s="134"/>
      <c r="I24" s="134"/>
      <c r="J24" s="134"/>
      <c r="K24" s="427"/>
    </row>
    <row r="25" spans="1:11" ht="15.75">
      <c r="A25" s="542"/>
      <c r="B25" s="543"/>
      <c r="C25" s="543"/>
      <c r="D25" s="543"/>
      <c r="E25" s="543"/>
      <c r="F25" s="540"/>
      <c r="G25" s="540"/>
      <c r="H25" s="540"/>
      <c r="I25" s="540"/>
      <c r="J25" s="540"/>
      <c r="K25" s="541"/>
    </row>
    <row r="26" spans="1:11" ht="20.25">
      <c r="A26" s="531"/>
      <c r="B26" s="532"/>
      <c r="C26" s="532"/>
      <c r="D26" s="532"/>
      <c r="E26" s="532"/>
      <c r="F26" s="532"/>
      <c r="G26" s="532"/>
      <c r="H26" s="532"/>
      <c r="I26" s="532"/>
      <c r="J26" s="532"/>
      <c r="K26" s="533"/>
    </row>
    <row r="27" spans="1:11">
      <c r="A27" s="424"/>
      <c r="B27" s="133"/>
      <c r="C27" s="133"/>
      <c r="D27" s="133"/>
      <c r="E27" s="133"/>
      <c r="F27" s="133"/>
      <c r="G27" s="133"/>
      <c r="H27" s="133"/>
      <c r="I27" s="133"/>
      <c r="J27" s="133"/>
      <c r="K27" s="425"/>
    </row>
    <row r="28" spans="1:11" ht="20.25">
      <c r="A28" s="528"/>
      <c r="B28" s="529"/>
      <c r="C28" s="529"/>
      <c r="D28" s="529"/>
      <c r="E28" s="529"/>
      <c r="F28" s="529"/>
      <c r="G28" s="529"/>
      <c r="H28" s="529"/>
      <c r="I28" s="529"/>
      <c r="J28" s="529"/>
      <c r="K28" s="530"/>
    </row>
    <row r="29" spans="1:11" ht="13.5" thickBot="1">
      <c r="A29" s="428"/>
      <c r="B29" s="429"/>
      <c r="C29" s="429"/>
      <c r="D29" s="429"/>
      <c r="E29" s="429"/>
      <c r="F29" s="429"/>
      <c r="G29" s="429"/>
      <c r="H29" s="429"/>
      <c r="I29" s="429"/>
      <c r="J29" s="429"/>
      <c r="K29" s="430"/>
    </row>
  </sheetData>
  <mergeCells count="21">
    <mergeCell ref="F21:K21"/>
    <mergeCell ref="F19:K19"/>
    <mergeCell ref="A12:K12"/>
    <mergeCell ref="A22:E22"/>
    <mergeCell ref="A23:E23"/>
    <mergeCell ref="A17:K17"/>
    <mergeCell ref="A2:K2"/>
    <mergeCell ref="A13:K13"/>
    <mergeCell ref="A15:K15"/>
    <mergeCell ref="A14:K14"/>
    <mergeCell ref="A18:K18"/>
    <mergeCell ref="F20:K20"/>
    <mergeCell ref="A28:K28"/>
    <mergeCell ref="A26:K26"/>
    <mergeCell ref="A19:E19"/>
    <mergeCell ref="A20:E20"/>
    <mergeCell ref="A21:E21"/>
    <mergeCell ref="F25:K25"/>
    <mergeCell ref="A25:E25"/>
    <mergeCell ref="F22:K22"/>
    <mergeCell ref="A24:E24"/>
  </mergeCells>
  <phoneticPr fontId="1" type="noConversion"/>
  <printOptions horizontalCentered="1" verticalCentered="1"/>
  <pageMargins left="0.55118110236220474" right="0.27559055118110237" top="0.47244094488188981" bottom="0.28000000000000003" header="0.35433070866141736" footer="0.17"/>
  <pageSetup paperSize="9" scale="9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sheetPr>
    <tabColor rgb="FFFF0000"/>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9.5703125" style="40" customWidth="1"/>
    <col min="14" max="14" width="30.2851562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319</v>
      </c>
      <c r="E3" s="590"/>
      <c r="F3" s="591" t="s">
        <v>514</v>
      </c>
      <c r="G3" s="591"/>
      <c r="H3" s="607" t="s">
        <v>1268</v>
      </c>
      <c r="I3" s="592"/>
      <c r="J3" s="592"/>
      <c r="K3" s="592"/>
      <c r="L3" s="592"/>
      <c r="M3" s="184" t="s">
        <v>513</v>
      </c>
      <c r="N3" s="593" t="s">
        <v>1289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2216</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51" customHeight="1">
      <c r="A8" s="57">
        <v>1</v>
      </c>
      <c r="B8" s="231"/>
      <c r="C8" s="94"/>
      <c r="D8" s="232"/>
      <c r="E8" s="143"/>
      <c r="F8" s="95"/>
      <c r="G8" s="209"/>
      <c r="H8" s="21"/>
      <c r="I8" s="57">
        <v>1</v>
      </c>
      <c r="J8" s="172" t="s">
        <v>47</v>
      </c>
      <c r="K8" s="209">
        <v>505</v>
      </c>
      <c r="L8" s="94">
        <v>31782</v>
      </c>
      <c r="M8" s="173" t="s">
        <v>2030</v>
      </c>
      <c r="N8" s="173" t="s">
        <v>2029</v>
      </c>
      <c r="O8" s="95">
        <v>4930</v>
      </c>
      <c r="P8" s="230">
        <v>4</v>
      </c>
      <c r="T8" s="189">
        <v>1174</v>
      </c>
      <c r="U8" s="190">
        <v>93</v>
      </c>
    </row>
    <row r="9" spans="1:21" s="18" customFormat="1" ht="51" customHeight="1">
      <c r="A9" s="57">
        <v>2</v>
      </c>
      <c r="B9" s="231"/>
      <c r="C9" s="94"/>
      <c r="D9" s="232"/>
      <c r="E9" s="143"/>
      <c r="F9" s="95"/>
      <c r="G9" s="209"/>
      <c r="H9" s="21"/>
      <c r="I9" s="57">
        <v>2</v>
      </c>
      <c r="J9" s="172" t="s">
        <v>49</v>
      </c>
      <c r="K9" s="209">
        <v>563</v>
      </c>
      <c r="L9" s="94">
        <v>34714</v>
      </c>
      <c r="M9" s="173" t="s">
        <v>1661</v>
      </c>
      <c r="N9" s="173" t="s">
        <v>1660</v>
      </c>
      <c r="O9" s="95">
        <v>4906</v>
      </c>
      <c r="P9" s="230">
        <v>3</v>
      </c>
      <c r="T9" s="189">
        <v>1176</v>
      </c>
      <c r="U9" s="190">
        <v>92</v>
      </c>
    </row>
    <row r="10" spans="1:21" s="18" customFormat="1" ht="51" customHeight="1">
      <c r="A10" s="57">
        <v>3</v>
      </c>
      <c r="B10" s="231"/>
      <c r="C10" s="94"/>
      <c r="D10" s="232"/>
      <c r="E10" s="143"/>
      <c r="F10" s="95"/>
      <c r="G10" s="209"/>
      <c r="H10" s="21"/>
      <c r="I10" s="57">
        <v>3</v>
      </c>
      <c r="J10" s="172" t="s">
        <v>50</v>
      </c>
      <c r="K10" s="209">
        <v>553</v>
      </c>
      <c r="L10" s="94">
        <v>35183</v>
      </c>
      <c r="M10" s="173" t="s">
        <v>1649</v>
      </c>
      <c r="N10" s="173" t="s">
        <v>1648</v>
      </c>
      <c r="O10" s="95">
        <v>4740</v>
      </c>
      <c r="P10" s="230">
        <v>1</v>
      </c>
      <c r="T10" s="189">
        <v>1178</v>
      </c>
      <c r="U10" s="190">
        <v>91</v>
      </c>
    </row>
    <row r="11" spans="1:21" s="18" customFormat="1" ht="51" customHeight="1">
      <c r="A11" s="57">
        <v>4</v>
      </c>
      <c r="B11" s="231"/>
      <c r="C11" s="94"/>
      <c r="D11" s="232"/>
      <c r="E11" s="143"/>
      <c r="F11" s="95"/>
      <c r="G11" s="209"/>
      <c r="H11" s="21"/>
      <c r="I11" s="57">
        <v>4</v>
      </c>
      <c r="J11" s="172" t="s">
        <v>51</v>
      </c>
      <c r="K11" s="209">
        <v>619</v>
      </c>
      <c r="L11" s="94">
        <v>33433</v>
      </c>
      <c r="M11" s="173" t="s">
        <v>1720</v>
      </c>
      <c r="N11" s="173" t="s">
        <v>1719</v>
      </c>
      <c r="O11" s="95">
        <v>4884</v>
      </c>
      <c r="P11" s="230">
        <v>2</v>
      </c>
      <c r="T11" s="189">
        <v>1180</v>
      </c>
      <c r="U11" s="190">
        <v>90</v>
      </c>
    </row>
    <row r="12" spans="1:21" s="18" customFormat="1" ht="51" customHeight="1">
      <c r="A12" s="57">
        <v>5</v>
      </c>
      <c r="B12" s="231"/>
      <c r="C12" s="94"/>
      <c r="D12" s="232"/>
      <c r="E12" s="143"/>
      <c r="F12" s="95"/>
      <c r="G12" s="209"/>
      <c r="H12" s="21"/>
      <c r="I12" s="57">
        <v>5</v>
      </c>
      <c r="J12" s="172" t="s">
        <v>52</v>
      </c>
      <c r="K12" s="209">
        <v>722</v>
      </c>
      <c r="L12" s="94">
        <v>35107</v>
      </c>
      <c r="M12" s="173" t="s">
        <v>1817</v>
      </c>
      <c r="N12" s="173" t="s">
        <v>1816</v>
      </c>
      <c r="O12" s="95">
        <v>5142</v>
      </c>
      <c r="P12" s="230">
        <v>5</v>
      </c>
      <c r="T12" s="189">
        <v>1182</v>
      </c>
      <c r="U12" s="190">
        <v>89</v>
      </c>
    </row>
    <row r="13" spans="1:21" s="18" customFormat="1" ht="51" customHeight="1">
      <c r="A13" s="57">
        <v>6</v>
      </c>
      <c r="B13" s="231"/>
      <c r="C13" s="94"/>
      <c r="D13" s="232"/>
      <c r="E13" s="143"/>
      <c r="F13" s="95"/>
      <c r="G13" s="209"/>
      <c r="H13" s="21"/>
      <c r="I13" s="57">
        <v>6</v>
      </c>
      <c r="J13" s="172" t="s">
        <v>53</v>
      </c>
      <c r="K13" s="209">
        <v>675</v>
      </c>
      <c r="L13" s="94">
        <v>0</v>
      </c>
      <c r="M13" s="173" t="s">
        <v>1774</v>
      </c>
      <c r="N13" s="173" t="s">
        <v>1772</v>
      </c>
      <c r="O13" s="95">
        <v>5216</v>
      </c>
      <c r="P13" s="230">
        <v>6</v>
      </c>
      <c r="T13" s="189">
        <v>1184</v>
      </c>
      <c r="U13" s="190">
        <v>88</v>
      </c>
    </row>
    <row r="14" spans="1:21" s="18" customFormat="1" ht="51" customHeight="1">
      <c r="A14" s="57">
        <v>7</v>
      </c>
      <c r="B14" s="231"/>
      <c r="C14" s="94"/>
      <c r="D14" s="232"/>
      <c r="E14" s="143"/>
      <c r="F14" s="95"/>
      <c r="G14" s="209"/>
      <c r="H14" s="21"/>
      <c r="I14" s="201" t="s">
        <v>16</v>
      </c>
      <c r="J14" s="202"/>
      <c r="K14" s="202"/>
      <c r="L14" s="202"/>
      <c r="M14" s="205" t="s">
        <v>348</v>
      </c>
      <c r="N14" s="206"/>
      <c r="O14" s="202"/>
      <c r="P14" s="203"/>
      <c r="T14" s="189">
        <v>1190</v>
      </c>
      <c r="U14" s="190">
        <v>85</v>
      </c>
    </row>
    <row r="15" spans="1:21" s="18" customFormat="1" ht="51"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51" customHeight="1">
      <c r="A16" s="57">
        <v>9</v>
      </c>
      <c r="B16" s="231"/>
      <c r="C16" s="94"/>
      <c r="D16" s="232"/>
      <c r="E16" s="143"/>
      <c r="F16" s="95"/>
      <c r="G16" s="209"/>
      <c r="H16" s="21"/>
      <c r="I16" s="57">
        <v>1</v>
      </c>
      <c r="J16" s="172" t="s">
        <v>54</v>
      </c>
      <c r="K16" s="209">
        <v>611</v>
      </c>
      <c r="L16" s="94">
        <v>34100</v>
      </c>
      <c r="M16" s="173" t="s">
        <v>1701</v>
      </c>
      <c r="N16" s="173" t="s">
        <v>1700</v>
      </c>
      <c r="O16" s="95">
        <v>4999</v>
      </c>
      <c r="P16" s="230">
        <v>2</v>
      </c>
      <c r="T16" s="189">
        <v>1194</v>
      </c>
      <c r="U16" s="190">
        <v>83</v>
      </c>
    </row>
    <row r="17" spans="1:21" s="18" customFormat="1" ht="51" customHeight="1">
      <c r="A17" s="57">
        <v>10</v>
      </c>
      <c r="B17" s="231"/>
      <c r="C17" s="94"/>
      <c r="D17" s="232"/>
      <c r="E17" s="143"/>
      <c r="F17" s="95"/>
      <c r="G17" s="209"/>
      <c r="H17" s="21"/>
      <c r="I17" s="57">
        <v>2</v>
      </c>
      <c r="J17" s="172" t="s">
        <v>48</v>
      </c>
      <c r="K17" s="209">
        <v>615</v>
      </c>
      <c r="L17" s="94">
        <v>34390</v>
      </c>
      <c r="M17" s="173" t="s">
        <v>1710</v>
      </c>
      <c r="N17" s="173" t="s">
        <v>1709</v>
      </c>
      <c r="O17" s="95">
        <v>5090</v>
      </c>
      <c r="P17" s="230">
        <v>3</v>
      </c>
      <c r="T17" s="189">
        <v>1196</v>
      </c>
      <c r="U17" s="190">
        <v>82</v>
      </c>
    </row>
    <row r="18" spans="1:21" s="18" customFormat="1" ht="51" customHeight="1">
      <c r="A18" s="57">
        <v>11</v>
      </c>
      <c r="B18" s="231"/>
      <c r="C18" s="94"/>
      <c r="D18" s="232"/>
      <c r="E18" s="143"/>
      <c r="F18" s="95"/>
      <c r="G18" s="209"/>
      <c r="H18" s="21"/>
      <c r="I18" s="57">
        <v>3</v>
      </c>
      <c r="J18" s="172" t="s">
        <v>55</v>
      </c>
      <c r="K18" s="209">
        <v>569</v>
      </c>
      <c r="L18" s="94">
        <v>34582</v>
      </c>
      <c r="M18" s="173" t="s">
        <v>1666</v>
      </c>
      <c r="N18" s="173" t="s">
        <v>1665</v>
      </c>
      <c r="O18" s="95">
        <v>5481</v>
      </c>
      <c r="P18" s="230">
        <v>5</v>
      </c>
      <c r="T18" s="189">
        <v>1198</v>
      </c>
      <c r="U18" s="190">
        <v>81</v>
      </c>
    </row>
    <row r="19" spans="1:21" s="18" customFormat="1" ht="51" customHeight="1">
      <c r="A19" s="57">
        <v>12</v>
      </c>
      <c r="B19" s="231"/>
      <c r="C19" s="94"/>
      <c r="D19" s="232"/>
      <c r="E19" s="143"/>
      <c r="F19" s="95"/>
      <c r="G19" s="209"/>
      <c r="H19" s="21"/>
      <c r="I19" s="57">
        <v>4</v>
      </c>
      <c r="J19" s="172" t="s">
        <v>56</v>
      </c>
      <c r="K19" s="209">
        <v>637</v>
      </c>
      <c r="L19" s="94">
        <v>33973</v>
      </c>
      <c r="M19" s="173" t="s">
        <v>1733</v>
      </c>
      <c r="N19" s="173" t="s">
        <v>1732</v>
      </c>
      <c r="O19" s="95">
        <v>5590</v>
      </c>
      <c r="P19" s="230">
        <v>6</v>
      </c>
      <c r="T19" s="189">
        <v>1200</v>
      </c>
      <c r="U19" s="190">
        <v>80</v>
      </c>
    </row>
    <row r="20" spans="1:21" s="18" customFormat="1" ht="51" customHeight="1">
      <c r="A20" s="57">
        <v>13</v>
      </c>
      <c r="B20" s="231"/>
      <c r="C20" s="94"/>
      <c r="D20" s="232"/>
      <c r="E20" s="143"/>
      <c r="F20" s="95"/>
      <c r="G20" s="209"/>
      <c r="H20" s="21"/>
      <c r="I20" s="57">
        <v>5</v>
      </c>
      <c r="J20" s="172" t="s">
        <v>57</v>
      </c>
      <c r="K20" s="209">
        <v>653</v>
      </c>
      <c r="L20" s="94">
        <v>32709</v>
      </c>
      <c r="M20" s="173" t="s">
        <v>1743</v>
      </c>
      <c r="N20" s="173" t="s">
        <v>1744</v>
      </c>
      <c r="O20" s="95">
        <v>5391</v>
      </c>
      <c r="P20" s="230">
        <v>4</v>
      </c>
      <c r="T20" s="189">
        <v>1202</v>
      </c>
      <c r="U20" s="190">
        <v>79</v>
      </c>
    </row>
    <row r="21" spans="1:21" s="18" customFormat="1" ht="51" customHeight="1">
      <c r="A21" s="57">
        <v>14</v>
      </c>
      <c r="B21" s="231"/>
      <c r="C21" s="94"/>
      <c r="D21" s="232"/>
      <c r="E21" s="143"/>
      <c r="F21" s="95"/>
      <c r="G21" s="209"/>
      <c r="H21" s="21"/>
      <c r="I21" s="57">
        <v>6</v>
      </c>
      <c r="J21" s="172" t="s">
        <v>58</v>
      </c>
      <c r="K21" s="209">
        <v>868</v>
      </c>
      <c r="L21" s="94" t="s">
        <v>2002</v>
      </c>
      <c r="M21" s="173" t="s">
        <v>2003</v>
      </c>
      <c r="N21" s="173" t="s">
        <v>1999</v>
      </c>
      <c r="O21" s="95">
        <v>4772</v>
      </c>
      <c r="P21" s="230">
        <v>1</v>
      </c>
      <c r="T21" s="189">
        <v>1204</v>
      </c>
      <c r="U21" s="190">
        <v>78</v>
      </c>
    </row>
    <row r="22" spans="1:21" s="18" customFormat="1" ht="51" customHeight="1">
      <c r="A22" s="57">
        <v>15</v>
      </c>
      <c r="B22" s="231"/>
      <c r="C22" s="94"/>
      <c r="D22" s="232"/>
      <c r="E22" s="143"/>
      <c r="F22" s="95"/>
      <c r="G22" s="209"/>
      <c r="H22" s="21"/>
      <c r="I22" s="201" t="s">
        <v>17</v>
      </c>
      <c r="J22" s="202"/>
      <c r="K22" s="202"/>
      <c r="L22" s="202"/>
      <c r="M22" s="205" t="s">
        <v>348</v>
      </c>
      <c r="N22" s="206"/>
      <c r="O22" s="202"/>
      <c r="P22" s="203"/>
      <c r="T22" s="189">
        <v>1210</v>
      </c>
      <c r="U22" s="190">
        <v>75</v>
      </c>
    </row>
    <row r="23" spans="1:21" s="18" customFormat="1" ht="51"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51" customHeight="1">
      <c r="A24" s="57">
        <v>17</v>
      </c>
      <c r="B24" s="231"/>
      <c r="C24" s="94"/>
      <c r="D24" s="232"/>
      <c r="E24" s="143"/>
      <c r="F24" s="95"/>
      <c r="G24" s="209"/>
      <c r="H24" s="21"/>
      <c r="I24" s="57">
        <v>1</v>
      </c>
      <c r="J24" s="172" t="s">
        <v>59</v>
      </c>
      <c r="K24" s="209">
        <v>674</v>
      </c>
      <c r="L24" s="94">
        <v>34527</v>
      </c>
      <c r="M24" s="173" t="s">
        <v>1770</v>
      </c>
      <c r="N24" s="173" t="s">
        <v>1769</v>
      </c>
      <c r="O24" s="95" t="s">
        <v>2255</v>
      </c>
      <c r="P24" s="230"/>
      <c r="T24" s="189">
        <v>1216</v>
      </c>
      <c r="U24" s="190">
        <v>73</v>
      </c>
    </row>
    <row r="25" spans="1:21" s="18" customFormat="1" ht="51" customHeight="1">
      <c r="A25" s="57">
        <v>18</v>
      </c>
      <c r="B25" s="231"/>
      <c r="C25" s="94"/>
      <c r="D25" s="232"/>
      <c r="E25" s="143"/>
      <c r="F25" s="95"/>
      <c r="G25" s="209"/>
      <c r="H25" s="21"/>
      <c r="I25" s="57">
        <v>2</v>
      </c>
      <c r="J25" s="172" t="s">
        <v>60</v>
      </c>
      <c r="K25" s="209">
        <v>670</v>
      </c>
      <c r="L25" s="94">
        <v>32325</v>
      </c>
      <c r="M25" s="173" t="s">
        <v>1757</v>
      </c>
      <c r="N25" s="173" t="s">
        <v>1756</v>
      </c>
      <c r="O25" s="95">
        <v>5713</v>
      </c>
      <c r="P25" s="230">
        <v>5</v>
      </c>
      <c r="T25" s="189">
        <v>1219</v>
      </c>
      <c r="U25" s="190">
        <v>72</v>
      </c>
    </row>
    <row r="26" spans="1:21" s="18" customFormat="1" ht="51" customHeight="1">
      <c r="A26" s="57">
        <v>19</v>
      </c>
      <c r="B26" s="231"/>
      <c r="C26" s="94"/>
      <c r="D26" s="232"/>
      <c r="E26" s="143"/>
      <c r="F26" s="95"/>
      <c r="G26" s="209"/>
      <c r="H26" s="21"/>
      <c r="I26" s="57">
        <v>3</v>
      </c>
      <c r="J26" s="172" t="s">
        <v>61</v>
      </c>
      <c r="K26" s="209">
        <v>692</v>
      </c>
      <c r="L26" s="94">
        <v>0</v>
      </c>
      <c r="M26" s="173" t="s">
        <v>1786</v>
      </c>
      <c r="N26" s="173" t="s">
        <v>1784</v>
      </c>
      <c r="O26" s="95">
        <v>5251</v>
      </c>
      <c r="P26" s="230">
        <v>2</v>
      </c>
      <c r="T26" s="189">
        <v>1222</v>
      </c>
      <c r="U26" s="190">
        <v>71</v>
      </c>
    </row>
    <row r="27" spans="1:21" s="18" customFormat="1" ht="51" customHeight="1">
      <c r="A27" s="57">
        <v>20</v>
      </c>
      <c r="B27" s="231"/>
      <c r="C27" s="94"/>
      <c r="D27" s="232"/>
      <c r="E27" s="143"/>
      <c r="F27" s="95"/>
      <c r="G27" s="209"/>
      <c r="H27" s="21"/>
      <c r="I27" s="57">
        <v>4</v>
      </c>
      <c r="J27" s="172" t="s">
        <v>62</v>
      </c>
      <c r="K27" s="209">
        <v>700</v>
      </c>
      <c r="L27" s="94">
        <v>32729</v>
      </c>
      <c r="M27" s="173" t="s">
        <v>1796</v>
      </c>
      <c r="N27" s="173" t="s">
        <v>1795</v>
      </c>
      <c r="O27" s="95">
        <v>4964</v>
      </c>
      <c r="P27" s="230">
        <v>1</v>
      </c>
      <c r="T27" s="189">
        <v>1225</v>
      </c>
      <c r="U27" s="190">
        <v>70</v>
      </c>
    </row>
    <row r="28" spans="1:21" s="18" customFormat="1" ht="51" customHeight="1">
      <c r="A28" s="57">
        <v>21</v>
      </c>
      <c r="B28" s="231"/>
      <c r="C28" s="94"/>
      <c r="D28" s="232"/>
      <c r="E28" s="143"/>
      <c r="F28" s="95"/>
      <c r="G28" s="209"/>
      <c r="H28" s="21"/>
      <c r="I28" s="57">
        <v>5</v>
      </c>
      <c r="J28" s="172" t="s">
        <v>63</v>
      </c>
      <c r="K28" s="209">
        <v>710</v>
      </c>
      <c r="L28" s="94" t="s">
        <v>1809</v>
      </c>
      <c r="M28" s="173" t="s">
        <v>1810</v>
      </c>
      <c r="N28" s="173" t="s">
        <v>1806</v>
      </c>
      <c r="O28" s="95">
        <v>5602</v>
      </c>
      <c r="P28" s="230">
        <v>3</v>
      </c>
      <c r="T28" s="189">
        <v>1228</v>
      </c>
      <c r="U28" s="190">
        <v>69</v>
      </c>
    </row>
    <row r="29" spans="1:21" s="18" customFormat="1" ht="51" customHeight="1">
      <c r="A29" s="57">
        <v>22</v>
      </c>
      <c r="B29" s="231"/>
      <c r="C29" s="94"/>
      <c r="D29" s="232"/>
      <c r="E29" s="143"/>
      <c r="F29" s="95"/>
      <c r="G29" s="209"/>
      <c r="H29" s="21"/>
      <c r="I29" s="57">
        <v>6</v>
      </c>
      <c r="J29" s="172" t="s">
        <v>64</v>
      </c>
      <c r="K29" s="209">
        <v>584</v>
      </c>
      <c r="L29" s="94">
        <v>34423</v>
      </c>
      <c r="M29" s="173" t="s">
        <v>1676</v>
      </c>
      <c r="N29" s="173" t="s">
        <v>1675</v>
      </c>
      <c r="O29" s="95">
        <v>5639</v>
      </c>
      <c r="P29" s="230">
        <v>4</v>
      </c>
      <c r="T29" s="189">
        <v>1231</v>
      </c>
      <c r="U29" s="190">
        <v>68</v>
      </c>
    </row>
    <row r="30" spans="1:21" s="18" customFormat="1" ht="51" customHeight="1">
      <c r="A30" s="57">
        <v>23</v>
      </c>
      <c r="B30" s="231"/>
      <c r="C30" s="94"/>
      <c r="D30" s="232"/>
      <c r="E30" s="143"/>
      <c r="F30" s="95"/>
      <c r="G30" s="209"/>
      <c r="H30" s="21"/>
      <c r="I30" s="201" t="s">
        <v>512</v>
      </c>
      <c r="J30" s="202"/>
      <c r="K30" s="202"/>
      <c r="L30" s="202"/>
      <c r="M30" s="205" t="s">
        <v>348</v>
      </c>
      <c r="N30" s="206"/>
      <c r="O30" s="202"/>
      <c r="P30" s="203"/>
      <c r="T30" s="189">
        <v>1210</v>
      </c>
      <c r="U30" s="190">
        <v>75</v>
      </c>
    </row>
    <row r="31" spans="1:21" s="18" customFormat="1" ht="51"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51" customHeight="1">
      <c r="A32" s="57">
        <v>25</v>
      </c>
      <c r="B32" s="231"/>
      <c r="C32" s="94"/>
      <c r="D32" s="232"/>
      <c r="E32" s="143"/>
      <c r="F32" s="95"/>
      <c r="G32" s="209"/>
      <c r="H32" s="21"/>
      <c r="I32" s="57">
        <v>1</v>
      </c>
      <c r="J32" s="172" t="s">
        <v>527</v>
      </c>
      <c r="K32" s="209">
        <v>728</v>
      </c>
      <c r="L32" s="94">
        <v>34916</v>
      </c>
      <c r="M32" s="173" t="s">
        <v>1829</v>
      </c>
      <c r="N32" s="173" t="s">
        <v>1828</v>
      </c>
      <c r="O32" s="95">
        <v>5488</v>
      </c>
      <c r="P32" s="230">
        <v>3</v>
      </c>
      <c r="T32" s="189">
        <v>1216</v>
      </c>
      <c r="U32" s="190">
        <v>73</v>
      </c>
    </row>
    <row r="33" spans="1:21" s="18" customFormat="1" ht="51" customHeight="1">
      <c r="A33" s="57">
        <v>26</v>
      </c>
      <c r="B33" s="231"/>
      <c r="C33" s="94"/>
      <c r="D33" s="232"/>
      <c r="E33" s="143"/>
      <c r="F33" s="95"/>
      <c r="G33" s="209"/>
      <c r="H33" s="21"/>
      <c r="I33" s="57">
        <v>2</v>
      </c>
      <c r="J33" s="172" t="s">
        <v>528</v>
      </c>
      <c r="K33" s="209">
        <v>735</v>
      </c>
      <c r="L33" s="94">
        <v>35156</v>
      </c>
      <c r="M33" s="173" t="s">
        <v>1833</v>
      </c>
      <c r="N33" s="173" t="s">
        <v>1832</v>
      </c>
      <c r="O33" s="95">
        <v>5742</v>
      </c>
      <c r="P33" s="230">
        <v>6</v>
      </c>
      <c r="T33" s="189">
        <v>1219</v>
      </c>
      <c r="U33" s="190">
        <v>72</v>
      </c>
    </row>
    <row r="34" spans="1:21" s="18" customFormat="1" ht="51" customHeight="1">
      <c r="A34" s="57">
        <v>27</v>
      </c>
      <c r="B34" s="231"/>
      <c r="C34" s="94"/>
      <c r="D34" s="232"/>
      <c r="E34" s="143"/>
      <c r="F34" s="95"/>
      <c r="G34" s="209"/>
      <c r="H34" s="21"/>
      <c r="I34" s="57">
        <v>3</v>
      </c>
      <c r="J34" s="172" t="s">
        <v>529</v>
      </c>
      <c r="K34" s="209">
        <v>749</v>
      </c>
      <c r="L34" s="94">
        <v>33871</v>
      </c>
      <c r="M34" s="173" t="s">
        <v>1850</v>
      </c>
      <c r="N34" s="173" t="s">
        <v>1849</v>
      </c>
      <c r="O34" s="95">
        <v>5090</v>
      </c>
      <c r="P34" s="230">
        <v>2</v>
      </c>
      <c r="T34" s="189">
        <v>1222</v>
      </c>
      <c r="U34" s="190">
        <v>71</v>
      </c>
    </row>
    <row r="35" spans="1:21" s="18" customFormat="1" ht="51" customHeight="1">
      <c r="A35" s="57">
        <v>28</v>
      </c>
      <c r="B35" s="231"/>
      <c r="C35" s="94"/>
      <c r="D35" s="232"/>
      <c r="E35" s="143"/>
      <c r="F35" s="95"/>
      <c r="G35" s="209"/>
      <c r="H35" s="21"/>
      <c r="I35" s="57">
        <v>4</v>
      </c>
      <c r="J35" s="172" t="s">
        <v>530</v>
      </c>
      <c r="K35" s="209">
        <v>760</v>
      </c>
      <c r="L35" s="94">
        <v>32998</v>
      </c>
      <c r="M35" s="173" t="s">
        <v>1860</v>
      </c>
      <c r="N35" s="173" t="s">
        <v>1858</v>
      </c>
      <c r="O35" s="95">
        <v>5079</v>
      </c>
      <c r="P35" s="230">
        <v>1</v>
      </c>
      <c r="T35" s="189">
        <v>1225</v>
      </c>
      <c r="U35" s="190">
        <v>70</v>
      </c>
    </row>
    <row r="36" spans="1:21" s="18" customFormat="1" ht="51" customHeight="1">
      <c r="A36" s="57">
        <v>29</v>
      </c>
      <c r="B36" s="231"/>
      <c r="C36" s="94"/>
      <c r="D36" s="232"/>
      <c r="E36" s="143"/>
      <c r="F36" s="95"/>
      <c r="G36" s="209"/>
      <c r="H36" s="21"/>
      <c r="I36" s="57">
        <v>5</v>
      </c>
      <c r="J36" s="172" t="s">
        <v>531</v>
      </c>
      <c r="K36" s="209">
        <v>778</v>
      </c>
      <c r="L36" s="94">
        <v>33535</v>
      </c>
      <c r="M36" s="173" t="s">
        <v>1876</v>
      </c>
      <c r="N36" s="173" t="s">
        <v>1874</v>
      </c>
      <c r="O36" s="95">
        <v>5600</v>
      </c>
      <c r="P36" s="230">
        <v>4</v>
      </c>
      <c r="T36" s="189">
        <v>1228</v>
      </c>
      <c r="U36" s="190">
        <v>69</v>
      </c>
    </row>
    <row r="37" spans="1:21" s="18" customFormat="1" ht="51" customHeight="1">
      <c r="A37" s="57">
        <v>30</v>
      </c>
      <c r="B37" s="231"/>
      <c r="C37" s="94"/>
      <c r="D37" s="232"/>
      <c r="E37" s="143"/>
      <c r="F37" s="95"/>
      <c r="G37" s="209"/>
      <c r="H37" s="21"/>
      <c r="I37" s="57">
        <v>6</v>
      </c>
      <c r="J37" s="172" t="s">
        <v>532</v>
      </c>
      <c r="K37" s="209">
        <v>781</v>
      </c>
      <c r="L37" s="94">
        <v>35321</v>
      </c>
      <c r="M37" s="173" t="s">
        <v>1888</v>
      </c>
      <c r="N37" s="173" t="s">
        <v>1887</v>
      </c>
      <c r="O37" s="95">
        <v>5682</v>
      </c>
      <c r="P37" s="230">
        <v>5</v>
      </c>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89" priority="1" stopIfTrue="1" operator="lessThan">
      <formula>4677</formula>
    </cfRule>
  </conditionalFormatting>
  <printOptions horizontalCentered="1" vertic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tabColor rgb="FFFF0000"/>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0" bestFit="1" customWidth="1"/>
    <col min="14" max="14" width="26.85546875" style="40" customWidth="1"/>
    <col min="15" max="15" width="10.8554687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319</v>
      </c>
      <c r="E3" s="590"/>
      <c r="F3" s="591" t="s">
        <v>514</v>
      </c>
      <c r="G3" s="591"/>
      <c r="H3" s="607" t="s">
        <v>1268</v>
      </c>
      <c r="I3" s="592"/>
      <c r="J3" s="592"/>
      <c r="K3" s="592"/>
      <c r="L3" s="592"/>
      <c r="M3" s="308" t="s">
        <v>513</v>
      </c>
      <c r="N3" s="593" t="s">
        <v>1289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2216</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979</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48.75" customHeight="1">
      <c r="A8" s="57">
        <v>1</v>
      </c>
      <c r="B8" s="231"/>
      <c r="C8" s="94"/>
      <c r="D8" s="232"/>
      <c r="E8" s="143"/>
      <c r="F8" s="95"/>
      <c r="G8" s="209"/>
      <c r="H8" s="21"/>
      <c r="I8" s="57">
        <v>1</v>
      </c>
      <c r="J8" s="172" t="s">
        <v>2148</v>
      </c>
      <c r="K8" s="209">
        <v>803</v>
      </c>
      <c r="L8" s="94">
        <v>35161</v>
      </c>
      <c r="M8" s="173" t="s">
        <v>1904</v>
      </c>
      <c r="N8" s="173" t="s">
        <v>1903</v>
      </c>
      <c r="O8" s="95">
        <v>5350</v>
      </c>
      <c r="P8" s="230">
        <v>1</v>
      </c>
      <c r="T8" s="189">
        <v>1174</v>
      </c>
      <c r="U8" s="190">
        <v>93</v>
      </c>
    </row>
    <row r="9" spans="1:21" s="18" customFormat="1" ht="48.75" customHeight="1">
      <c r="A9" s="57">
        <v>2</v>
      </c>
      <c r="B9" s="231"/>
      <c r="C9" s="94"/>
      <c r="D9" s="232"/>
      <c r="E9" s="143"/>
      <c r="F9" s="95"/>
      <c r="G9" s="209"/>
      <c r="H9" s="21"/>
      <c r="I9" s="57">
        <v>2</v>
      </c>
      <c r="J9" s="172" t="s">
        <v>2149</v>
      </c>
      <c r="K9" s="209">
        <v>810</v>
      </c>
      <c r="L9" s="94" t="s">
        <v>1919</v>
      </c>
      <c r="M9" s="173" t="s">
        <v>1920</v>
      </c>
      <c r="N9" s="173" t="s">
        <v>1918</v>
      </c>
      <c r="O9" s="95">
        <v>5359</v>
      </c>
      <c r="P9" s="230">
        <v>2</v>
      </c>
      <c r="T9" s="189">
        <v>1176</v>
      </c>
      <c r="U9" s="190">
        <v>92</v>
      </c>
    </row>
    <row r="10" spans="1:21" s="18" customFormat="1" ht="48.75" customHeight="1">
      <c r="A10" s="57">
        <v>3</v>
      </c>
      <c r="B10" s="231"/>
      <c r="C10" s="94"/>
      <c r="D10" s="232"/>
      <c r="E10" s="143"/>
      <c r="F10" s="95"/>
      <c r="G10" s="209"/>
      <c r="H10" s="21"/>
      <c r="I10" s="57">
        <v>3</v>
      </c>
      <c r="J10" s="172" t="s">
        <v>2150</v>
      </c>
      <c r="K10" s="209">
        <v>817</v>
      </c>
      <c r="L10" s="94">
        <v>34747</v>
      </c>
      <c r="M10" s="173" t="s">
        <v>1943</v>
      </c>
      <c r="N10" s="173" t="s">
        <v>1942</v>
      </c>
      <c r="O10" s="403" t="s">
        <v>2278</v>
      </c>
      <c r="P10" s="230"/>
      <c r="T10" s="189">
        <v>1178</v>
      </c>
      <c r="U10" s="190">
        <v>91</v>
      </c>
    </row>
    <row r="11" spans="1:21" s="18" customFormat="1" ht="48.75" customHeight="1">
      <c r="A11" s="57">
        <v>4</v>
      </c>
      <c r="B11" s="231"/>
      <c r="C11" s="94"/>
      <c r="D11" s="232"/>
      <c r="E11" s="143"/>
      <c r="F11" s="95"/>
      <c r="G11" s="209"/>
      <c r="H11" s="21"/>
      <c r="I11" s="57">
        <v>4</v>
      </c>
      <c r="J11" s="172" t="s">
        <v>2151</v>
      </c>
      <c r="K11" s="209">
        <v>823</v>
      </c>
      <c r="L11" s="94">
        <v>34519</v>
      </c>
      <c r="M11" s="173" t="s">
        <v>1949</v>
      </c>
      <c r="N11" s="173" t="s">
        <v>1948</v>
      </c>
      <c r="O11" s="95">
        <v>5368</v>
      </c>
      <c r="P11" s="230">
        <v>3</v>
      </c>
      <c r="T11" s="189">
        <v>1180</v>
      </c>
      <c r="U11" s="190">
        <v>90</v>
      </c>
    </row>
    <row r="12" spans="1:21" s="18" customFormat="1" ht="48.75" customHeight="1">
      <c r="A12" s="57">
        <v>5</v>
      </c>
      <c r="B12" s="231"/>
      <c r="C12" s="94"/>
      <c r="D12" s="232"/>
      <c r="E12" s="143"/>
      <c r="F12" s="95"/>
      <c r="G12" s="209"/>
      <c r="H12" s="21"/>
      <c r="I12" s="57">
        <v>5</v>
      </c>
      <c r="J12" s="172" t="s">
        <v>2152</v>
      </c>
      <c r="K12" s="209">
        <v>837</v>
      </c>
      <c r="L12" s="94">
        <v>33566</v>
      </c>
      <c r="M12" s="173" t="s">
        <v>1964</v>
      </c>
      <c r="N12" s="173" t="s">
        <v>1962</v>
      </c>
      <c r="O12" s="95">
        <v>5623</v>
      </c>
      <c r="P12" s="230">
        <v>4</v>
      </c>
      <c r="T12" s="189">
        <v>1182</v>
      </c>
      <c r="U12" s="190">
        <v>89</v>
      </c>
    </row>
    <row r="13" spans="1:21" s="18" customFormat="1" ht="48.75" customHeight="1">
      <c r="A13" s="57">
        <v>6</v>
      </c>
      <c r="B13" s="231"/>
      <c r="C13" s="94"/>
      <c r="D13" s="232"/>
      <c r="E13" s="143"/>
      <c r="F13" s="95"/>
      <c r="G13" s="209"/>
      <c r="H13" s="21"/>
      <c r="I13" s="57">
        <v>6</v>
      </c>
      <c r="J13" s="172" t="s">
        <v>2153</v>
      </c>
      <c r="K13" s="209">
        <v>849</v>
      </c>
      <c r="L13" s="94">
        <v>34707</v>
      </c>
      <c r="M13" s="173" t="s">
        <v>1975</v>
      </c>
      <c r="N13" s="173" t="s">
        <v>1973</v>
      </c>
      <c r="O13" s="95">
        <v>5860</v>
      </c>
      <c r="P13" s="230">
        <v>5</v>
      </c>
      <c r="T13" s="189">
        <v>1184</v>
      </c>
      <c r="U13" s="190">
        <v>88</v>
      </c>
    </row>
    <row r="14" spans="1:21" s="18" customFormat="1" ht="48.75" customHeight="1">
      <c r="A14" s="57">
        <v>7</v>
      </c>
      <c r="B14" s="231"/>
      <c r="C14" s="94"/>
      <c r="D14" s="232"/>
      <c r="E14" s="143"/>
      <c r="F14" s="95"/>
      <c r="G14" s="209"/>
      <c r="H14" s="21"/>
      <c r="I14" s="201" t="s">
        <v>980</v>
      </c>
      <c r="J14" s="202"/>
      <c r="K14" s="202"/>
      <c r="L14" s="202"/>
      <c r="M14" s="205" t="s">
        <v>348</v>
      </c>
      <c r="N14" s="206"/>
      <c r="O14" s="202"/>
      <c r="P14" s="203"/>
      <c r="T14" s="189">
        <v>1190</v>
      </c>
      <c r="U14" s="190">
        <v>85</v>
      </c>
    </row>
    <row r="15" spans="1:21" s="18" customFormat="1" ht="48.75"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48.75" customHeight="1">
      <c r="A16" s="57">
        <v>9</v>
      </c>
      <c r="B16" s="231"/>
      <c r="C16" s="94"/>
      <c r="D16" s="232"/>
      <c r="E16" s="143"/>
      <c r="F16" s="95"/>
      <c r="G16" s="209"/>
      <c r="H16" s="21"/>
      <c r="I16" s="57">
        <v>1</v>
      </c>
      <c r="J16" s="172" t="s">
        <v>2154</v>
      </c>
      <c r="K16" s="209">
        <v>865</v>
      </c>
      <c r="L16" s="94">
        <v>34168</v>
      </c>
      <c r="M16" s="173" t="s">
        <v>1987</v>
      </c>
      <c r="N16" s="173" t="s">
        <v>1986</v>
      </c>
      <c r="O16" s="95">
        <v>5232</v>
      </c>
      <c r="P16" s="230">
        <v>3</v>
      </c>
      <c r="T16" s="189">
        <v>1194</v>
      </c>
      <c r="U16" s="190">
        <v>83</v>
      </c>
    </row>
    <row r="17" spans="1:21" s="18" customFormat="1" ht="48.75" customHeight="1">
      <c r="A17" s="57">
        <v>10</v>
      </c>
      <c r="B17" s="231"/>
      <c r="C17" s="94"/>
      <c r="D17" s="232"/>
      <c r="E17" s="143"/>
      <c r="F17" s="95"/>
      <c r="G17" s="209"/>
      <c r="H17" s="21"/>
      <c r="I17" s="57">
        <v>2</v>
      </c>
      <c r="J17" s="172" t="s">
        <v>2155</v>
      </c>
      <c r="K17" s="209">
        <v>600</v>
      </c>
      <c r="L17" s="94">
        <v>34080</v>
      </c>
      <c r="M17" s="173" t="s">
        <v>1692</v>
      </c>
      <c r="N17" s="173" t="s">
        <v>1691</v>
      </c>
      <c r="O17" s="95">
        <v>5863</v>
      </c>
      <c r="P17" s="230">
        <v>5</v>
      </c>
      <c r="T17" s="189">
        <v>1196</v>
      </c>
      <c r="U17" s="190">
        <v>82</v>
      </c>
    </row>
    <row r="18" spans="1:21" s="18" customFormat="1" ht="48.75" customHeight="1">
      <c r="A18" s="57">
        <v>11</v>
      </c>
      <c r="B18" s="231"/>
      <c r="C18" s="94"/>
      <c r="D18" s="232"/>
      <c r="E18" s="143"/>
      <c r="F18" s="95"/>
      <c r="G18" s="209"/>
      <c r="H18" s="21"/>
      <c r="I18" s="57">
        <v>3</v>
      </c>
      <c r="J18" s="172" t="s">
        <v>2156</v>
      </c>
      <c r="K18" s="209">
        <v>597</v>
      </c>
      <c r="L18" s="94">
        <v>34001</v>
      </c>
      <c r="M18" s="173" t="s">
        <v>1678</v>
      </c>
      <c r="N18" s="173" t="s">
        <v>1677</v>
      </c>
      <c r="O18" s="95">
        <v>5207</v>
      </c>
      <c r="P18" s="230">
        <v>2</v>
      </c>
      <c r="T18" s="189">
        <v>1198</v>
      </c>
      <c r="U18" s="190">
        <v>81</v>
      </c>
    </row>
    <row r="19" spans="1:21" s="18" customFormat="1" ht="48.75" customHeight="1">
      <c r="A19" s="57">
        <v>12</v>
      </c>
      <c r="B19" s="231"/>
      <c r="C19" s="94"/>
      <c r="D19" s="232"/>
      <c r="E19" s="143"/>
      <c r="F19" s="95"/>
      <c r="G19" s="209"/>
      <c r="H19" s="21"/>
      <c r="I19" s="57">
        <v>4</v>
      </c>
      <c r="J19" s="172" t="s">
        <v>2157</v>
      </c>
      <c r="K19" s="209">
        <v>533</v>
      </c>
      <c r="L19" s="94">
        <v>33818</v>
      </c>
      <c r="M19" s="173" t="s">
        <v>2042</v>
      </c>
      <c r="N19" s="173" t="s">
        <v>2040</v>
      </c>
      <c r="O19" s="95">
        <v>5617</v>
      </c>
      <c r="P19" s="230">
        <v>4</v>
      </c>
      <c r="T19" s="189">
        <v>1200</v>
      </c>
      <c r="U19" s="190">
        <v>80</v>
      </c>
    </row>
    <row r="20" spans="1:21" s="18" customFormat="1" ht="48.75" customHeight="1">
      <c r="A20" s="57">
        <v>13</v>
      </c>
      <c r="B20" s="231"/>
      <c r="C20" s="94"/>
      <c r="D20" s="232"/>
      <c r="E20" s="143"/>
      <c r="F20" s="95"/>
      <c r="G20" s="209"/>
      <c r="H20" s="21"/>
      <c r="I20" s="57">
        <v>5</v>
      </c>
      <c r="J20" s="172" t="s">
        <v>2158</v>
      </c>
      <c r="K20" s="209">
        <v>546</v>
      </c>
      <c r="L20" s="94">
        <v>34777</v>
      </c>
      <c r="M20" s="173" t="s">
        <v>2056</v>
      </c>
      <c r="N20" s="173" t="s">
        <v>2054</v>
      </c>
      <c r="O20" s="149">
        <v>10435</v>
      </c>
      <c r="P20" s="230">
        <v>6</v>
      </c>
      <c r="T20" s="189">
        <v>1202</v>
      </c>
      <c r="U20" s="190">
        <v>79</v>
      </c>
    </row>
    <row r="21" spans="1:21" s="18" customFormat="1" ht="48.75" customHeight="1">
      <c r="A21" s="57">
        <v>14</v>
      </c>
      <c r="B21" s="231"/>
      <c r="C21" s="94"/>
      <c r="D21" s="232"/>
      <c r="E21" s="143"/>
      <c r="F21" s="95"/>
      <c r="G21" s="209"/>
      <c r="H21" s="21"/>
      <c r="I21" s="57">
        <v>6</v>
      </c>
      <c r="J21" s="172" t="s">
        <v>2159</v>
      </c>
      <c r="K21" s="209">
        <v>535</v>
      </c>
      <c r="L21" s="94">
        <v>34763</v>
      </c>
      <c r="M21" s="173" t="s">
        <v>2065</v>
      </c>
      <c r="N21" s="173" t="s">
        <v>2064</v>
      </c>
      <c r="O21" s="95">
        <v>5068</v>
      </c>
      <c r="P21" s="230">
        <v>1</v>
      </c>
      <c r="T21" s="189">
        <v>1204</v>
      </c>
      <c r="U21" s="190">
        <v>78</v>
      </c>
    </row>
    <row r="22" spans="1:21" s="18" customFormat="1" ht="48.75" customHeight="1">
      <c r="A22" s="57">
        <v>15</v>
      </c>
      <c r="B22" s="231"/>
      <c r="C22" s="94"/>
      <c r="D22" s="232"/>
      <c r="E22" s="143"/>
      <c r="F22" s="95"/>
      <c r="G22" s="209"/>
      <c r="H22" s="21"/>
      <c r="I22" s="201" t="s">
        <v>981</v>
      </c>
      <c r="J22" s="202"/>
      <c r="K22" s="202"/>
      <c r="L22" s="202"/>
      <c r="M22" s="205" t="s">
        <v>348</v>
      </c>
      <c r="N22" s="206"/>
      <c r="O22" s="202"/>
      <c r="P22" s="203"/>
      <c r="T22" s="189">
        <v>1210</v>
      </c>
      <c r="U22" s="190">
        <v>75</v>
      </c>
    </row>
    <row r="23" spans="1:21" s="18" customFormat="1" ht="48.75"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48.75" customHeight="1">
      <c r="A24" s="57">
        <v>17</v>
      </c>
      <c r="B24" s="231"/>
      <c r="C24" s="94"/>
      <c r="D24" s="232"/>
      <c r="E24" s="143"/>
      <c r="F24" s="95"/>
      <c r="G24" s="209"/>
      <c r="H24" s="21"/>
      <c r="I24" s="57">
        <v>1</v>
      </c>
      <c r="J24" s="172" t="s">
        <v>2160</v>
      </c>
      <c r="K24" s="209" t="s">
        <v>1705</v>
      </c>
      <c r="L24" s="94" t="s">
        <v>1705</v>
      </c>
      <c r="M24" s="173" t="s">
        <v>1705</v>
      </c>
      <c r="N24" s="173" t="s">
        <v>1705</v>
      </c>
      <c r="O24" s="95"/>
      <c r="P24" s="230"/>
      <c r="T24" s="189">
        <v>1216</v>
      </c>
      <c r="U24" s="190">
        <v>73</v>
      </c>
    </row>
    <row r="25" spans="1:21" s="18" customFormat="1" ht="48.75" customHeight="1">
      <c r="A25" s="57">
        <v>18</v>
      </c>
      <c r="B25" s="231"/>
      <c r="C25" s="94"/>
      <c r="D25" s="232"/>
      <c r="E25" s="143"/>
      <c r="F25" s="95"/>
      <c r="G25" s="209"/>
      <c r="H25" s="21"/>
      <c r="I25" s="57">
        <v>2</v>
      </c>
      <c r="J25" s="172" t="s">
        <v>2161</v>
      </c>
      <c r="K25" s="209">
        <v>557</v>
      </c>
      <c r="L25" s="94">
        <v>33664</v>
      </c>
      <c r="M25" s="173" t="s">
        <v>2092</v>
      </c>
      <c r="N25" s="173" t="s">
        <v>2090</v>
      </c>
      <c r="O25" s="95">
        <v>4820</v>
      </c>
      <c r="P25" s="230">
        <v>1</v>
      </c>
      <c r="T25" s="189">
        <v>1219</v>
      </c>
      <c r="U25" s="190">
        <v>72</v>
      </c>
    </row>
    <row r="26" spans="1:21" s="18" customFormat="1" ht="48.75" customHeight="1">
      <c r="A26" s="57">
        <v>19</v>
      </c>
      <c r="B26" s="231"/>
      <c r="C26" s="94"/>
      <c r="D26" s="232"/>
      <c r="E26" s="143"/>
      <c r="F26" s="95"/>
      <c r="G26" s="209"/>
      <c r="H26" s="21"/>
      <c r="I26" s="57">
        <v>3</v>
      </c>
      <c r="J26" s="172" t="s">
        <v>2162</v>
      </c>
      <c r="K26" s="209">
        <v>610</v>
      </c>
      <c r="L26" s="94">
        <v>35193</v>
      </c>
      <c r="M26" s="173" t="s">
        <v>2093</v>
      </c>
      <c r="N26" s="173" t="s">
        <v>2075</v>
      </c>
      <c r="O26" s="95">
        <v>5825</v>
      </c>
      <c r="P26" s="230">
        <v>3</v>
      </c>
      <c r="T26" s="189">
        <v>1222</v>
      </c>
      <c r="U26" s="190">
        <v>71</v>
      </c>
    </row>
    <row r="27" spans="1:21" s="18" customFormat="1" ht="48.75" customHeight="1">
      <c r="A27" s="57">
        <v>20</v>
      </c>
      <c r="B27" s="231"/>
      <c r="C27" s="94"/>
      <c r="D27" s="232"/>
      <c r="E27" s="143"/>
      <c r="F27" s="95"/>
      <c r="G27" s="209"/>
      <c r="H27" s="21"/>
      <c r="I27" s="57">
        <v>4</v>
      </c>
      <c r="J27" s="172" t="s">
        <v>2163</v>
      </c>
      <c r="K27" s="209">
        <v>808</v>
      </c>
      <c r="L27" s="94" t="s">
        <v>2077</v>
      </c>
      <c r="M27" s="173" t="s">
        <v>2078</v>
      </c>
      <c r="N27" s="173" t="s">
        <v>2079</v>
      </c>
      <c r="O27" s="95">
        <v>5798</v>
      </c>
      <c r="P27" s="230">
        <v>2</v>
      </c>
      <c r="T27" s="189">
        <v>1225</v>
      </c>
      <c r="U27" s="190">
        <v>70</v>
      </c>
    </row>
    <row r="28" spans="1:21" s="18" customFormat="1" ht="48.75" customHeight="1">
      <c r="A28" s="57">
        <v>21</v>
      </c>
      <c r="B28" s="231"/>
      <c r="C28" s="94"/>
      <c r="D28" s="232"/>
      <c r="E28" s="143"/>
      <c r="F28" s="95"/>
      <c r="G28" s="209"/>
      <c r="H28" s="21"/>
      <c r="I28" s="57">
        <v>5</v>
      </c>
      <c r="J28" s="172" t="s">
        <v>2164</v>
      </c>
      <c r="K28" s="209">
        <v>811</v>
      </c>
      <c r="L28" s="94" t="s">
        <v>1927</v>
      </c>
      <c r="M28" s="173" t="s">
        <v>1928</v>
      </c>
      <c r="N28" s="173" t="s">
        <v>2079</v>
      </c>
      <c r="O28" s="95">
        <v>5893</v>
      </c>
      <c r="P28" s="230">
        <v>4</v>
      </c>
      <c r="T28" s="189">
        <v>1228</v>
      </c>
      <c r="U28" s="190">
        <v>69</v>
      </c>
    </row>
    <row r="29" spans="1:21" s="18" customFormat="1" ht="48.75" customHeight="1">
      <c r="A29" s="57">
        <v>22</v>
      </c>
      <c r="B29" s="231"/>
      <c r="C29" s="94"/>
      <c r="D29" s="232"/>
      <c r="E29" s="143"/>
      <c r="F29" s="95"/>
      <c r="G29" s="209"/>
      <c r="H29" s="21"/>
      <c r="I29" s="57">
        <v>6</v>
      </c>
      <c r="J29" s="172" t="s">
        <v>2165</v>
      </c>
      <c r="K29" s="209" t="s">
        <v>1705</v>
      </c>
      <c r="L29" s="94" t="s">
        <v>1705</v>
      </c>
      <c r="M29" s="173" t="s">
        <v>1705</v>
      </c>
      <c r="N29" s="173" t="s">
        <v>1705</v>
      </c>
      <c r="O29" s="95"/>
      <c r="P29" s="230"/>
      <c r="T29" s="189">
        <v>1231</v>
      </c>
      <c r="U29" s="190">
        <v>68</v>
      </c>
    </row>
    <row r="30" spans="1:21" s="18" customFormat="1" ht="48.75" customHeight="1">
      <c r="A30" s="57">
        <v>23</v>
      </c>
      <c r="B30" s="231"/>
      <c r="C30" s="94"/>
      <c r="D30" s="232"/>
      <c r="E30" s="143"/>
      <c r="F30" s="95"/>
      <c r="G30" s="209"/>
      <c r="H30" s="21"/>
      <c r="I30" s="201" t="s">
        <v>982</v>
      </c>
      <c r="J30" s="202"/>
      <c r="K30" s="202"/>
      <c r="L30" s="202"/>
      <c r="M30" s="205" t="s">
        <v>348</v>
      </c>
      <c r="N30" s="206"/>
      <c r="O30" s="202"/>
      <c r="P30" s="203"/>
      <c r="T30" s="189">
        <v>1210</v>
      </c>
      <c r="U30" s="190">
        <v>75</v>
      </c>
    </row>
    <row r="31" spans="1:21" s="18" customFormat="1" ht="48.75"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48.75" customHeight="1">
      <c r="A32" s="57">
        <v>25</v>
      </c>
      <c r="B32" s="231"/>
      <c r="C32" s="94"/>
      <c r="D32" s="232"/>
      <c r="E32" s="143"/>
      <c r="F32" s="95"/>
      <c r="G32" s="209"/>
      <c r="H32" s="21"/>
      <c r="I32" s="57">
        <v>1</v>
      </c>
      <c r="J32" s="172" t="s">
        <v>2166</v>
      </c>
      <c r="K32" s="209" t="s">
        <v>1705</v>
      </c>
      <c r="L32" s="94" t="s">
        <v>1705</v>
      </c>
      <c r="M32" s="173" t="s">
        <v>1705</v>
      </c>
      <c r="N32" s="173" t="s">
        <v>1705</v>
      </c>
      <c r="O32" s="95"/>
      <c r="P32" s="230"/>
      <c r="T32" s="189">
        <v>1216</v>
      </c>
      <c r="U32" s="190">
        <v>73</v>
      </c>
    </row>
    <row r="33" spans="1:21" s="18" customFormat="1" ht="48.75" customHeight="1">
      <c r="A33" s="57">
        <v>26</v>
      </c>
      <c r="B33" s="231"/>
      <c r="C33" s="94"/>
      <c r="D33" s="232"/>
      <c r="E33" s="143"/>
      <c r="F33" s="95"/>
      <c r="G33" s="209"/>
      <c r="H33" s="21"/>
      <c r="I33" s="57">
        <v>2</v>
      </c>
      <c r="J33" s="172" t="s">
        <v>2167</v>
      </c>
      <c r="K33" s="209">
        <v>818</v>
      </c>
      <c r="L33" s="94">
        <v>34987</v>
      </c>
      <c r="M33" s="173" t="s">
        <v>1944</v>
      </c>
      <c r="N33" s="173" t="s">
        <v>2111</v>
      </c>
      <c r="O33" s="95">
        <v>5614</v>
      </c>
      <c r="P33" s="230">
        <v>3</v>
      </c>
      <c r="T33" s="189">
        <v>1219</v>
      </c>
      <c r="U33" s="190">
        <v>72</v>
      </c>
    </row>
    <row r="34" spans="1:21" s="18" customFormat="1" ht="48.75" customHeight="1">
      <c r="A34" s="57">
        <v>27</v>
      </c>
      <c r="B34" s="231"/>
      <c r="C34" s="94"/>
      <c r="D34" s="232"/>
      <c r="E34" s="143"/>
      <c r="F34" s="95"/>
      <c r="G34" s="209"/>
      <c r="H34" s="21"/>
      <c r="I34" s="57">
        <v>3</v>
      </c>
      <c r="J34" s="172" t="s">
        <v>2168</v>
      </c>
      <c r="K34" s="209">
        <v>882</v>
      </c>
      <c r="L34" s="94" t="s">
        <v>2094</v>
      </c>
      <c r="M34" s="173" t="s">
        <v>2095</v>
      </c>
      <c r="N34" s="173" t="s">
        <v>2082</v>
      </c>
      <c r="O34" s="95">
        <v>5956</v>
      </c>
      <c r="P34" s="230">
        <v>5</v>
      </c>
      <c r="T34" s="189">
        <v>1222</v>
      </c>
      <c r="U34" s="190">
        <v>71</v>
      </c>
    </row>
    <row r="35" spans="1:21" s="18" customFormat="1" ht="48.75" customHeight="1">
      <c r="A35" s="57">
        <v>28</v>
      </c>
      <c r="B35" s="231"/>
      <c r="C35" s="94"/>
      <c r="D35" s="232"/>
      <c r="E35" s="143"/>
      <c r="F35" s="95"/>
      <c r="G35" s="209"/>
      <c r="H35" s="21"/>
      <c r="I35" s="57">
        <v>4</v>
      </c>
      <c r="J35" s="172" t="s">
        <v>2169</v>
      </c>
      <c r="K35" s="209">
        <v>609</v>
      </c>
      <c r="L35" s="94">
        <v>35434</v>
      </c>
      <c r="M35" s="173" t="s">
        <v>1702</v>
      </c>
      <c r="N35" s="173" t="s">
        <v>2075</v>
      </c>
      <c r="O35" s="95">
        <v>5079</v>
      </c>
      <c r="P35" s="230">
        <v>2</v>
      </c>
      <c r="T35" s="189">
        <v>1225</v>
      </c>
      <c r="U35" s="190">
        <v>70</v>
      </c>
    </row>
    <row r="36" spans="1:21" s="18" customFormat="1" ht="48.75" customHeight="1">
      <c r="A36" s="57">
        <v>29</v>
      </c>
      <c r="B36" s="231"/>
      <c r="C36" s="94"/>
      <c r="D36" s="232"/>
      <c r="E36" s="143"/>
      <c r="F36" s="95"/>
      <c r="G36" s="209"/>
      <c r="H36" s="21"/>
      <c r="I36" s="57">
        <v>5</v>
      </c>
      <c r="J36" s="172" t="s">
        <v>2170</v>
      </c>
      <c r="K36" s="209">
        <v>543</v>
      </c>
      <c r="L36" s="94">
        <v>35146</v>
      </c>
      <c r="M36" s="173" t="s">
        <v>2071</v>
      </c>
      <c r="N36" s="173" t="s">
        <v>2070</v>
      </c>
      <c r="O36" s="95">
        <v>5733</v>
      </c>
      <c r="P36" s="230">
        <v>4</v>
      </c>
      <c r="T36" s="189">
        <v>1228</v>
      </c>
      <c r="U36" s="190">
        <v>69</v>
      </c>
    </row>
    <row r="37" spans="1:21" s="18" customFormat="1" ht="48.75" customHeight="1">
      <c r="A37" s="57">
        <v>30</v>
      </c>
      <c r="B37" s="231"/>
      <c r="C37" s="94"/>
      <c r="D37" s="232"/>
      <c r="E37" s="143"/>
      <c r="F37" s="95"/>
      <c r="G37" s="209"/>
      <c r="H37" s="21"/>
      <c r="I37" s="57">
        <v>6</v>
      </c>
      <c r="J37" s="172" t="s">
        <v>2171</v>
      </c>
      <c r="K37" s="209">
        <v>829</v>
      </c>
      <c r="L37" s="94">
        <v>0</v>
      </c>
      <c r="M37" s="173" t="s">
        <v>1956</v>
      </c>
      <c r="N37" s="173" t="s">
        <v>1955</v>
      </c>
      <c r="O37" s="95">
        <v>5015</v>
      </c>
      <c r="P37" s="230">
        <v>1</v>
      </c>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88" priority="1" stopIfTrue="1" operator="lessThan">
      <formula>4677</formula>
    </cfRule>
  </conditionalFormatting>
  <printOptions horizontalCentered="1" vertic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FF0000"/>
  </sheetPr>
  <dimension ref="A1:U107"/>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9.28515625" style="37" customWidth="1"/>
    <col min="5" max="5" width="32.5703125" style="37" customWidth="1"/>
    <col min="6" max="6" width="11"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0.28515625" style="24" customWidth="1"/>
    <col min="13" max="13" width="14.7109375" style="40" bestFit="1" customWidth="1"/>
    <col min="14" max="14" width="14"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2184</v>
      </c>
      <c r="E3" s="590"/>
      <c r="F3" s="591" t="s">
        <v>514</v>
      </c>
      <c r="G3" s="591"/>
      <c r="H3" s="607" t="s">
        <v>1268</v>
      </c>
      <c r="I3" s="592"/>
      <c r="J3" s="592"/>
      <c r="K3" s="592"/>
      <c r="L3" s="592"/>
      <c r="M3" s="308" t="s">
        <v>513</v>
      </c>
      <c r="N3" s="593" t="s">
        <v>1289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2216</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2.25" customHeight="1">
      <c r="A8" s="57">
        <v>1</v>
      </c>
      <c r="B8" s="231">
        <v>553</v>
      </c>
      <c r="C8" s="94">
        <v>35183</v>
      </c>
      <c r="D8" s="232" t="s">
        <v>1649</v>
      </c>
      <c r="E8" s="143" t="s">
        <v>1648</v>
      </c>
      <c r="F8" s="95">
        <v>4740</v>
      </c>
      <c r="G8" s="209">
        <v>27</v>
      </c>
      <c r="H8" s="21"/>
      <c r="I8" s="57">
        <v>1</v>
      </c>
      <c r="J8" s="172" t="s">
        <v>2148</v>
      </c>
      <c r="K8" s="209"/>
      <c r="L8" s="94"/>
      <c r="M8" s="173"/>
      <c r="N8" s="173"/>
      <c r="O8" s="95"/>
      <c r="P8" s="230"/>
      <c r="T8" s="189">
        <v>1174</v>
      </c>
      <c r="U8" s="190">
        <v>93</v>
      </c>
    </row>
    <row r="9" spans="1:21" s="18" customFormat="1" ht="32.25" customHeight="1">
      <c r="A9" s="57">
        <v>2</v>
      </c>
      <c r="B9" s="231">
        <v>868</v>
      </c>
      <c r="C9" s="94" t="s">
        <v>2002</v>
      </c>
      <c r="D9" s="232" t="s">
        <v>2003</v>
      </c>
      <c r="E9" s="143" t="s">
        <v>1999</v>
      </c>
      <c r="F9" s="95">
        <v>4772</v>
      </c>
      <c r="G9" s="209">
        <v>26</v>
      </c>
      <c r="H9" s="21"/>
      <c r="I9" s="57">
        <v>2</v>
      </c>
      <c r="J9" s="172" t="s">
        <v>2149</v>
      </c>
      <c r="K9" s="209"/>
      <c r="L9" s="94"/>
      <c r="M9" s="173"/>
      <c r="N9" s="173"/>
      <c r="O9" s="95"/>
      <c r="P9" s="230"/>
      <c r="T9" s="189">
        <v>1176</v>
      </c>
      <c r="U9" s="190">
        <v>92</v>
      </c>
    </row>
    <row r="10" spans="1:21" s="18" customFormat="1" ht="32.25" customHeight="1">
      <c r="A10" s="57" t="s">
        <v>2241</v>
      </c>
      <c r="B10" s="231">
        <v>557</v>
      </c>
      <c r="C10" s="94">
        <v>33664</v>
      </c>
      <c r="D10" s="232" t="s">
        <v>2092</v>
      </c>
      <c r="E10" s="342" t="s">
        <v>2090</v>
      </c>
      <c r="F10" s="95">
        <v>4820</v>
      </c>
      <c r="G10" s="209" t="s">
        <v>2241</v>
      </c>
      <c r="H10" s="21"/>
      <c r="I10" s="57">
        <v>3</v>
      </c>
      <c r="J10" s="172" t="s">
        <v>2150</v>
      </c>
      <c r="K10" s="209"/>
      <c r="L10" s="94"/>
      <c r="M10" s="173"/>
      <c r="N10" s="173"/>
      <c r="O10" s="95"/>
      <c r="P10" s="230"/>
      <c r="T10" s="189">
        <v>1178</v>
      </c>
      <c r="U10" s="190">
        <v>91</v>
      </c>
    </row>
    <row r="11" spans="1:21" s="18" customFormat="1" ht="32.25" customHeight="1">
      <c r="A11" s="57">
        <v>3</v>
      </c>
      <c r="B11" s="231">
        <v>619</v>
      </c>
      <c r="C11" s="94">
        <v>33433</v>
      </c>
      <c r="D11" s="232" t="s">
        <v>1720</v>
      </c>
      <c r="E11" s="143" t="s">
        <v>1719</v>
      </c>
      <c r="F11" s="95">
        <v>4884</v>
      </c>
      <c r="G11" s="209">
        <v>25</v>
      </c>
      <c r="H11" s="21"/>
      <c r="I11" s="57">
        <v>4</v>
      </c>
      <c r="J11" s="172" t="s">
        <v>2151</v>
      </c>
      <c r="K11" s="209"/>
      <c r="L11" s="94"/>
      <c r="M11" s="173"/>
      <c r="N11" s="173"/>
      <c r="O11" s="95"/>
      <c r="P11" s="230"/>
      <c r="T11" s="189">
        <v>1180</v>
      </c>
      <c r="U11" s="190">
        <v>90</v>
      </c>
    </row>
    <row r="12" spans="1:21" s="18" customFormat="1" ht="32.25" customHeight="1">
      <c r="A12" s="57">
        <v>4</v>
      </c>
      <c r="B12" s="231">
        <v>563</v>
      </c>
      <c r="C12" s="94">
        <v>34714</v>
      </c>
      <c r="D12" s="232" t="s">
        <v>1661</v>
      </c>
      <c r="E12" s="143" t="s">
        <v>1660</v>
      </c>
      <c r="F12" s="95">
        <v>4906</v>
      </c>
      <c r="G12" s="209">
        <v>24</v>
      </c>
      <c r="H12" s="21"/>
      <c r="I12" s="57">
        <v>5</v>
      </c>
      <c r="J12" s="172" t="s">
        <v>2152</v>
      </c>
      <c r="K12" s="209"/>
      <c r="L12" s="94"/>
      <c r="M12" s="173"/>
      <c r="N12" s="173"/>
      <c r="O12" s="95"/>
      <c r="P12" s="230"/>
      <c r="T12" s="189">
        <v>1182</v>
      </c>
      <c r="U12" s="190">
        <v>89</v>
      </c>
    </row>
    <row r="13" spans="1:21" s="18" customFormat="1" ht="32.25" customHeight="1">
      <c r="A13" s="57">
        <v>5</v>
      </c>
      <c r="B13" s="231">
        <v>505</v>
      </c>
      <c r="C13" s="94">
        <v>31782</v>
      </c>
      <c r="D13" s="232" t="s">
        <v>2030</v>
      </c>
      <c r="E13" s="143" t="s">
        <v>2029</v>
      </c>
      <c r="F13" s="95">
        <v>4930</v>
      </c>
      <c r="G13" s="209">
        <v>23</v>
      </c>
      <c r="H13" s="21"/>
      <c r="I13" s="57">
        <v>6</v>
      </c>
      <c r="J13" s="172" t="s">
        <v>2153</v>
      </c>
      <c r="K13" s="209"/>
      <c r="L13" s="94"/>
      <c r="M13" s="173"/>
      <c r="N13" s="173"/>
      <c r="O13" s="95"/>
      <c r="P13" s="230"/>
      <c r="T13" s="189">
        <v>1184</v>
      </c>
      <c r="U13" s="190">
        <v>88</v>
      </c>
    </row>
    <row r="14" spans="1:21" s="18" customFormat="1" ht="32.25" customHeight="1">
      <c r="A14" s="57">
        <v>6</v>
      </c>
      <c r="B14" s="231">
        <v>700</v>
      </c>
      <c r="C14" s="94">
        <v>32729</v>
      </c>
      <c r="D14" s="232" t="s">
        <v>1796</v>
      </c>
      <c r="E14" s="143" t="s">
        <v>1795</v>
      </c>
      <c r="F14" s="95">
        <v>4964</v>
      </c>
      <c r="G14" s="209">
        <v>22</v>
      </c>
      <c r="H14" s="21"/>
      <c r="I14" s="201"/>
      <c r="J14" s="202"/>
      <c r="K14" s="202"/>
      <c r="L14" s="202"/>
      <c r="M14" s="205" t="s">
        <v>348</v>
      </c>
      <c r="N14" s="206"/>
      <c r="O14" s="202"/>
      <c r="P14" s="203"/>
      <c r="T14" s="189">
        <v>1190</v>
      </c>
      <c r="U14" s="190">
        <v>85</v>
      </c>
    </row>
    <row r="15" spans="1:21" s="18" customFormat="1" ht="32.25" customHeight="1">
      <c r="A15" s="57">
        <v>7</v>
      </c>
      <c r="B15" s="231">
        <v>611</v>
      </c>
      <c r="C15" s="94">
        <v>34100</v>
      </c>
      <c r="D15" s="232" t="s">
        <v>1701</v>
      </c>
      <c r="E15" s="143" t="s">
        <v>1700</v>
      </c>
      <c r="F15" s="95">
        <v>4999</v>
      </c>
      <c r="G15" s="209">
        <v>21</v>
      </c>
      <c r="H15" s="21"/>
      <c r="I15" s="35" t="s">
        <v>11</v>
      </c>
      <c r="J15" s="32" t="s">
        <v>87</v>
      </c>
      <c r="K15" s="32" t="s">
        <v>86</v>
      </c>
      <c r="L15" s="33" t="s">
        <v>12</v>
      </c>
      <c r="M15" s="34" t="s">
        <v>13</v>
      </c>
      <c r="N15" s="34" t="s">
        <v>505</v>
      </c>
      <c r="O15" s="32" t="s">
        <v>14</v>
      </c>
      <c r="P15" s="32" t="s">
        <v>27</v>
      </c>
      <c r="T15" s="189">
        <v>1192</v>
      </c>
      <c r="U15" s="190">
        <v>84</v>
      </c>
    </row>
    <row r="16" spans="1:21" s="18" customFormat="1" ht="32.25" customHeight="1">
      <c r="A16" s="57">
        <v>8</v>
      </c>
      <c r="B16" s="231">
        <v>829</v>
      </c>
      <c r="C16" s="94">
        <v>0</v>
      </c>
      <c r="D16" s="232" t="s">
        <v>1956</v>
      </c>
      <c r="E16" s="143" t="s">
        <v>1955</v>
      </c>
      <c r="F16" s="95">
        <v>5015</v>
      </c>
      <c r="G16" s="209">
        <v>20</v>
      </c>
      <c r="H16" s="21"/>
      <c r="I16" s="57">
        <v>1</v>
      </c>
      <c r="J16" s="172" t="s">
        <v>2154</v>
      </c>
      <c r="K16" s="209"/>
      <c r="L16" s="94"/>
      <c r="M16" s="173"/>
      <c r="N16" s="173"/>
      <c r="O16" s="95"/>
      <c r="P16" s="230"/>
      <c r="T16" s="189">
        <v>1194</v>
      </c>
      <c r="U16" s="190">
        <v>83</v>
      </c>
    </row>
    <row r="17" spans="1:21" s="18" customFormat="1" ht="32.25" customHeight="1">
      <c r="A17" s="57">
        <v>9</v>
      </c>
      <c r="B17" s="231">
        <v>535</v>
      </c>
      <c r="C17" s="94">
        <v>34763</v>
      </c>
      <c r="D17" s="232" t="s">
        <v>2065</v>
      </c>
      <c r="E17" s="143" t="s">
        <v>2064</v>
      </c>
      <c r="F17" s="95">
        <v>5068</v>
      </c>
      <c r="G17" s="209">
        <v>19</v>
      </c>
      <c r="H17" s="21"/>
      <c r="I17" s="57">
        <v>2</v>
      </c>
      <c r="J17" s="172" t="s">
        <v>2155</v>
      </c>
      <c r="K17" s="209"/>
      <c r="L17" s="94"/>
      <c r="M17" s="173"/>
      <c r="N17" s="173"/>
      <c r="O17" s="95"/>
      <c r="P17" s="230"/>
      <c r="T17" s="189">
        <v>1196</v>
      </c>
      <c r="U17" s="190">
        <v>82</v>
      </c>
    </row>
    <row r="18" spans="1:21" s="18" customFormat="1" ht="32.25" customHeight="1">
      <c r="A18" s="57">
        <v>10</v>
      </c>
      <c r="B18" s="231">
        <v>760</v>
      </c>
      <c r="C18" s="94">
        <v>32998</v>
      </c>
      <c r="D18" s="232" t="s">
        <v>1860</v>
      </c>
      <c r="E18" s="143" t="s">
        <v>1858</v>
      </c>
      <c r="F18" s="324">
        <v>5079</v>
      </c>
      <c r="G18" s="209">
        <v>18</v>
      </c>
      <c r="H18" s="21"/>
      <c r="I18" s="57">
        <v>3</v>
      </c>
      <c r="J18" s="172" t="s">
        <v>2156</v>
      </c>
      <c r="K18" s="209"/>
      <c r="L18" s="94"/>
      <c r="M18" s="173"/>
      <c r="N18" s="173"/>
      <c r="O18" s="95"/>
      <c r="P18" s="230"/>
      <c r="T18" s="189">
        <v>1198</v>
      </c>
      <c r="U18" s="190">
        <v>81</v>
      </c>
    </row>
    <row r="19" spans="1:21" s="18" customFormat="1" ht="32.25" customHeight="1">
      <c r="A19" s="57">
        <v>11</v>
      </c>
      <c r="B19" s="231">
        <v>609</v>
      </c>
      <c r="C19" s="94">
        <v>35434</v>
      </c>
      <c r="D19" s="232" t="s">
        <v>1702</v>
      </c>
      <c r="E19" s="342" t="s">
        <v>2075</v>
      </c>
      <c r="F19" s="324">
        <v>5079</v>
      </c>
      <c r="G19" s="209" t="s">
        <v>2241</v>
      </c>
      <c r="H19" s="21"/>
      <c r="I19" s="57">
        <v>4</v>
      </c>
      <c r="J19" s="172" t="s">
        <v>2157</v>
      </c>
      <c r="K19" s="209"/>
      <c r="L19" s="94"/>
      <c r="M19" s="173"/>
      <c r="N19" s="173"/>
      <c r="O19" s="95"/>
      <c r="P19" s="230"/>
      <c r="T19" s="189">
        <v>1200</v>
      </c>
      <c r="U19" s="190">
        <v>80</v>
      </c>
    </row>
    <row r="20" spans="1:21" s="18" customFormat="1" ht="32.25" customHeight="1">
      <c r="A20" s="57">
        <v>12</v>
      </c>
      <c r="B20" s="231">
        <v>615</v>
      </c>
      <c r="C20" s="94">
        <v>34390</v>
      </c>
      <c r="D20" s="232" t="s">
        <v>1710</v>
      </c>
      <c r="E20" s="143" t="s">
        <v>1709</v>
      </c>
      <c r="F20" s="324">
        <v>5090</v>
      </c>
      <c r="G20" s="209">
        <v>17</v>
      </c>
      <c r="H20" s="21"/>
      <c r="I20" s="57">
        <v>5</v>
      </c>
      <c r="J20" s="172" t="s">
        <v>2158</v>
      </c>
      <c r="K20" s="209"/>
      <c r="L20" s="94"/>
      <c r="M20" s="173"/>
      <c r="N20" s="173"/>
      <c r="O20" s="95"/>
      <c r="P20" s="230"/>
      <c r="T20" s="189">
        <v>1202</v>
      </c>
      <c r="U20" s="190">
        <v>79</v>
      </c>
    </row>
    <row r="21" spans="1:21" s="18" customFormat="1" ht="32.25" customHeight="1">
      <c r="A21" s="57">
        <v>13</v>
      </c>
      <c r="B21" s="231">
        <v>749</v>
      </c>
      <c r="C21" s="94">
        <v>33871</v>
      </c>
      <c r="D21" s="232" t="s">
        <v>1850</v>
      </c>
      <c r="E21" s="143" t="s">
        <v>1849</v>
      </c>
      <c r="F21" s="324">
        <v>5090</v>
      </c>
      <c r="G21" s="209">
        <v>16</v>
      </c>
      <c r="H21" s="21"/>
      <c r="I21" s="57">
        <v>6</v>
      </c>
      <c r="J21" s="172" t="s">
        <v>2159</v>
      </c>
      <c r="K21" s="209"/>
      <c r="L21" s="94"/>
      <c r="M21" s="173"/>
      <c r="N21" s="173"/>
      <c r="O21" s="95"/>
      <c r="P21" s="230"/>
      <c r="T21" s="189">
        <v>1204</v>
      </c>
      <c r="U21" s="190">
        <v>78</v>
      </c>
    </row>
    <row r="22" spans="1:21" s="18" customFormat="1" ht="32.25" customHeight="1">
      <c r="A22" s="57">
        <v>14</v>
      </c>
      <c r="B22" s="231">
        <v>722</v>
      </c>
      <c r="C22" s="94">
        <v>35107</v>
      </c>
      <c r="D22" s="232" t="s">
        <v>1817</v>
      </c>
      <c r="E22" s="143" t="s">
        <v>1816</v>
      </c>
      <c r="F22" s="95">
        <v>5142</v>
      </c>
      <c r="G22" s="209">
        <v>15</v>
      </c>
      <c r="H22" s="21"/>
      <c r="I22" s="201"/>
      <c r="J22" s="202"/>
      <c r="K22" s="202"/>
      <c r="L22" s="202"/>
      <c r="M22" s="205" t="s">
        <v>348</v>
      </c>
      <c r="N22" s="206"/>
      <c r="O22" s="202"/>
      <c r="P22" s="203"/>
      <c r="T22" s="189">
        <v>1210</v>
      </c>
      <c r="U22" s="190">
        <v>75</v>
      </c>
    </row>
    <row r="23" spans="1:21" s="18" customFormat="1" ht="32.25" customHeight="1">
      <c r="A23" s="57">
        <v>15</v>
      </c>
      <c r="B23" s="231">
        <v>597</v>
      </c>
      <c r="C23" s="94">
        <v>34001</v>
      </c>
      <c r="D23" s="232" t="s">
        <v>1678</v>
      </c>
      <c r="E23" s="143" t="s">
        <v>1677</v>
      </c>
      <c r="F23" s="95">
        <v>5207</v>
      </c>
      <c r="G23" s="209">
        <v>14</v>
      </c>
      <c r="H23" s="21"/>
      <c r="I23" s="35" t="s">
        <v>11</v>
      </c>
      <c r="J23" s="32" t="s">
        <v>87</v>
      </c>
      <c r="K23" s="32" t="s">
        <v>86</v>
      </c>
      <c r="L23" s="33" t="s">
        <v>12</v>
      </c>
      <c r="M23" s="34" t="s">
        <v>13</v>
      </c>
      <c r="N23" s="34" t="s">
        <v>505</v>
      </c>
      <c r="O23" s="32" t="s">
        <v>14</v>
      </c>
      <c r="P23" s="32" t="s">
        <v>27</v>
      </c>
      <c r="T23" s="189">
        <v>1213</v>
      </c>
      <c r="U23" s="190">
        <v>74</v>
      </c>
    </row>
    <row r="24" spans="1:21" s="18" customFormat="1" ht="32.25" customHeight="1">
      <c r="A24" s="57">
        <v>16</v>
      </c>
      <c r="B24" s="231">
        <v>675</v>
      </c>
      <c r="C24" s="94">
        <v>0</v>
      </c>
      <c r="D24" s="232" t="s">
        <v>1774</v>
      </c>
      <c r="E24" s="143" t="s">
        <v>1772</v>
      </c>
      <c r="F24" s="95">
        <v>5216</v>
      </c>
      <c r="G24" s="209">
        <v>13</v>
      </c>
      <c r="H24" s="21"/>
      <c r="I24" s="57">
        <v>1</v>
      </c>
      <c r="J24" s="172" t="s">
        <v>2160</v>
      </c>
      <c r="K24" s="209" t="s">
        <v>1705</v>
      </c>
      <c r="L24" s="94" t="s">
        <v>1705</v>
      </c>
      <c r="M24" s="173" t="s">
        <v>1705</v>
      </c>
      <c r="N24" s="173" t="s">
        <v>1705</v>
      </c>
      <c r="O24" s="95"/>
      <c r="P24" s="230"/>
      <c r="T24" s="189">
        <v>1216</v>
      </c>
      <c r="U24" s="190">
        <v>73</v>
      </c>
    </row>
    <row r="25" spans="1:21" s="18" customFormat="1" ht="32.25" customHeight="1">
      <c r="A25" s="57">
        <v>17</v>
      </c>
      <c r="B25" s="231">
        <v>865</v>
      </c>
      <c r="C25" s="94">
        <v>34168</v>
      </c>
      <c r="D25" s="232" t="s">
        <v>1987</v>
      </c>
      <c r="E25" s="143" t="s">
        <v>1986</v>
      </c>
      <c r="F25" s="95">
        <v>5232</v>
      </c>
      <c r="G25" s="209">
        <v>12</v>
      </c>
      <c r="H25" s="21"/>
      <c r="I25" s="57">
        <v>2</v>
      </c>
      <c r="J25" s="172" t="s">
        <v>2161</v>
      </c>
      <c r="K25" s="209"/>
      <c r="L25" s="94"/>
      <c r="M25" s="173"/>
      <c r="N25" s="173"/>
      <c r="O25" s="95"/>
      <c r="P25" s="230"/>
      <c r="T25" s="189">
        <v>1219</v>
      </c>
      <c r="U25" s="190">
        <v>72</v>
      </c>
    </row>
    <row r="26" spans="1:21" s="18" customFormat="1" ht="32.25" customHeight="1">
      <c r="A26" s="57">
        <v>18</v>
      </c>
      <c r="B26" s="231">
        <v>692</v>
      </c>
      <c r="C26" s="94">
        <v>0</v>
      </c>
      <c r="D26" s="232" t="s">
        <v>1786</v>
      </c>
      <c r="E26" s="143" t="s">
        <v>1784</v>
      </c>
      <c r="F26" s="95">
        <v>5251</v>
      </c>
      <c r="G26" s="209">
        <v>11</v>
      </c>
      <c r="H26" s="21"/>
      <c r="I26" s="57">
        <v>3</v>
      </c>
      <c r="J26" s="172" t="s">
        <v>2162</v>
      </c>
      <c r="K26" s="209"/>
      <c r="L26" s="94"/>
      <c r="M26" s="173"/>
      <c r="N26" s="173"/>
      <c r="O26" s="95"/>
      <c r="P26" s="230"/>
      <c r="T26" s="189">
        <v>1222</v>
      </c>
      <c r="U26" s="190">
        <v>71</v>
      </c>
    </row>
    <row r="27" spans="1:21" s="18" customFormat="1" ht="32.25" customHeight="1">
      <c r="A27" s="57">
        <v>19</v>
      </c>
      <c r="B27" s="231">
        <v>803</v>
      </c>
      <c r="C27" s="94">
        <v>35161</v>
      </c>
      <c r="D27" s="232" t="s">
        <v>1904</v>
      </c>
      <c r="E27" s="143" t="s">
        <v>1903</v>
      </c>
      <c r="F27" s="95">
        <v>5350</v>
      </c>
      <c r="G27" s="209">
        <v>10</v>
      </c>
      <c r="H27" s="21"/>
      <c r="I27" s="57">
        <v>4</v>
      </c>
      <c r="J27" s="172" t="s">
        <v>2163</v>
      </c>
      <c r="K27" s="209"/>
      <c r="L27" s="94"/>
      <c r="M27" s="173"/>
      <c r="N27" s="173"/>
      <c r="O27" s="95"/>
      <c r="P27" s="230"/>
      <c r="T27" s="189">
        <v>1225</v>
      </c>
      <c r="U27" s="190">
        <v>70</v>
      </c>
    </row>
    <row r="28" spans="1:21" s="18" customFormat="1" ht="32.25" customHeight="1">
      <c r="A28" s="57">
        <v>20</v>
      </c>
      <c r="B28" s="231">
        <v>810</v>
      </c>
      <c r="C28" s="94" t="s">
        <v>1919</v>
      </c>
      <c r="D28" s="232" t="s">
        <v>1920</v>
      </c>
      <c r="E28" s="143" t="s">
        <v>1918</v>
      </c>
      <c r="F28" s="95">
        <v>5359</v>
      </c>
      <c r="G28" s="209">
        <v>9</v>
      </c>
      <c r="H28" s="21"/>
      <c r="I28" s="57">
        <v>5</v>
      </c>
      <c r="J28" s="172" t="s">
        <v>2164</v>
      </c>
      <c r="K28" s="209"/>
      <c r="L28" s="94"/>
      <c r="M28" s="173"/>
      <c r="N28" s="173"/>
      <c r="O28" s="95"/>
      <c r="P28" s="230"/>
      <c r="T28" s="189">
        <v>1228</v>
      </c>
      <c r="U28" s="190">
        <v>69</v>
      </c>
    </row>
    <row r="29" spans="1:21" s="18" customFormat="1" ht="32.25" customHeight="1">
      <c r="A29" s="57">
        <v>21</v>
      </c>
      <c r="B29" s="231">
        <v>823</v>
      </c>
      <c r="C29" s="94">
        <v>34519</v>
      </c>
      <c r="D29" s="232" t="s">
        <v>1949</v>
      </c>
      <c r="E29" s="143" t="s">
        <v>1948</v>
      </c>
      <c r="F29" s="95">
        <v>5368</v>
      </c>
      <c r="G29" s="209">
        <v>8</v>
      </c>
      <c r="H29" s="21"/>
      <c r="I29" s="57">
        <v>6</v>
      </c>
      <c r="J29" s="172" t="s">
        <v>2165</v>
      </c>
      <c r="K29" s="209" t="s">
        <v>1705</v>
      </c>
      <c r="L29" s="94" t="s">
        <v>1705</v>
      </c>
      <c r="M29" s="173" t="s">
        <v>1705</v>
      </c>
      <c r="N29" s="173" t="s">
        <v>1705</v>
      </c>
      <c r="O29" s="95"/>
      <c r="P29" s="230"/>
      <c r="T29" s="189">
        <v>1231</v>
      </c>
      <c r="U29" s="190">
        <v>68</v>
      </c>
    </row>
    <row r="30" spans="1:21" s="18" customFormat="1" ht="32.25" customHeight="1">
      <c r="A30" s="57">
        <v>22</v>
      </c>
      <c r="B30" s="231">
        <v>653</v>
      </c>
      <c r="C30" s="94">
        <v>32709</v>
      </c>
      <c r="D30" s="232" t="s">
        <v>1743</v>
      </c>
      <c r="E30" s="143" t="s">
        <v>1744</v>
      </c>
      <c r="F30" s="95">
        <v>5391</v>
      </c>
      <c r="G30" s="209">
        <v>7</v>
      </c>
      <c r="H30" s="21"/>
      <c r="I30" s="201"/>
      <c r="J30" s="202"/>
      <c r="K30" s="202"/>
      <c r="L30" s="202"/>
      <c r="M30" s="205" t="s">
        <v>348</v>
      </c>
      <c r="N30" s="206"/>
      <c r="O30" s="202"/>
      <c r="P30" s="203"/>
      <c r="T30" s="189">
        <v>1210</v>
      </c>
      <c r="U30" s="190">
        <v>75</v>
      </c>
    </row>
    <row r="31" spans="1:21" s="18" customFormat="1" ht="32.25" customHeight="1">
      <c r="A31" s="57">
        <v>23</v>
      </c>
      <c r="B31" s="231">
        <v>569</v>
      </c>
      <c r="C31" s="94">
        <v>34582</v>
      </c>
      <c r="D31" s="232" t="s">
        <v>1666</v>
      </c>
      <c r="E31" s="143" t="s">
        <v>1665</v>
      </c>
      <c r="F31" s="95">
        <v>5481</v>
      </c>
      <c r="G31" s="209">
        <v>6</v>
      </c>
      <c r="H31" s="21"/>
      <c r="I31" s="35" t="s">
        <v>11</v>
      </c>
      <c r="J31" s="32" t="s">
        <v>87</v>
      </c>
      <c r="K31" s="32" t="s">
        <v>86</v>
      </c>
      <c r="L31" s="33" t="s">
        <v>12</v>
      </c>
      <c r="M31" s="34" t="s">
        <v>13</v>
      </c>
      <c r="N31" s="34" t="s">
        <v>505</v>
      </c>
      <c r="O31" s="32" t="s">
        <v>14</v>
      </c>
      <c r="P31" s="32" t="s">
        <v>27</v>
      </c>
      <c r="T31" s="189">
        <v>1213</v>
      </c>
      <c r="U31" s="190">
        <v>74</v>
      </c>
    </row>
    <row r="32" spans="1:21" s="18" customFormat="1" ht="32.25" customHeight="1">
      <c r="A32" s="57">
        <v>24</v>
      </c>
      <c r="B32" s="231">
        <v>728</v>
      </c>
      <c r="C32" s="94">
        <v>34916</v>
      </c>
      <c r="D32" s="232" t="s">
        <v>1829</v>
      </c>
      <c r="E32" s="143" t="s">
        <v>1828</v>
      </c>
      <c r="F32" s="95">
        <v>5488</v>
      </c>
      <c r="G32" s="209">
        <v>5</v>
      </c>
      <c r="H32" s="21"/>
      <c r="I32" s="57">
        <v>1</v>
      </c>
      <c r="J32" s="172" t="s">
        <v>2166</v>
      </c>
      <c r="K32" s="209" t="s">
        <v>1705</v>
      </c>
      <c r="L32" s="94" t="s">
        <v>1705</v>
      </c>
      <c r="M32" s="173" t="s">
        <v>1705</v>
      </c>
      <c r="N32" s="173" t="s">
        <v>1705</v>
      </c>
      <c r="O32" s="95"/>
      <c r="P32" s="230"/>
      <c r="T32" s="189">
        <v>1216</v>
      </c>
      <c r="U32" s="190">
        <v>73</v>
      </c>
    </row>
    <row r="33" spans="1:21" s="18" customFormat="1" ht="32.25" customHeight="1">
      <c r="A33" s="57">
        <v>25</v>
      </c>
      <c r="B33" s="231">
        <v>637</v>
      </c>
      <c r="C33" s="94">
        <v>33973</v>
      </c>
      <c r="D33" s="232" t="s">
        <v>1733</v>
      </c>
      <c r="E33" s="143" t="s">
        <v>1732</v>
      </c>
      <c r="F33" s="95">
        <v>5590</v>
      </c>
      <c r="G33" s="209">
        <v>4</v>
      </c>
      <c r="H33" s="21"/>
      <c r="I33" s="57">
        <v>2</v>
      </c>
      <c r="J33" s="172" t="s">
        <v>2167</v>
      </c>
      <c r="K33" s="209"/>
      <c r="L33" s="94"/>
      <c r="M33" s="173"/>
      <c r="N33" s="173"/>
      <c r="O33" s="95"/>
      <c r="P33" s="230"/>
      <c r="T33" s="189">
        <v>1219</v>
      </c>
      <c r="U33" s="190">
        <v>72</v>
      </c>
    </row>
    <row r="34" spans="1:21" s="18" customFormat="1" ht="32.25" customHeight="1">
      <c r="A34" s="57">
        <v>26</v>
      </c>
      <c r="B34" s="231">
        <v>778</v>
      </c>
      <c r="C34" s="94">
        <v>33535</v>
      </c>
      <c r="D34" s="232" t="s">
        <v>1876</v>
      </c>
      <c r="E34" s="143" t="s">
        <v>1874</v>
      </c>
      <c r="F34" s="95">
        <v>5600</v>
      </c>
      <c r="G34" s="209">
        <v>3</v>
      </c>
      <c r="H34" s="21"/>
      <c r="I34" s="57">
        <v>3</v>
      </c>
      <c r="J34" s="172" t="s">
        <v>2168</v>
      </c>
      <c r="K34" s="209"/>
      <c r="L34" s="94"/>
      <c r="M34" s="173"/>
      <c r="N34" s="173"/>
      <c r="O34" s="95"/>
      <c r="P34" s="230"/>
      <c r="T34" s="189">
        <v>1222</v>
      </c>
      <c r="U34" s="190">
        <v>71</v>
      </c>
    </row>
    <row r="35" spans="1:21" s="18" customFormat="1" ht="32.25" customHeight="1">
      <c r="A35" s="57">
        <v>27</v>
      </c>
      <c r="B35" s="231">
        <v>710</v>
      </c>
      <c r="C35" s="94" t="s">
        <v>1809</v>
      </c>
      <c r="D35" s="232" t="s">
        <v>1810</v>
      </c>
      <c r="E35" s="143" t="s">
        <v>1806</v>
      </c>
      <c r="F35" s="95">
        <v>5602</v>
      </c>
      <c r="G35" s="209">
        <v>2</v>
      </c>
      <c r="H35" s="21"/>
      <c r="I35" s="57">
        <v>4</v>
      </c>
      <c r="J35" s="172" t="s">
        <v>2169</v>
      </c>
      <c r="K35" s="209"/>
      <c r="L35" s="94"/>
      <c r="M35" s="173"/>
      <c r="N35" s="173"/>
      <c r="O35" s="95"/>
      <c r="P35" s="230"/>
      <c r="T35" s="189">
        <v>1225</v>
      </c>
      <c r="U35" s="190">
        <v>70</v>
      </c>
    </row>
    <row r="36" spans="1:21" s="18" customFormat="1" ht="32.25" customHeight="1">
      <c r="A36" s="57" t="s">
        <v>2241</v>
      </c>
      <c r="B36" s="231">
        <v>818</v>
      </c>
      <c r="C36" s="94">
        <v>34987</v>
      </c>
      <c r="D36" s="232" t="s">
        <v>1944</v>
      </c>
      <c r="E36" s="342" t="s">
        <v>2111</v>
      </c>
      <c r="F36" s="95">
        <v>5614</v>
      </c>
      <c r="G36" s="209" t="s">
        <v>2241</v>
      </c>
      <c r="H36" s="21"/>
      <c r="I36" s="57">
        <v>5</v>
      </c>
      <c r="J36" s="172" t="s">
        <v>2170</v>
      </c>
      <c r="K36" s="209"/>
      <c r="L36" s="94"/>
      <c r="M36" s="173"/>
      <c r="N36" s="173"/>
      <c r="O36" s="95"/>
      <c r="P36" s="230"/>
      <c r="T36" s="189">
        <v>1228</v>
      </c>
      <c r="U36" s="190">
        <v>69</v>
      </c>
    </row>
    <row r="37" spans="1:21" s="18" customFormat="1" ht="32.25" customHeight="1">
      <c r="A37" s="57">
        <v>28</v>
      </c>
      <c r="B37" s="231">
        <v>533</v>
      </c>
      <c r="C37" s="94">
        <v>33818</v>
      </c>
      <c r="D37" s="232" t="s">
        <v>2042</v>
      </c>
      <c r="E37" s="143" t="s">
        <v>2040</v>
      </c>
      <c r="F37" s="95">
        <v>5617</v>
      </c>
      <c r="G37" s="209">
        <v>1</v>
      </c>
      <c r="H37" s="21"/>
      <c r="I37" s="57">
        <v>6</v>
      </c>
      <c r="J37" s="172" t="s">
        <v>2171</v>
      </c>
      <c r="K37" s="209"/>
      <c r="L37" s="94"/>
      <c r="M37" s="173"/>
      <c r="N37" s="173"/>
      <c r="O37" s="95"/>
      <c r="P37" s="230"/>
      <c r="T37" s="189">
        <v>1231</v>
      </c>
      <c r="U37" s="190">
        <v>68</v>
      </c>
    </row>
    <row r="38" spans="1:21" s="18" customFormat="1" ht="32.25" customHeight="1">
      <c r="A38" s="57">
        <v>29</v>
      </c>
      <c r="B38" s="231">
        <v>837</v>
      </c>
      <c r="C38" s="94">
        <v>33566</v>
      </c>
      <c r="D38" s="232" t="s">
        <v>1964</v>
      </c>
      <c r="E38" s="143" t="s">
        <v>1962</v>
      </c>
      <c r="F38" s="95">
        <v>5623</v>
      </c>
      <c r="G38" s="209"/>
      <c r="H38" s="21"/>
      <c r="I38" s="201"/>
      <c r="J38" s="202"/>
      <c r="K38" s="202"/>
      <c r="L38" s="202"/>
      <c r="M38" s="205" t="s">
        <v>348</v>
      </c>
      <c r="N38" s="206"/>
      <c r="O38" s="202"/>
      <c r="P38" s="203"/>
      <c r="T38" s="189">
        <v>1210</v>
      </c>
      <c r="U38" s="190">
        <v>75</v>
      </c>
    </row>
    <row r="39" spans="1:21" s="18" customFormat="1" ht="32.25" customHeight="1">
      <c r="A39" s="57">
        <v>30</v>
      </c>
      <c r="B39" s="231">
        <v>584</v>
      </c>
      <c r="C39" s="94">
        <v>34423</v>
      </c>
      <c r="D39" s="232" t="s">
        <v>1676</v>
      </c>
      <c r="E39" s="143" t="s">
        <v>1675</v>
      </c>
      <c r="F39" s="95">
        <v>5639</v>
      </c>
      <c r="G39" s="209"/>
      <c r="H39" s="21"/>
      <c r="I39" s="35" t="s">
        <v>11</v>
      </c>
      <c r="J39" s="32" t="s">
        <v>87</v>
      </c>
      <c r="K39" s="32" t="s">
        <v>86</v>
      </c>
      <c r="L39" s="33" t="s">
        <v>12</v>
      </c>
      <c r="M39" s="34" t="s">
        <v>13</v>
      </c>
      <c r="N39" s="34" t="s">
        <v>505</v>
      </c>
      <c r="O39" s="32" t="s">
        <v>14</v>
      </c>
      <c r="P39" s="32" t="s">
        <v>27</v>
      </c>
      <c r="T39" s="189">
        <v>1213</v>
      </c>
      <c r="U39" s="190">
        <v>74</v>
      </c>
    </row>
    <row r="40" spans="1:21" s="18" customFormat="1" ht="32.25" customHeight="1">
      <c r="A40" s="57">
        <v>31</v>
      </c>
      <c r="B40" s="231">
        <v>781</v>
      </c>
      <c r="C40" s="94">
        <v>35321</v>
      </c>
      <c r="D40" s="232" t="s">
        <v>1888</v>
      </c>
      <c r="E40" s="143" t="s">
        <v>1887</v>
      </c>
      <c r="F40" s="95">
        <v>5682</v>
      </c>
      <c r="G40" s="209"/>
      <c r="H40" s="21"/>
      <c r="I40" s="57">
        <v>1</v>
      </c>
      <c r="J40" s="172" t="s">
        <v>2166</v>
      </c>
      <c r="K40" s="209" t="s">
        <v>1705</v>
      </c>
      <c r="L40" s="94" t="s">
        <v>1705</v>
      </c>
      <c r="M40" s="173" t="s">
        <v>1705</v>
      </c>
      <c r="N40" s="173" t="s">
        <v>1705</v>
      </c>
      <c r="O40" s="95"/>
      <c r="P40" s="230"/>
      <c r="T40" s="189">
        <v>1216</v>
      </c>
      <c r="U40" s="190">
        <v>73</v>
      </c>
    </row>
    <row r="41" spans="1:21" s="18" customFormat="1" ht="32.25" customHeight="1">
      <c r="A41" s="57">
        <v>32</v>
      </c>
      <c r="B41" s="231">
        <v>670</v>
      </c>
      <c r="C41" s="94">
        <v>32325</v>
      </c>
      <c r="D41" s="232" t="s">
        <v>1757</v>
      </c>
      <c r="E41" s="143" t="s">
        <v>1756</v>
      </c>
      <c r="F41" s="95">
        <v>5713</v>
      </c>
      <c r="G41" s="209"/>
      <c r="H41" s="21"/>
      <c r="I41" s="57">
        <v>2</v>
      </c>
      <c r="J41" s="172" t="s">
        <v>2167</v>
      </c>
      <c r="K41" s="209"/>
      <c r="L41" s="94"/>
      <c r="M41" s="173"/>
      <c r="N41" s="173"/>
      <c r="O41" s="95"/>
      <c r="P41" s="230"/>
      <c r="T41" s="189">
        <v>1219</v>
      </c>
      <c r="U41" s="190">
        <v>72</v>
      </c>
    </row>
    <row r="42" spans="1:21" s="18" customFormat="1" ht="32.25" customHeight="1">
      <c r="A42" s="57">
        <v>33</v>
      </c>
      <c r="B42" s="231">
        <v>543</v>
      </c>
      <c r="C42" s="94">
        <v>35146</v>
      </c>
      <c r="D42" s="232" t="s">
        <v>2071</v>
      </c>
      <c r="E42" s="143" t="s">
        <v>2070</v>
      </c>
      <c r="F42" s="95">
        <v>5733</v>
      </c>
      <c r="G42" s="209"/>
      <c r="H42" s="21"/>
      <c r="I42" s="57">
        <v>3</v>
      </c>
      <c r="J42" s="172" t="s">
        <v>2168</v>
      </c>
      <c r="K42" s="209"/>
      <c r="L42" s="94"/>
      <c r="M42" s="173"/>
      <c r="N42" s="173"/>
      <c r="O42" s="95"/>
      <c r="P42" s="230"/>
      <c r="T42" s="189">
        <v>1222</v>
      </c>
      <c r="U42" s="190">
        <v>71</v>
      </c>
    </row>
    <row r="43" spans="1:21" s="18" customFormat="1" ht="32.25" customHeight="1">
      <c r="A43" s="57">
        <v>34</v>
      </c>
      <c r="B43" s="231">
        <v>735</v>
      </c>
      <c r="C43" s="94">
        <v>35156</v>
      </c>
      <c r="D43" s="232" t="s">
        <v>1833</v>
      </c>
      <c r="E43" s="143" t="s">
        <v>1832</v>
      </c>
      <c r="F43" s="95">
        <v>5742</v>
      </c>
      <c r="G43" s="209"/>
      <c r="H43" s="21"/>
      <c r="I43" s="57">
        <v>4</v>
      </c>
      <c r="J43" s="172" t="s">
        <v>2169</v>
      </c>
      <c r="K43" s="209"/>
      <c r="L43" s="94"/>
      <c r="M43" s="173"/>
      <c r="N43" s="173"/>
      <c r="O43" s="95"/>
      <c r="P43" s="230"/>
      <c r="T43" s="189">
        <v>1225</v>
      </c>
      <c r="U43" s="190">
        <v>70</v>
      </c>
    </row>
    <row r="44" spans="1:21" s="18" customFormat="1" ht="32.25" customHeight="1">
      <c r="A44" s="57">
        <v>35</v>
      </c>
      <c r="B44" s="231">
        <v>808</v>
      </c>
      <c r="C44" s="94" t="s">
        <v>2077</v>
      </c>
      <c r="D44" s="232" t="s">
        <v>2078</v>
      </c>
      <c r="E44" s="342" t="s">
        <v>2079</v>
      </c>
      <c r="F44" s="95">
        <v>5798</v>
      </c>
      <c r="G44" s="209"/>
      <c r="H44" s="21"/>
      <c r="I44" s="57">
        <v>5</v>
      </c>
      <c r="J44" s="172" t="s">
        <v>2170</v>
      </c>
      <c r="K44" s="209"/>
      <c r="L44" s="94"/>
      <c r="M44" s="173"/>
      <c r="N44" s="173"/>
      <c r="O44" s="95"/>
      <c r="P44" s="230"/>
      <c r="T44" s="189">
        <v>1228</v>
      </c>
      <c r="U44" s="190">
        <v>69</v>
      </c>
    </row>
    <row r="45" spans="1:21" s="18" customFormat="1" ht="32.25" customHeight="1">
      <c r="A45" s="57">
        <v>36</v>
      </c>
      <c r="B45" s="231">
        <v>610</v>
      </c>
      <c r="C45" s="94">
        <v>35193</v>
      </c>
      <c r="D45" s="232" t="s">
        <v>2093</v>
      </c>
      <c r="E45" s="342" t="s">
        <v>2075</v>
      </c>
      <c r="F45" s="95">
        <v>5825</v>
      </c>
      <c r="G45" s="209"/>
      <c r="H45" s="21"/>
      <c r="I45" s="57">
        <v>6</v>
      </c>
      <c r="J45" s="172" t="s">
        <v>2171</v>
      </c>
      <c r="K45" s="209"/>
      <c r="L45" s="94"/>
      <c r="M45" s="173"/>
      <c r="N45" s="173"/>
      <c r="O45" s="95"/>
      <c r="P45" s="230"/>
      <c r="T45" s="189">
        <v>1231</v>
      </c>
      <c r="U45" s="190">
        <v>68</v>
      </c>
    </row>
    <row r="46" spans="1:21" s="18" customFormat="1" ht="32.25" customHeight="1">
      <c r="A46" s="57">
        <v>37</v>
      </c>
      <c r="B46" s="231">
        <v>849</v>
      </c>
      <c r="C46" s="94">
        <v>34707</v>
      </c>
      <c r="D46" s="232" t="s">
        <v>1975</v>
      </c>
      <c r="E46" s="143" t="s">
        <v>1973</v>
      </c>
      <c r="F46" s="95">
        <v>5860</v>
      </c>
      <c r="G46" s="209"/>
      <c r="H46" s="21"/>
      <c r="I46" s="201"/>
      <c r="J46" s="202"/>
      <c r="K46" s="202"/>
      <c r="L46" s="202"/>
      <c r="M46" s="205" t="s">
        <v>348</v>
      </c>
      <c r="N46" s="206"/>
      <c r="O46" s="202"/>
      <c r="P46" s="203"/>
      <c r="T46" s="189">
        <v>1210</v>
      </c>
      <c r="U46" s="190">
        <v>75</v>
      </c>
    </row>
    <row r="47" spans="1:21" s="18" customFormat="1" ht="32.25" customHeight="1">
      <c r="A47" s="57">
        <v>38</v>
      </c>
      <c r="B47" s="231">
        <v>600</v>
      </c>
      <c r="C47" s="94">
        <v>34080</v>
      </c>
      <c r="D47" s="232" t="s">
        <v>1692</v>
      </c>
      <c r="E47" s="143" t="s">
        <v>1691</v>
      </c>
      <c r="F47" s="95">
        <v>5863</v>
      </c>
      <c r="G47" s="209"/>
      <c r="H47" s="21"/>
      <c r="I47" s="35" t="s">
        <v>11</v>
      </c>
      <c r="J47" s="32" t="s">
        <v>87</v>
      </c>
      <c r="K47" s="32" t="s">
        <v>86</v>
      </c>
      <c r="L47" s="33" t="s">
        <v>12</v>
      </c>
      <c r="M47" s="34" t="s">
        <v>13</v>
      </c>
      <c r="N47" s="34" t="s">
        <v>505</v>
      </c>
      <c r="O47" s="32" t="s">
        <v>14</v>
      </c>
      <c r="P47" s="32" t="s">
        <v>27</v>
      </c>
      <c r="T47" s="189">
        <v>1213</v>
      </c>
      <c r="U47" s="190">
        <v>74</v>
      </c>
    </row>
    <row r="48" spans="1:21" s="18" customFormat="1" ht="32.25" customHeight="1">
      <c r="A48" s="57">
        <v>39</v>
      </c>
      <c r="B48" s="231">
        <v>811</v>
      </c>
      <c r="C48" s="94" t="s">
        <v>1927</v>
      </c>
      <c r="D48" s="232" t="s">
        <v>1928</v>
      </c>
      <c r="E48" s="143" t="s">
        <v>2079</v>
      </c>
      <c r="F48" s="95">
        <v>5893</v>
      </c>
      <c r="G48" s="209"/>
      <c r="H48" s="21"/>
      <c r="I48" s="57">
        <v>1</v>
      </c>
      <c r="J48" s="172" t="s">
        <v>2166</v>
      </c>
      <c r="K48" s="209" t="s">
        <v>1705</v>
      </c>
      <c r="L48" s="94" t="s">
        <v>1705</v>
      </c>
      <c r="M48" s="173" t="s">
        <v>1705</v>
      </c>
      <c r="N48" s="173" t="s">
        <v>1705</v>
      </c>
      <c r="O48" s="95"/>
      <c r="P48" s="230"/>
      <c r="T48" s="189">
        <v>1216</v>
      </c>
      <c r="U48" s="190">
        <v>73</v>
      </c>
    </row>
    <row r="49" spans="1:21" s="18" customFormat="1" ht="32.25" customHeight="1">
      <c r="A49" s="57">
        <v>40</v>
      </c>
      <c r="B49" s="231">
        <v>882</v>
      </c>
      <c r="C49" s="94" t="s">
        <v>2094</v>
      </c>
      <c r="D49" s="232" t="s">
        <v>2095</v>
      </c>
      <c r="E49" s="143" t="s">
        <v>2082</v>
      </c>
      <c r="F49" s="95">
        <v>5956</v>
      </c>
      <c r="G49" s="209"/>
      <c r="H49" s="21"/>
      <c r="I49" s="57">
        <v>2</v>
      </c>
      <c r="J49" s="172" t="s">
        <v>2167</v>
      </c>
      <c r="K49" s="209"/>
      <c r="L49" s="94"/>
      <c r="M49" s="173"/>
      <c r="N49" s="173"/>
      <c r="O49" s="95"/>
      <c r="P49" s="230"/>
      <c r="T49" s="189">
        <v>1219</v>
      </c>
      <c r="U49" s="190">
        <v>72</v>
      </c>
    </row>
    <row r="50" spans="1:21" s="18" customFormat="1" ht="32.25" customHeight="1">
      <c r="A50" s="57">
        <v>41</v>
      </c>
      <c r="B50" s="231">
        <v>546</v>
      </c>
      <c r="C50" s="94">
        <v>34777</v>
      </c>
      <c r="D50" s="232" t="s">
        <v>2056</v>
      </c>
      <c r="E50" s="143" t="s">
        <v>2054</v>
      </c>
      <c r="F50" s="95">
        <v>10435</v>
      </c>
      <c r="G50" s="209"/>
      <c r="H50" s="21"/>
      <c r="I50" s="57">
        <v>3</v>
      </c>
      <c r="J50" s="172" t="s">
        <v>2168</v>
      </c>
      <c r="K50" s="209"/>
      <c r="L50" s="94"/>
      <c r="M50" s="173"/>
      <c r="N50" s="173"/>
      <c r="O50" s="95"/>
      <c r="P50" s="230"/>
      <c r="T50" s="189">
        <v>1222</v>
      </c>
      <c r="U50" s="190">
        <v>71</v>
      </c>
    </row>
    <row r="51" spans="1:21" s="18" customFormat="1" ht="32.25" customHeight="1">
      <c r="A51" s="57" t="s">
        <v>2241</v>
      </c>
      <c r="B51" s="231">
        <v>817</v>
      </c>
      <c r="C51" s="94">
        <v>34747</v>
      </c>
      <c r="D51" s="232" t="s">
        <v>1943</v>
      </c>
      <c r="E51" s="143" t="s">
        <v>1942</v>
      </c>
      <c r="F51" s="95" t="s">
        <v>2278</v>
      </c>
      <c r="G51" s="209"/>
      <c r="H51" s="21"/>
      <c r="I51" s="57">
        <v>4</v>
      </c>
      <c r="J51" s="172" t="s">
        <v>2169</v>
      </c>
      <c r="K51" s="209"/>
      <c r="L51" s="94"/>
      <c r="M51" s="173"/>
      <c r="N51" s="173"/>
      <c r="O51" s="95"/>
      <c r="P51" s="230"/>
      <c r="T51" s="189">
        <v>1225</v>
      </c>
      <c r="U51" s="190">
        <v>70</v>
      </c>
    </row>
    <row r="52" spans="1:21" s="18" customFormat="1" ht="32.25" customHeight="1">
      <c r="A52" s="57" t="s">
        <v>2241</v>
      </c>
      <c r="B52" s="231">
        <v>674</v>
      </c>
      <c r="C52" s="94">
        <v>34527</v>
      </c>
      <c r="D52" s="232" t="s">
        <v>1770</v>
      </c>
      <c r="E52" s="143" t="s">
        <v>1769</v>
      </c>
      <c r="F52" s="95" t="s">
        <v>2255</v>
      </c>
      <c r="G52" s="209"/>
      <c r="H52" s="21"/>
      <c r="I52" s="57">
        <v>5</v>
      </c>
      <c r="J52" s="172" t="s">
        <v>2170</v>
      </c>
      <c r="K52" s="209"/>
      <c r="L52" s="94"/>
      <c r="M52" s="173"/>
      <c r="N52" s="173"/>
      <c r="O52" s="95"/>
      <c r="P52" s="230"/>
      <c r="T52" s="189">
        <v>1228</v>
      </c>
      <c r="U52" s="190">
        <v>69</v>
      </c>
    </row>
    <row r="53" spans="1:21" s="18" customFormat="1" ht="36.75" customHeight="1">
      <c r="A53" s="604" t="s">
        <v>2256</v>
      </c>
      <c r="B53" s="604"/>
      <c r="C53" s="604"/>
      <c r="D53" s="604"/>
      <c r="E53" s="604"/>
      <c r="F53" s="604"/>
      <c r="G53" s="604"/>
      <c r="H53" s="604"/>
      <c r="I53" s="604"/>
      <c r="J53" s="604"/>
      <c r="K53" s="604"/>
      <c r="L53" s="604"/>
      <c r="M53" s="604"/>
      <c r="N53" s="604"/>
      <c r="O53" s="604"/>
      <c r="P53" s="604"/>
      <c r="T53" s="189"/>
      <c r="U53" s="190"/>
    </row>
    <row r="54" spans="1:21" ht="14.25" customHeight="1">
      <c r="A54" s="25" t="s">
        <v>18</v>
      </c>
      <c r="B54" s="25"/>
      <c r="C54" s="25"/>
      <c r="D54" s="42"/>
      <c r="E54" s="36" t="s">
        <v>0</v>
      </c>
      <c r="F54" s="31" t="s">
        <v>1</v>
      </c>
      <c r="G54" s="22"/>
      <c r="H54" s="26" t="s">
        <v>2</v>
      </c>
      <c r="I54" s="26"/>
      <c r="J54" s="26"/>
      <c r="K54" s="26"/>
      <c r="M54" s="38" t="s">
        <v>3</v>
      </c>
      <c r="N54" s="39" t="s">
        <v>3</v>
      </c>
      <c r="O54" s="22" t="s">
        <v>3</v>
      </c>
      <c r="P54" s="25"/>
      <c r="Q54" s="27"/>
      <c r="T54" s="189">
        <v>1280</v>
      </c>
      <c r="U54" s="190">
        <v>54</v>
      </c>
    </row>
    <row r="55" spans="1:21">
      <c r="E55" s="37" t="s">
        <v>1962</v>
      </c>
      <c r="T55" s="189">
        <v>1285</v>
      </c>
      <c r="U55" s="190">
        <v>53</v>
      </c>
    </row>
    <row r="56" spans="1:21" ht="25.5">
      <c r="E56" s="37" t="s">
        <v>1769</v>
      </c>
      <c r="T56" s="189">
        <v>1290</v>
      </c>
      <c r="U56" s="190">
        <v>52</v>
      </c>
    </row>
    <row r="57" spans="1:21">
      <c r="E57" s="37" t="s">
        <v>1691</v>
      </c>
      <c r="T57" s="189">
        <v>1295</v>
      </c>
      <c r="U57" s="190">
        <v>51</v>
      </c>
    </row>
    <row r="58" spans="1:21">
      <c r="E58" s="37" t="s">
        <v>1648</v>
      </c>
      <c r="T58" s="189">
        <v>1300</v>
      </c>
      <c r="U58" s="190">
        <v>50</v>
      </c>
    </row>
    <row r="59" spans="1:21">
      <c r="E59" s="37" t="s">
        <v>1816</v>
      </c>
      <c r="T59" s="189">
        <v>1305</v>
      </c>
      <c r="U59" s="190">
        <v>49</v>
      </c>
    </row>
    <row r="60" spans="1:21">
      <c r="E60" s="37" t="s">
        <v>1795</v>
      </c>
      <c r="T60" s="189">
        <v>1310</v>
      </c>
      <c r="U60" s="190">
        <v>48</v>
      </c>
    </row>
    <row r="61" spans="1:21">
      <c r="E61" s="37" t="s">
        <v>1874</v>
      </c>
      <c r="T61" s="189">
        <v>1315</v>
      </c>
      <c r="U61" s="190">
        <v>47</v>
      </c>
    </row>
    <row r="62" spans="1:21" ht="25.5">
      <c r="E62" s="37" t="s">
        <v>1719</v>
      </c>
      <c r="T62" s="189">
        <v>1320</v>
      </c>
      <c r="U62" s="190">
        <v>46</v>
      </c>
    </row>
    <row r="63" spans="1:21">
      <c r="E63" s="37" t="s">
        <v>1665</v>
      </c>
      <c r="T63" s="189">
        <v>1325</v>
      </c>
      <c r="U63" s="190">
        <v>45</v>
      </c>
    </row>
    <row r="64" spans="1:21" ht="25.5">
      <c r="E64" s="37" t="s">
        <v>1973</v>
      </c>
      <c r="T64" s="189">
        <v>1330</v>
      </c>
      <c r="U64" s="190">
        <v>44</v>
      </c>
    </row>
    <row r="65" spans="5:21" ht="25.5">
      <c r="E65" s="37" t="s">
        <v>1756</v>
      </c>
      <c r="T65" s="189">
        <v>1335</v>
      </c>
      <c r="U65" s="190">
        <v>43</v>
      </c>
    </row>
    <row r="66" spans="5:21">
      <c r="E66" s="37" t="s">
        <v>1700</v>
      </c>
      <c r="T66" s="189">
        <v>1340</v>
      </c>
      <c r="U66" s="190">
        <v>42</v>
      </c>
    </row>
    <row r="67" spans="5:21" ht="25.5">
      <c r="E67" s="37" t="s">
        <v>1660</v>
      </c>
      <c r="T67" s="189">
        <v>1345</v>
      </c>
      <c r="U67" s="190">
        <v>41</v>
      </c>
    </row>
    <row r="68" spans="5:21">
      <c r="E68" s="37" t="s">
        <v>1806</v>
      </c>
      <c r="T68" s="189">
        <v>1350</v>
      </c>
      <c r="U68" s="190">
        <v>40</v>
      </c>
    </row>
    <row r="69" spans="5:21">
      <c r="E69" s="37" t="s">
        <v>2054</v>
      </c>
      <c r="T69" s="189">
        <v>1355</v>
      </c>
      <c r="U69" s="190">
        <v>39</v>
      </c>
    </row>
    <row r="70" spans="5:21">
      <c r="E70" s="37" t="s">
        <v>1870</v>
      </c>
      <c r="T70" s="189">
        <v>1365</v>
      </c>
      <c r="U70" s="190">
        <v>38</v>
      </c>
    </row>
    <row r="71" spans="5:21">
      <c r="E71" s="37" t="s">
        <v>1675</v>
      </c>
      <c r="T71" s="189">
        <v>1375</v>
      </c>
      <c r="U71" s="190">
        <v>37</v>
      </c>
    </row>
    <row r="72" spans="5:21">
      <c r="E72" s="37" t="s">
        <v>1832</v>
      </c>
      <c r="T72" s="189">
        <v>1385</v>
      </c>
      <c r="U72" s="190">
        <v>36</v>
      </c>
    </row>
    <row r="73" spans="5:21">
      <c r="E73" s="37" t="s">
        <v>2062</v>
      </c>
      <c r="T73" s="189">
        <v>1395</v>
      </c>
      <c r="U73" s="190">
        <v>35</v>
      </c>
    </row>
    <row r="74" spans="5:21">
      <c r="E74" s="37" t="s">
        <v>1999</v>
      </c>
      <c r="T74" s="189">
        <v>1405</v>
      </c>
      <c r="U74" s="190">
        <v>34</v>
      </c>
    </row>
    <row r="75" spans="5:21" ht="25.5">
      <c r="E75" s="37" t="s">
        <v>2064</v>
      </c>
      <c r="T75" s="189">
        <v>1415</v>
      </c>
      <c r="U75" s="190">
        <v>33</v>
      </c>
    </row>
    <row r="76" spans="5:21" ht="25.5">
      <c r="E76" s="37" t="s">
        <v>2026</v>
      </c>
      <c r="T76" s="189">
        <v>1425</v>
      </c>
      <c r="U76" s="190">
        <v>32</v>
      </c>
    </row>
    <row r="77" spans="5:21">
      <c r="E77" s="37" t="s">
        <v>1986</v>
      </c>
      <c r="T77" s="189">
        <v>1435</v>
      </c>
      <c r="U77" s="190">
        <v>31</v>
      </c>
    </row>
    <row r="78" spans="5:21" ht="25.5">
      <c r="E78" s="37" t="s">
        <v>1918</v>
      </c>
      <c r="T78" s="189">
        <v>1445</v>
      </c>
      <c r="U78" s="190">
        <v>30</v>
      </c>
    </row>
    <row r="79" spans="5:21">
      <c r="E79" s="37" t="s">
        <v>1849</v>
      </c>
      <c r="T79" s="189">
        <v>1455</v>
      </c>
      <c r="U79" s="190">
        <v>29</v>
      </c>
    </row>
    <row r="80" spans="5:21" ht="25.5">
      <c r="E80" s="37" t="s">
        <v>1940</v>
      </c>
      <c r="T80" s="189">
        <v>1465</v>
      </c>
      <c r="U80" s="190">
        <v>28</v>
      </c>
    </row>
    <row r="81" spans="5:21">
      <c r="E81" s="37" t="s">
        <v>2029</v>
      </c>
      <c r="T81" s="189">
        <v>1475</v>
      </c>
      <c r="U81" s="190">
        <v>27</v>
      </c>
    </row>
    <row r="82" spans="5:21" ht="25.5">
      <c r="E82" s="37" t="s">
        <v>1846</v>
      </c>
      <c r="T82" s="189">
        <v>1485</v>
      </c>
      <c r="U82" s="190">
        <v>26</v>
      </c>
    </row>
    <row r="83" spans="5:21">
      <c r="E83" s="37" t="s">
        <v>1858</v>
      </c>
      <c r="T83" s="189">
        <v>1495</v>
      </c>
      <c r="U83" s="190">
        <v>25</v>
      </c>
    </row>
    <row r="84" spans="5:21">
      <c r="E84" s="37" t="s">
        <v>1709</v>
      </c>
      <c r="T84" s="189">
        <v>1505</v>
      </c>
      <c r="U84" s="190">
        <v>24</v>
      </c>
    </row>
    <row r="85" spans="5:21" ht="25.5">
      <c r="E85" s="37" t="s">
        <v>1784</v>
      </c>
      <c r="T85" s="189">
        <v>1515</v>
      </c>
      <c r="U85" s="190">
        <v>23</v>
      </c>
    </row>
    <row r="86" spans="5:21">
      <c r="E86" s="37" t="s">
        <v>1732</v>
      </c>
      <c r="T86" s="189">
        <v>1525</v>
      </c>
      <c r="U86" s="190">
        <v>22</v>
      </c>
    </row>
    <row r="87" spans="5:21">
      <c r="E87" s="37" t="s">
        <v>1677</v>
      </c>
      <c r="T87" s="189">
        <v>1535</v>
      </c>
      <c r="U87" s="190">
        <v>21</v>
      </c>
    </row>
    <row r="88" spans="5:21">
      <c r="E88" s="37" t="s">
        <v>1955</v>
      </c>
      <c r="T88" s="189">
        <v>1545</v>
      </c>
      <c r="U88" s="190">
        <v>20</v>
      </c>
    </row>
    <row r="89" spans="5:21" ht="25.5">
      <c r="E89" s="37" t="s">
        <v>1772</v>
      </c>
      <c r="T89" s="189">
        <v>1555</v>
      </c>
      <c r="U89" s="190">
        <v>19</v>
      </c>
    </row>
    <row r="90" spans="5:21">
      <c r="E90" s="37" t="s">
        <v>2070</v>
      </c>
      <c r="T90" s="189">
        <v>1565</v>
      </c>
      <c r="U90" s="190">
        <v>18</v>
      </c>
    </row>
    <row r="91" spans="5:21">
      <c r="E91" s="37" t="s">
        <v>1903</v>
      </c>
      <c r="T91" s="189">
        <v>1575</v>
      </c>
      <c r="U91" s="190">
        <v>17</v>
      </c>
    </row>
    <row r="92" spans="5:21">
      <c r="E92" s="37" t="s">
        <v>2040</v>
      </c>
      <c r="T92" s="189">
        <v>1585</v>
      </c>
      <c r="U92" s="190">
        <v>16</v>
      </c>
    </row>
    <row r="93" spans="5:21">
      <c r="E93" s="37" t="s">
        <v>1744</v>
      </c>
      <c r="T93" s="189">
        <v>1595</v>
      </c>
      <c r="U93" s="190">
        <v>15</v>
      </c>
    </row>
    <row r="94" spans="5:21">
      <c r="E94" s="37" t="s">
        <v>2073</v>
      </c>
      <c r="T94" s="189">
        <v>1605</v>
      </c>
      <c r="U94" s="190">
        <v>14</v>
      </c>
    </row>
    <row r="95" spans="5:21">
      <c r="E95" s="37" t="s">
        <v>1828</v>
      </c>
      <c r="T95" s="189">
        <v>1615</v>
      </c>
      <c r="U95" s="190">
        <v>13</v>
      </c>
    </row>
    <row r="96" spans="5:21">
      <c r="E96" s="37" t="s">
        <v>1942</v>
      </c>
      <c r="T96" s="189">
        <v>1625</v>
      </c>
      <c r="U96" s="190">
        <v>12</v>
      </c>
    </row>
    <row r="97" spans="5:21" ht="25.5">
      <c r="E97" s="37" t="s">
        <v>1887</v>
      </c>
      <c r="T97" s="189">
        <v>1645</v>
      </c>
      <c r="U97" s="190">
        <v>11</v>
      </c>
    </row>
    <row r="98" spans="5:21">
      <c r="E98" s="37" t="s">
        <v>2066</v>
      </c>
      <c r="T98" s="189">
        <v>1665</v>
      </c>
      <c r="U98" s="190">
        <v>10</v>
      </c>
    </row>
    <row r="99" spans="5:21" ht="25.5">
      <c r="E99" s="37" t="s">
        <v>1948</v>
      </c>
      <c r="T99" s="189">
        <v>1685</v>
      </c>
      <c r="U99" s="190">
        <v>9</v>
      </c>
    </row>
    <row r="100" spans="5:21">
      <c r="E100" s="168" t="s">
        <v>2258</v>
      </c>
      <c r="T100" s="189">
        <v>1705</v>
      </c>
      <c r="U100" s="190">
        <v>8</v>
      </c>
    </row>
    <row r="101" spans="5:21">
      <c r="T101" s="189">
        <v>1725</v>
      </c>
      <c r="U101" s="190">
        <v>7</v>
      </c>
    </row>
    <row r="102" spans="5:21">
      <c r="T102" s="189">
        <v>1745</v>
      </c>
      <c r="U102" s="190">
        <v>6</v>
      </c>
    </row>
    <row r="103" spans="5:21">
      <c r="T103" s="189">
        <v>1765</v>
      </c>
      <c r="U103" s="190">
        <v>5</v>
      </c>
    </row>
    <row r="104" spans="5:21">
      <c r="T104" s="189">
        <v>1785</v>
      </c>
      <c r="U104" s="190">
        <v>4</v>
      </c>
    </row>
    <row r="105" spans="5:21">
      <c r="T105" s="189">
        <v>1805</v>
      </c>
      <c r="U105" s="190">
        <v>3</v>
      </c>
    </row>
    <row r="106" spans="5:21">
      <c r="T106" s="189">
        <v>1825</v>
      </c>
      <c r="U106" s="190">
        <v>2</v>
      </c>
    </row>
    <row r="107" spans="5:21">
      <c r="T107" s="189">
        <v>1845</v>
      </c>
      <c r="U107" s="190">
        <v>1</v>
      </c>
    </row>
  </sheetData>
  <mergeCells count="19">
    <mergeCell ref="A4:C4"/>
    <mergeCell ref="N5:P5"/>
    <mergeCell ref="A6:A7"/>
    <mergeCell ref="B6:B7"/>
    <mergeCell ref="C6:C7"/>
    <mergeCell ref="D6:D7"/>
    <mergeCell ref="E6:E7"/>
    <mergeCell ref="F6:F7"/>
    <mergeCell ref="G6:G7"/>
    <mergeCell ref="A53:P53"/>
    <mergeCell ref="A1:P1"/>
    <mergeCell ref="A2:P2"/>
    <mergeCell ref="A3:C3"/>
    <mergeCell ref="D3:E3"/>
    <mergeCell ref="F3:G3"/>
    <mergeCell ref="H3:L3"/>
    <mergeCell ref="N3:P3"/>
    <mergeCell ref="D4:E4"/>
    <mergeCell ref="N4:P4"/>
  </mergeCells>
  <conditionalFormatting sqref="F8:F52">
    <cfRule type="cellIs" dxfId="87" priority="1" stopIfTrue="1" operator="lessThan">
      <formula>4677</formula>
    </cfRule>
  </conditionalFormatting>
  <printOptions horizontalCentered="1" vertic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FF0000"/>
  </sheetPr>
  <dimension ref="A1:U97"/>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10" style="22" bestFit="1" customWidth="1"/>
    <col min="3" max="3" width="14.42578125" style="20" customWidth="1"/>
    <col min="4" max="4" width="22.140625" style="37" customWidth="1"/>
    <col min="5" max="5" width="32.85546875" style="37" customWidth="1"/>
    <col min="6" max="6" width="10.42578125" style="147" bestFit="1"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5.42578125" style="24" customWidth="1"/>
    <col min="13" max="13" width="19" style="40" bestFit="1" customWidth="1"/>
    <col min="14" max="14" width="39.7109375" style="40" bestFit="1" customWidth="1"/>
    <col min="15" max="15" width="9.5703125" style="147"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352</v>
      </c>
      <c r="E3" s="590"/>
      <c r="F3" s="591" t="s">
        <v>514</v>
      </c>
      <c r="G3" s="591"/>
      <c r="H3" s="607" t="s">
        <v>1271</v>
      </c>
      <c r="I3" s="592"/>
      <c r="J3" s="592"/>
      <c r="K3" s="592"/>
      <c r="L3" s="592"/>
      <c r="M3" s="184" t="s">
        <v>513</v>
      </c>
      <c r="N3" s="593" t="s">
        <v>1290</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2218</v>
      </c>
      <c r="O4" s="595"/>
      <c r="P4" s="595"/>
      <c r="T4" s="188">
        <v>1166</v>
      </c>
      <c r="U4" s="187">
        <v>97</v>
      </c>
    </row>
    <row r="5" spans="1:21" s="10" customFormat="1" ht="15" customHeight="1">
      <c r="A5" s="12"/>
      <c r="B5" s="12"/>
      <c r="C5" s="13"/>
      <c r="D5" s="14"/>
      <c r="E5" s="15"/>
      <c r="F5" s="148"/>
      <c r="G5" s="15"/>
      <c r="H5" s="15"/>
      <c r="I5" s="12"/>
      <c r="J5" s="12"/>
      <c r="K5" s="12"/>
      <c r="L5" s="16"/>
      <c r="M5" s="17"/>
      <c r="N5" s="608">
        <v>42134.365341319448</v>
      </c>
      <c r="O5" s="608"/>
      <c r="P5" s="608"/>
      <c r="T5" s="191">
        <v>41714</v>
      </c>
      <c r="U5" s="187">
        <v>96</v>
      </c>
    </row>
    <row r="6" spans="1:21" s="18" customFormat="1" ht="18.75" customHeight="1">
      <c r="A6" s="597" t="s">
        <v>11</v>
      </c>
      <c r="B6" s="598" t="s">
        <v>86</v>
      </c>
      <c r="C6" s="600" t="s">
        <v>97</v>
      </c>
      <c r="D6" s="601" t="s">
        <v>13</v>
      </c>
      <c r="E6" s="601" t="s">
        <v>505</v>
      </c>
      <c r="F6" s="609" t="s">
        <v>14</v>
      </c>
      <c r="G6" s="602" t="s">
        <v>202</v>
      </c>
      <c r="I6" s="201" t="s">
        <v>15</v>
      </c>
      <c r="J6" s="202"/>
      <c r="K6" s="202"/>
      <c r="L6" s="202"/>
      <c r="M6" s="202"/>
      <c r="N6" s="202"/>
      <c r="O6" s="202"/>
      <c r="P6" s="203"/>
      <c r="T6" s="192">
        <v>41774</v>
      </c>
      <c r="U6" s="190">
        <v>95</v>
      </c>
    </row>
    <row r="7" spans="1:21" ht="26.25" customHeight="1">
      <c r="A7" s="597"/>
      <c r="B7" s="599"/>
      <c r="C7" s="600"/>
      <c r="D7" s="601"/>
      <c r="E7" s="601"/>
      <c r="F7" s="609"/>
      <c r="G7" s="603"/>
      <c r="H7" s="19"/>
      <c r="I7" s="35" t="s">
        <v>11</v>
      </c>
      <c r="J7" s="35" t="s">
        <v>87</v>
      </c>
      <c r="K7" s="35" t="s">
        <v>86</v>
      </c>
      <c r="L7" s="96" t="s">
        <v>12</v>
      </c>
      <c r="M7" s="97" t="s">
        <v>13</v>
      </c>
      <c r="N7" s="97" t="s">
        <v>505</v>
      </c>
      <c r="O7" s="145" t="s">
        <v>14</v>
      </c>
      <c r="P7" s="35" t="s">
        <v>27</v>
      </c>
      <c r="T7" s="192">
        <v>41834</v>
      </c>
      <c r="U7" s="190">
        <v>94</v>
      </c>
    </row>
    <row r="8" spans="1:21" s="18" customFormat="1" ht="33.75" customHeight="1">
      <c r="A8" s="57">
        <v>1</v>
      </c>
      <c r="B8" s="418">
        <v>558</v>
      </c>
      <c r="C8" s="94">
        <v>32905</v>
      </c>
      <c r="D8" s="232" t="s">
        <v>2265</v>
      </c>
      <c r="E8" s="232" t="s">
        <v>1648</v>
      </c>
      <c r="F8" s="149">
        <v>141682</v>
      </c>
      <c r="G8" s="209">
        <v>27</v>
      </c>
      <c r="H8" s="21"/>
      <c r="I8" s="57">
        <v>1</v>
      </c>
      <c r="J8" s="172" t="s">
        <v>443</v>
      </c>
      <c r="K8" s="209">
        <v>558</v>
      </c>
      <c r="L8" s="94">
        <v>32905</v>
      </c>
      <c r="M8" s="173" t="s">
        <v>2265</v>
      </c>
      <c r="N8" s="173" t="s">
        <v>1648</v>
      </c>
      <c r="O8" s="149">
        <v>141682</v>
      </c>
      <c r="P8" s="230">
        <v>1</v>
      </c>
      <c r="T8" s="192">
        <v>41894</v>
      </c>
      <c r="U8" s="190">
        <v>93</v>
      </c>
    </row>
    <row r="9" spans="1:21" s="18" customFormat="1" ht="33.75" customHeight="1">
      <c r="A9" s="57">
        <v>2</v>
      </c>
      <c r="B9" s="418">
        <v>540</v>
      </c>
      <c r="C9" s="94">
        <v>32932</v>
      </c>
      <c r="D9" s="232" t="s">
        <v>2069</v>
      </c>
      <c r="E9" s="232" t="s">
        <v>2066</v>
      </c>
      <c r="F9" s="149">
        <v>142080</v>
      </c>
      <c r="G9" s="209">
        <v>26</v>
      </c>
      <c r="H9" s="21"/>
      <c r="I9" s="57">
        <v>2</v>
      </c>
      <c r="J9" s="172" t="s">
        <v>444</v>
      </c>
      <c r="K9" s="209">
        <v>577</v>
      </c>
      <c r="L9" s="94">
        <v>34486</v>
      </c>
      <c r="M9" s="173" t="s">
        <v>1667</v>
      </c>
      <c r="N9" s="173" t="s">
        <v>1665</v>
      </c>
      <c r="O9" s="149" t="s">
        <v>2286</v>
      </c>
      <c r="P9" s="230"/>
      <c r="T9" s="192">
        <v>41954</v>
      </c>
      <c r="U9" s="190">
        <v>92</v>
      </c>
    </row>
    <row r="10" spans="1:21" s="18" customFormat="1" ht="33.75" customHeight="1">
      <c r="A10" s="57">
        <v>3</v>
      </c>
      <c r="B10" s="418">
        <v>646</v>
      </c>
      <c r="C10" s="94">
        <v>35018</v>
      </c>
      <c r="D10" s="232" t="s">
        <v>1734</v>
      </c>
      <c r="E10" s="232" t="s">
        <v>1732</v>
      </c>
      <c r="F10" s="149">
        <v>144235</v>
      </c>
      <c r="G10" s="209">
        <v>25</v>
      </c>
      <c r="H10" s="21"/>
      <c r="I10" s="57">
        <v>3</v>
      </c>
      <c r="J10" s="172" t="s">
        <v>445</v>
      </c>
      <c r="K10" s="209">
        <v>738</v>
      </c>
      <c r="L10" s="94">
        <v>33638</v>
      </c>
      <c r="M10" s="173" t="s">
        <v>1835</v>
      </c>
      <c r="N10" s="173" t="s">
        <v>1832</v>
      </c>
      <c r="O10" s="149">
        <v>184833</v>
      </c>
      <c r="P10" s="230">
        <v>9</v>
      </c>
      <c r="T10" s="192">
        <v>42014</v>
      </c>
      <c r="U10" s="190">
        <v>91</v>
      </c>
    </row>
    <row r="11" spans="1:21" s="18" customFormat="1" ht="33.75" customHeight="1">
      <c r="A11" s="57">
        <v>4</v>
      </c>
      <c r="B11" s="418">
        <v>605</v>
      </c>
      <c r="C11" s="94">
        <v>32735</v>
      </c>
      <c r="D11" s="232" t="s">
        <v>1695</v>
      </c>
      <c r="E11" s="232" t="s">
        <v>1691</v>
      </c>
      <c r="F11" s="149">
        <v>144906</v>
      </c>
      <c r="G11" s="209">
        <v>24</v>
      </c>
      <c r="H11" s="21"/>
      <c r="I11" s="57">
        <v>4</v>
      </c>
      <c r="J11" s="172" t="s">
        <v>446</v>
      </c>
      <c r="K11" s="209">
        <v>605</v>
      </c>
      <c r="L11" s="94">
        <v>32735</v>
      </c>
      <c r="M11" s="173" t="s">
        <v>1695</v>
      </c>
      <c r="N11" s="173" t="s">
        <v>1691</v>
      </c>
      <c r="O11" s="149">
        <v>144906</v>
      </c>
      <c r="P11" s="230">
        <v>4</v>
      </c>
      <c r="T11" s="192">
        <v>42084</v>
      </c>
      <c r="U11" s="190">
        <v>90</v>
      </c>
    </row>
    <row r="12" spans="1:21" s="18" customFormat="1" ht="33.75" customHeight="1">
      <c r="A12" s="57">
        <v>5</v>
      </c>
      <c r="B12" s="418">
        <v>873</v>
      </c>
      <c r="C12" s="94" t="s">
        <v>2007</v>
      </c>
      <c r="D12" s="232" t="s">
        <v>2008</v>
      </c>
      <c r="E12" s="232" t="s">
        <v>1999</v>
      </c>
      <c r="F12" s="149">
        <v>151531</v>
      </c>
      <c r="G12" s="209">
        <v>23</v>
      </c>
      <c r="H12" s="21"/>
      <c r="I12" s="57">
        <v>5</v>
      </c>
      <c r="J12" s="172" t="s">
        <v>447</v>
      </c>
      <c r="K12" s="209">
        <v>786</v>
      </c>
      <c r="L12" s="94">
        <v>33608</v>
      </c>
      <c r="M12" s="173" t="s">
        <v>1890</v>
      </c>
      <c r="N12" s="173" t="s">
        <v>1887</v>
      </c>
      <c r="O12" s="149" t="s">
        <v>2286</v>
      </c>
      <c r="P12" s="230"/>
      <c r="T12" s="192">
        <v>42154</v>
      </c>
      <c r="U12" s="190">
        <v>89</v>
      </c>
    </row>
    <row r="13" spans="1:21" s="18" customFormat="1" ht="33.75" customHeight="1">
      <c r="A13" s="57">
        <v>6</v>
      </c>
      <c r="B13" s="418">
        <v>507</v>
      </c>
      <c r="C13" s="94">
        <v>34981</v>
      </c>
      <c r="D13" s="232" t="s">
        <v>2032</v>
      </c>
      <c r="E13" s="232" t="s">
        <v>2029</v>
      </c>
      <c r="F13" s="149">
        <v>153885</v>
      </c>
      <c r="G13" s="209">
        <v>22</v>
      </c>
      <c r="H13" s="21"/>
      <c r="I13" s="57">
        <v>6</v>
      </c>
      <c r="J13" s="172" t="s">
        <v>448</v>
      </c>
      <c r="K13" s="209">
        <v>873</v>
      </c>
      <c r="L13" s="94" t="s">
        <v>2007</v>
      </c>
      <c r="M13" s="173" t="s">
        <v>2008</v>
      </c>
      <c r="N13" s="173" t="s">
        <v>1999</v>
      </c>
      <c r="O13" s="149">
        <v>151531</v>
      </c>
      <c r="P13" s="230">
        <v>5</v>
      </c>
      <c r="T13" s="192">
        <v>42224</v>
      </c>
      <c r="U13" s="190">
        <v>88</v>
      </c>
    </row>
    <row r="14" spans="1:21" s="18" customFormat="1" ht="33.75" customHeight="1">
      <c r="A14" s="57">
        <v>7</v>
      </c>
      <c r="B14" s="418">
        <v>607</v>
      </c>
      <c r="C14" s="94">
        <v>35069</v>
      </c>
      <c r="D14" s="232" t="s">
        <v>1704</v>
      </c>
      <c r="E14" s="232" t="s">
        <v>1700</v>
      </c>
      <c r="F14" s="149">
        <v>155193</v>
      </c>
      <c r="G14" s="209">
        <v>21</v>
      </c>
      <c r="H14" s="21"/>
      <c r="I14" s="57">
        <v>7</v>
      </c>
      <c r="J14" s="172" t="s">
        <v>449</v>
      </c>
      <c r="K14" s="209">
        <v>622</v>
      </c>
      <c r="L14" s="94">
        <v>34941</v>
      </c>
      <c r="M14" s="173" t="s">
        <v>1723</v>
      </c>
      <c r="N14" s="173" t="s">
        <v>1719</v>
      </c>
      <c r="O14" s="149">
        <v>171807</v>
      </c>
      <c r="P14" s="230">
        <v>8</v>
      </c>
      <c r="T14" s="192">
        <v>42294</v>
      </c>
      <c r="U14" s="190">
        <v>87</v>
      </c>
    </row>
    <row r="15" spans="1:21" s="18" customFormat="1" ht="33.75" customHeight="1">
      <c r="A15" s="57">
        <v>8</v>
      </c>
      <c r="B15" s="418">
        <v>682</v>
      </c>
      <c r="C15" s="94">
        <v>0</v>
      </c>
      <c r="D15" s="232" t="s">
        <v>2290</v>
      </c>
      <c r="E15" s="232" t="s">
        <v>1772</v>
      </c>
      <c r="F15" s="149">
        <v>155195</v>
      </c>
      <c r="G15" s="209">
        <v>20</v>
      </c>
      <c r="H15" s="21"/>
      <c r="I15" s="57">
        <v>8</v>
      </c>
      <c r="J15" s="172" t="s">
        <v>450</v>
      </c>
      <c r="K15" s="209">
        <v>646</v>
      </c>
      <c r="L15" s="94">
        <v>35018</v>
      </c>
      <c r="M15" s="173" t="s">
        <v>1734</v>
      </c>
      <c r="N15" s="173" t="s">
        <v>1732</v>
      </c>
      <c r="O15" s="149">
        <v>144235</v>
      </c>
      <c r="P15" s="230">
        <v>3</v>
      </c>
      <c r="T15" s="192">
        <v>42364</v>
      </c>
      <c r="U15" s="190">
        <v>86</v>
      </c>
    </row>
    <row r="16" spans="1:21" s="18" customFormat="1" ht="33.75" customHeight="1">
      <c r="A16" s="57">
        <v>9</v>
      </c>
      <c r="B16" s="418">
        <v>695</v>
      </c>
      <c r="C16" s="94">
        <v>0</v>
      </c>
      <c r="D16" s="232" t="s">
        <v>1789</v>
      </c>
      <c r="E16" s="232" t="s">
        <v>1784</v>
      </c>
      <c r="F16" s="149">
        <v>161444</v>
      </c>
      <c r="G16" s="209">
        <v>19</v>
      </c>
      <c r="H16" s="21"/>
      <c r="I16" s="57">
        <v>9</v>
      </c>
      <c r="J16" s="172" t="s">
        <v>451</v>
      </c>
      <c r="K16" s="209">
        <v>658</v>
      </c>
      <c r="L16" s="94">
        <v>33188</v>
      </c>
      <c r="M16" s="173" t="s">
        <v>1748</v>
      </c>
      <c r="N16" s="173" t="s">
        <v>1744</v>
      </c>
      <c r="O16" s="149" t="s">
        <v>2286</v>
      </c>
      <c r="P16" s="230"/>
      <c r="T16" s="192">
        <v>42434</v>
      </c>
      <c r="U16" s="190">
        <v>85</v>
      </c>
    </row>
    <row r="17" spans="1:21" s="18" customFormat="1" ht="33.75" customHeight="1">
      <c r="A17" s="57">
        <v>10</v>
      </c>
      <c r="B17" s="418">
        <v>530</v>
      </c>
      <c r="C17" s="94">
        <v>34700</v>
      </c>
      <c r="D17" s="232" t="s">
        <v>2045</v>
      </c>
      <c r="E17" s="232" t="s">
        <v>2040</v>
      </c>
      <c r="F17" s="149">
        <v>164740</v>
      </c>
      <c r="G17" s="209">
        <v>18</v>
      </c>
      <c r="H17" s="21"/>
      <c r="I17" s="57">
        <v>10</v>
      </c>
      <c r="J17" s="172" t="s">
        <v>452</v>
      </c>
      <c r="K17" s="209">
        <v>507</v>
      </c>
      <c r="L17" s="94">
        <v>34981</v>
      </c>
      <c r="M17" s="173" t="s">
        <v>2032</v>
      </c>
      <c r="N17" s="173" t="s">
        <v>2029</v>
      </c>
      <c r="O17" s="149">
        <v>153885</v>
      </c>
      <c r="P17" s="230">
        <v>6</v>
      </c>
      <c r="T17" s="192">
        <v>42504</v>
      </c>
      <c r="U17" s="190">
        <v>84</v>
      </c>
    </row>
    <row r="18" spans="1:21" s="18" customFormat="1" ht="33.75" customHeight="1">
      <c r="A18" s="57">
        <v>11</v>
      </c>
      <c r="B18" s="418">
        <v>622</v>
      </c>
      <c r="C18" s="94">
        <v>34941</v>
      </c>
      <c r="D18" s="232" t="s">
        <v>1723</v>
      </c>
      <c r="E18" s="232" t="s">
        <v>1719</v>
      </c>
      <c r="F18" s="149">
        <v>171807</v>
      </c>
      <c r="G18" s="209">
        <v>17</v>
      </c>
      <c r="H18" s="21"/>
      <c r="I18" s="57">
        <v>11</v>
      </c>
      <c r="J18" s="172" t="s">
        <v>453</v>
      </c>
      <c r="K18" s="209">
        <v>682</v>
      </c>
      <c r="L18" s="94">
        <v>0</v>
      </c>
      <c r="M18" s="173" t="s">
        <v>2290</v>
      </c>
      <c r="N18" s="173" t="s">
        <v>1772</v>
      </c>
      <c r="O18" s="149">
        <v>155195</v>
      </c>
      <c r="P18" s="230">
        <v>7</v>
      </c>
      <c r="T18" s="192">
        <v>42574</v>
      </c>
      <c r="U18" s="190">
        <v>83</v>
      </c>
    </row>
    <row r="19" spans="1:21" s="18" customFormat="1" ht="33.75" customHeight="1">
      <c r="A19" s="57">
        <v>12</v>
      </c>
      <c r="B19" s="418">
        <v>751</v>
      </c>
      <c r="C19" s="94">
        <v>34786</v>
      </c>
      <c r="D19" s="232" t="s">
        <v>1862</v>
      </c>
      <c r="E19" s="232" t="s">
        <v>1858</v>
      </c>
      <c r="F19" s="149">
        <v>181700</v>
      </c>
      <c r="G19" s="209">
        <v>16</v>
      </c>
      <c r="H19" s="21"/>
      <c r="I19" s="57">
        <v>12</v>
      </c>
      <c r="J19" s="172" t="s">
        <v>454</v>
      </c>
      <c r="K19" s="209">
        <v>546</v>
      </c>
      <c r="L19" s="94">
        <v>34777</v>
      </c>
      <c r="M19" s="173" t="s">
        <v>2056</v>
      </c>
      <c r="N19" s="173" t="s">
        <v>2054</v>
      </c>
      <c r="O19" s="149" t="s">
        <v>2286</v>
      </c>
      <c r="P19" s="230"/>
      <c r="T19" s="192">
        <v>42654</v>
      </c>
      <c r="U19" s="190">
        <v>82</v>
      </c>
    </row>
    <row r="20" spans="1:21" s="18" customFormat="1" ht="33.75" customHeight="1">
      <c r="A20" s="57">
        <v>13</v>
      </c>
      <c r="B20" s="418">
        <v>593</v>
      </c>
      <c r="C20" s="94">
        <v>34177</v>
      </c>
      <c r="D20" s="232" t="s">
        <v>1680</v>
      </c>
      <c r="E20" s="232" t="s">
        <v>1677</v>
      </c>
      <c r="F20" s="149">
        <v>183627</v>
      </c>
      <c r="G20" s="209">
        <v>15</v>
      </c>
      <c r="H20" s="21"/>
      <c r="I20" s="57">
        <v>13</v>
      </c>
      <c r="J20" s="172" t="s">
        <v>1189</v>
      </c>
      <c r="K20" s="209">
        <v>704</v>
      </c>
      <c r="L20" s="94">
        <v>32562</v>
      </c>
      <c r="M20" s="173" t="s">
        <v>1798</v>
      </c>
      <c r="N20" s="173" t="s">
        <v>1795</v>
      </c>
      <c r="O20" s="149">
        <v>190605</v>
      </c>
      <c r="P20" s="230">
        <v>10</v>
      </c>
      <c r="T20" s="192">
        <v>42734</v>
      </c>
      <c r="U20" s="190">
        <v>81</v>
      </c>
    </row>
    <row r="21" spans="1:21" s="18" customFormat="1" ht="33.75" customHeight="1">
      <c r="A21" s="57">
        <v>14</v>
      </c>
      <c r="B21" s="418">
        <v>738</v>
      </c>
      <c r="C21" s="94">
        <v>33638</v>
      </c>
      <c r="D21" s="232" t="s">
        <v>1835</v>
      </c>
      <c r="E21" s="232" t="s">
        <v>1832</v>
      </c>
      <c r="F21" s="149">
        <v>184833</v>
      </c>
      <c r="G21" s="209">
        <v>14</v>
      </c>
      <c r="H21" s="21"/>
      <c r="I21" s="57">
        <v>14</v>
      </c>
      <c r="J21" s="172" t="s">
        <v>1190</v>
      </c>
      <c r="K21" s="209"/>
      <c r="L21" s="94"/>
      <c r="M21" s="173"/>
      <c r="N21" s="173"/>
      <c r="O21" s="149"/>
      <c r="P21" s="230"/>
      <c r="T21" s="192">
        <v>42814</v>
      </c>
      <c r="U21" s="190">
        <v>80</v>
      </c>
    </row>
    <row r="22" spans="1:21" s="18" customFormat="1" ht="33.75" customHeight="1">
      <c r="A22" s="57">
        <v>15</v>
      </c>
      <c r="B22" s="418">
        <v>822</v>
      </c>
      <c r="C22" s="94">
        <v>33543</v>
      </c>
      <c r="D22" s="232" t="s">
        <v>1950</v>
      </c>
      <c r="E22" s="232" t="s">
        <v>1948</v>
      </c>
      <c r="F22" s="149">
        <v>190364</v>
      </c>
      <c r="G22" s="209">
        <v>13</v>
      </c>
      <c r="H22" s="21"/>
      <c r="I22" s="57">
        <v>15</v>
      </c>
      <c r="J22" s="172" t="s">
        <v>1191</v>
      </c>
      <c r="K22" s="209">
        <v>540</v>
      </c>
      <c r="L22" s="94">
        <v>32932</v>
      </c>
      <c r="M22" s="173" t="s">
        <v>2069</v>
      </c>
      <c r="N22" s="173" t="s">
        <v>2066</v>
      </c>
      <c r="O22" s="149">
        <v>142080</v>
      </c>
      <c r="P22" s="230">
        <v>2</v>
      </c>
      <c r="T22" s="192">
        <v>42894</v>
      </c>
      <c r="U22" s="190">
        <v>79</v>
      </c>
    </row>
    <row r="23" spans="1:21" s="18" customFormat="1" ht="33.75" customHeight="1">
      <c r="A23" s="57">
        <v>16</v>
      </c>
      <c r="B23" s="418">
        <v>704</v>
      </c>
      <c r="C23" s="94">
        <v>32562</v>
      </c>
      <c r="D23" s="232" t="s">
        <v>1798</v>
      </c>
      <c r="E23" s="232" t="s">
        <v>1795</v>
      </c>
      <c r="F23" s="149">
        <v>190605</v>
      </c>
      <c r="G23" s="209">
        <v>12</v>
      </c>
      <c r="H23" s="21"/>
      <c r="I23" s="57">
        <v>16</v>
      </c>
      <c r="J23" s="172" t="s">
        <v>1192</v>
      </c>
      <c r="K23" s="209">
        <v>509</v>
      </c>
      <c r="L23" s="94">
        <v>34770</v>
      </c>
      <c r="M23" s="173" t="s">
        <v>2257</v>
      </c>
      <c r="N23" s="173" t="s">
        <v>2258</v>
      </c>
      <c r="O23" s="149" t="s">
        <v>2255</v>
      </c>
      <c r="P23" s="230"/>
      <c r="T23" s="192">
        <v>42974</v>
      </c>
      <c r="U23" s="190">
        <v>78</v>
      </c>
    </row>
    <row r="24" spans="1:21" s="18" customFormat="1" ht="33.75" customHeight="1">
      <c r="A24" s="57">
        <v>17</v>
      </c>
      <c r="B24" s="418">
        <v>745</v>
      </c>
      <c r="C24" s="94">
        <v>35015</v>
      </c>
      <c r="D24" s="232" t="s">
        <v>1853</v>
      </c>
      <c r="E24" s="232" t="s">
        <v>1849</v>
      </c>
      <c r="F24" s="149">
        <v>190925</v>
      </c>
      <c r="G24" s="209">
        <v>11</v>
      </c>
      <c r="H24" s="21"/>
      <c r="I24" s="57">
        <v>17</v>
      </c>
      <c r="J24" s="172" t="s">
        <v>1193</v>
      </c>
      <c r="K24" s="209" t="s">
        <v>1705</v>
      </c>
      <c r="L24" s="94" t="s">
        <v>1705</v>
      </c>
      <c r="M24" s="173" t="s">
        <v>1705</v>
      </c>
      <c r="N24" s="173" t="s">
        <v>1705</v>
      </c>
      <c r="O24" s="149"/>
      <c r="P24" s="230"/>
      <c r="T24" s="192">
        <v>43054</v>
      </c>
      <c r="U24" s="190">
        <v>77</v>
      </c>
    </row>
    <row r="25" spans="1:21" s="18" customFormat="1" ht="33.75" customHeight="1">
      <c r="A25" s="57">
        <v>18</v>
      </c>
      <c r="B25" s="418">
        <v>798</v>
      </c>
      <c r="C25" s="94">
        <v>33970</v>
      </c>
      <c r="D25" s="232" t="s">
        <v>1906</v>
      </c>
      <c r="E25" s="232" t="s">
        <v>1903</v>
      </c>
      <c r="F25" s="149">
        <v>195157</v>
      </c>
      <c r="G25" s="209">
        <v>10</v>
      </c>
      <c r="H25" s="21"/>
      <c r="I25" s="57">
        <v>18</v>
      </c>
      <c r="J25" s="172" t="s">
        <v>1194</v>
      </c>
      <c r="K25" s="209" t="s">
        <v>1705</v>
      </c>
      <c r="L25" s="94" t="s">
        <v>1705</v>
      </c>
      <c r="M25" s="173" t="s">
        <v>1705</v>
      </c>
      <c r="N25" s="173" t="s">
        <v>1705</v>
      </c>
      <c r="O25" s="149"/>
      <c r="P25" s="230"/>
      <c r="T25" s="192">
        <v>43134</v>
      </c>
      <c r="U25" s="190">
        <v>76</v>
      </c>
    </row>
    <row r="26" spans="1:21" s="18" customFormat="1" ht="33.75" customHeight="1">
      <c r="A26" s="57">
        <v>19</v>
      </c>
      <c r="B26" s="418">
        <v>842</v>
      </c>
      <c r="C26" s="94">
        <v>35105</v>
      </c>
      <c r="D26" s="232" t="s">
        <v>1977</v>
      </c>
      <c r="E26" s="232" t="s">
        <v>1973</v>
      </c>
      <c r="F26" s="149">
        <v>224046</v>
      </c>
      <c r="G26" s="209">
        <v>9</v>
      </c>
      <c r="H26" s="21"/>
      <c r="I26" s="57">
        <v>19</v>
      </c>
      <c r="J26" s="172" t="s">
        <v>1195</v>
      </c>
      <c r="K26" s="209" t="s">
        <v>1705</v>
      </c>
      <c r="L26" s="94" t="s">
        <v>1705</v>
      </c>
      <c r="M26" s="173" t="s">
        <v>1705</v>
      </c>
      <c r="N26" s="173" t="s">
        <v>1705</v>
      </c>
      <c r="O26" s="149"/>
      <c r="P26" s="230"/>
      <c r="T26" s="192">
        <v>43214</v>
      </c>
      <c r="U26" s="190">
        <v>75</v>
      </c>
    </row>
    <row r="27" spans="1:21" s="18" customFormat="1" ht="33.75" customHeight="1">
      <c r="A27" s="57">
        <v>20</v>
      </c>
      <c r="B27" s="418">
        <v>616</v>
      </c>
      <c r="C27" s="94">
        <v>32993</v>
      </c>
      <c r="D27" s="232" t="s">
        <v>1712</v>
      </c>
      <c r="E27" s="232" t="s">
        <v>1709</v>
      </c>
      <c r="F27" s="149">
        <v>224657</v>
      </c>
      <c r="G27" s="209">
        <v>8</v>
      </c>
      <c r="H27" s="21"/>
      <c r="I27" s="57">
        <v>20</v>
      </c>
      <c r="J27" s="172" t="s">
        <v>1196</v>
      </c>
      <c r="K27" s="209" t="s">
        <v>1705</v>
      </c>
      <c r="L27" s="94" t="s">
        <v>1705</v>
      </c>
      <c r="M27" s="173" t="s">
        <v>1705</v>
      </c>
      <c r="N27" s="173" t="s">
        <v>1705</v>
      </c>
      <c r="O27" s="149"/>
      <c r="P27" s="230"/>
      <c r="T27" s="192">
        <v>43314</v>
      </c>
      <c r="U27" s="190">
        <v>74</v>
      </c>
    </row>
    <row r="28" spans="1:21" s="18" customFormat="1" ht="33.75" customHeight="1">
      <c r="A28" s="57">
        <v>22</v>
      </c>
      <c r="B28" s="418">
        <v>856</v>
      </c>
      <c r="C28" s="94">
        <v>35173</v>
      </c>
      <c r="D28" s="232" t="s">
        <v>1989</v>
      </c>
      <c r="E28" s="232" t="s">
        <v>1986</v>
      </c>
      <c r="F28" s="149">
        <v>230339</v>
      </c>
      <c r="G28" s="209">
        <v>7</v>
      </c>
      <c r="H28" s="21"/>
      <c r="I28" s="201" t="s">
        <v>16</v>
      </c>
      <c r="J28" s="202"/>
      <c r="K28" s="202"/>
      <c r="L28" s="202"/>
      <c r="M28" s="202"/>
      <c r="N28" s="202"/>
      <c r="O28" s="202"/>
      <c r="P28" s="203"/>
      <c r="T28" s="192">
        <v>43414</v>
      </c>
      <c r="U28" s="190">
        <v>73</v>
      </c>
    </row>
    <row r="29" spans="1:21" s="18" customFormat="1" ht="33.75" customHeight="1">
      <c r="A29" s="57">
        <v>21</v>
      </c>
      <c r="B29" s="418">
        <v>813</v>
      </c>
      <c r="C29" s="94" t="s">
        <v>1923</v>
      </c>
      <c r="D29" s="232" t="s">
        <v>1924</v>
      </c>
      <c r="E29" s="232" t="s">
        <v>1918</v>
      </c>
      <c r="F29" s="149">
        <v>244159</v>
      </c>
      <c r="G29" s="209">
        <v>6</v>
      </c>
      <c r="H29" s="21"/>
      <c r="I29" s="35" t="s">
        <v>11</v>
      </c>
      <c r="J29" s="35" t="s">
        <v>87</v>
      </c>
      <c r="K29" s="35" t="s">
        <v>86</v>
      </c>
      <c r="L29" s="96" t="s">
        <v>12</v>
      </c>
      <c r="M29" s="97" t="s">
        <v>13</v>
      </c>
      <c r="N29" s="97" t="s">
        <v>505</v>
      </c>
      <c r="O29" s="145" t="s">
        <v>14</v>
      </c>
      <c r="P29" s="35" t="s">
        <v>27</v>
      </c>
      <c r="T29" s="192">
        <v>43514</v>
      </c>
      <c r="U29" s="190">
        <v>72</v>
      </c>
    </row>
    <row r="30" spans="1:21" s="18" customFormat="1" ht="33.75" customHeight="1">
      <c r="A30" s="57">
        <v>23</v>
      </c>
      <c r="B30" s="418">
        <v>771</v>
      </c>
      <c r="C30" s="94">
        <v>34529</v>
      </c>
      <c r="D30" s="232" t="s">
        <v>1878</v>
      </c>
      <c r="E30" s="232" t="s">
        <v>1874</v>
      </c>
      <c r="F30" s="149">
        <v>252469</v>
      </c>
      <c r="G30" s="209">
        <v>5</v>
      </c>
      <c r="H30" s="21"/>
      <c r="I30" s="57">
        <v>1</v>
      </c>
      <c r="J30" s="172" t="s">
        <v>455</v>
      </c>
      <c r="K30" s="209">
        <v>593</v>
      </c>
      <c r="L30" s="94">
        <v>34177</v>
      </c>
      <c r="M30" s="173" t="s">
        <v>1680</v>
      </c>
      <c r="N30" s="173" t="s">
        <v>1677</v>
      </c>
      <c r="O30" s="149">
        <v>183627</v>
      </c>
      <c r="P30" s="230">
        <v>5</v>
      </c>
      <c r="T30" s="192">
        <v>43614</v>
      </c>
      <c r="U30" s="190">
        <v>71</v>
      </c>
    </row>
    <row r="31" spans="1:21" s="18" customFormat="1" ht="33.75" customHeight="1">
      <c r="A31" s="57" t="s">
        <v>2241</v>
      </c>
      <c r="B31" s="418">
        <v>577</v>
      </c>
      <c r="C31" s="94">
        <v>34486</v>
      </c>
      <c r="D31" s="232" t="s">
        <v>1667</v>
      </c>
      <c r="E31" s="232" t="s">
        <v>1665</v>
      </c>
      <c r="F31" s="149" t="s">
        <v>2286</v>
      </c>
      <c r="G31" s="434"/>
      <c r="H31" s="21"/>
      <c r="I31" s="57">
        <v>2</v>
      </c>
      <c r="J31" s="172" t="s">
        <v>456</v>
      </c>
      <c r="K31" s="209">
        <v>745</v>
      </c>
      <c r="L31" s="94">
        <v>35015</v>
      </c>
      <c r="M31" s="173" t="s">
        <v>1853</v>
      </c>
      <c r="N31" s="173" t="s">
        <v>1849</v>
      </c>
      <c r="O31" s="149">
        <v>190925</v>
      </c>
      <c r="P31" s="230">
        <v>7</v>
      </c>
      <c r="T31" s="192">
        <v>43714</v>
      </c>
      <c r="U31" s="190">
        <v>70</v>
      </c>
    </row>
    <row r="32" spans="1:21" s="18" customFormat="1" ht="33.75" customHeight="1">
      <c r="A32" s="57" t="s">
        <v>2241</v>
      </c>
      <c r="B32" s="418">
        <v>786</v>
      </c>
      <c r="C32" s="94">
        <v>33608</v>
      </c>
      <c r="D32" s="232" t="s">
        <v>1890</v>
      </c>
      <c r="E32" s="232" t="s">
        <v>1887</v>
      </c>
      <c r="F32" s="149" t="s">
        <v>2286</v>
      </c>
      <c r="G32" s="434"/>
      <c r="H32" s="21"/>
      <c r="I32" s="57">
        <v>3</v>
      </c>
      <c r="J32" s="172" t="s">
        <v>457</v>
      </c>
      <c r="K32" s="209">
        <v>751</v>
      </c>
      <c r="L32" s="94">
        <v>34786</v>
      </c>
      <c r="M32" s="173" t="s">
        <v>1862</v>
      </c>
      <c r="N32" s="173" t="s">
        <v>1858</v>
      </c>
      <c r="O32" s="149">
        <v>181700</v>
      </c>
      <c r="P32" s="230">
        <v>4</v>
      </c>
      <c r="T32" s="192">
        <v>43834</v>
      </c>
      <c r="U32" s="190">
        <v>69</v>
      </c>
    </row>
    <row r="33" spans="1:21" s="18" customFormat="1" ht="33.75" customHeight="1">
      <c r="A33" s="57" t="s">
        <v>2241</v>
      </c>
      <c r="B33" s="418">
        <v>658</v>
      </c>
      <c r="C33" s="94">
        <v>33188</v>
      </c>
      <c r="D33" s="232" t="s">
        <v>1748</v>
      </c>
      <c r="E33" s="232" t="s">
        <v>1744</v>
      </c>
      <c r="F33" s="149" t="s">
        <v>2286</v>
      </c>
      <c r="G33" s="434"/>
      <c r="H33" s="21"/>
      <c r="I33" s="57">
        <v>4</v>
      </c>
      <c r="J33" s="172" t="s">
        <v>458</v>
      </c>
      <c r="K33" s="209">
        <v>763</v>
      </c>
      <c r="L33" s="94">
        <v>35186</v>
      </c>
      <c r="M33" s="173" t="s">
        <v>1872</v>
      </c>
      <c r="N33" s="173" t="s">
        <v>1870</v>
      </c>
      <c r="O33" s="149" t="s">
        <v>2286</v>
      </c>
      <c r="P33" s="230"/>
      <c r="T33" s="192">
        <v>43954</v>
      </c>
      <c r="U33" s="190">
        <v>68</v>
      </c>
    </row>
    <row r="34" spans="1:21" s="18" customFormat="1" ht="33.75" customHeight="1">
      <c r="A34" s="57" t="s">
        <v>2241</v>
      </c>
      <c r="B34" s="418">
        <v>546</v>
      </c>
      <c r="C34" s="94">
        <v>34777</v>
      </c>
      <c r="D34" s="232" t="s">
        <v>2056</v>
      </c>
      <c r="E34" s="232" t="s">
        <v>2054</v>
      </c>
      <c r="F34" s="149" t="s">
        <v>2286</v>
      </c>
      <c r="G34" s="434"/>
      <c r="H34" s="21"/>
      <c r="I34" s="57">
        <v>5</v>
      </c>
      <c r="J34" s="172" t="s">
        <v>459</v>
      </c>
      <c r="K34" s="209">
        <v>771</v>
      </c>
      <c r="L34" s="94">
        <v>34529</v>
      </c>
      <c r="M34" s="173" t="s">
        <v>1878</v>
      </c>
      <c r="N34" s="173" t="s">
        <v>1874</v>
      </c>
      <c r="O34" s="149">
        <v>252469</v>
      </c>
      <c r="P34" s="230">
        <v>13</v>
      </c>
      <c r="T34" s="192">
        <v>44074</v>
      </c>
      <c r="U34" s="190">
        <v>67</v>
      </c>
    </row>
    <row r="35" spans="1:21" s="18" customFormat="1" ht="33.75" customHeight="1">
      <c r="A35" s="57" t="s">
        <v>2241</v>
      </c>
      <c r="B35" s="418">
        <v>763</v>
      </c>
      <c r="C35" s="94">
        <v>35186</v>
      </c>
      <c r="D35" s="232" t="s">
        <v>1872</v>
      </c>
      <c r="E35" s="232" t="s">
        <v>1870</v>
      </c>
      <c r="F35" s="149" t="s">
        <v>2286</v>
      </c>
      <c r="G35" s="434"/>
      <c r="H35" s="21"/>
      <c r="I35" s="57">
        <v>6</v>
      </c>
      <c r="J35" s="172" t="s">
        <v>460</v>
      </c>
      <c r="K35" s="209">
        <v>607</v>
      </c>
      <c r="L35" s="94">
        <v>35069</v>
      </c>
      <c r="M35" s="173" t="s">
        <v>1704</v>
      </c>
      <c r="N35" s="173" t="s">
        <v>1700</v>
      </c>
      <c r="O35" s="149">
        <v>155193</v>
      </c>
      <c r="P35" s="230">
        <v>1</v>
      </c>
      <c r="T35" s="192">
        <v>44194</v>
      </c>
      <c r="U35" s="190">
        <v>66</v>
      </c>
    </row>
    <row r="36" spans="1:21" s="18" customFormat="1" ht="33.75" customHeight="1">
      <c r="A36" s="57" t="s">
        <v>2241</v>
      </c>
      <c r="B36" s="418">
        <v>668</v>
      </c>
      <c r="C36" s="94">
        <v>33619</v>
      </c>
      <c r="D36" s="232" t="s">
        <v>1759</v>
      </c>
      <c r="E36" s="232" t="s">
        <v>1756</v>
      </c>
      <c r="F36" s="149" t="s">
        <v>2286</v>
      </c>
      <c r="G36" s="434"/>
      <c r="H36" s="21"/>
      <c r="I36" s="57">
        <v>7</v>
      </c>
      <c r="J36" s="172" t="s">
        <v>461</v>
      </c>
      <c r="K36" s="209">
        <v>798</v>
      </c>
      <c r="L36" s="94">
        <v>33970</v>
      </c>
      <c r="M36" s="173" t="s">
        <v>1906</v>
      </c>
      <c r="N36" s="173" t="s">
        <v>1903</v>
      </c>
      <c r="O36" s="149">
        <v>195157</v>
      </c>
      <c r="P36" s="230">
        <v>8</v>
      </c>
      <c r="T36" s="192">
        <v>44314</v>
      </c>
      <c r="U36" s="190">
        <v>65</v>
      </c>
    </row>
    <row r="37" spans="1:21" s="18" customFormat="1" ht="33.75" customHeight="1">
      <c r="A37" s="57" t="s">
        <v>2241</v>
      </c>
      <c r="B37" s="418">
        <v>717</v>
      </c>
      <c r="C37" s="94">
        <v>34654</v>
      </c>
      <c r="D37" s="232" t="s">
        <v>1819</v>
      </c>
      <c r="E37" s="232" t="s">
        <v>1816</v>
      </c>
      <c r="F37" s="149" t="s">
        <v>2286</v>
      </c>
      <c r="G37" s="434"/>
      <c r="H37" s="21"/>
      <c r="I37" s="57">
        <v>8</v>
      </c>
      <c r="J37" s="172" t="s">
        <v>462</v>
      </c>
      <c r="K37" s="209">
        <v>813</v>
      </c>
      <c r="L37" s="94" t="s">
        <v>1923</v>
      </c>
      <c r="M37" s="173" t="s">
        <v>1924</v>
      </c>
      <c r="N37" s="173" t="s">
        <v>1918</v>
      </c>
      <c r="O37" s="433">
        <v>244159</v>
      </c>
      <c r="P37" s="230">
        <v>12</v>
      </c>
      <c r="T37" s="192">
        <v>44434</v>
      </c>
      <c r="U37" s="190">
        <v>64</v>
      </c>
    </row>
    <row r="38" spans="1:21" s="18" customFormat="1" ht="33.75" customHeight="1">
      <c r="A38" s="57" t="s">
        <v>2241</v>
      </c>
      <c r="B38" s="418">
        <v>711</v>
      </c>
      <c r="C38" s="94" t="s">
        <v>1811</v>
      </c>
      <c r="D38" s="232" t="s">
        <v>1812</v>
      </c>
      <c r="E38" s="232" t="s">
        <v>1806</v>
      </c>
      <c r="F38" s="149" t="s">
        <v>2286</v>
      </c>
      <c r="G38" s="434"/>
      <c r="H38" s="21"/>
      <c r="I38" s="57">
        <v>9</v>
      </c>
      <c r="J38" s="172" t="s">
        <v>463</v>
      </c>
      <c r="K38" s="209">
        <v>822</v>
      </c>
      <c r="L38" s="94">
        <v>33543</v>
      </c>
      <c r="M38" s="173" t="s">
        <v>1950</v>
      </c>
      <c r="N38" s="173" t="s">
        <v>1948</v>
      </c>
      <c r="O38" s="433">
        <v>190364</v>
      </c>
      <c r="P38" s="230">
        <v>6</v>
      </c>
      <c r="T38" s="192">
        <v>44554</v>
      </c>
      <c r="U38" s="190">
        <v>63</v>
      </c>
    </row>
    <row r="39" spans="1:21" s="18" customFormat="1" ht="33.75" customHeight="1">
      <c r="A39" s="57" t="s">
        <v>2241</v>
      </c>
      <c r="B39" s="418">
        <v>509</v>
      </c>
      <c r="C39" s="94">
        <v>34770</v>
      </c>
      <c r="D39" s="232" t="s">
        <v>2257</v>
      </c>
      <c r="E39" s="232" t="s">
        <v>2258</v>
      </c>
      <c r="F39" s="149" t="s">
        <v>2255</v>
      </c>
      <c r="G39" s="434"/>
      <c r="H39" s="21"/>
      <c r="I39" s="57">
        <v>10</v>
      </c>
      <c r="J39" s="172" t="s">
        <v>464</v>
      </c>
      <c r="K39" s="209">
        <v>842</v>
      </c>
      <c r="L39" s="94">
        <v>35105</v>
      </c>
      <c r="M39" s="173" t="s">
        <v>1977</v>
      </c>
      <c r="N39" s="173" t="s">
        <v>1973</v>
      </c>
      <c r="O39" s="433">
        <v>224046</v>
      </c>
      <c r="P39" s="230">
        <v>9</v>
      </c>
      <c r="T39" s="192">
        <v>44674</v>
      </c>
      <c r="U39" s="190">
        <v>62</v>
      </c>
    </row>
    <row r="40" spans="1:21" s="18" customFormat="1" ht="33.75" customHeight="1">
      <c r="A40" s="57"/>
      <c r="B40" s="418"/>
      <c r="C40" s="94"/>
      <c r="D40" s="232"/>
      <c r="E40" s="232"/>
      <c r="F40" s="149"/>
      <c r="G40" s="209"/>
      <c r="H40" s="21"/>
      <c r="I40" s="57">
        <v>11</v>
      </c>
      <c r="J40" s="172" t="s">
        <v>465</v>
      </c>
      <c r="K40" s="209">
        <v>856</v>
      </c>
      <c r="L40" s="94">
        <v>35173</v>
      </c>
      <c r="M40" s="173" t="s">
        <v>1989</v>
      </c>
      <c r="N40" s="173" t="s">
        <v>1986</v>
      </c>
      <c r="O40" s="433">
        <v>230339</v>
      </c>
      <c r="P40" s="230">
        <v>11</v>
      </c>
      <c r="T40" s="192">
        <v>44794</v>
      </c>
      <c r="U40" s="190">
        <v>61</v>
      </c>
    </row>
    <row r="41" spans="1:21" s="18" customFormat="1" ht="33.75" customHeight="1">
      <c r="A41" s="57"/>
      <c r="B41" s="231"/>
      <c r="C41" s="94"/>
      <c r="D41" s="232"/>
      <c r="E41" s="143"/>
      <c r="F41" s="149"/>
      <c r="G41" s="209"/>
      <c r="H41" s="21"/>
      <c r="I41" s="57">
        <v>12</v>
      </c>
      <c r="J41" s="172" t="s">
        <v>466</v>
      </c>
      <c r="K41" s="209">
        <v>616</v>
      </c>
      <c r="L41" s="94">
        <v>32993</v>
      </c>
      <c r="M41" s="173" t="s">
        <v>1712</v>
      </c>
      <c r="N41" s="173" t="s">
        <v>1709</v>
      </c>
      <c r="O41" s="149">
        <v>224657</v>
      </c>
      <c r="P41" s="230">
        <v>10</v>
      </c>
      <c r="T41" s="192">
        <v>44914</v>
      </c>
      <c r="U41" s="190">
        <v>60</v>
      </c>
    </row>
    <row r="42" spans="1:21" s="18" customFormat="1" ht="33.75" customHeight="1">
      <c r="A42" s="57"/>
      <c r="B42" s="231"/>
      <c r="C42" s="94"/>
      <c r="D42" s="232"/>
      <c r="E42" s="143"/>
      <c r="F42" s="149"/>
      <c r="G42" s="209"/>
      <c r="H42" s="21"/>
      <c r="I42" s="57">
        <v>13</v>
      </c>
      <c r="J42" s="172" t="s">
        <v>1197</v>
      </c>
      <c r="K42" s="209">
        <v>668</v>
      </c>
      <c r="L42" s="94">
        <v>33619</v>
      </c>
      <c r="M42" s="173" t="s">
        <v>1759</v>
      </c>
      <c r="N42" s="173" t="s">
        <v>1756</v>
      </c>
      <c r="O42" s="149" t="s">
        <v>2286</v>
      </c>
      <c r="P42" s="230"/>
      <c r="T42" s="192">
        <v>45064</v>
      </c>
      <c r="U42" s="190">
        <v>59</v>
      </c>
    </row>
    <row r="43" spans="1:21" s="18" customFormat="1" ht="33.75" customHeight="1">
      <c r="A43" s="57"/>
      <c r="B43" s="231"/>
      <c r="C43" s="94"/>
      <c r="D43" s="232"/>
      <c r="E43" s="143"/>
      <c r="F43" s="149"/>
      <c r="G43" s="209"/>
      <c r="H43" s="21"/>
      <c r="I43" s="57">
        <v>14</v>
      </c>
      <c r="J43" s="172" t="s">
        <v>1198</v>
      </c>
      <c r="K43" s="209">
        <v>530</v>
      </c>
      <c r="L43" s="94">
        <v>34700</v>
      </c>
      <c r="M43" s="173" t="s">
        <v>2045</v>
      </c>
      <c r="N43" s="173" t="s">
        <v>2040</v>
      </c>
      <c r="O43" s="149">
        <v>164740</v>
      </c>
      <c r="P43" s="230">
        <v>3</v>
      </c>
      <c r="T43" s="192">
        <v>45214</v>
      </c>
      <c r="U43" s="190">
        <v>58</v>
      </c>
    </row>
    <row r="44" spans="1:21" s="18" customFormat="1" ht="33.75" customHeight="1">
      <c r="A44" s="57"/>
      <c r="B44" s="231"/>
      <c r="C44" s="94"/>
      <c r="D44" s="232"/>
      <c r="E44" s="143"/>
      <c r="F44" s="149"/>
      <c r="G44" s="209"/>
      <c r="H44" s="21"/>
      <c r="I44" s="57">
        <v>15</v>
      </c>
      <c r="J44" s="172" t="s">
        <v>1199</v>
      </c>
      <c r="K44" s="209">
        <v>695</v>
      </c>
      <c r="L44" s="94">
        <v>0</v>
      </c>
      <c r="M44" s="173" t="s">
        <v>1789</v>
      </c>
      <c r="N44" s="173" t="s">
        <v>1784</v>
      </c>
      <c r="O44" s="149">
        <v>161444</v>
      </c>
      <c r="P44" s="230">
        <v>2</v>
      </c>
      <c r="T44" s="192">
        <v>45364</v>
      </c>
      <c r="U44" s="190">
        <v>57</v>
      </c>
    </row>
    <row r="45" spans="1:21" s="18" customFormat="1" ht="33.75" customHeight="1">
      <c r="A45" s="57"/>
      <c r="B45" s="231"/>
      <c r="C45" s="94"/>
      <c r="D45" s="232"/>
      <c r="E45" s="143"/>
      <c r="F45" s="149"/>
      <c r="G45" s="209"/>
      <c r="H45" s="21"/>
      <c r="I45" s="57">
        <v>16</v>
      </c>
      <c r="J45" s="172" t="s">
        <v>1200</v>
      </c>
      <c r="K45" s="209">
        <v>717</v>
      </c>
      <c r="L45" s="94">
        <v>34654</v>
      </c>
      <c r="M45" s="173" t="s">
        <v>1819</v>
      </c>
      <c r="N45" s="173" t="s">
        <v>1816</v>
      </c>
      <c r="O45" s="149" t="s">
        <v>2286</v>
      </c>
      <c r="P45" s="230"/>
      <c r="T45" s="192">
        <v>45514</v>
      </c>
      <c r="U45" s="190">
        <v>56</v>
      </c>
    </row>
    <row r="46" spans="1:21" s="18" customFormat="1" ht="33.75" customHeight="1">
      <c r="A46" s="57"/>
      <c r="B46" s="231"/>
      <c r="C46" s="94"/>
      <c r="D46" s="232"/>
      <c r="E46" s="143"/>
      <c r="F46" s="149"/>
      <c r="G46" s="209"/>
      <c r="H46" s="21"/>
      <c r="I46" s="57">
        <v>17</v>
      </c>
      <c r="J46" s="172" t="s">
        <v>1201</v>
      </c>
      <c r="K46" s="209">
        <v>711</v>
      </c>
      <c r="L46" s="94" t="s">
        <v>1811</v>
      </c>
      <c r="M46" s="173" t="s">
        <v>1812</v>
      </c>
      <c r="N46" s="173" t="s">
        <v>1806</v>
      </c>
      <c r="O46" s="149" t="s">
        <v>2286</v>
      </c>
      <c r="P46" s="230"/>
      <c r="T46" s="192"/>
      <c r="U46" s="190"/>
    </row>
    <row r="47" spans="1:21" s="18" customFormat="1" ht="33.75" customHeight="1">
      <c r="A47" s="57"/>
      <c r="B47" s="231"/>
      <c r="C47" s="94"/>
      <c r="D47" s="232"/>
      <c r="E47" s="143"/>
      <c r="F47" s="149"/>
      <c r="G47" s="209"/>
      <c r="H47" s="21"/>
      <c r="I47" s="57">
        <v>18</v>
      </c>
      <c r="J47" s="172" t="s">
        <v>1202</v>
      </c>
      <c r="K47" s="209" t="s">
        <v>1705</v>
      </c>
      <c r="L47" s="94" t="s">
        <v>1705</v>
      </c>
      <c r="M47" s="173" t="s">
        <v>1705</v>
      </c>
      <c r="N47" s="173" t="s">
        <v>1705</v>
      </c>
      <c r="O47" s="149"/>
      <c r="P47" s="230"/>
      <c r="T47" s="192"/>
      <c r="U47" s="190"/>
    </row>
    <row r="48" spans="1:21" s="18" customFormat="1" ht="33.75" customHeight="1">
      <c r="A48" s="57"/>
      <c r="B48" s="231"/>
      <c r="C48" s="94"/>
      <c r="D48" s="232"/>
      <c r="E48" s="143"/>
      <c r="F48" s="149"/>
      <c r="G48" s="209"/>
      <c r="H48" s="21"/>
      <c r="I48" s="57">
        <v>19</v>
      </c>
      <c r="J48" s="172" t="s">
        <v>1203</v>
      </c>
      <c r="K48" s="209" t="s">
        <v>1705</v>
      </c>
      <c r="L48" s="94" t="s">
        <v>1705</v>
      </c>
      <c r="M48" s="173" t="s">
        <v>1705</v>
      </c>
      <c r="N48" s="173" t="s">
        <v>1705</v>
      </c>
      <c r="O48" s="149"/>
      <c r="P48" s="230"/>
      <c r="T48" s="192">
        <v>45664</v>
      </c>
      <c r="U48" s="190">
        <v>55</v>
      </c>
    </row>
    <row r="49" spans="1:21" s="18" customFormat="1" ht="33.75" customHeight="1">
      <c r="A49" s="57"/>
      <c r="B49" s="231"/>
      <c r="C49" s="94"/>
      <c r="D49" s="232"/>
      <c r="E49" s="143"/>
      <c r="F49" s="149"/>
      <c r="G49" s="209"/>
      <c r="H49" s="21"/>
      <c r="I49" s="57">
        <v>20</v>
      </c>
      <c r="J49" s="172" t="s">
        <v>1204</v>
      </c>
      <c r="K49" s="209" t="s">
        <v>1705</v>
      </c>
      <c r="L49" s="94" t="s">
        <v>1705</v>
      </c>
      <c r="M49" s="173" t="s">
        <v>1705</v>
      </c>
      <c r="N49" s="173" t="s">
        <v>1705</v>
      </c>
      <c r="O49" s="149"/>
      <c r="P49" s="230"/>
      <c r="T49" s="192">
        <v>45814</v>
      </c>
      <c r="U49" s="190">
        <v>54</v>
      </c>
    </row>
    <row r="50" spans="1:21" s="18" customFormat="1" ht="36.75" customHeight="1">
      <c r="A50" s="604" t="s">
        <v>2256</v>
      </c>
      <c r="B50" s="604"/>
      <c r="C50" s="604"/>
      <c r="D50" s="604"/>
      <c r="E50" s="604"/>
      <c r="F50" s="604"/>
      <c r="G50" s="604"/>
      <c r="H50" s="604"/>
      <c r="I50" s="604"/>
      <c r="J50" s="604"/>
      <c r="K50" s="604"/>
      <c r="L50" s="604"/>
      <c r="M50" s="604"/>
      <c r="N50" s="604"/>
      <c r="O50" s="604"/>
      <c r="P50" s="604"/>
      <c r="T50" s="189"/>
      <c r="U50" s="190"/>
    </row>
    <row r="51" spans="1:21" ht="14.25" customHeight="1">
      <c r="A51" s="25" t="s">
        <v>18</v>
      </c>
      <c r="B51" s="25"/>
      <c r="C51" s="25"/>
      <c r="D51" s="42"/>
      <c r="E51" s="36" t="s">
        <v>0</v>
      </c>
      <c r="F51" s="150" t="s">
        <v>1</v>
      </c>
      <c r="G51" s="22"/>
      <c r="H51" s="26" t="s">
        <v>2</v>
      </c>
      <c r="I51" s="26"/>
      <c r="J51" s="26"/>
      <c r="K51" s="26"/>
      <c r="M51" s="38" t="s">
        <v>3</v>
      </c>
      <c r="N51" s="39" t="s">
        <v>3</v>
      </c>
      <c r="O51" s="146" t="s">
        <v>3</v>
      </c>
      <c r="P51" s="25"/>
      <c r="Q51" s="27"/>
      <c r="T51" s="192">
        <v>52814</v>
      </c>
      <c r="U51" s="190">
        <v>38</v>
      </c>
    </row>
    <row r="52" spans="1:21">
      <c r="E52" s="37" t="s">
        <v>1962</v>
      </c>
      <c r="T52" s="192">
        <v>53014</v>
      </c>
      <c r="U52" s="190">
        <v>37</v>
      </c>
    </row>
    <row r="53" spans="1:21" ht="25.5">
      <c r="E53" s="37" t="s">
        <v>1769</v>
      </c>
      <c r="T53" s="192">
        <v>53214</v>
      </c>
      <c r="U53" s="190">
        <v>36</v>
      </c>
    </row>
    <row r="54" spans="1:21">
      <c r="E54" s="37" t="s">
        <v>1691</v>
      </c>
      <c r="T54" s="192">
        <v>53514</v>
      </c>
      <c r="U54" s="190">
        <v>35</v>
      </c>
    </row>
    <row r="55" spans="1:21">
      <c r="E55" s="37" t="s">
        <v>1648</v>
      </c>
      <c r="T55" s="192">
        <v>53814</v>
      </c>
      <c r="U55" s="190">
        <v>34</v>
      </c>
    </row>
    <row r="56" spans="1:21">
      <c r="E56" s="37" t="s">
        <v>1816</v>
      </c>
      <c r="T56" s="192">
        <v>54114</v>
      </c>
      <c r="U56" s="190">
        <v>33</v>
      </c>
    </row>
    <row r="57" spans="1:21">
      <c r="E57" s="37" t="s">
        <v>1795</v>
      </c>
      <c r="T57" s="192">
        <v>54414</v>
      </c>
      <c r="U57" s="190">
        <v>32</v>
      </c>
    </row>
    <row r="58" spans="1:21">
      <c r="E58" s="37" t="s">
        <v>1874</v>
      </c>
      <c r="T58" s="192">
        <v>54814</v>
      </c>
      <c r="U58" s="190">
        <v>31</v>
      </c>
    </row>
    <row r="59" spans="1:21" ht="25.5">
      <c r="E59" s="37" t="s">
        <v>1719</v>
      </c>
      <c r="T59" s="192">
        <v>55214</v>
      </c>
      <c r="U59" s="190">
        <v>30</v>
      </c>
    </row>
    <row r="60" spans="1:21">
      <c r="E60" s="37" t="s">
        <v>1665</v>
      </c>
      <c r="T60" s="192">
        <v>55614</v>
      </c>
      <c r="U60" s="190">
        <v>29</v>
      </c>
    </row>
    <row r="61" spans="1:21" ht="25.5">
      <c r="E61" s="37" t="s">
        <v>1973</v>
      </c>
      <c r="T61" s="192">
        <v>60014</v>
      </c>
      <c r="U61" s="190">
        <v>28</v>
      </c>
    </row>
    <row r="62" spans="1:21" ht="25.5">
      <c r="E62" s="37" t="s">
        <v>1756</v>
      </c>
      <c r="T62" s="192">
        <v>60414</v>
      </c>
      <c r="U62" s="190">
        <v>27</v>
      </c>
    </row>
    <row r="63" spans="1:21">
      <c r="E63" s="37" t="s">
        <v>1700</v>
      </c>
      <c r="T63" s="192">
        <v>60814</v>
      </c>
      <c r="U63" s="190">
        <v>26</v>
      </c>
    </row>
    <row r="64" spans="1:21" ht="25.5">
      <c r="E64" s="37" t="s">
        <v>1660</v>
      </c>
      <c r="T64" s="192">
        <v>61214</v>
      </c>
      <c r="U64" s="190">
        <v>25</v>
      </c>
    </row>
    <row r="65" spans="5:21">
      <c r="E65" s="37" t="s">
        <v>1806</v>
      </c>
      <c r="T65" s="192">
        <v>61614</v>
      </c>
      <c r="U65" s="190">
        <v>24</v>
      </c>
    </row>
    <row r="66" spans="5:21">
      <c r="E66" s="37" t="s">
        <v>2054</v>
      </c>
      <c r="T66" s="192">
        <v>62014</v>
      </c>
      <c r="U66" s="190">
        <v>23</v>
      </c>
    </row>
    <row r="67" spans="5:21">
      <c r="E67" s="37" t="s">
        <v>1870</v>
      </c>
      <c r="T67" s="192">
        <v>62414</v>
      </c>
      <c r="U67" s="190">
        <v>22</v>
      </c>
    </row>
    <row r="68" spans="5:21">
      <c r="E68" s="37" t="s">
        <v>1675</v>
      </c>
      <c r="T68" s="192">
        <v>62814</v>
      </c>
      <c r="U68" s="190">
        <v>21</v>
      </c>
    </row>
    <row r="69" spans="5:21">
      <c r="E69" s="37" t="s">
        <v>1832</v>
      </c>
      <c r="T69" s="192">
        <v>63214</v>
      </c>
      <c r="U69" s="190">
        <v>20</v>
      </c>
    </row>
    <row r="70" spans="5:21">
      <c r="E70" s="37" t="s">
        <v>2062</v>
      </c>
      <c r="T70" s="192">
        <v>63614</v>
      </c>
      <c r="U70" s="190">
        <v>19</v>
      </c>
    </row>
    <row r="71" spans="5:21">
      <c r="E71" s="37" t="s">
        <v>1999</v>
      </c>
      <c r="T71" s="192">
        <v>64014</v>
      </c>
      <c r="U71" s="190">
        <v>18</v>
      </c>
    </row>
    <row r="72" spans="5:21">
      <c r="E72" s="37" t="s">
        <v>2064</v>
      </c>
      <c r="T72" s="192">
        <v>64414</v>
      </c>
      <c r="U72" s="190">
        <v>17</v>
      </c>
    </row>
    <row r="73" spans="5:21" ht="25.5">
      <c r="E73" s="37" t="s">
        <v>2026</v>
      </c>
      <c r="T73" s="192">
        <v>64814</v>
      </c>
      <c r="U73" s="190">
        <v>16</v>
      </c>
    </row>
    <row r="74" spans="5:21">
      <c r="E74" s="37" t="s">
        <v>1986</v>
      </c>
      <c r="T74" s="192">
        <v>65214</v>
      </c>
      <c r="U74" s="190">
        <v>15</v>
      </c>
    </row>
    <row r="75" spans="5:21" ht="25.5">
      <c r="E75" s="37" t="s">
        <v>1918</v>
      </c>
      <c r="T75" s="192">
        <v>65614</v>
      </c>
      <c r="U75" s="190">
        <v>14</v>
      </c>
    </row>
    <row r="76" spans="5:21">
      <c r="E76" s="37" t="s">
        <v>1849</v>
      </c>
      <c r="T76" s="192">
        <v>70014</v>
      </c>
      <c r="U76" s="190">
        <v>13</v>
      </c>
    </row>
    <row r="77" spans="5:21" ht="25.5">
      <c r="E77" s="37" t="s">
        <v>1940</v>
      </c>
      <c r="T77" s="192">
        <v>70414</v>
      </c>
      <c r="U77" s="190">
        <v>12</v>
      </c>
    </row>
    <row r="78" spans="5:21">
      <c r="E78" s="37" t="s">
        <v>2029</v>
      </c>
      <c r="T78" s="192">
        <v>70914</v>
      </c>
      <c r="U78" s="190">
        <v>11</v>
      </c>
    </row>
    <row r="79" spans="5:21" ht="25.5">
      <c r="E79" s="37" t="s">
        <v>1846</v>
      </c>
      <c r="T79" s="192">
        <v>71414</v>
      </c>
      <c r="U79" s="190">
        <v>10</v>
      </c>
    </row>
    <row r="80" spans="5:21">
      <c r="E80" s="37" t="s">
        <v>1858</v>
      </c>
      <c r="T80" s="192">
        <v>71914</v>
      </c>
      <c r="U80" s="190">
        <v>9</v>
      </c>
    </row>
    <row r="81" spans="5:21">
      <c r="E81" s="37" t="s">
        <v>1709</v>
      </c>
      <c r="T81" s="192">
        <v>72414</v>
      </c>
      <c r="U81" s="190">
        <v>8</v>
      </c>
    </row>
    <row r="82" spans="5:21" ht="25.5">
      <c r="E82" s="37" t="s">
        <v>1784</v>
      </c>
      <c r="T82" s="192">
        <v>72914</v>
      </c>
      <c r="U82" s="190">
        <v>7</v>
      </c>
    </row>
    <row r="83" spans="5:21">
      <c r="E83" s="37" t="s">
        <v>1732</v>
      </c>
      <c r="T83" s="192">
        <v>73414</v>
      </c>
      <c r="U83" s="190">
        <v>6</v>
      </c>
    </row>
    <row r="84" spans="5:21">
      <c r="E84" s="37" t="s">
        <v>1677</v>
      </c>
      <c r="T84" s="192">
        <v>73914</v>
      </c>
      <c r="U84" s="190">
        <v>5</v>
      </c>
    </row>
    <row r="85" spans="5:21">
      <c r="E85" s="37" t="s">
        <v>1955</v>
      </c>
      <c r="T85" s="192">
        <v>74414</v>
      </c>
      <c r="U85" s="190">
        <v>4</v>
      </c>
    </row>
    <row r="86" spans="5:21" ht="25.5">
      <c r="E86" s="37" t="s">
        <v>1772</v>
      </c>
      <c r="T86" s="192">
        <v>74914</v>
      </c>
      <c r="U86" s="190">
        <v>3</v>
      </c>
    </row>
    <row r="87" spans="5:21">
      <c r="E87" s="37" t="s">
        <v>2070</v>
      </c>
      <c r="T87" s="192">
        <v>75414</v>
      </c>
      <c r="U87" s="190">
        <v>2</v>
      </c>
    </row>
    <row r="88" spans="5:21">
      <c r="E88" s="37" t="s">
        <v>1903</v>
      </c>
      <c r="T88" s="192">
        <v>80014</v>
      </c>
      <c r="U88" s="190">
        <v>1</v>
      </c>
    </row>
    <row r="89" spans="5:21">
      <c r="E89" s="37" t="s">
        <v>2040</v>
      </c>
    </row>
    <row r="90" spans="5:21">
      <c r="E90" s="37" t="s">
        <v>1744</v>
      </c>
    </row>
    <row r="91" spans="5:21">
      <c r="E91" s="37" t="s">
        <v>2073</v>
      </c>
    </row>
    <row r="92" spans="5:21">
      <c r="E92" s="37" t="s">
        <v>1828</v>
      </c>
    </row>
    <row r="93" spans="5:21">
      <c r="E93" s="37" t="s">
        <v>1942</v>
      </c>
    </row>
    <row r="94" spans="5:21" ht="25.5">
      <c r="E94" s="37" t="s">
        <v>1887</v>
      </c>
    </row>
    <row r="95" spans="5:21">
      <c r="E95" s="37" t="s">
        <v>2066</v>
      </c>
    </row>
    <row r="96" spans="5:21" ht="25.5">
      <c r="E96" s="37" t="s">
        <v>1948</v>
      </c>
    </row>
    <row r="97" spans="5:5">
      <c r="E97" s="168" t="s">
        <v>2258</v>
      </c>
    </row>
  </sheetData>
  <mergeCells count="19">
    <mergeCell ref="N4:P4"/>
    <mergeCell ref="N5:P5"/>
    <mergeCell ref="A6:A7"/>
    <mergeCell ref="B6:B7"/>
    <mergeCell ref="C6:C7"/>
    <mergeCell ref="D6:D7"/>
    <mergeCell ref="E6:E7"/>
    <mergeCell ref="F6:F7"/>
    <mergeCell ref="G6:G7"/>
    <mergeCell ref="A50:P50"/>
    <mergeCell ref="A4:C4"/>
    <mergeCell ref="A1:P1"/>
    <mergeCell ref="A2:P2"/>
    <mergeCell ref="A3:C3"/>
    <mergeCell ref="D3:E3"/>
    <mergeCell ref="F3:G3"/>
    <mergeCell ref="H3:L3"/>
    <mergeCell ref="N3:P3"/>
    <mergeCell ref="D4:E4"/>
  </mergeCells>
  <conditionalFormatting sqref="F8:F40 F43:F49">
    <cfRule type="cellIs" dxfId="86" priority="1" stopIfTrue="1" operator="between">
      <formula>132610</formula>
      <formula>141510</formula>
    </cfRule>
    <cfRule type="cellIs" dxfId="85" priority="2" stopIfTrue="1" operator="between">
      <formula>132614</formula>
      <formula>141510</formula>
    </cfRule>
  </conditionalFormatting>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749</v>
      </c>
      <c r="E3" s="613"/>
      <c r="F3" s="262"/>
      <c r="G3" s="614" t="s">
        <v>514</v>
      </c>
      <c r="H3" s="614"/>
      <c r="I3" s="618" t="s">
        <v>1282</v>
      </c>
      <c r="J3" s="618"/>
      <c r="K3" s="615" t="s">
        <v>633</v>
      </c>
      <c r="L3" s="615"/>
      <c r="M3" s="616" t="s">
        <v>1286</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2208</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69.75" customHeight="1">
      <c r="A8" s="76">
        <v>1</v>
      </c>
      <c r="B8" s="77" t="s">
        <v>751</v>
      </c>
      <c r="C8" s="200">
        <v>627</v>
      </c>
      <c r="D8" s="78">
        <v>34755</v>
      </c>
      <c r="E8" s="155" t="s">
        <v>1726</v>
      </c>
      <c r="F8" s="155" t="s">
        <v>1719</v>
      </c>
      <c r="G8" s="320">
        <v>5721</v>
      </c>
      <c r="H8" s="320" t="s">
        <v>2241</v>
      </c>
      <c r="I8" s="320" t="s">
        <v>2241</v>
      </c>
      <c r="J8" s="320">
        <v>5721</v>
      </c>
      <c r="K8" s="320"/>
      <c r="L8" s="320"/>
      <c r="M8" s="320"/>
      <c r="N8" s="321">
        <v>5721</v>
      </c>
      <c r="O8" s="322"/>
      <c r="P8" s="323"/>
      <c r="Q8" s="198">
        <v>219</v>
      </c>
      <c r="R8" s="197">
        <v>8</v>
      </c>
    </row>
    <row r="9" spans="1:18" s="67" customFormat="1" ht="69.75" customHeight="1">
      <c r="A9" s="76">
        <v>2</v>
      </c>
      <c r="B9" s="77" t="s">
        <v>752</v>
      </c>
      <c r="C9" s="200">
        <v>879</v>
      </c>
      <c r="D9" s="78" t="s">
        <v>2016</v>
      </c>
      <c r="E9" s="155" t="s">
        <v>2017</v>
      </c>
      <c r="F9" s="155" t="s">
        <v>1999</v>
      </c>
      <c r="G9" s="320">
        <v>5650</v>
      </c>
      <c r="H9" s="320" t="s">
        <v>2241</v>
      </c>
      <c r="I9" s="320" t="s">
        <v>2241</v>
      </c>
      <c r="J9" s="320">
        <v>5650</v>
      </c>
      <c r="K9" s="320"/>
      <c r="L9" s="320"/>
      <c r="M9" s="320"/>
      <c r="N9" s="321">
        <v>5650</v>
      </c>
      <c r="O9" s="322"/>
      <c r="P9" s="323"/>
      <c r="Q9" s="198">
        <v>227</v>
      </c>
      <c r="R9" s="197">
        <v>9</v>
      </c>
    </row>
    <row r="10" spans="1:18" s="67" customFormat="1" ht="69.75" customHeight="1">
      <c r="A10" s="76">
        <v>3</v>
      </c>
      <c r="B10" s="77" t="s">
        <v>753</v>
      </c>
      <c r="C10" s="200">
        <v>838</v>
      </c>
      <c r="D10" s="78">
        <v>33730</v>
      </c>
      <c r="E10" s="155" t="s">
        <v>1966</v>
      </c>
      <c r="F10" s="155" t="s">
        <v>1962</v>
      </c>
      <c r="G10" s="320">
        <v>4717</v>
      </c>
      <c r="H10" s="320" t="s">
        <v>2240</v>
      </c>
      <c r="I10" s="320" t="s">
        <v>2241</v>
      </c>
      <c r="J10" s="320">
        <v>4717</v>
      </c>
      <c r="K10" s="320"/>
      <c r="L10" s="320"/>
      <c r="M10" s="320"/>
      <c r="N10" s="321">
        <v>4717</v>
      </c>
      <c r="O10" s="322"/>
      <c r="P10" s="323"/>
      <c r="Q10" s="198">
        <v>235</v>
      </c>
      <c r="R10" s="197">
        <v>10</v>
      </c>
    </row>
    <row r="11" spans="1:18" s="67" customFormat="1" ht="69.75" customHeight="1">
      <c r="A11" s="76">
        <v>4</v>
      </c>
      <c r="B11" s="77" t="s">
        <v>754</v>
      </c>
      <c r="C11" s="200">
        <v>667</v>
      </c>
      <c r="D11" s="78">
        <v>34231</v>
      </c>
      <c r="E11" s="155" t="s">
        <v>1762</v>
      </c>
      <c r="F11" s="155" t="s">
        <v>1756</v>
      </c>
      <c r="G11" s="320">
        <v>4653</v>
      </c>
      <c r="H11" s="320">
        <v>4241</v>
      </c>
      <c r="I11" s="320">
        <v>4247</v>
      </c>
      <c r="J11" s="320">
        <v>4653</v>
      </c>
      <c r="K11" s="320"/>
      <c r="L11" s="320"/>
      <c r="M11" s="320"/>
      <c r="N11" s="321">
        <v>4653</v>
      </c>
      <c r="O11" s="322"/>
      <c r="P11" s="323"/>
      <c r="Q11" s="198">
        <v>243</v>
      </c>
      <c r="R11" s="197">
        <v>11</v>
      </c>
    </row>
    <row r="12" spans="1:18" s="67" customFormat="1" ht="69.75" customHeight="1">
      <c r="A12" s="76">
        <v>5</v>
      </c>
      <c r="B12" s="77" t="s">
        <v>755</v>
      </c>
      <c r="C12" s="200">
        <v>687</v>
      </c>
      <c r="D12" s="78">
        <v>0</v>
      </c>
      <c r="E12" s="155" t="s">
        <v>1780</v>
      </c>
      <c r="F12" s="155" t="s">
        <v>1772</v>
      </c>
      <c r="G12" s="320" t="s">
        <v>2240</v>
      </c>
      <c r="H12" s="320">
        <v>4521</v>
      </c>
      <c r="I12" s="320">
        <v>4620</v>
      </c>
      <c r="J12" s="320">
        <v>4620</v>
      </c>
      <c r="K12" s="320"/>
      <c r="L12" s="320"/>
      <c r="M12" s="320"/>
      <c r="N12" s="321">
        <v>4620</v>
      </c>
      <c r="O12" s="322"/>
      <c r="P12" s="323"/>
      <c r="Q12" s="198">
        <v>251</v>
      </c>
      <c r="R12" s="197">
        <v>12</v>
      </c>
    </row>
    <row r="13" spans="1:18" s="67" customFormat="1" ht="69.75" customHeight="1">
      <c r="A13" s="76">
        <v>6</v>
      </c>
      <c r="B13" s="77" t="s">
        <v>756</v>
      </c>
      <c r="C13" s="200">
        <v>831</v>
      </c>
      <c r="D13" s="78">
        <v>0</v>
      </c>
      <c r="E13" s="155" t="s">
        <v>1958</v>
      </c>
      <c r="F13" s="155" t="s">
        <v>1955</v>
      </c>
      <c r="G13" s="320">
        <v>4615</v>
      </c>
      <c r="H13" s="320">
        <v>4607</v>
      </c>
      <c r="I13" s="320" t="s">
        <v>2241</v>
      </c>
      <c r="J13" s="320">
        <v>4615</v>
      </c>
      <c r="K13" s="320"/>
      <c r="L13" s="320"/>
      <c r="M13" s="320"/>
      <c r="N13" s="321">
        <v>4615</v>
      </c>
      <c r="O13" s="322"/>
      <c r="P13" s="323"/>
      <c r="Q13" s="198">
        <v>259</v>
      </c>
      <c r="R13" s="197">
        <v>13</v>
      </c>
    </row>
    <row r="14" spans="1:18" s="67" customFormat="1" ht="69.75" customHeight="1">
      <c r="A14" s="76">
        <v>7</v>
      </c>
      <c r="B14" s="77" t="s">
        <v>757</v>
      </c>
      <c r="C14" s="200">
        <v>857</v>
      </c>
      <c r="D14" s="78">
        <v>34012</v>
      </c>
      <c r="E14" s="155" t="s">
        <v>1993</v>
      </c>
      <c r="F14" s="155" t="s">
        <v>1986</v>
      </c>
      <c r="G14" s="320">
        <v>3987</v>
      </c>
      <c r="H14" s="320">
        <v>4197</v>
      </c>
      <c r="I14" s="320">
        <v>4464</v>
      </c>
      <c r="J14" s="320">
        <v>4464</v>
      </c>
      <c r="K14" s="320"/>
      <c r="L14" s="320"/>
      <c r="M14" s="320"/>
      <c r="N14" s="321">
        <v>4464</v>
      </c>
      <c r="O14" s="322"/>
      <c r="P14" s="323"/>
      <c r="Q14" s="198">
        <v>267</v>
      </c>
      <c r="R14" s="197">
        <v>14</v>
      </c>
    </row>
    <row r="15" spans="1:18" s="67" customFormat="1" ht="69.75" customHeight="1">
      <c r="A15" s="76">
        <v>8</v>
      </c>
      <c r="B15" s="77" t="s">
        <v>758</v>
      </c>
      <c r="C15" s="200">
        <v>785</v>
      </c>
      <c r="D15" s="78">
        <v>33369</v>
      </c>
      <c r="E15" s="155" t="s">
        <v>1896</v>
      </c>
      <c r="F15" s="155" t="s">
        <v>1887</v>
      </c>
      <c r="G15" s="320">
        <v>4190</v>
      </c>
      <c r="H15" s="320" t="s">
        <v>2240</v>
      </c>
      <c r="I15" s="320">
        <v>4169</v>
      </c>
      <c r="J15" s="320">
        <v>4190</v>
      </c>
      <c r="K15" s="320"/>
      <c r="L15" s="320"/>
      <c r="M15" s="320"/>
      <c r="N15" s="321">
        <v>4190</v>
      </c>
      <c r="O15" s="322"/>
      <c r="P15" s="323"/>
      <c r="Q15" s="198">
        <v>275</v>
      </c>
      <c r="R15" s="197">
        <v>15</v>
      </c>
    </row>
    <row r="16" spans="1:18" s="67" customFormat="1" ht="69.75" customHeight="1">
      <c r="A16" s="76">
        <v>9</v>
      </c>
      <c r="B16" s="77" t="s">
        <v>759</v>
      </c>
      <c r="C16" s="200">
        <v>734</v>
      </c>
      <c r="D16" s="78">
        <v>34257</v>
      </c>
      <c r="E16" s="155" t="s">
        <v>1840</v>
      </c>
      <c r="F16" s="155" t="s">
        <v>1832</v>
      </c>
      <c r="G16" s="320">
        <v>3333</v>
      </c>
      <c r="H16" s="320">
        <v>3728</v>
      </c>
      <c r="I16" s="320">
        <v>3843</v>
      </c>
      <c r="J16" s="320">
        <v>3843</v>
      </c>
      <c r="K16" s="320"/>
      <c r="L16" s="320"/>
      <c r="M16" s="320"/>
      <c r="N16" s="321">
        <v>3843</v>
      </c>
      <c r="O16" s="322"/>
      <c r="P16" s="323"/>
      <c r="Q16" s="198">
        <v>281</v>
      </c>
      <c r="R16" s="197">
        <v>16</v>
      </c>
    </row>
    <row r="17" spans="1:18" s="67" customFormat="1" ht="69.75" customHeight="1">
      <c r="A17" s="76">
        <v>10</v>
      </c>
      <c r="B17" s="77" t="s">
        <v>760</v>
      </c>
      <c r="C17" s="200">
        <v>716</v>
      </c>
      <c r="D17" s="78">
        <v>34427</v>
      </c>
      <c r="E17" s="155" t="s">
        <v>1823</v>
      </c>
      <c r="F17" s="155" t="s">
        <v>1816</v>
      </c>
      <c r="G17" s="320">
        <v>3350</v>
      </c>
      <c r="H17" s="320">
        <v>3741</v>
      </c>
      <c r="I17" s="320">
        <v>3808</v>
      </c>
      <c r="J17" s="320">
        <v>3808</v>
      </c>
      <c r="K17" s="320"/>
      <c r="L17" s="320"/>
      <c r="M17" s="320"/>
      <c r="N17" s="321">
        <v>3808</v>
      </c>
      <c r="O17" s="322"/>
      <c r="P17" s="323"/>
      <c r="Q17" s="198">
        <v>287</v>
      </c>
      <c r="R17" s="197">
        <v>17</v>
      </c>
    </row>
    <row r="18" spans="1:18" s="67" customFormat="1" ht="69.75" customHeight="1">
      <c r="A18" s="76">
        <v>11</v>
      </c>
      <c r="B18" s="77" t="s">
        <v>761</v>
      </c>
      <c r="C18" s="200">
        <v>824</v>
      </c>
      <c r="D18" s="78">
        <v>33610</v>
      </c>
      <c r="E18" s="155" t="s">
        <v>1952</v>
      </c>
      <c r="F18" s="155" t="s">
        <v>1948</v>
      </c>
      <c r="G18" s="320" t="s">
        <v>2240</v>
      </c>
      <c r="H18" s="320" t="s">
        <v>2240</v>
      </c>
      <c r="I18" s="320">
        <v>3226</v>
      </c>
      <c r="J18" s="320">
        <v>3226</v>
      </c>
      <c r="K18" s="320"/>
      <c r="L18" s="320"/>
      <c r="M18" s="320"/>
      <c r="N18" s="321">
        <v>3226</v>
      </c>
      <c r="O18" s="322"/>
      <c r="P18" s="323"/>
      <c r="Q18" s="198">
        <v>293</v>
      </c>
      <c r="R18" s="197">
        <v>18</v>
      </c>
    </row>
    <row r="19" spans="1:18" s="67" customFormat="1" ht="69.75" customHeight="1">
      <c r="A19" s="76">
        <v>12</v>
      </c>
      <c r="B19" s="77" t="s">
        <v>762</v>
      </c>
      <c r="C19" s="200">
        <v>708</v>
      </c>
      <c r="D19" s="78">
        <v>32462</v>
      </c>
      <c r="E19" s="155" t="s">
        <v>1803</v>
      </c>
      <c r="F19" s="155" t="s">
        <v>1795</v>
      </c>
      <c r="G19" s="320">
        <v>2705</v>
      </c>
      <c r="H19" s="320">
        <v>3041</v>
      </c>
      <c r="I19" s="320">
        <v>3120</v>
      </c>
      <c r="J19" s="320">
        <v>3120</v>
      </c>
      <c r="K19" s="320"/>
      <c r="L19" s="320"/>
      <c r="M19" s="320"/>
      <c r="N19" s="321">
        <v>3120</v>
      </c>
      <c r="O19" s="322"/>
      <c r="P19" s="323"/>
      <c r="Q19" s="198">
        <v>299</v>
      </c>
      <c r="R19" s="197">
        <v>19</v>
      </c>
    </row>
    <row r="20" spans="1:18" s="67" customFormat="1" ht="69.75" customHeight="1">
      <c r="A20" s="76">
        <v>13</v>
      </c>
      <c r="B20" s="77" t="s">
        <v>763</v>
      </c>
      <c r="C20" s="200">
        <v>800</v>
      </c>
      <c r="D20" s="78">
        <v>34359</v>
      </c>
      <c r="E20" s="155" t="s">
        <v>1910</v>
      </c>
      <c r="F20" s="155" t="s">
        <v>1903</v>
      </c>
      <c r="G20" s="320">
        <v>2910</v>
      </c>
      <c r="H20" s="320">
        <v>2868</v>
      </c>
      <c r="I20" s="320">
        <v>3058</v>
      </c>
      <c r="J20" s="320">
        <v>3058</v>
      </c>
      <c r="K20" s="320"/>
      <c r="L20" s="320"/>
      <c r="M20" s="320"/>
      <c r="N20" s="321">
        <v>3058</v>
      </c>
      <c r="O20" s="322"/>
      <c r="P20" s="323"/>
      <c r="Q20" s="198">
        <v>305</v>
      </c>
      <c r="R20" s="197">
        <v>20</v>
      </c>
    </row>
    <row r="21" spans="1:18" s="67" customFormat="1" ht="69.75" customHeight="1">
      <c r="A21" s="76">
        <v>14</v>
      </c>
      <c r="B21" s="77" t="s">
        <v>764</v>
      </c>
      <c r="C21" s="200">
        <v>527</v>
      </c>
      <c r="D21" s="78">
        <v>34547</v>
      </c>
      <c r="E21" s="155" t="s">
        <v>2048</v>
      </c>
      <c r="F21" s="155" t="s">
        <v>2040</v>
      </c>
      <c r="G21" s="320">
        <v>2738</v>
      </c>
      <c r="H21" s="320">
        <v>2979</v>
      </c>
      <c r="I21" s="320">
        <v>2793</v>
      </c>
      <c r="J21" s="320">
        <v>2979</v>
      </c>
      <c r="K21" s="320"/>
      <c r="L21" s="320"/>
      <c r="M21" s="320"/>
      <c r="N21" s="321">
        <v>2979</v>
      </c>
      <c r="O21" s="322"/>
      <c r="P21" s="323"/>
      <c r="Q21" s="198"/>
      <c r="R21" s="197"/>
    </row>
    <row r="22" spans="1:18" s="67" customFormat="1" ht="69.75" customHeight="1">
      <c r="A22" s="76">
        <v>15</v>
      </c>
      <c r="B22" s="77" t="s">
        <v>765</v>
      </c>
      <c r="C22" s="200">
        <v>772</v>
      </c>
      <c r="D22" s="78">
        <v>33725</v>
      </c>
      <c r="E22" s="155" t="s">
        <v>1881</v>
      </c>
      <c r="F22" s="155" t="s">
        <v>1874</v>
      </c>
      <c r="G22" s="320" t="s">
        <v>2240</v>
      </c>
      <c r="H22" s="320" t="s">
        <v>2240</v>
      </c>
      <c r="I22" s="320">
        <v>2133</v>
      </c>
      <c r="J22" s="320">
        <v>2133</v>
      </c>
      <c r="K22" s="320"/>
      <c r="L22" s="320"/>
      <c r="M22" s="320"/>
      <c r="N22" s="321">
        <v>2133</v>
      </c>
      <c r="O22" s="322"/>
      <c r="P22" s="323"/>
      <c r="Q22" s="198"/>
      <c r="R22" s="197"/>
    </row>
    <row r="23" spans="1:18" s="67" customFormat="1" ht="69.75" customHeight="1">
      <c r="A23" s="76">
        <v>16</v>
      </c>
      <c r="B23" s="77" t="s">
        <v>766</v>
      </c>
      <c r="C23" s="200">
        <v>741</v>
      </c>
      <c r="D23" s="78">
        <v>34544</v>
      </c>
      <c r="E23" s="155" t="s">
        <v>1855</v>
      </c>
      <c r="F23" s="155" t="s">
        <v>1849</v>
      </c>
      <c r="G23" s="320">
        <v>1651</v>
      </c>
      <c r="H23" s="320">
        <v>1833</v>
      </c>
      <c r="I23" s="320">
        <v>1851</v>
      </c>
      <c r="J23" s="320">
        <v>1851</v>
      </c>
      <c r="K23" s="320"/>
      <c r="L23" s="320"/>
      <c r="M23" s="320"/>
      <c r="N23" s="321">
        <v>1851</v>
      </c>
      <c r="O23" s="322"/>
      <c r="P23" s="323"/>
      <c r="Q23" s="198"/>
      <c r="R23" s="197"/>
    </row>
    <row r="24" spans="1:18" s="67" customFormat="1" ht="69.75" customHeight="1">
      <c r="A24" s="76" t="s">
        <v>2241</v>
      </c>
      <c r="B24" s="77" t="s">
        <v>767</v>
      </c>
      <c r="C24" s="200">
        <v>501</v>
      </c>
      <c r="D24" s="78">
        <v>33348</v>
      </c>
      <c r="E24" s="155" t="s">
        <v>2033</v>
      </c>
      <c r="F24" s="155" t="s">
        <v>2029</v>
      </c>
      <c r="G24" s="320" t="s">
        <v>2240</v>
      </c>
      <c r="H24" s="320" t="s">
        <v>2240</v>
      </c>
      <c r="I24" s="320" t="s">
        <v>2240</v>
      </c>
      <c r="J24" s="320">
        <v>0</v>
      </c>
      <c r="K24" s="320"/>
      <c r="L24" s="320"/>
      <c r="M24" s="320"/>
      <c r="N24" s="321" t="s">
        <v>2242</v>
      </c>
      <c r="O24" s="322"/>
      <c r="P24" s="323"/>
      <c r="Q24" s="198"/>
      <c r="R24" s="197"/>
    </row>
    <row r="25" spans="1:18" s="67" customFormat="1" ht="36.75" hidden="1" customHeight="1">
      <c r="A25" s="76">
        <v>18</v>
      </c>
      <c r="B25" s="77" t="s">
        <v>768</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769</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770</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771</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772</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773</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774</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775</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776</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777</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778</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779</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780</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781</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782</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783</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784</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785</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786</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787</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84" priority="1" stopIfTrue="1" operator="greaterThan">
      <formula>7895</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4.140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750</v>
      </c>
      <c r="E3" s="613"/>
      <c r="F3" s="262"/>
      <c r="G3" s="614" t="s">
        <v>514</v>
      </c>
      <c r="H3" s="614"/>
      <c r="I3" s="618" t="s">
        <v>1282</v>
      </c>
      <c r="J3" s="618"/>
      <c r="K3" s="615" t="s">
        <v>633</v>
      </c>
      <c r="L3" s="615"/>
      <c r="M3" s="616" t="s">
        <v>1286</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2210</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76.5" customHeight="1">
      <c r="A8" s="76">
        <v>1</v>
      </c>
      <c r="B8" s="77" t="s">
        <v>788</v>
      </c>
      <c r="C8" s="200">
        <v>875</v>
      </c>
      <c r="D8" s="78" t="s">
        <v>2018</v>
      </c>
      <c r="E8" s="155" t="s">
        <v>2019</v>
      </c>
      <c r="F8" s="155" t="s">
        <v>2082</v>
      </c>
      <c r="G8" s="320">
        <v>5986</v>
      </c>
      <c r="H8" s="320" t="s">
        <v>2241</v>
      </c>
      <c r="I8" s="320" t="s">
        <v>2241</v>
      </c>
      <c r="J8" s="320">
        <v>5986</v>
      </c>
      <c r="K8" s="320"/>
      <c r="L8" s="320"/>
      <c r="M8" s="320"/>
      <c r="N8" s="321">
        <v>5986</v>
      </c>
      <c r="O8" s="322"/>
      <c r="P8" s="323"/>
      <c r="Q8" s="198">
        <v>219</v>
      </c>
      <c r="R8" s="197">
        <v>8</v>
      </c>
    </row>
    <row r="9" spans="1:18" s="67" customFormat="1" ht="76.5" customHeight="1">
      <c r="A9" s="76">
        <v>2</v>
      </c>
      <c r="B9" s="77" t="s">
        <v>789</v>
      </c>
      <c r="C9" s="200">
        <v>552</v>
      </c>
      <c r="D9" s="78">
        <v>34338</v>
      </c>
      <c r="E9" s="155" t="s">
        <v>1655</v>
      </c>
      <c r="F9" s="155" t="s">
        <v>1648</v>
      </c>
      <c r="G9" s="320">
        <v>4996</v>
      </c>
      <c r="H9" s="320">
        <v>5615</v>
      </c>
      <c r="I9" s="320" t="s">
        <v>2241</v>
      </c>
      <c r="J9" s="320">
        <v>5615</v>
      </c>
      <c r="K9" s="320"/>
      <c r="L9" s="320"/>
      <c r="M9" s="320"/>
      <c r="N9" s="321">
        <v>5615</v>
      </c>
      <c r="O9" s="322"/>
      <c r="P9" s="323"/>
      <c r="Q9" s="198">
        <v>227</v>
      </c>
      <c r="R9" s="197">
        <v>9</v>
      </c>
    </row>
    <row r="10" spans="1:18" s="67" customFormat="1" ht="76.5" customHeight="1">
      <c r="A10" s="76">
        <v>3</v>
      </c>
      <c r="B10" s="77" t="s">
        <v>790</v>
      </c>
      <c r="C10" s="200">
        <v>1010</v>
      </c>
      <c r="D10" s="78">
        <v>35190</v>
      </c>
      <c r="E10" s="155" t="s">
        <v>2096</v>
      </c>
      <c r="F10" s="155" t="s">
        <v>2097</v>
      </c>
      <c r="G10" s="320" t="s">
        <v>2240</v>
      </c>
      <c r="H10" s="320">
        <v>4767</v>
      </c>
      <c r="I10" s="320" t="s">
        <v>2241</v>
      </c>
      <c r="J10" s="320">
        <v>4767</v>
      </c>
      <c r="K10" s="320"/>
      <c r="L10" s="320"/>
      <c r="M10" s="320"/>
      <c r="N10" s="321">
        <v>4767</v>
      </c>
      <c r="O10" s="322"/>
      <c r="P10" s="323"/>
      <c r="Q10" s="198">
        <v>235</v>
      </c>
      <c r="R10" s="197">
        <v>10</v>
      </c>
    </row>
    <row r="11" spans="1:18" s="67" customFormat="1" ht="76.5" customHeight="1">
      <c r="A11" s="76">
        <v>4</v>
      </c>
      <c r="B11" s="77" t="s">
        <v>791</v>
      </c>
      <c r="C11" s="200">
        <v>753</v>
      </c>
      <c r="D11" s="78">
        <v>34998</v>
      </c>
      <c r="E11" s="155" t="s">
        <v>1866</v>
      </c>
      <c r="F11" s="155" t="s">
        <v>1858</v>
      </c>
      <c r="G11" s="320" t="s">
        <v>2240</v>
      </c>
      <c r="H11" s="320">
        <v>4536</v>
      </c>
      <c r="I11" s="320" t="s">
        <v>2240</v>
      </c>
      <c r="J11" s="320">
        <v>4536</v>
      </c>
      <c r="K11" s="320"/>
      <c r="L11" s="320"/>
      <c r="M11" s="320"/>
      <c r="N11" s="321">
        <v>4536</v>
      </c>
      <c r="O11" s="322"/>
      <c r="P11" s="323"/>
      <c r="Q11" s="198">
        <v>243</v>
      </c>
      <c r="R11" s="197">
        <v>11</v>
      </c>
    </row>
    <row r="12" spans="1:18" s="67" customFormat="1" ht="76.5" customHeight="1">
      <c r="A12" s="76">
        <v>5</v>
      </c>
      <c r="B12" s="77" t="s">
        <v>792</v>
      </c>
      <c r="C12" s="200">
        <v>590</v>
      </c>
      <c r="D12" s="78">
        <v>33556</v>
      </c>
      <c r="E12" s="155" t="s">
        <v>1683</v>
      </c>
      <c r="F12" s="155" t="s">
        <v>1677</v>
      </c>
      <c r="G12" s="320">
        <v>4244</v>
      </c>
      <c r="H12" s="320" t="s">
        <v>2240</v>
      </c>
      <c r="I12" s="320" t="s">
        <v>2241</v>
      </c>
      <c r="J12" s="320">
        <v>4244</v>
      </c>
      <c r="K12" s="320"/>
      <c r="L12" s="320"/>
      <c r="M12" s="320"/>
      <c r="N12" s="321">
        <v>4244</v>
      </c>
      <c r="O12" s="322"/>
      <c r="P12" s="323"/>
      <c r="Q12" s="198">
        <v>251</v>
      </c>
      <c r="R12" s="197">
        <v>12</v>
      </c>
    </row>
    <row r="13" spans="1:18" s="67" customFormat="1" ht="76.5" customHeight="1">
      <c r="A13" s="76">
        <v>6</v>
      </c>
      <c r="B13" s="77" t="s">
        <v>793</v>
      </c>
      <c r="C13" s="200">
        <v>549</v>
      </c>
      <c r="D13" s="78">
        <v>34366</v>
      </c>
      <c r="E13" s="155" t="s">
        <v>2060</v>
      </c>
      <c r="F13" s="155" t="s">
        <v>2054</v>
      </c>
      <c r="G13" s="320">
        <v>3560</v>
      </c>
      <c r="H13" s="320">
        <v>3323</v>
      </c>
      <c r="I13" s="320">
        <v>2995</v>
      </c>
      <c r="J13" s="320">
        <v>3560</v>
      </c>
      <c r="K13" s="320"/>
      <c r="L13" s="320"/>
      <c r="M13" s="320"/>
      <c r="N13" s="321">
        <v>3560</v>
      </c>
      <c r="O13" s="322"/>
      <c r="P13" s="323"/>
      <c r="Q13" s="198">
        <v>259</v>
      </c>
      <c r="R13" s="197">
        <v>13</v>
      </c>
    </row>
    <row r="14" spans="1:18" s="67" customFormat="1" ht="76.5" customHeight="1">
      <c r="A14" s="76">
        <v>7</v>
      </c>
      <c r="B14" s="77" t="s">
        <v>794</v>
      </c>
      <c r="C14" s="200">
        <v>574</v>
      </c>
      <c r="D14" s="78">
        <v>35088</v>
      </c>
      <c r="E14" s="155" t="s">
        <v>1672</v>
      </c>
      <c r="F14" s="155" t="s">
        <v>1665</v>
      </c>
      <c r="G14" s="320">
        <v>3259</v>
      </c>
      <c r="H14" s="320">
        <v>3543</v>
      </c>
      <c r="I14" s="320">
        <v>3478</v>
      </c>
      <c r="J14" s="320">
        <v>3543</v>
      </c>
      <c r="K14" s="320"/>
      <c r="L14" s="320"/>
      <c r="M14" s="320"/>
      <c r="N14" s="321">
        <v>3543</v>
      </c>
      <c r="O14" s="322"/>
      <c r="P14" s="323"/>
      <c r="Q14" s="198">
        <v>267</v>
      </c>
      <c r="R14" s="197">
        <v>14</v>
      </c>
    </row>
    <row r="15" spans="1:18" s="67" customFormat="1" ht="76.5" customHeight="1">
      <c r="A15" s="76">
        <v>8</v>
      </c>
      <c r="B15" s="77" t="s">
        <v>795</v>
      </c>
      <c r="C15" s="200">
        <v>644</v>
      </c>
      <c r="D15" s="78">
        <v>34707</v>
      </c>
      <c r="E15" s="155" t="s">
        <v>1739</v>
      </c>
      <c r="F15" s="155" t="s">
        <v>1732</v>
      </c>
      <c r="G15" s="320">
        <v>3110</v>
      </c>
      <c r="H15" s="320">
        <v>3340</v>
      </c>
      <c r="I15" s="320">
        <v>3533</v>
      </c>
      <c r="J15" s="320">
        <v>3533</v>
      </c>
      <c r="K15" s="320"/>
      <c r="L15" s="320"/>
      <c r="M15" s="320"/>
      <c r="N15" s="321">
        <v>3533</v>
      </c>
      <c r="O15" s="322"/>
      <c r="P15" s="323"/>
      <c r="Q15" s="198">
        <v>275</v>
      </c>
      <c r="R15" s="197">
        <v>15</v>
      </c>
    </row>
    <row r="16" spans="1:18" s="67" customFormat="1" ht="76.5" customHeight="1">
      <c r="A16" s="76">
        <v>9</v>
      </c>
      <c r="B16" s="77" t="s">
        <v>796</v>
      </c>
      <c r="C16" s="200">
        <v>660</v>
      </c>
      <c r="D16" s="78">
        <v>34344</v>
      </c>
      <c r="E16" s="155" t="s">
        <v>1751</v>
      </c>
      <c r="F16" s="155" t="s">
        <v>1744</v>
      </c>
      <c r="G16" s="320" t="s">
        <v>2240</v>
      </c>
      <c r="H16" s="320">
        <v>3484</v>
      </c>
      <c r="I16" s="320">
        <v>3239</v>
      </c>
      <c r="J16" s="320">
        <v>3484</v>
      </c>
      <c r="K16" s="320"/>
      <c r="L16" s="320"/>
      <c r="M16" s="320"/>
      <c r="N16" s="321">
        <v>3484</v>
      </c>
      <c r="O16" s="322"/>
      <c r="P16" s="323"/>
      <c r="Q16" s="198">
        <v>281</v>
      </c>
      <c r="R16" s="197">
        <v>16</v>
      </c>
    </row>
    <row r="17" spans="1:18" s="67" customFormat="1" ht="76.5" customHeight="1">
      <c r="A17" s="76">
        <v>10</v>
      </c>
      <c r="B17" s="77" t="s">
        <v>797</v>
      </c>
      <c r="C17" s="200">
        <v>699</v>
      </c>
      <c r="D17" s="78">
        <v>0</v>
      </c>
      <c r="E17" s="155" t="s">
        <v>1788</v>
      </c>
      <c r="F17" s="155" t="s">
        <v>1784</v>
      </c>
      <c r="G17" s="320">
        <v>3240</v>
      </c>
      <c r="H17" s="320">
        <v>3225</v>
      </c>
      <c r="I17" s="320">
        <v>3340</v>
      </c>
      <c r="J17" s="320">
        <v>3340</v>
      </c>
      <c r="K17" s="320"/>
      <c r="L17" s="320"/>
      <c r="M17" s="320"/>
      <c r="N17" s="321">
        <v>3340</v>
      </c>
      <c r="O17" s="322"/>
      <c r="P17" s="323"/>
      <c r="Q17" s="198">
        <v>287</v>
      </c>
      <c r="R17" s="197">
        <v>17</v>
      </c>
    </row>
    <row r="18" spans="1:18" s="67" customFormat="1" ht="76.5" customHeight="1">
      <c r="A18" s="76">
        <v>11</v>
      </c>
      <c r="B18" s="77" t="s">
        <v>798</v>
      </c>
      <c r="C18" s="200">
        <v>847</v>
      </c>
      <c r="D18" s="78">
        <v>33508</v>
      </c>
      <c r="E18" s="155" t="s">
        <v>1980</v>
      </c>
      <c r="F18" s="155" t="s">
        <v>1973</v>
      </c>
      <c r="G18" s="320">
        <v>2964</v>
      </c>
      <c r="H18" s="320">
        <v>2969</v>
      </c>
      <c r="I18" s="320" t="s">
        <v>2240</v>
      </c>
      <c r="J18" s="320">
        <v>2969</v>
      </c>
      <c r="K18" s="320"/>
      <c r="L18" s="320"/>
      <c r="M18" s="320"/>
      <c r="N18" s="321">
        <v>2969</v>
      </c>
      <c r="O18" s="322"/>
      <c r="P18" s="323"/>
      <c r="Q18" s="198">
        <v>293</v>
      </c>
      <c r="R18" s="197">
        <v>18</v>
      </c>
    </row>
    <row r="19" spans="1:18" s="67" customFormat="1" ht="76.5" customHeight="1">
      <c r="A19" s="76">
        <v>12</v>
      </c>
      <c r="B19" s="77" t="s">
        <v>799</v>
      </c>
      <c r="C19" s="200">
        <v>862</v>
      </c>
      <c r="D19" s="78">
        <v>35069</v>
      </c>
      <c r="E19" s="155" t="s">
        <v>1994</v>
      </c>
      <c r="F19" s="155" t="s">
        <v>2081</v>
      </c>
      <c r="G19" s="320">
        <v>2511</v>
      </c>
      <c r="H19" s="320">
        <v>2442</v>
      </c>
      <c r="I19" s="320">
        <v>2867</v>
      </c>
      <c r="J19" s="320">
        <v>2867</v>
      </c>
      <c r="K19" s="320"/>
      <c r="L19" s="320"/>
      <c r="M19" s="320"/>
      <c r="N19" s="321">
        <v>2867</v>
      </c>
      <c r="O19" s="322"/>
      <c r="P19" s="323"/>
      <c r="Q19" s="198">
        <v>299</v>
      </c>
      <c r="R19" s="197">
        <v>19</v>
      </c>
    </row>
    <row r="20" spans="1:18" s="67" customFormat="1" ht="76.5" customHeight="1">
      <c r="A20" s="76">
        <v>13</v>
      </c>
      <c r="B20" s="77" t="s">
        <v>800</v>
      </c>
      <c r="C20" s="200">
        <v>617</v>
      </c>
      <c r="D20" s="78">
        <v>34212</v>
      </c>
      <c r="E20" s="155" t="s">
        <v>1714</v>
      </c>
      <c r="F20" s="155" t="s">
        <v>1709</v>
      </c>
      <c r="G20" s="320" t="s">
        <v>2240</v>
      </c>
      <c r="H20" s="320">
        <v>2409</v>
      </c>
      <c r="I20" s="320">
        <v>2640</v>
      </c>
      <c r="J20" s="320">
        <v>2640</v>
      </c>
      <c r="K20" s="320"/>
      <c r="L20" s="320"/>
      <c r="M20" s="320"/>
      <c r="N20" s="321">
        <v>2640</v>
      </c>
      <c r="O20" s="322"/>
      <c r="P20" s="323"/>
      <c r="Q20" s="198">
        <v>305</v>
      </c>
      <c r="R20" s="197">
        <v>20</v>
      </c>
    </row>
    <row r="21" spans="1:18" s="67" customFormat="1" ht="76.5" customHeight="1">
      <c r="A21" s="76">
        <v>14</v>
      </c>
      <c r="B21" s="77" t="s">
        <v>801</v>
      </c>
      <c r="C21" s="200">
        <v>809</v>
      </c>
      <c r="D21" s="78" t="s">
        <v>1929</v>
      </c>
      <c r="E21" s="155" t="s">
        <v>1930</v>
      </c>
      <c r="F21" s="155" t="s">
        <v>1918</v>
      </c>
      <c r="G21" s="320" t="s">
        <v>2240</v>
      </c>
      <c r="H21" s="320">
        <v>2283</v>
      </c>
      <c r="I21" s="320">
        <v>2478</v>
      </c>
      <c r="J21" s="320">
        <v>2478</v>
      </c>
      <c r="K21" s="320"/>
      <c r="L21" s="320"/>
      <c r="M21" s="320"/>
      <c r="N21" s="321">
        <v>2478</v>
      </c>
      <c r="O21" s="322"/>
      <c r="P21" s="323"/>
      <c r="Q21" s="198"/>
      <c r="R21" s="197"/>
    </row>
    <row r="22" spans="1:18" s="67" customFormat="1" ht="76.5" customHeight="1">
      <c r="A22" s="76" t="s">
        <v>2241</v>
      </c>
      <c r="B22" s="77" t="s">
        <v>802</v>
      </c>
      <c r="C22" s="200">
        <v>870</v>
      </c>
      <c r="D22" s="78" t="s">
        <v>2020</v>
      </c>
      <c r="E22" s="155" t="s">
        <v>2021</v>
      </c>
      <c r="F22" s="155" t="s">
        <v>2082</v>
      </c>
      <c r="G22" s="320"/>
      <c r="H22" s="320"/>
      <c r="I22" s="320"/>
      <c r="J22" s="320">
        <v>0</v>
      </c>
      <c r="K22" s="320"/>
      <c r="L22" s="320"/>
      <c r="M22" s="320"/>
      <c r="N22" s="321" t="s">
        <v>2255</v>
      </c>
      <c r="O22" s="322"/>
      <c r="P22" s="323"/>
      <c r="Q22" s="198"/>
      <c r="R22" s="197"/>
    </row>
    <row r="23" spans="1:18" s="67" customFormat="1" ht="36.75" hidden="1" customHeight="1">
      <c r="A23" s="76">
        <v>16</v>
      </c>
      <c r="B23" s="77" t="s">
        <v>803</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804</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805</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806</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807</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808</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809</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810</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811</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812</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813</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814</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815</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816</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817</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818</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819</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820</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821</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822</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823</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824</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83" priority="1" stopIfTrue="1" operator="greaterThan">
      <formula>7895</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2320</v>
      </c>
      <c r="E3" s="613"/>
      <c r="F3" s="310"/>
      <c r="G3" s="614" t="s">
        <v>514</v>
      </c>
      <c r="H3" s="614"/>
      <c r="I3" s="618" t="s">
        <v>1282</v>
      </c>
      <c r="J3" s="618"/>
      <c r="K3" s="615" t="s">
        <v>633</v>
      </c>
      <c r="L3" s="615"/>
      <c r="M3" s="617" t="s">
        <v>1286</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2214</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36.75" customHeight="1">
      <c r="A8" s="76">
        <v>1</v>
      </c>
      <c r="B8" s="77" t="s">
        <v>258</v>
      </c>
      <c r="C8" s="319">
        <v>875</v>
      </c>
      <c r="D8" s="78" t="s">
        <v>2018</v>
      </c>
      <c r="E8" s="155" t="s">
        <v>2019</v>
      </c>
      <c r="F8" s="343" t="s">
        <v>2082</v>
      </c>
      <c r="G8" s="142">
        <v>5986</v>
      </c>
      <c r="H8" s="142" t="s">
        <v>2241</v>
      </c>
      <c r="I8" s="142" t="s">
        <v>2241</v>
      </c>
      <c r="J8" s="142">
        <v>5986</v>
      </c>
      <c r="K8" s="142"/>
      <c r="L8" s="142"/>
      <c r="M8" s="142"/>
      <c r="N8" s="318">
        <v>5986</v>
      </c>
      <c r="O8" s="200"/>
      <c r="P8" s="207"/>
      <c r="Q8" s="198">
        <v>219</v>
      </c>
      <c r="R8" s="197">
        <v>8</v>
      </c>
    </row>
    <row r="9" spans="1:18" s="67" customFormat="1" ht="36.75" customHeight="1">
      <c r="A9" s="76">
        <v>2</v>
      </c>
      <c r="B9" s="77" t="s">
        <v>259</v>
      </c>
      <c r="C9" s="319">
        <v>627</v>
      </c>
      <c r="D9" s="78">
        <v>34755</v>
      </c>
      <c r="E9" s="155" t="s">
        <v>1726</v>
      </c>
      <c r="F9" s="155" t="s">
        <v>1719</v>
      </c>
      <c r="G9" s="142">
        <v>5721</v>
      </c>
      <c r="H9" s="142" t="s">
        <v>2241</v>
      </c>
      <c r="I9" s="142" t="s">
        <v>2241</v>
      </c>
      <c r="J9" s="142">
        <v>5721</v>
      </c>
      <c r="K9" s="142"/>
      <c r="L9" s="142"/>
      <c r="M9" s="142"/>
      <c r="N9" s="318">
        <v>5721</v>
      </c>
      <c r="O9" s="200"/>
      <c r="P9" s="207"/>
      <c r="Q9" s="198">
        <v>227</v>
      </c>
      <c r="R9" s="197">
        <v>9</v>
      </c>
    </row>
    <row r="10" spans="1:18" s="67" customFormat="1" ht="36.75" customHeight="1">
      <c r="A10" s="76">
        <v>3</v>
      </c>
      <c r="B10" s="77" t="s">
        <v>260</v>
      </c>
      <c r="C10" s="319">
        <v>879</v>
      </c>
      <c r="D10" s="78" t="s">
        <v>2016</v>
      </c>
      <c r="E10" s="155" t="s">
        <v>2017</v>
      </c>
      <c r="F10" s="155" t="s">
        <v>1999</v>
      </c>
      <c r="G10" s="142">
        <v>5650</v>
      </c>
      <c r="H10" s="142" t="s">
        <v>2241</v>
      </c>
      <c r="I10" s="142" t="s">
        <v>2241</v>
      </c>
      <c r="J10" s="142">
        <v>5650</v>
      </c>
      <c r="K10" s="142"/>
      <c r="L10" s="142"/>
      <c r="M10" s="142"/>
      <c r="N10" s="318">
        <v>5650</v>
      </c>
      <c r="O10" s="200"/>
      <c r="P10" s="207"/>
      <c r="Q10" s="198">
        <v>235</v>
      </c>
      <c r="R10" s="197">
        <v>10</v>
      </c>
    </row>
    <row r="11" spans="1:18" s="67" customFormat="1" ht="36.75" customHeight="1">
      <c r="A11" s="76">
        <v>4</v>
      </c>
      <c r="B11" s="77" t="s">
        <v>261</v>
      </c>
      <c r="C11" s="319">
        <v>552</v>
      </c>
      <c r="D11" s="78">
        <v>34338</v>
      </c>
      <c r="E11" s="155" t="s">
        <v>1655</v>
      </c>
      <c r="F11" s="155" t="s">
        <v>1648</v>
      </c>
      <c r="G11" s="142">
        <v>4996</v>
      </c>
      <c r="H11" s="142">
        <v>5615</v>
      </c>
      <c r="I11" s="142" t="s">
        <v>2241</v>
      </c>
      <c r="J11" s="142">
        <v>5615</v>
      </c>
      <c r="K11" s="142"/>
      <c r="L11" s="142"/>
      <c r="M11" s="142"/>
      <c r="N11" s="318">
        <v>5615</v>
      </c>
      <c r="O11" s="200"/>
      <c r="P11" s="207"/>
      <c r="Q11" s="198">
        <v>243</v>
      </c>
      <c r="R11" s="197">
        <v>11</v>
      </c>
    </row>
    <row r="12" spans="1:18" s="67" customFormat="1" ht="36.75" customHeight="1">
      <c r="A12" s="76">
        <v>5</v>
      </c>
      <c r="B12" s="77" t="s">
        <v>262</v>
      </c>
      <c r="C12" s="319">
        <v>1010</v>
      </c>
      <c r="D12" s="78">
        <v>35190</v>
      </c>
      <c r="E12" s="155" t="s">
        <v>2096</v>
      </c>
      <c r="F12" s="343" t="s">
        <v>2097</v>
      </c>
      <c r="G12" s="142" t="s">
        <v>2240</v>
      </c>
      <c r="H12" s="142">
        <v>4767</v>
      </c>
      <c r="I12" s="142" t="s">
        <v>2241</v>
      </c>
      <c r="J12" s="142">
        <v>4767</v>
      </c>
      <c r="K12" s="142"/>
      <c r="L12" s="142"/>
      <c r="M12" s="142"/>
      <c r="N12" s="318">
        <v>4767</v>
      </c>
      <c r="O12" s="200"/>
      <c r="P12" s="207"/>
      <c r="Q12" s="198">
        <v>251</v>
      </c>
      <c r="R12" s="197">
        <v>12</v>
      </c>
    </row>
    <row r="13" spans="1:18" s="67" customFormat="1" ht="36.75" customHeight="1">
      <c r="A13" s="76">
        <v>6</v>
      </c>
      <c r="B13" s="77" t="s">
        <v>263</v>
      </c>
      <c r="C13" s="319">
        <v>838</v>
      </c>
      <c r="D13" s="78">
        <v>33730</v>
      </c>
      <c r="E13" s="155" t="s">
        <v>1966</v>
      </c>
      <c r="F13" s="155" t="s">
        <v>1962</v>
      </c>
      <c r="G13" s="142">
        <v>4717</v>
      </c>
      <c r="H13" s="142" t="s">
        <v>2240</v>
      </c>
      <c r="I13" s="142" t="s">
        <v>2241</v>
      </c>
      <c r="J13" s="142">
        <v>4717</v>
      </c>
      <c r="K13" s="142"/>
      <c r="L13" s="142"/>
      <c r="M13" s="142"/>
      <c r="N13" s="318">
        <v>4717</v>
      </c>
      <c r="O13" s="200"/>
      <c r="P13" s="207"/>
      <c r="Q13" s="198">
        <v>259</v>
      </c>
      <c r="R13" s="197">
        <v>13</v>
      </c>
    </row>
    <row r="14" spans="1:18" s="67" customFormat="1" ht="36.75" customHeight="1">
      <c r="A14" s="76">
        <v>7</v>
      </c>
      <c r="B14" s="77" t="s">
        <v>264</v>
      </c>
      <c r="C14" s="319">
        <v>667</v>
      </c>
      <c r="D14" s="78">
        <v>34231</v>
      </c>
      <c r="E14" s="155" t="s">
        <v>1762</v>
      </c>
      <c r="F14" s="155" t="s">
        <v>1756</v>
      </c>
      <c r="G14" s="142">
        <v>4653</v>
      </c>
      <c r="H14" s="142">
        <v>4241</v>
      </c>
      <c r="I14" s="142">
        <v>4247</v>
      </c>
      <c r="J14" s="142">
        <v>4653</v>
      </c>
      <c r="K14" s="142"/>
      <c r="L14" s="142"/>
      <c r="M14" s="142"/>
      <c r="N14" s="318">
        <v>4653</v>
      </c>
      <c r="O14" s="200"/>
      <c r="P14" s="207"/>
      <c r="Q14" s="198">
        <v>267</v>
      </c>
      <c r="R14" s="197">
        <v>14</v>
      </c>
    </row>
    <row r="15" spans="1:18" s="67" customFormat="1" ht="36.75" customHeight="1">
      <c r="A15" s="76">
        <v>8</v>
      </c>
      <c r="B15" s="77" t="s">
        <v>265</v>
      </c>
      <c r="C15" s="319">
        <v>687</v>
      </c>
      <c r="D15" s="78">
        <v>0</v>
      </c>
      <c r="E15" s="155" t="s">
        <v>1780</v>
      </c>
      <c r="F15" s="155" t="s">
        <v>1772</v>
      </c>
      <c r="G15" s="142" t="s">
        <v>2240</v>
      </c>
      <c r="H15" s="142">
        <v>4521</v>
      </c>
      <c r="I15" s="142">
        <v>4620</v>
      </c>
      <c r="J15" s="142">
        <v>4620</v>
      </c>
      <c r="K15" s="142"/>
      <c r="L15" s="142"/>
      <c r="M15" s="142"/>
      <c r="N15" s="318">
        <v>4620</v>
      </c>
      <c r="O15" s="200"/>
      <c r="P15" s="207"/>
      <c r="Q15" s="198">
        <v>275</v>
      </c>
      <c r="R15" s="197">
        <v>15</v>
      </c>
    </row>
    <row r="16" spans="1:18" s="67" customFormat="1" ht="36.75" customHeight="1">
      <c r="A16" s="76">
        <v>9</v>
      </c>
      <c r="B16" s="77" t="s">
        <v>266</v>
      </c>
      <c r="C16" s="319">
        <v>831</v>
      </c>
      <c r="D16" s="78">
        <v>0</v>
      </c>
      <c r="E16" s="155" t="s">
        <v>1958</v>
      </c>
      <c r="F16" s="155" t="s">
        <v>1955</v>
      </c>
      <c r="G16" s="142">
        <v>4615</v>
      </c>
      <c r="H16" s="142">
        <v>4607</v>
      </c>
      <c r="I16" s="142" t="s">
        <v>2241</v>
      </c>
      <c r="J16" s="142">
        <v>4615</v>
      </c>
      <c r="K16" s="142"/>
      <c r="L16" s="142"/>
      <c r="M16" s="142"/>
      <c r="N16" s="318">
        <v>4615</v>
      </c>
      <c r="O16" s="200"/>
      <c r="P16" s="207"/>
      <c r="Q16" s="198">
        <v>281</v>
      </c>
      <c r="R16" s="197">
        <v>16</v>
      </c>
    </row>
    <row r="17" spans="1:18" s="67" customFormat="1" ht="36.75" customHeight="1">
      <c r="A17" s="76">
        <v>10</v>
      </c>
      <c r="B17" s="77" t="s">
        <v>267</v>
      </c>
      <c r="C17" s="319">
        <v>753</v>
      </c>
      <c r="D17" s="78">
        <v>34998</v>
      </c>
      <c r="E17" s="155" t="s">
        <v>1866</v>
      </c>
      <c r="F17" s="155" t="s">
        <v>1858</v>
      </c>
      <c r="G17" s="142" t="s">
        <v>2240</v>
      </c>
      <c r="H17" s="142">
        <v>4536</v>
      </c>
      <c r="I17" s="142" t="s">
        <v>2240</v>
      </c>
      <c r="J17" s="142">
        <v>4536</v>
      </c>
      <c r="K17" s="142"/>
      <c r="L17" s="142"/>
      <c r="M17" s="142"/>
      <c r="N17" s="318">
        <v>4536</v>
      </c>
      <c r="O17" s="200"/>
      <c r="P17" s="207"/>
      <c r="Q17" s="198">
        <v>287</v>
      </c>
      <c r="R17" s="197">
        <v>17</v>
      </c>
    </row>
    <row r="18" spans="1:18" s="67" customFormat="1" ht="36.75" customHeight="1">
      <c r="A18" s="76">
        <v>11</v>
      </c>
      <c r="B18" s="77" t="s">
        <v>268</v>
      </c>
      <c r="C18" s="319">
        <v>857</v>
      </c>
      <c r="D18" s="78">
        <v>34012</v>
      </c>
      <c r="E18" s="155" t="s">
        <v>1993</v>
      </c>
      <c r="F18" s="155" t="s">
        <v>1986</v>
      </c>
      <c r="G18" s="142">
        <v>3987</v>
      </c>
      <c r="H18" s="142">
        <v>4197</v>
      </c>
      <c r="I18" s="142">
        <v>4464</v>
      </c>
      <c r="J18" s="142">
        <v>4464</v>
      </c>
      <c r="K18" s="142"/>
      <c r="L18" s="142"/>
      <c r="M18" s="142"/>
      <c r="N18" s="318">
        <v>4464</v>
      </c>
      <c r="O18" s="200"/>
      <c r="P18" s="207"/>
      <c r="Q18" s="198">
        <v>293</v>
      </c>
      <c r="R18" s="197">
        <v>18</v>
      </c>
    </row>
    <row r="19" spans="1:18" s="67" customFormat="1" ht="36.75" customHeight="1">
      <c r="A19" s="76">
        <v>12</v>
      </c>
      <c r="B19" s="77" t="s">
        <v>269</v>
      </c>
      <c r="C19" s="319">
        <v>590</v>
      </c>
      <c r="D19" s="78">
        <v>33556</v>
      </c>
      <c r="E19" s="155" t="s">
        <v>1683</v>
      </c>
      <c r="F19" s="404" t="s">
        <v>1677</v>
      </c>
      <c r="G19" s="142">
        <v>4244</v>
      </c>
      <c r="H19" s="142" t="s">
        <v>2240</v>
      </c>
      <c r="I19" s="142" t="s">
        <v>2241</v>
      </c>
      <c r="J19" s="142">
        <v>4244</v>
      </c>
      <c r="K19" s="142"/>
      <c r="L19" s="142"/>
      <c r="M19" s="142"/>
      <c r="N19" s="318">
        <v>4244</v>
      </c>
      <c r="O19" s="200"/>
      <c r="P19" s="207"/>
      <c r="Q19" s="198">
        <v>299</v>
      </c>
      <c r="R19" s="197">
        <v>19</v>
      </c>
    </row>
    <row r="20" spans="1:18" s="67" customFormat="1" ht="36.75" customHeight="1">
      <c r="A20" s="76">
        <v>13</v>
      </c>
      <c r="B20" s="77" t="s">
        <v>270</v>
      </c>
      <c r="C20" s="319">
        <v>785</v>
      </c>
      <c r="D20" s="78">
        <v>33369</v>
      </c>
      <c r="E20" s="155" t="s">
        <v>1896</v>
      </c>
      <c r="F20" s="155" t="s">
        <v>1887</v>
      </c>
      <c r="G20" s="142">
        <v>4190</v>
      </c>
      <c r="H20" s="142" t="s">
        <v>2240</v>
      </c>
      <c r="I20" s="142">
        <v>4169</v>
      </c>
      <c r="J20" s="142">
        <v>4190</v>
      </c>
      <c r="K20" s="142"/>
      <c r="L20" s="142"/>
      <c r="M20" s="142"/>
      <c r="N20" s="318">
        <v>4190</v>
      </c>
      <c r="O20" s="200"/>
      <c r="P20" s="207"/>
      <c r="Q20" s="198">
        <v>305</v>
      </c>
      <c r="R20" s="197">
        <v>20</v>
      </c>
    </row>
    <row r="21" spans="1:18" s="67" customFormat="1" ht="36.75" customHeight="1">
      <c r="A21" s="76">
        <v>14</v>
      </c>
      <c r="B21" s="77" t="s">
        <v>271</v>
      </c>
      <c r="C21" s="319">
        <v>734</v>
      </c>
      <c r="D21" s="78">
        <v>34257</v>
      </c>
      <c r="E21" s="155" t="s">
        <v>1840</v>
      </c>
      <c r="F21" s="155" t="s">
        <v>1832</v>
      </c>
      <c r="G21" s="142">
        <v>3333</v>
      </c>
      <c r="H21" s="142">
        <v>3728</v>
      </c>
      <c r="I21" s="142">
        <v>3843</v>
      </c>
      <c r="J21" s="142">
        <v>3843</v>
      </c>
      <c r="K21" s="142"/>
      <c r="L21" s="142"/>
      <c r="M21" s="142"/>
      <c r="N21" s="318">
        <v>3843</v>
      </c>
      <c r="O21" s="200"/>
      <c r="P21" s="207"/>
      <c r="Q21" s="198"/>
      <c r="R21" s="197"/>
    </row>
    <row r="22" spans="1:18" s="67" customFormat="1" ht="36.75" customHeight="1">
      <c r="A22" s="76">
        <v>15</v>
      </c>
      <c r="B22" s="77" t="s">
        <v>272</v>
      </c>
      <c r="C22" s="319">
        <v>716</v>
      </c>
      <c r="D22" s="78">
        <v>34427</v>
      </c>
      <c r="E22" s="155" t="s">
        <v>1823</v>
      </c>
      <c r="F22" s="155" t="s">
        <v>1816</v>
      </c>
      <c r="G22" s="142">
        <v>3350</v>
      </c>
      <c r="H22" s="142">
        <v>3741</v>
      </c>
      <c r="I22" s="142">
        <v>3808</v>
      </c>
      <c r="J22" s="142">
        <v>3808</v>
      </c>
      <c r="K22" s="142"/>
      <c r="L22" s="142"/>
      <c r="M22" s="142"/>
      <c r="N22" s="318">
        <v>3808</v>
      </c>
      <c r="O22" s="200"/>
      <c r="P22" s="207"/>
      <c r="Q22" s="198"/>
      <c r="R22" s="197"/>
    </row>
    <row r="23" spans="1:18" s="67" customFormat="1" ht="36.75" customHeight="1">
      <c r="A23" s="76">
        <v>16</v>
      </c>
      <c r="B23" s="77" t="s">
        <v>273</v>
      </c>
      <c r="C23" s="319">
        <v>549</v>
      </c>
      <c r="D23" s="78">
        <v>34366</v>
      </c>
      <c r="E23" s="155" t="s">
        <v>2060</v>
      </c>
      <c r="F23" s="155" t="s">
        <v>2054</v>
      </c>
      <c r="G23" s="142">
        <v>3560</v>
      </c>
      <c r="H23" s="142">
        <v>3323</v>
      </c>
      <c r="I23" s="142">
        <v>2995</v>
      </c>
      <c r="J23" s="142">
        <v>3560</v>
      </c>
      <c r="K23" s="142"/>
      <c r="L23" s="142"/>
      <c r="M23" s="142"/>
      <c r="N23" s="318">
        <v>3560</v>
      </c>
      <c r="O23" s="200"/>
      <c r="P23" s="207"/>
      <c r="Q23" s="198"/>
      <c r="R23" s="197"/>
    </row>
    <row r="24" spans="1:18" s="67" customFormat="1" ht="36.75" customHeight="1">
      <c r="A24" s="76">
        <v>17</v>
      </c>
      <c r="B24" s="77" t="s">
        <v>274</v>
      </c>
      <c r="C24" s="319">
        <v>574</v>
      </c>
      <c r="D24" s="78">
        <v>35088</v>
      </c>
      <c r="E24" s="155" t="s">
        <v>1672</v>
      </c>
      <c r="F24" s="155" t="s">
        <v>1665</v>
      </c>
      <c r="G24" s="142">
        <v>3259</v>
      </c>
      <c r="H24" s="142">
        <v>3543</v>
      </c>
      <c r="I24" s="142">
        <v>3478</v>
      </c>
      <c r="J24" s="142">
        <v>3543</v>
      </c>
      <c r="K24" s="142"/>
      <c r="L24" s="142"/>
      <c r="M24" s="142"/>
      <c r="N24" s="318">
        <v>3543</v>
      </c>
      <c r="O24" s="200"/>
      <c r="P24" s="207"/>
      <c r="Q24" s="198"/>
      <c r="R24" s="197"/>
    </row>
    <row r="25" spans="1:18" s="67" customFormat="1" ht="36.75" customHeight="1">
      <c r="A25" s="76">
        <v>18</v>
      </c>
      <c r="B25" s="77" t="s">
        <v>275</v>
      </c>
      <c r="C25" s="319">
        <v>644</v>
      </c>
      <c r="D25" s="78">
        <v>34707</v>
      </c>
      <c r="E25" s="155" t="s">
        <v>1739</v>
      </c>
      <c r="F25" s="155" t="s">
        <v>1732</v>
      </c>
      <c r="G25" s="142">
        <v>3110</v>
      </c>
      <c r="H25" s="142">
        <v>3340</v>
      </c>
      <c r="I25" s="142">
        <v>3533</v>
      </c>
      <c r="J25" s="142">
        <v>3533</v>
      </c>
      <c r="K25" s="142"/>
      <c r="L25" s="142"/>
      <c r="M25" s="142"/>
      <c r="N25" s="318">
        <v>3533</v>
      </c>
      <c r="O25" s="200"/>
      <c r="P25" s="207"/>
      <c r="Q25" s="198"/>
      <c r="R25" s="197"/>
    </row>
    <row r="26" spans="1:18" s="67" customFormat="1" ht="36.75" customHeight="1">
      <c r="A26" s="76">
        <v>19</v>
      </c>
      <c r="B26" s="77" t="s">
        <v>276</v>
      </c>
      <c r="C26" s="319">
        <v>660</v>
      </c>
      <c r="D26" s="78">
        <v>34344</v>
      </c>
      <c r="E26" s="155" t="s">
        <v>1751</v>
      </c>
      <c r="F26" s="155" t="s">
        <v>1744</v>
      </c>
      <c r="G26" s="142" t="s">
        <v>2240</v>
      </c>
      <c r="H26" s="142">
        <v>3484</v>
      </c>
      <c r="I26" s="142">
        <v>3239</v>
      </c>
      <c r="J26" s="142">
        <v>3484</v>
      </c>
      <c r="K26" s="142"/>
      <c r="L26" s="142"/>
      <c r="M26" s="142"/>
      <c r="N26" s="318">
        <v>3484</v>
      </c>
      <c r="O26" s="200"/>
      <c r="P26" s="207"/>
      <c r="Q26" s="198"/>
      <c r="R26" s="197"/>
    </row>
    <row r="27" spans="1:18" s="67" customFormat="1" ht="36.75" customHeight="1">
      <c r="A27" s="76">
        <v>20</v>
      </c>
      <c r="B27" s="77" t="s">
        <v>277</v>
      </c>
      <c r="C27" s="319">
        <v>699</v>
      </c>
      <c r="D27" s="78">
        <v>0</v>
      </c>
      <c r="E27" s="155" t="s">
        <v>1788</v>
      </c>
      <c r="F27" s="155" t="s">
        <v>1784</v>
      </c>
      <c r="G27" s="142">
        <v>3240</v>
      </c>
      <c r="H27" s="142">
        <v>3225</v>
      </c>
      <c r="I27" s="142">
        <v>3340</v>
      </c>
      <c r="J27" s="142">
        <v>3340</v>
      </c>
      <c r="K27" s="142"/>
      <c r="L27" s="142"/>
      <c r="M27" s="142"/>
      <c r="N27" s="318">
        <v>3340</v>
      </c>
      <c r="O27" s="200"/>
      <c r="P27" s="207"/>
      <c r="Q27" s="198"/>
      <c r="R27" s="197"/>
    </row>
    <row r="28" spans="1:18" s="67" customFormat="1" ht="36.75" customHeight="1">
      <c r="A28" s="76">
        <v>21</v>
      </c>
      <c r="B28" s="77" t="s">
        <v>278</v>
      </c>
      <c r="C28" s="319">
        <v>824</v>
      </c>
      <c r="D28" s="78">
        <v>33610</v>
      </c>
      <c r="E28" s="155" t="s">
        <v>1952</v>
      </c>
      <c r="F28" s="155" t="s">
        <v>1948</v>
      </c>
      <c r="G28" s="142" t="s">
        <v>2240</v>
      </c>
      <c r="H28" s="142" t="s">
        <v>2240</v>
      </c>
      <c r="I28" s="142">
        <v>3226</v>
      </c>
      <c r="J28" s="142">
        <v>3226</v>
      </c>
      <c r="K28" s="142"/>
      <c r="L28" s="142"/>
      <c r="M28" s="142"/>
      <c r="N28" s="318">
        <v>3226</v>
      </c>
      <c r="O28" s="200"/>
      <c r="P28" s="207"/>
      <c r="Q28" s="198"/>
      <c r="R28" s="197"/>
    </row>
    <row r="29" spans="1:18" s="67" customFormat="1" ht="36.75" customHeight="1">
      <c r="A29" s="76">
        <v>22</v>
      </c>
      <c r="B29" s="77" t="s">
        <v>279</v>
      </c>
      <c r="C29" s="319">
        <v>708</v>
      </c>
      <c r="D29" s="78">
        <v>32462</v>
      </c>
      <c r="E29" s="155" t="s">
        <v>1803</v>
      </c>
      <c r="F29" s="155" t="s">
        <v>1795</v>
      </c>
      <c r="G29" s="142">
        <v>2705</v>
      </c>
      <c r="H29" s="142">
        <v>3041</v>
      </c>
      <c r="I29" s="142">
        <v>3120</v>
      </c>
      <c r="J29" s="142">
        <v>3120</v>
      </c>
      <c r="K29" s="142"/>
      <c r="L29" s="142"/>
      <c r="M29" s="142"/>
      <c r="N29" s="318">
        <v>3120</v>
      </c>
      <c r="O29" s="200"/>
      <c r="P29" s="207"/>
      <c r="Q29" s="198"/>
      <c r="R29" s="197"/>
    </row>
    <row r="30" spans="1:18" s="67" customFormat="1" ht="36.75" customHeight="1">
      <c r="A30" s="76">
        <v>23</v>
      </c>
      <c r="B30" s="77" t="s">
        <v>280</v>
      </c>
      <c r="C30" s="319">
        <v>800</v>
      </c>
      <c r="D30" s="78">
        <v>34359</v>
      </c>
      <c r="E30" s="155" t="s">
        <v>1910</v>
      </c>
      <c r="F30" s="155" t="s">
        <v>1903</v>
      </c>
      <c r="G30" s="142">
        <v>2910</v>
      </c>
      <c r="H30" s="142">
        <v>2868</v>
      </c>
      <c r="I30" s="142">
        <v>3058</v>
      </c>
      <c r="J30" s="142">
        <v>3058</v>
      </c>
      <c r="K30" s="142"/>
      <c r="L30" s="142"/>
      <c r="M30" s="142"/>
      <c r="N30" s="318">
        <v>3058</v>
      </c>
      <c r="O30" s="200"/>
      <c r="P30" s="207"/>
      <c r="Q30" s="198"/>
      <c r="R30" s="197"/>
    </row>
    <row r="31" spans="1:18" s="67" customFormat="1" ht="36.75" customHeight="1">
      <c r="A31" s="76">
        <v>24</v>
      </c>
      <c r="B31" s="77" t="s">
        <v>281</v>
      </c>
      <c r="C31" s="319">
        <v>527</v>
      </c>
      <c r="D31" s="78">
        <v>34547</v>
      </c>
      <c r="E31" s="155" t="s">
        <v>2048</v>
      </c>
      <c r="F31" s="155" t="s">
        <v>2040</v>
      </c>
      <c r="G31" s="142">
        <v>2738</v>
      </c>
      <c r="H31" s="142">
        <v>2979</v>
      </c>
      <c r="I31" s="142">
        <v>2793</v>
      </c>
      <c r="J31" s="142">
        <v>2979</v>
      </c>
      <c r="K31" s="142"/>
      <c r="L31" s="142"/>
      <c r="M31" s="142"/>
      <c r="N31" s="318">
        <v>2979</v>
      </c>
      <c r="O31" s="200"/>
      <c r="P31" s="207"/>
      <c r="Q31" s="198"/>
      <c r="R31" s="197"/>
    </row>
    <row r="32" spans="1:18" s="67" customFormat="1" ht="36.75" customHeight="1">
      <c r="A32" s="76">
        <v>25</v>
      </c>
      <c r="B32" s="77" t="s">
        <v>282</v>
      </c>
      <c r="C32" s="319">
        <v>847</v>
      </c>
      <c r="D32" s="78">
        <v>33508</v>
      </c>
      <c r="E32" s="155" t="s">
        <v>1980</v>
      </c>
      <c r="F32" s="155" t="s">
        <v>1973</v>
      </c>
      <c r="G32" s="142">
        <v>2964</v>
      </c>
      <c r="H32" s="142">
        <v>2969</v>
      </c>
      <c r="I32" s="142" t="s">
        <v>2240</v>
      </c>
      <c r="J32" s="142">
        <v>2969</v>
      </c>
      <c r="K32" s="142"/>
      <c r="L32" s="142"/>
      <c r="M32" s="142"/>
      <c r="N32" s="318">
        <v>2969</v>
      </c>
      <c r="O32" s="200"/>
      <c r="P32" s="207"/>
      <c r="Q32" s="198"/>
      <c r="R32" s="197"/>
    </row>
    <row r="33" spans="1:18" s="67" customFormat="1" ht="36.75" customHeight="1">
      <c r="A33" s="76">
        <v>26</v>
      </c>
      <c r="B33" s="77" t="s">
        <v>682</v>
      </c>
      <c r="C33" s="319">
        <v>862</v>
      </c>
      <c r="D33" s="78">
        <v>35069</v>
      </c>
      <c r="E33" s="155" t="s">
        <v>1994</v>
      </c>
      <c r="F33" s="155" t="s">
        <v>2081</v>
      </c>
      <c r="G33" s="142">
        <v>2511</v>
      </c>
      <c r="H33" s="142">
        <v>2442</v>
      </c>
      <c r="I33" s="142">
        <v>2867</v>
      </c>
      <c r="J33" s="142">
        <v>2867</v>
      </c>
      <c r="K33" s="142"/>
      <c r="L33" s="142"/>
      <c r="M33" s="142"/>
      <c r="N33" s="318">
        <v>2867</v>
      </c>
      <c r="O33" s="200"/>
      <c r="P33" s="207"/>
      <c r="Q33" s="198">
        <v>311</v>
      </c>
      <c r="R33" s="197">
        <v>21</v>
      </c>
    </row>
    <row r="34" spans="1:18" s="67" customFormat="1" ht="36.75" customHeight="1">
      <c r="A34" s="76">
        <v>27</v>
      </c>
      <c r="B34" s="77" t="s">
        <v>683</v>
      </c>
      <c r="C34" s="319">
        <v>617</v>
      </c>
      <c r="D34" s="78">
        <v>34212</v>
      </c>
      <c r="E34" s="155" t="s">
        <v>1714</v>
      </c>
      <c r="F34" s="155" t="s">
        <v>1709</v>
      </c>
      <c r="G34" s="142" t="s">
        <v>2240</v>
      </c>
      <c r="H34" s="142">
        <v>2409</v>
      </c>
      <c r="I34" s="142">
        <v>2640</v>
      </c>
      <c r="J34" s="142">
        <v>2640</v>
      </c>
      <c r="K34" s="142"/>
      <c r="L34" s="142"/>
      <c r="M34" s="142"/>
      <c r="N34" s="318">
        <v>2640</v>
      </c>
      <c r="O34" s="200"/>
      <c r="P34" s="207"/>
      <c r="Q34" s="198">
        <v>317</v>
      </c>
      <c r="R34" s="197">
        <v>22</v>
      </c>
    </row>
    <row r="35" spans="1:18" s="67" customFormat="1" ht="36.75" customHeight="1">
      <c r="A35" s="76">
        <v>28</v>
      </c>
      <c r="B35" s="77" t="s">
        <v>684</v>
      </c>
      <c r="C35" s="319">
        <v>809</v>
      </c>
      <c r="D35" s="78" t="s">
        <v>1929</v>
      </c>
      <c r="E35" s="155" t="s">
        <v>1930</v>
      </c>
      <c r="F35" s="155" t="s">
        <v>1918</v>
      </c>
      <c r="G35" s="142" t="s">
        <v>2240</v>
      </c>
      <c r="H35" s="142">
        <v>2283</v>
      </c>
      <c r="I35" s="142">
        <v>2478</v>
      </c>
      <c r="J35" s="142">
        <v>2478</v>
      </c>
      <c r="K35" s="142"/>
      <c r="L35" s="142"/>
      <c r="M35" s="142"/>
      <c r="N35" s="318">
        <v>2478</v>
      </c>
      <c r="O35" s="200"/>
      <c r="P35" s="207"/>
      <c r="Q35" s="198">
        <v>323</v>
      </c>
      <c r="R35" s="197">
        <v>23</v>
      </c>
    </row>
    <row r="36" spans="1:18" s="67" customFormat="1" ht="36.75" customHeight="1">
      <c r="A36" s="76">
        <v>29</v>
      </c>
      <c r="B36" s="77" t="s">
        <v>685</v>
      </c>
      <c r="C36" s="319">
        <v>772</v>
      </c>
      <c r="D36" s="78">
        <v>33725</v>
      </c>
      <c r="E36" s="155" t="s">
        <v>1881</v>
      </c>
      <c r="F36" s="155" t="s">
        <v>1874</v>
      </c>
      <c r="G36" s="142" t="s">
        <v>2240</v>
      </c>
      <c r="H36" s="142" t="s">
        <v>2240</v>
      </c>
      <c r="I36" s="142">
        <v>2133</v>
      </c>
      <c r="J36" s="142">
        <v>2133</v>
      </c>
      <c r="K36" s="142"/>
      <c r="L36" s="142"/>
      <c r="M36" s="142"/>
      <c r="N36" s="318">
        <v>2133</v>
      </c>
      <c r="O36" s="200"/>
      <c r="P36" s="207"/>
      <c r="Q36" s="198">
        <v>329</v>
      </c>
      <c r="R36" s="197">
        <v>24</v>
      </c>
    </row>
    <row r="37" spans="1:18" s="67" customFormat="1" ht="36.75" customHeight="1">
      <c r="A37" s="76">
        <v>30</v>
      </c>
      <c r="B37" s="77" t="s">
        <v>686</v>
      </c>
      <c r="C37" s="319">
        <v>741</v>
      </c>
      <c r="D37" s="78">
        <v>34544</v>
      </c>
      <c r="E37" s="155" t="s">
        <v>1855</v>
      </c>
      <c r="F37" s="155" t="s">
        <v>1849</v>
      </c>
      <c r="G37" s="142">
        <v>1651</v>
      </c>
      <c r="H37" s="142">
        <v>1833</v>
      </c>
      <c r="I37" s="142">
        <v>1851</v>
      </c>
      <c r="J37" s="142">
        <v>1851</v>
      </c>
      <c r="K37" s="142"/>
      <c r="L37" s="142"/>
      <c r="M37" s="142"/>
      <c r="N37" s="318">
        <v>1851</v>
      </c>
      <c r="O37" s="200"/>
      <c r="P37" s="207"/>
      <c r="Q37" s="198">
        <v>335</v>
      </c>
      <c r="R37" s="197">
        <v>25</v>
      </c>
    </row>
    <row r="38" spans="1:18" s="67" customFormat="1" ht="36.75" customHeight="1">
      <c r="A38" s="76" t="s">
        <v>2241</v>
      </c>
      <c r="B38" s="77" t="s">
        <v>687</v>
      </c>
      <c r="C38" s="319">
        <v>501</v>
      </c>
      <c r="D38" s="78">
        <v>33348</v>
      </c>
      <c r="E38" s="155" t="s">
        <v>2033</v>
      </c>
      <c r="F38" s="155" t="s">
        <v>2029</v>
      </c>
      <c r="G38" s="142" t="s">
        <v>2240</v>
      </c>
      <c r="H38" s="142" t="s">
        <v>2240</v>
      </c>
      <c r="I38" s="142" t="s">
        <v>2240</v>
      </c>
      <c r="J38" s="142">
        <v>0</v>
      </c>
      <c r="K38" s="142"/>
      <c r="L38" s="142"/>
      <c r="M38" s="142"/>
      <c r="N38" s="318" t="s">
        <v>2242</v>
      </c>
      <c r="O38" s="200"/>
      <c r="P38" s="207"/>
      <c r="Q38" s="198">
        <v>341</v>
      </c>
      <c r="R38" s="197">
        <v>26</v>
      </c>
    </row>
    <row r="39" spans="1:18" s="67" customFormat="1" ht="36.75" customHeight="1">
      <c r="A39" s="76" t="s">
        <v>2241</v>
      </c>
      <c r="B39" s="77" t="s">
        <v>688</v>
      </c>
      <c r="C39" s="319">
        <v>870</v>
      </c>
      <c r="D39" s="78" t="s">
        <v>2020</v>
      </c>
      <c r="E39" s="155" t="s">
        <v>2021</v>
      </c>
      <c r="F39" s="155" t="s">
        <v>2082</v>
      </c>
      <c r="G39" s="142"/>
      <c r="H39" s="142"/>
      <c r="I39" s="142"/>
      <c r="J39" s="142">
        <v>0</v>
      </c>
      <c r="K39" s="142"/>
      <c r="L39" s="142"/>
      <c r="M39" s="142"/>
      <c r="N39" s="318" t="s">
        <v>2255</v>
      </c>
      <c r="O39" s="200"/>
      <c r="P39" s="207"/>
      <c r="Q39" s="198">
        <v>347</v>
      </c>
      <c r="R39" s="197">
        <v>27</v>
      </c>
    </row>
    <row r="40" spans="1:18" s="67" customFormat="1" ht="36.75" hidden="1" customHeight="1">
      <c r="A40" s="76">
        <v>33</v>
      </c>
      <c r="B40" s="77" t="s">
        <v>689</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690</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691</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692</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693</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82" priority="1" stopIfTrue="1" operator="greaterThan">
      <formula>7895</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5.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2181</v>
      </c>
      <c r="E3" s="613"/>
      <c r="F3" s="310"/>
      <c r="G3" s="614" t="s">
        <v>514</v>
      </c>
      <c r="H3" s="614"/>
      <c r="I3" s="618" t="s">
        <v>1282</v>
      </c>
      <c r="J3" s="618"/>
      <c r="K3" s="615" t="s">
        <v>633</v>
      </c>
      <c r="L3" s="615"/>
      <c r="M3" s="617" t="s">
        <v>1286</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2214</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84" customHeight="1">
      <c r="A8" s="332">
        <v>1</v>
      </c>
      <c r="B8" s="333" t="s">
        <v>269</v>
      </c>
      <c r="C8" s="334">
        <v>879</v>
      </c>
      <c r="D8" s="335" t="s">
        <v>2016</v>
      </c>
      <c r="E8" s="336" t="s">
        <v>2017</v>
      </c>
      <c r="F8" s="336" t="s">
        <v>1999</v>
      </c>
      <c r="G8" s="320">
        <v>6388</v>
      </c>
      <c r="H8" s="320">
        <v>6273</v>
      </c>
      <c r="I8" s="320" t="s">
        <v>2240</v>
      </c>
      <c r="J8" s="320">
        <v>6388</v>
      </c>
      <c r="K8" s="320" t="s">
        <v>2240</v>
      </c>
      <c r="L8" s="320"/>
      <c r="M8" s="320"/>
      <c r="N8" s="321">
        <v>6388</v>
      </c>
      <c r="O8" s="322"/>
      <c r="P8" s="323"/>
      <c r="Q8" s="198">
        <v>219</v>
      </c>
      <c r="R8" s="197">
        <v>8</v>
      </c>
    </row>
    <row r="9" spans="1:18" s="67" customFormat="1" ht="84" customHeight="1">
      <c r="A9" s="332">
        <v>2</v>
      </c>
      <c r="B9" s="333" t="s">
        <v>268</v>
      </c>
      <c r="C9" s="334">
        <v>627</v>
      </c>
      <c r="D9" s="335">
        <v>34755</v>
      </c>
      <c r="E9" s="336" t="s">
        <v>1726</v>
      </c>
      <c r="F9" s="336" t="s">
        <v>1719</v>
      </c>
      <c r="G9" s="320" t="s">
        <v>2240</v>
      </c>
      <c r="H9" s="320" t="s">
        <v>2240</v>
      </c>
      <c r="I9" s="320">
        <v>6299</v>
      </c>
      <c r="J9" s="320">
        <v>6299</v>
      </c>
      <c r="K9" s="320" t="s">
        <v>2240</v>
      </c>
      <c r="L9" s="320"/>
      <c r="M9" s="320"/>
      <c r="N9" s="321">
        <v>6299</v>
      </c>
      <c r="O9" s="322"/>
      <c r="P9" s="323"/>
      <c r="Q9" s="198">
        <v>227</v>
      </c>
      <c r="R9" s="197">
        <v>9</v>
      </c>
    </row>
    <row r="10" spans="1:18" s="67" customFormat="1" ht="84" customHeight="1">
      <c r="A10" s="332">
        <v>3</v>
      </c>
      <c r="B10" s="333" t="s">
        <v>267</v>
      </c>
      <c r="C10" s="334">
        <v>552</v>
      </c>
      <c r="D10" s="335">
        <v>34338</v>
      </c>
      <c r="E10" s="336" t="s">
        <v>1655</v>
      </c>
      <c r="F10" s="336" t="s">
        <v>1648</v>
      </c>
      <c r="G10" s="320" t="s">
        <v>2240</v>
      </c>
      <c r="H10" s="320" t="s">
        <v>2240</v>
      </c>
      <c r="I10" s="320">
        <v>5798</v>
      </c>
      <c r="J10" s="320">
        <v>5798</v>
      </c>
      <c r="K10" s="320">
        <v>5679</v>
      </c>
      <c r="L10" s="320"/>
      <c r="M10" s="320"/>
      <c r="N10" s="321">
        <v>5798</v>
      </c>
      <c r="O10" s="322"/>
      <c r="P10" s="323"/>
      <c r="Q10" s="198">
        <v>235</v>
      </c>
      <c r="R10" s="197">
        <v>10</v>
      </c>
    </row>
    <row r="11" spans="1:18" s="67" customFormat="1" ht="84" customHeight="1">
      <c r="A11" s="332">
        <v>4</v>
      </c>
      <c r="B11" s="333" t="s">
        <v>266</v>
      </c>
      <c r="C11" s="334">
        <v>838</v>
      </c>
      <c r="D11" s="335">
        <v>33730</v>
      </c>
      <c r="E11" s="336" t="s">
        <v>1966</v>
      </c>
      <c r="F11" s="336" t="s">
        <v>1962</v>
      </c>
      <c r="G11" s="320">
        <v>5189</v>
      </c>
      <c r="H11" s="320">
        <v>5291</v>
      </c>
      <c r="I11" s="320" t="s">
        <v>2240</v>
      </c>
      <c r="J11" s="320">
        <v>5291</v>
      </c>
      <c r="K11" s="320" t="s">
        <v>2240</v>
      </c>
      <c r="L11" s="320"/>
      <c r="M11" s="320"/>
      <c r="N11" s="321">
        <v>5291</v>
      </c>
      <c r="O11" s="322"/>
      <c r="P11" s="323"/>
      <c r="Q11" s="198">
        <v>243</v>
      </c>
      <c r="R11" s="197">
        <v>11</v>
      </c>
    </row>
    <row r="12" spans="1:18" s="67" customFormat="1" ht="84" customHeight="1">
      <c r="A12" s="332">
        <v>5</v>
      </c>
      <c r="B12" s="333" t="s">
        <v>265</v>
      </c>
      <c r="C12" s="334">
        <v>667</v>
      </c>
      <c r="D12" s="335">
        <v>34231</v>
      </c>
      <c r="E12" s="336" t="s">
        <v>1762</v>
      </c>
      <c r="F12" s="336" t="s">
        <v>1756</v>
      </c>
      <c r="G12" s="320">
        <v>4803</v>
      </c>
      <c r="H12" s="320">
        <v>4519</v>
      </c>
      <c r="I12" s="320">
        <v>4845</v>
      </c>
      <c r="J12" s="320">
        <v>4845</v>
      </c>
      <c r="K12" s="320" t="s">
        <v>2240</v>
      </c>
      <c r="L12" s="320"/>
      <c r="M12" s="320"/>
      <c r="N12" s="321">
        <v>4845</v>
      </c>
      <c r="O12" s="322"/>
      <c r="P12" s="323"/>
      <c r="Q12" s="198">
        <v>251</v>
      </c>
      <c r="R12" s="197">
        <v>12</v>
      </c>
    </row>
    <row r="13" spans="1:18" s="67" customFormat="1" ht="84" customHeight="1">
      <c r="A13" s="332">
        <v>6</v>
      </c>
      <c r="B13" s="333" t="s">
        <v>264</v>
      </c>
      <c r="C13" s="334">
        <v>831</v>
      </c>
      <c r="D13" s="335">
        <v>0</v>
      </c>
      <c r="E13" s="336" t="s">
        <v>1958</v>
      </c>
      <c r="F13" s="336" t="s">
        <v>1955</v>
      </c>
      <c r="G13" s="320">
        <v>4450</v>
      </c>
      <c r="H13" s="320">
        <v>4768</v>
      </c>
      <c r="I13" s="320" t="s">
        <v>2240</v>
      </c>
      <c r="J13" s="320">
        <v>4768</v>
      </c>
      <c r="K13" s="320" t="s">
        <v>2240</v>
      </c>
      <c r="L13" s="320"/>
      <c r="M13" s="320"/>
      <c r="N13" s="321">
        <v>4768</v>
      </c>
      <c r="O13" s="322"/>
      <c r="P13" s="323"/>
      <c r="Q13" s="198">
        <v>259</v>
      </c>
      <c r="R13" s="197">
        <v>13</v>
      </c>
    </row>
    <row r="14" spans="1:18" s="67" customFormat="1" ht="84" customHeight="1">
      <c r="A14" s="332">
        <v>7</v>
      </c>
      <c r="B14" s="333" t="s">
        <v>263</v>
      </c>
      <c r="C14" s="334">
        <v>857</v>
      </c>
      <c r="D14" s="335">
        <v>34012</v>
      </c>
      <c r="E14" s="336" t="s">
        <v>1993</v>
      </c>
      <c r="F14" s="336" t="s">
        <v>1986</v>
      </c>
      <c r="G14" s="320">
        <v>4350</v>
      </c>
      <c r="H14" s="320">
        <v>4258</v>
      </c>
      <c r="I14" s="320">
        <v>4707</v>
      </c>
      <c r="J14" s="320">
        <v>4707</v>
      </c>
      <c r="K14" s="320">
        <v>4276</v>
      </c>
      <c r="L14" s="320"/>
      <c r="M14" s="320"/>
      <c r="N14" s="321">
        <v>4707</v>
      </c>
      <c r="O14" s="322"/>
      <c r="P14" s="323"/>
      <c r="Q14" s="198">
        <v>267</v>
      </c>
      <c r="R14" s="197">
        <v>14</v>
      </c>
    </row>
    <row r="15" spans="1:18" s="67" customFormat="1" ht="84" customHeight="1">
      <c r="A15" s="332">
        <v>8</v>
      </c>
      <c r="B15" s="333" t="s">
        <v>262</v>
      </c>
      <c r="C15" s="334">
        <v>590</v>
      </c>
      <c r="D15" s="335">
        <v>33556</v>
      </c>
      <c r="E15" s="336" t="s">
        <v>1683</v>
      </c>
      <c r="F15" s="336" t="s">
        <v>1677</v>
      </c>
      <c r="G15" s="320">
        <v>3804</v>
      </c>
      <c r="H15" s="320">
        <v>4637</v>
      </c>
      <c r="I15" s="320" t="s">
        <v>2240</v>
      </c>
      <c r="J15" s="320">
        <v>4637</v>
      </c>
      <c r="K15" s="320" t="s">
        <v>2240</v>
      </c>
      <c r="L15" s="320"/>
      <c r="M15" s="320"/>
      <c r="N15" s="321">
        <v>4637</v>
      </c>
      <c r="O15" s="322"/>
      <c r="P15" s="323"/>
      <c r="Q15" s="198">
        <v>275</v>
      </c>
      <c r="R15" s="197">
        <v>15</v>
      </c>
    </row>
    <row r="16" spans="1:18" s="67" customFormat="1" ht="84" customHeight="1">
      <c r="A16" s="332">
        <v>9</v>
      </c>
      <c r="B16" s="333" t="s">
        <v>261</v>
      </c>
      <c r="C16" s="334">
        <v>734</v>
      </c>
      <c r="D16" s="335">
        <v>34257</v>
      </c>
      <c r="E16" s="336" t="s">
        <v>1840</v>
      </c>
      <c r="F16" s="336" t="s">
        <v>1832</v>
      </c>
      <c r="G16" s="320">
        <v>4167</v>
      </c>
      <c r="H16" s="320">
        <v>4366</v>
      </c>
      <c r="I16" s="320">
        <v>2916</v>
      </c>
      <c r="J16" s="320">
        <v>4366</v>
      </c>
      <c r="K16" s="320" t="s">
        <v>2240</v>
      </c>
      <c r="L16" s="320"/>
      <c r="M16" s="320"/>
      <c r="N16" s="321">
        <v>4366</v>
      </c>
      <c r="O16" s="322"/>
      <c r="P16" s="323"/>
      <c r="Q16" s="198">
        <v>281</v>
      </c>
      <c r="R16" s="197">
        <v>16</v>
      </c>
    </row>
    <row r="17" spans="1:18" s="67" customFormat="1" ht="84" customHeight="1">
      <c r="A17" s="332">
        <v>10</v>
      </c>
      <c r="B17" s="333" t="s">
        <v>260</v>
      </c>
      <c r="C17" s="334">
        <v>785</v>
      </c>
      <c r="D17" s="335">
        <v>33369</v>
      </c>
      <c r="E17" s="336" t="s">
        <v>1896</v>
      </c>
      <c r="F17" s="336" t="s">
        <v>1887</v>
      </c>
      <c r="G17" s="320">
        <v>4165</v>
      </c>
      <c r="H17" s="320">
        <v>4231</v>
      </c>
      <c r="I17" s="320" t="s">
        <v>2240</v>
      </c>
      <c r="J17" s="320">
        <v>4231</v>
      </c>
      <c r="K17" s="320" t="s">
        <v>2241</v>
      </c>
      <c r="L17" s="320"/>
      <c r="M17" s="320"/>
      <c r="N17" s="321">
        <v>4231</v>
      </c>
      <c r="O17" s="322"/>
      <c r="P17" s="323"/>
      <c r="Q17" s="198">
        <v>287</v>
      </c>
      <c r="R17" s="197">
        <v>17</v>
      </c>
    </row>
    <row r="18" spans="1:18" s="67" customFormat="1" ht="84" customHeight="1">
      <c r="A18" s="332">
        <v>11</v>
      </c>
      <c r="B18" s="333" t="s">
        <v>259</v>
      </c>
      <c r="C18" s="334">
        <v>753</v>
      </c>
      <c r="D18" s="335">
        <v>34998</v>
      </c>
      <c r="E18" s="336" t="s">
        <v>1866</v>
      </c>
      <c r="F18" s="336" t="s">
        <v>1858</v>
      </c>
      <c r="G18" s="320" t="s">
        <v>2240</v>
      </c>
      <c r="H18" s="320">
        <v>3885</v>
      </c>
      <c r="I18" s="320">
        <v>4052</v>
      </c>
      <c r="J18" s="320">
        <v>4052</v>
      </c>
      <c r="K18" s="320" t="s">
        <v>2240</v>
      </c>
      <c r="L18" s="320"/>
      <c r="M18" s="320"/>
      <c r="N18" s="321">
        <v>4052</v>
      </c>
      <c r="O18" s="322"/>
      <c r="P18" s="323"/>
      <c r="Q18" s="198">
        <v>293</v>
      </c>
      <c r="R18" s="197">
        <v>18</v>
      </c>
    </row>
    <row r="19" spans="1:18" s="67" customFormat="1" ht="84" customHeight="1">
      <c r="A19" s="332">
        <v>12</v>
      </c>
      <c r="B19" s="333" t="s">
        <v>258</v>
      </c>
      <c r="C19" s="334">
        <v>687</v>
      </c>
      <c r="D19" s="335">
        <v>0</v>
      </c>
      <c r="E19" s="336" t="s">
        <v>1780</v>
      </c>
      <c r="F19" s="336" t="s">
        <v>1772</v>
      </c>
      <c r="G19" s="320">
        <v>3689</v>
      </c>
      <c r="H19" s="320">
        <v>3673</v>
      </c>
      <c r="I19" s="320">
        <v>3837</v>
      </c>
      <c r="J19" s="320">
        <v>3837</v>
      </c>
      <c r="K19" s="320">
        <v>3612</v>
      </c>
      <c r="L19" s="320"/>
      <c r="M19" s="320"/>
      <c r="N19" s="321">
        <v>3837</v>
      </c>
      <c r="O19" s="322"/>
      <c r="P19" s="323"/>
      <c r="Q19" s="198">
        <v>299</v>
      </c>
      <c r="R19" s="197">
        <v>19</v>
      </c>
    </row>
    <row r="20" spans="1:18" s="67" customFormat="1" ht="84" hidden="1" customHeight="1">
      <c r="A20" s="76"/>
      <c r="B20" s="77" t="s">
        <v>270</v>
      </c>
      <c r="C20" s="200" t="s">
        <v>1705</v>
      </c>
      <c r="D20" s="78" t="s">
        <v>1705</v>
      </c>
      <c r="E20" s="155" t="s">
        <v>1705</v>
      </c>
      <c r="F20" s="155" t="s">
        <v>1705</v>
      </c>
      <c r="G20" s="142"/>
      <c r="H20" s="142"/>
      <c r="I20" s="142"/>
      <c r="J20" s="154">
        <v>0</v>
      </c>
      <c r="K20" s="171"/>
      <c r="L20" s="171"/>
      <c r="M20" s="171"/>
      <c r="N20" s="153">
        <v>0</v>
      </c>
      <c r="O20" s="200"/>
      <c r="P20" s="207"/>
      <c r="Q20" s="198">
        <v>305</v>
      </c>
      <c r="R20" s="197">
        <v>20</v>
      </c>
    </row>
    <row r="21" spans="1:18" s="67" customFormat="1" ht="84" hidden="1" customHeight="1">
      <c r="A21" s="76"/>
      <c r="B21" s="77" t="s">
        <v>271</v>
      </c>
      <c r="C21" s="200" t="s">
        <v>1705</v>
      </c>
      <c r="D21" s="78" t="s">
        <v>1705</v>
      </c>
      <c r="E21" s="155" t="s">
        <v>1705</v>
      </c>
      <c r="F21" s="155" t="s">
        <v>1705</v>
      </c>
      <c r="G21" s="142"/>
      <c r="H21" s="142"/>
      <c r="I21" s="142"/>
      <c r="J21" s="154">
        <v>0</v>
      </c>
      <c r="K21" s="171"/>
      <c r="L21" s="171"/>
      <c r="M21" s="171"/>
      <c r="N21" s="153">
        <v>0</v>
      </c>
      <c r="O21" s="200"/>
      <c r="P21" s="207"/>
      <c r="Q21" s="198"/>
      <c r="R21" s="197"/>
    </row>
    <row r="22" spans="1:18" s="67" customFormat="1" ht="84" hidden="1" customHeight="1">
      <c r="A22" s="76"/>
      <c r="B22" s="77" t="s">
        <v>272</v>
      </c>
      <c r="C22" s="200" t="s">
        <v>1705</v>
      </c>
      <c r="D22" s="78" t="s">
        <v>1705</v>
      </c>
      <c r="E22" s="155" t="s">
        <v>1705</v>
      </c>
      <c r="F22" s="155" t="s">
        <v>1705</v>
      </c>
      <c r="G22" s="142"/>
      <c r="H22" s="142"/>
      <c r="I22" s="142"/>
      <c r="J22" s="154">
        <v>0</v>
      </c>
      <c r="K22" s="171"/>
      <c r="L22" s="171"/>
      <c r="M22" s="171"/>
      <c r="N22" s="153">
        <v>0</v>
      </c>
      <c r="O22" s="200"/>
      <c r="P22" s="207"/>
      <c r="Q22" s="198"/>
      <c r="R22" s="197"/>
    </row>
    <row r="23" spans="1:18" s="67" customFormat="1" ht="36.75" hidden="1" customHeight="1">
      <c r="A23" s="76">
        <v>16</v>
      </c>
      <c r="B23" s="77" t="s">
        <v>273</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274</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275</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276</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277</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278</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279</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280</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281</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282</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682</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683</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684</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685</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686</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687</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688</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689</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690</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691</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692</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693</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81" priority="1" stopIfTrue="1" operator="greaterThan">
      <formula>7895</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sheetPr>
    <tabColor rgb="FFFF0000"/>
  </sheetPr>
  <dimension ref="A1:R94"/>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2189</v>
      </c>
      <c r="E3" s="613"/>
      <c r="F3" s="156"/>
      <c r="G3" s="614" t="s">
        <v>514</v>
      </c>
      <c r="H3" s="614"/>
      <c r="I3" s="618" t="s">
        <v>1282</v>
      </c>
      <c r="J3" s="618"/>
      <c r="K3" s="615" t="s">
        <v>633</v>
      </c>
      <c r="L3" s="615"/>
      <c r="M3" s="617" t="s">
        <v>1286</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2214</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49">
        <v>1</v>
      </c>
      <c r="H7" s="249">
        <v>2</v>
      </c>
      <c r="I7" s="249">
        <v>3</v>
      </c>
      <c r="J7" s="248" t="s">
        <v>347</v>
      </c>
      <c r="K7" s="249">
        <v>4</v>
      </c>
      <c r="L7" s="249">
        <v>5</v>
      </c>
      <c r="M7" s="249">
        <v>6</v>
      </c>
      <c r="N7" s="625"/>
      <c r="O7" s="625"/>
      <c r="P7" s="625"/>
      <c r="Q7" s="198">
        <v>211</v>
      </c>
      <c r="R7" s="197">
        <v>7</v>
      </c>
    </row>
    <row r="8" spans="1:18" s="67" customFormat="1" ht="36.75" customHeight="1">
      <c r="A8" s="76">
        <v>1</v>
      </c>
      <c r="B8" s="77" t="s">
        <v>259</v>
      </c>
      <c r="C8" s="319">
        <v>879</v>
      </c>
      <c r="D8" s="78" t="s">
        <v>2016</v>
      </c>
      <c r="E8" s="155" t="s">
        <v>2017</v>
      </c>
      <c r="F8" s="155" t="s">
        <v>1999</v>
      </c>
      <c r="G8" s="142">
        <v>6388</v>
      </c>
      <c r="H8" s="142">
        <v>6273</v>
      </c>
      <c r="I8" s="142" t="s">
        <v>2240</v>
      </c>
      <c r="J8" s="142">
        <v>6388</v>
      </c>
      <c r="K8" s="142" t="s">
        <v>2240</v>
      </c>
      <c r="L8" s="142"/>
      <c r="M8" s="142"/>
      <c r="N8" s="318">
        <v>6388</v>
      </c>
      <c r="O8" s="200">
        <v>27</v>
      </c>
      <c r="P8" s="207"/>
      <c r="Q8" s="198">
        <v>227</v>
      </c>
      <c r="R8" s="197">
        <v>9</v>
      </c>
    </row>
    <row r="9" spans="1:18" s="67" customFormat="1" ht="36.75" customHeight="1">
      <c r="A9" s="76">
        <v>2</v>
      </c>
      <c r="B9" s="77" t="s">
        <v>260</v>
      </c>
      <c r="C9" s="319">
        <v>627</v>
      </c>
      <c r="D9" s="78">
        <v>34755</v>
      </c>
      <c r="E9" s="155" t="s">
        <v>1726</v>
      </c>
      <c r="F9" s="155" t="s">
        <v>1719</v>
      </c>
      <c r="G9" s="142" t="s">
        <v>2240</v>
      </c>
      <c r="H9" s="142" t="s">
        <v>2240</v>
      </c>
      <c r="I9" s="142">
        <v>6299</v>
      </c>
      <c r="J9" s="142">
        <v>6299</v>
      </c>
      <c r="K9" s="142" t="s">
        <v>2240</v>
      </c>
      <c r="L9" s="142"/>
      <c r="M9" s="142"/>
      <c r="N9" s="318">
        <v>6299</v>
      </c>
      <c r="O9" s="200">
        <v>26</v>
      </c>
      <c r="P9" s="207"/>
      <c r="Q9" s="198">
        <v>235</v>
      </c>
      <c r="R9" s="197">
        <v>10</v>
      </c>
    </row>
    <row r="10" spans="1:18" s="67" customFormat="1" ht="36.75" customHeight="1">
      <c r="A10" s="76">
        <v>3</v>
      </c>
      <c r="B10" s="77" t="s">
        <v>261</v>
      </c>
      <c r="C10" s="319">
        <v>552</v>
      </c>
      <c r="D10" s="78">
        <v>34338</v>
      </c>
      <c r="E10" s="155" t="s">
        <v>1655</v>
      </c>
      <c r="F10" s="155" t="s">
        <v>1648</v>
      </c>
      <c r="G10" s="142" t="s">
        <v>2240</v>
      </c>
      <c r="H10" s="142" t="s">
        <v>2240</v>
      </c>
      <c r="I10" s="142">
        <v>5798</v>
      </c>
      <c r="J10" s="142">
        <v>5798</v>
      </c>
      <c r="K10" s="142">
        <v>5679</v>
      </c>
      <c r="L10" s="142"/>
      <c r="M10" s="142"/>
      <c r="N10" s="318">
        <v>5798</v>
      </c>
      <c r="O10" s="200">
        <v>25</v>
      </c>
      <c r="P10" s="207"/>
      <c r="Q10" s="198">
        <v>243</v>
      </c>
      <c r="R10" s="197">
        <v>11</v>
      </c>
    </row>
    <row r="11" spans="1:18" s="67" customFormat="1" ht="36.75" customHeight="1">
      <c r="A11" s="76">
        <v>4</v>
      </c>
      <c r="B11" s="77" t="s">
        <v>263</v>
      </c>
      <c r="C11" s="319">
        <v>838</v>
      </c>
      <c r="D11" s="78">
        <v>33730</v>
      </c>
      <c r="E11" s="155" t="s">
        <v>1966</v>
      </c>
      <c r="F11" s="155" t="s">
        <v>1962</v>
      </c>
      <c r="G11" s="142">
        <v>5189</v>
      </c>
      <c r="H11" s="142">
        <v>5291</v>
      </c>
      <c r="I11" s="142" t="s">
        <v>2240</v>
      </c>
      <c r="J11" s="142">
        <v>5291</v>
      </c>
      <c r="K11" s="142" t="s">
        <v>2240</v>
      </c>
      <c r="L11" s="142"/>
      <c r="M11" s="142"/>
      <c r="N11" s="318">
        <v>5291</v>
      </c>
      <c r="O11" s="200">
        <v>24</v>
      </c>
      <c r="P11" s="207"/>
      <c r="Q11" s="198">
        <v>259</v>
      </c>
      <c r="R11" s="197">
        <v>13</v>
      </c>
    </row>
    <row r="12" spans="1:18" s="67" customFormat="1" ht="36.75" customHeight="1">
      <c r="A12" s="76">
        <v>5</v>
      </c>
      <c r="B12" s="77" t="s">
        <v>264</v>
      </c>
      <c r="C12" s="319">
        <v>667</v>
      </c>
      <c r="D12" s="78">
        <v>34231</v>
      </c>
      <c r="E12" s="155" t="s">
        <v>1762</v>
      </c>
      <c r="F12" s="155" t="s">
        <v>1756</v>
      </c>
      <c r="G12" s="142">
        <v>4803</v>
      </c>
      <c r="H12" s="142">
        <v>4519</v>
      </c>
      <c r="I12" s="142">
        <v>4845</v>
      </c>
      <c r="J12" s="142">
        <v>4845</v>
      </c>
      <c r="K12" s="142" t="s">
        <v>2240</v>
      </c>
      <c r="L12" s="142"/>
      <c r="M12" s="142"/>
      <c r="N12" s="318">
        <v>4845</v>
      </c>
      <c r="O12" s="200">
        <v>23</v>
      </c>
      <c r="P12" s="207"/>
      <c r="Q12" s="198">
        <v>267</v>
      </c>
      <c r="R12" s="197">
        <v>14</v>
      </c>
    </row>
    <row r="13" spans="1:18" s="67" customFormat="1" ht="36.75" customHeight="1">
      <c r="A13" s="76">
        <v>6</v>
      </c>
      <c r="B13" s="77" t="s">
        <v>265</v>
      </c>
      <c r="C13" s="319">
        <v>831</v>
      </c>
      <c r="D13" s="78">
        <v>0</v>
      </c>
      <c r="E13" s="155" t="s">
        <v>1958</v>
      </c>
      <c r="F13" s="155" t="s">
        <v>1955</v>
      </c>
      <c r="G13" s="142">
        <v>4450</v>
      </c>
      <c r="H13" s="142">
        <v>4768</v>
      </c>
      <c r="I13" s="142" t="s">
        <v>2240</v>
      </c>
      <c r="J13" s="142">
        <v>4768</v>
      </c>
      <c r="K13" s="142" t="s">
        <v>2240</v>
      </c>
      <c r="L13" s="142"/>
      <c r="M13" s="142"/>
      <c r="N13" s="318">
        <v>4768</v>
      </c>
      <c r="O13" s="200">
        <v>22</v>
      </c>
      <c r="P13" s="207"/>
      <c r="Q13" s="198">
        <v>275</v>
      </c>
      <c r="R13" s="197">
        <v>15</v>
      </c>
    </row>
    <row r="14" spans="1:18" s="67" customFormat="1" ht="36.75" customHeight="1">
      <c r="A14" s="76">
        <v>7</v>
      </c>
      <c r="B14" s="77" t="s">
        <v>266</v>
      </c>
      <c r="C14" s="319">
        <v>857</v>
      </c>
      <c r="D14" s="78">
        <v>34012</v>
      </c>
      <c r="E14" s="155" t="s">
        <v>1993</v>
      </c>
      <c r="F14" s="155" t="s">
        <v>1986</v>
      </c>
      <c r="G14" s="142">
        <v>4350</v>
      </c>
      <c r="H14" s="142">
        <v>4258</v>
      </c>
      <c r="I14" s="142">
        <v>4707</v>
      </c>
      <c r="J14" s="142">
        <v>4707</v>
      </c>
      <c r="K14" s="142">
        <v>4276</v>
      </c>
      <c r="L14" s="142"/>
      <c r="M14" s="142"/>
      <c r="N14" s="318">
        <v>4707</v>
      </c>
      <c r="O14" s="200">
        <v>21</v>
      </c>
      <c r="P14" s="207"/>
      <c r="Q14" s="198">
        <v>281</v>
      </c>
      <c r="R14" s="197">
        <v>16</v>
      </c>
    </row>
    <row r="15" spans="1:18" s="67" customFormat="1" ht="36.75" customHeight="1">
      <c r="A15" s="76">
        <v>8</v>
      </c>
      <c r="B15" s="77" t="s">
        <v>267</v>
      </c>
      <c r="C15" s="319">
        <v>590</v>
      </c>
      <c r="D15" s="78">
        <v>33556</v>
      </c>
      <c r="E15" s="155" t="s">
        <v>1683</v>
      </c>
      <c r="F15" s="155" t="s">
        <v>1677</v>
      </c>
      <c r="G15" s="142">
        <v>3804</v>
      </c>
      <c r="H15" s="142">
        <v>4637</v>
      </c>
      <c r="I15" s="142" t="s">
        <v>2240</v>
      </c>
      <c r="J15" s="142">
        <v>4637</v>
      </c>
      <c r="K15" s="142" t="s">
        <v>2240</v>
      </c>
      <c r="L15" s="142"/>
      <c r="M15" s="142"/>
      <c r="N15" s="318">
        <v>4637</v>
      </c>
      <c r="O15" s="200">
        <v>20</v>
      </c>
      <c r="P15" s="207"/>
      <c r="Q15" s="198">
        <v>287</v>
      </c>
      <c r="R15" s="197">
        <v>17</v>
      </c>
    </row>
    <row r="16" spans="1:18" s="67" customFormat="1" ht="36.75" customHeight="1">
      <c r="A16" s="76">
        <v>9</v>
      </c>
      <c r="B16" s="77" t="s">
        <v>268</v>
      </c>
      <c r="C16" s="319">
        <v>734</v>
      </c>
      <c r="D16" s="78">
        <v>34257</v>
      </c>
      <c r="E16" s="155" t="s">
        <v>1840</v>
      </c>
      <c r="F16" s="155" t="s">
        <v>1832</v>
      </c>
      <c r="G16" s="142">
        <v>4167</v>
      </c>
      <c r="H16" s="142">
        <v>4366</v>
      </c>
      <c r="I16" s="142">
        <v>2916</v>
      </c>
      <c r="J16" s="142">
        <v>4366</v>
      </c>
      <c r="K16" s="142" t="s">
        <v>2240</v>
      </c>
      <c r="L16" s="142"/>
      <c r="M16" s="142"/>
      <c r="N16" s="318">
        <v>4366</v>
      </c>
      <c r="O16" s="200">
        <v>19</v>
      </c>
      <c r="P16" s="207"/>
      <c r="Q16" s="198">
        <v>293</v>
      </c>
      <c r="R16" s="197">
        <v>18</v>
      </c>
    </row>
    <row r="17" spans="1:18" s="67" customFormat="1" ht="36.75" customHeight="1">
      <c r="A17" s="76">
        <v>10</v>
      </c>
      <c r="B17" s="77" t="s">
        <v>269</v>
      </c>
      <c r="C17" s="319">
        <v>785</v>
      </c>
      <c r="D17" s="78">
        <v>33369</v>
      </c>
      <c r="E17" s="155" t="s">
        <v>1896</v>
      </c>
      <c r="F17" s="155" t="s">
        <v>1887</v>
      </c>
      <c r="G17" s="142">
        <v>4165</v>
      </c>
      <c r="H17" s="142">
        <v>4231</v>
      </c>
      <c r="I17" s="142" t="s">
        <v>2240</v>
      </c>
      <c r="J17" s="142">
        <v>4231</v>
      </c>
      <c r="K17" s="142" t="s">
        <v>2241</v>
      </c>
      <c r="L17" s="142"/>
      <c r="M17" s="142"/>
      <c r="N17" s="318">
        <v>4231</v>
      </c>
      <c r="O17" s="200">
        <v>18</v>
      </c>
      <c r="P17" s="207"/>
      <c r="Q17" s="198">
        <v>299</v>
      </c>
      <c r="R17" s="197">
        <v>19</v>
      </c>
    </row>
    <row r="18" spans="1:18" s="67" customFormat="1" ht="36.75" customHeight="1">
      <c r="A18" s="76">
        <v>11</v>
      </c>
      <c r="B18" s="374" t="s">
        <v>270</v>
      </c>
      <c r="C18" s="375">
        <v>753</v>
      </c>
      <c r="D18" s="376">
        <v>34998</v>
      </c>
      <c r="E18" s="377" t="s">
        <v>1866</v>
      </c>
      <c r="F18" s="377" t="s">
        <v>1858</v>
      </c>
      <c r="G18" s="378" t="s">
        <v>2240</v>
      </c>
      <c r="H18" s="378">
        <v>3885</v>
      </c>
      <c r="I18" s="378">
        <v>4052</v>
      </c>
      <c r="J18" s="378">
        <v>4052</v>
      </c>
      <c r="K18" s="378" t="s">
        <v>2240</v>
      </c>
      <c r="L18" s="378"/>
      <c r="M18" s="378"/>
      <c r="N18" s="379">
        <v>4052</v>
      </c>
      <c r="O18" s="200">
        <v>17</v>
      </c>
      <c r="P18" s="380"/>
      <c r="Q18" s="198">
        <v>305</v>
      </c>
      <c r="R18" s="197">
        <v>20</v>
      </c>
    </row>
    <row r="19" spans="1:18" s="67" customFormat="1" ht="36.75" customHeight="1" thickBot="1">
      <c r="A19" s="381">
        <v>12</v>
      </c>
      <c r="B19" s="382" t="s">
        <v>271</v>
      </c>
      <c r="C19" s="383">
        <v>687</v>
      </c>
      <c r="D19" s="384">
        <v>0</v>
      </c>
      <c r="E19" s="385" t="s">
        <v>1780</v>
      </c>
      <c r="F19" s="385" t="s">
        <v>1772</v>
      </c>
      <c r="G19" s="386">
        <v>3689</v>
      </c>
      <c r="H19" s="386">
        <v>3673</v>
      </c>
      <c r="I19" s="386">
        <v>3837</v>
      </c>
      <c r="J19" s="386">
        <v>3837</v>
      </c>
      <c r="K19" s="386">
        <v>3612</v>
      </c>
      <c r="L19" s="386"/>
      <c r="M19" s="386"/>
      <c r="N19" s="387">
        <v>3837</v>
      </c>
      <c r="O19" s="200">
        <v>16</v>
      </c>
      <c r="P19" s="388"/>
      <c r="Q19" s="198"/>
      <c r="R19" s="197"/>
    </row>
    <row r="20" spans="1:18" s="67" customFormat="1" ht="36.75" customHeight="1">
      <c r="A20" s="373">
        <v>13</v>
      </c>
      <c r="B20" s="374" t="s">
        <v>272</v>
      </c>
      <c r="C20" s="375">
        <v>716</v>
      </c>
      <c r="D20" s="376">
        <v>34427</v>
      </c>
      <c r="E20" s="377" t="s">
        <v>1823</v>
      </c>
      <c r="F20" s="377" t="s">
        <v>1816</v>
      </c>
      <c r="G20" s="378">
        <v>3350</v>
      </c>
      <c r="H20" s="378">
        <v>3741</v>
      </c>
      <c r="I20" s="378">
        <v>3808</v>
      </c>
      <c r="J20" s="378">
        <v>3808</v>
      </c>
      <c r="K20" s="378"/>
      <c r="L20" s="378"/>
      <c r="M20" s="378"/>
      <c r="N20" s="379">
        <v>3808</v>
      </c>
      <c r="O20" s="200">
        <v>15</v>
      </c>
      <c r="P20" s="380"/>
      <c r="Q20" s="198"/>
      <c r="R20" s="197"/>
    </row>
    <row r="21" spans="1:18" s="67" customFormat="1" ht="36.75" customHeight="1">
      <c r="A21" s="76">
        <v>14</v>
      </c>
      <c r="B21" s="77" t="s">
        <v>273</v>
      </c>
      <c r="C21" s="319">
        <v>549</v>
      </c>
      <c r="D21" s="78">
        <v>34366</v>
      </c>
      <c r="E21" s="155" t="s">
        <v>2060</v>
      </c>
      <c r="F21" s="155" t="s">
        <v>2054</v>
      </c>
      <c r="G21" s="142">
        <v>3560</v>
      </c>
      <c r="H21" s="142">
        <v>3323</v>
      </c>
      <c r="I21" s="142">
        <v>2995</v>
      </c>
      <c r="J21" s="142">
        <v>3560</v>
      </c>
      <c r="K21" s="142"/>
      <c r="L21" s="142"/>
      <c r="M21" s="142"/>
      <c r="N21" s="318">
        <v>3560</v>
      </c>
      <c r="O21" s="200">
        <v>14</v>
      </c>
      <c r="P21" s="207"/>
      <c r="Q21" s="198"/>
      <c r="R21" s="197"/>
    </row>
    <row r="22" spans="1:18" s="67" customFormat="1" ht="36.75" customHeight="1">
      <c r="A22" s="76">
        <v>15</v>
      </c>
      <c r="B22" s="77" t="s">
        <v>274</v>
      </c>
      <c r="C22" s="319">
        <v>574</v>
      </c>
      <c r="D22" s="78">
        <v>35088</v>
      </c>
      <c r="E22" s="155" t="s">
        <v>1672</v>
      </c>
      <c r="F22" s="155" t="s">
        <v>1665</v>
      </c>
      <c r="G22" s="142">
        <v>3259</v>
      </c>
      <c r="H22" s="142">
        <v>3543</v>
      </c>
      <c r="I22" s="142">
        <v>3478</v>
      </c>
      <c r="J22" s="142">
        <v>3543</v>
      </c>
      <c r="K22" s="142"/>
      <c r="L22" s="142"/>
      <c r="M22" s="142"/>
      <c r="N22" s="318">
        <v>3543</v>
      </c>
      <c r="O22" s="200">
        <v>13</v>
      </c>
      <c r="P22" s="207"/>
      <c r="Q22" s="198"/>
      <c r="R22" s="197"/>
    </row>
    <row r="23" spans="1:18" s="67" customFormat="1" ht="36.75" customHeight="1">
      <c r="A23" s="76">
        <v>16</v>
      </c>
      <c r="B23" s="77" t="s">
        <v>275</v>
      </c>
      <c r="C23" s="319">
        <v>644</v>
      </c>
      <c r="D23" s="78">
        <v>34707</v>
      </c>
      <c r="E23" s="155" t="s">
        <v>1739</v>
      </c>
      <c r="F23" s="155" t="s">
        <v>1732</v>
      </c>
      <c r="G23" s="142">
        <v>3110</v>
      </c>
      <c r="H23" s="142">
        <v>3340</v>
      </c>
      <c r="I23" s="142">
        <v>3533</v>
      </c>
      <c r="J23" s="142">
        <v>3533</v>
      </c>
      <c r="K23" s="142"/>
      <c r="L23" s="142"/>
      <c r="M23" s="142"/>
      <c r="N23" s="318">
        <v>3533</v>
      </c>
      <c r="O23" s="200">
        <v>12</v>
      </c>
      <c r="P23" s="207"/>
      <c r="Q23" s="198"/>
      <c r="R23" s="197"/>
    </row>
    <row r="24" spans="1:18" s="67" customFormat="1" ht="36.75" customHeight="1">
      <c r="A24" s="76">
        <v>17</v>
      </c>
      <c r="B24" s="77" t="s">
        <v>276</v>
      </c>
      <c r="C24" s="319">
        <v>660</v>
      </c>
      <c r="D24" s="78">
        <v>34344</v>
      </c>
      <c r="E24" s="155" t="s">
        <v>1751</v>
      </c>
      <c r="F24" s="155" t="s">
        <v>1744</v>
      </c>
      <c r="G24" s="142" t="s">
        <v>2240</v>
      </c>
      <c r="H24" s="142">
        <v>3484</v>
      </c>
      <c r="I24" s="142">
        <v>3239</v>
      </c>
      <c r="J24" s="142">
        <v>3484</v>
      </c>
      <c r="K24" s="142"/>
      <c r="L24" s="142"/>
      <c r="M24" s="142"/>
      <c r="N24" s="318">
        <v>3484</v>
      </c>
      <c r="O24" s="200">
        <v>11</v>
      </c>
      <c r="P24" s="207"/>
      <c r="Q24" s="198"/>
      <c r="R24" s="197"/>
    </row>
    <row r="25" spans="1:18" s="67" customFormat="1" ht="36.75" customHeight="1">
      <c r="A25" s="76">
        <v>18</v>
      </c>
      <c r="B25" s="77" t="s">
        <v>277</v>
      </c>
      <c r="C25" s="319">
        <v>699</v>
      </c>
      <c r="D25" s="78">
        <v>0</v>
      </c>
      <c r="E25" s="155" t="s">
        <v>1788</v>
      </c>
      <c r="F25" s="155" t="s">
        <v>1784</v>
      </c>
      <c r="G25" s="142">
        <v>3240</v>
      </c>
      <c r="H25" s="142">
        <v>3225</v>
      </c>
      <c r="I25" s="142">
        <v>3340</v>
      </c>
      <c r="J25" s="142">
        <v>3340</v>
      </c>
      <c r="K25" s="142"/>
      <c r="L25" s="142"/>
      <c r="M25" s="142"/>
      <c r="N25" s="318">
        <v>3340</v>
      </c>
      <c r="O25" s="200">
        <v>10</v>
      </c>
      <c r="P25" s="207"/>
      <c r="Q25" s="198"/>
      <c r="R25" s="197"/>
    </row>
    <row r="26" spans="1:18" s="67" customFormat="1" ht="36.75" customHeight="1">
      <c r="A26" s="76">
        <v>19</v>
      </c>
      <c r="B26" s="77" t="s">
        <v>278</v>
      </c>
      <c r="C26" s="319">
        <v>824</v>
      </c>
      <c r="D26" s="78">
        <v>33610</v>
      </c>
      <c r="E26" s="155" t="s">
        <v>1952</v>
      </c>
      <c r="F26" s="155" t="s">
        <v>1948</v>
      </c>
      <c r="G26" s="142" t="s">
        <v>2240</v>
      </c>
      <c r="H26" s="142" t="s">
        <v>2240</v>
      </c>
      <c r="I26" s="142">
        <v>3226</v>
      </c>
      <c r="J26" s="142">
        <v>3226</v>
      </c>
      <c r="K26" s="142"/>
      <c r="L26" s="142"/>
      <c r="M26" s="142"/>
      <c r="N26" s="318">
        <v>3226</v>
      </c>
      <c r="O26" s="200">
        <v>9</v>
      </c>
      <c r="P26" s="207"/>
      <c r="Q26" s="198"/>
      <c r="R26" s="197"/>
    </row>
    <row r="27" spans="1:18" s="67" customFormat="1" ht="36.75" customHeight="1">
      <c r="A27" s="76">
        <v>20</v>
      </c>
      <c r="B27" s="77" t="s">
        <v>279</v>
      </c>
      <c r="C27" s="319">
        <v>708</v>
      </c>
      <c r="D27" s="78">
        <v>32462</v>
      </c>
      <c r="E27" s="155" t="s">
        <v>1803</v>
      </c>
      <c r="F27" s="155" t="s">
        <v>1795</v>
      </c>
      <c r="G27" s="142">
        <v>2705</v>
      </c>
      <c r="H27" s="142">
        <v>3041</v>
      </c>
      <c r="I27" s="142">
        <v>3120</v>
      </c>
      <c r="J27" s="142">
        <v>3120</v>
      </c>
      <c r="K27" s="142"/>
      <c r="L27" s="142"/>
      <c r="M27" s="142"/>
      <c r="N27" s="318">
        <v>3120</v>
      </c>
      <c r="O27" s="200">
        <v>8</v>
      </c>
      <c r="P27" s="207"/>
      <c r="Q27" s="198"/>
      <c r="R27" s="197"/>
    </row>
    <row r="28" spans="1:18" s="67" customFormat="1" ht="36.75" customHeight="1">
      <c r="A28" s="76">
        <v>21</v>
      </c>
      <c r="B28" s="77" t="s">
        <v>280</v>
      </c>
      <c r="C28" s="319">
        <v>800</v>
      </c>
      <c r="D28" s="78">
        <v>34359</v>
      </c>
      <c r="E28" s="155" t="s">
        <v>1910</v>
      </c>
      <c r="F28" s="155" t="s">
        <v>1903</v>
      </c>
      <c r="G28" s="142">
        <v>2910</v>
      </c>
      <c r="H28" s="142">
        <v>2868</v>
      </c>
      <c r="I28" s="142">
        <v>3058</v>
      </c>
      <c r="J28" s="142">
        <v>3058</v>
      </c>
      <c r="K28" s="142"/>
      <c r="L28" s="142"/>
      <c r="M28" s="142"/>
      <c r="N28" s="318">
        <v>3058</v>
      </c>
      <c r="O28" s="200">
        <v>7</v>
      </c>
      <c r="P28" s="207"/>
      <c r="Q28" s="198"/>
      <c r="R28" s="197"/>
    </row>
    <row r="29" spans="1:18" s="67" customFormat="1" ht="36.75" customHeight="1">
      <c r="A29" s="76">
        <v>22</v>
      </c>
      <c r="B29" s="77" t="s">
        <v>281</v>
      </c>
      <c r="C29" s="319">
        <v>527</v>
      </c>
      <c r="D29" s="78">
        <v>34547</v>
      </c>
      <c r="E29" s="155" t="s">
        <v>2048</v>
      </c>
      <c r="F29" s="155" t="s">
        <v>2040</v>
      </c>
      <c r="G29" s="142">
        <v>2738</v>
      </c>
      <c r="H29" s="142">
        <v>2979</v>
      </c>
      <c r="I29" s="142">
        <v>2793</v>
      </c>
      <c r="J29" s="142">
        <v>2979</v>
      </c>
      <c r="K29" s="142"/>
      <c r="L29" s="142"/>
      <c r="M29" s="142"/>
      <c r="N29" s="318">
        <v>2979</v>
      </c>
      <c r="O29" s="200">
        <v>6</v>
      </c>
      <c r="P29" s="207"/>
      <c r="Q29" s="198"/>
      <c r="R29" s="197"/>
    </row>
    <row r="30" spans="1:18" s="67" customFormat="1" ht="36.75" customHeight="1">
      <c r="A30" s="76">
        <v>23</v>
      </c>
      <c r="B30" s="77" t="s">
        <v>282</v>
      </c>
      <c r="C30" s="319">
        <v>847</v>
      </c>
      <c r="D30" s="78">
        <v>33508</v>
      </c>
      <c r="E30" s="155" t="s">
        <v>1980</v>
      </c>
      <c r="F30" s="155" t="s">
        <v>1973</v>
      </c>
      <c r="G30" s="142">
        <v>2964</v>
      </c>
      <c r="H30" s="142">
        <v>2969</v>
      </c>
      <c r="I30" s="142" t="s">
        <v>2240</v>
      </c>
      <c r="J30" s="142">
        <v>2969</v>
      </c>
      <c r="K30" s="142"/>
      <c r="L30" s="142"/>
      <c r="M30" s="142"/>
      <c r="N30" s="318">
        <v>2969</v>
      </c>
      <c r="O30" s="200">
        <v>5</v>
      </c>
      <c r="P30" s="207"/>
      <c r="Q30" s="198"/>
      <c r="R30" s="197"/>
    </row>
    <row r="31" spans="1:18" s="67" customFormat="1" ht="36.75" customHeight="1">
      <c r="A31" s="76">
        <v>24</v>
      </c>
      <c r="B31" s="77" t="s">
        <v>682</v>
      </c>
      <c r="C31" s="319">
        <v>862</v>
      </c>
      <c r="D31" s="78">
        <v>35069</v>
      </c>
      <c r="E31" s="155" t="s">
        <v>1994</v>
      </c>
      <c r="F31" s="343" t="s">
        <v>2081</v>
      </c>
      <c r="G31" s="142">
        <v>2511</v>
      </c>
      <c r="H31" s="142">
        <v>2442</v>
      </c>
      <c r="I31" s="142">
        <v>2867</v>
      </c>
      <c r="J31" s="142">
        <v>2867</v>
      </c>
      <c r="K31" s="142"/>
      <c r="L31" s="142"/>
      <c r="M31" s="142"/>
      <c r="N31" s="318">
        <v>2867</v>
      </c>
      <c r="O31" s="200" t="s">
        <v>2241</v>
      </c>
      <c r="P31" s="207"/>
      <c r="Q31" s="198">
        <v>311</v>
      </c>
      <c r="R31" s="197">
        <v>21</v>
      </c>
    </row>
    <row r="32" spans="1:18" s="67" customFormat="1" ht="36.75" customHeight="1">
      <c r="A32" s="76">
        <v>25</v>
      </c>
      <c r="B32" s="77" t="s">
        <v>683</v>
      </c>
      <c r="C32" s="319">
        <v>617</v>
      </c>
      <c r="D32" s="78">
        <v>34212</v>
      </c>
      <c r="E32" s="155" t="s">
        <v>1714</v>
      </c>
      <c r="F32" s="155" t="s">
        <v>1709</v>
      </c>
      <c r="G32" s="142" t="s">
        <v>2240</v>
      </c>
      <c r="H32" s="142">
        <v>2409</v>
      </c>
      <c r="I32" s="142">
        <v>2640</v>
      </c>
      <c r="J32" s="142">
        <v>2640</v>
      </c>
      <c r="K32" s="142"/>
      <c r="L32" s="142"/>
      <c r="M32" s="142"/>
      <c r="N32" s="318">
        <v>2640</v>
      </c>
      <c r="O32" s="200">
        <v>4</v>
      </c>
      <c r="P32" s="207"/>
      <c r="Q32" s="198">
        <v>317</v>
      </c>
      <c r="R32" s="197">
        <v>22</v>
      </c>
    </row>
    <row r="33" spans="1:18" s="67" customFormat="1" ht="36.75" customHeight="1">
      <c r="A33" s="76">
        <v>26</v>
      </c>
      <c r="B33" s="77" t="s">
        <v>684</v>
      </c>
      <c r="C33" s="319">
        <v>809</v>
      </c>
      <c r="D33" s="78" t="s">
        <v>1929</v>
      </c>
      <c r="E33" s="155" t="s">
        <v>1930</v>
      </c>
      <c r="F33" s="155" t="s">
        <v>1918</v>
      </c>
      <c r="G33" s="142" t="s">
        <v>2240</v>
      </c>
      <c r="H33" s="142">
        <v>2283</v>
      </c>
      <c r="I33" s="142">
        <v>2478</v>
      </c>
      <c r="J33" s="142">
        <v>2478</v>
      </c>
      <c r="K33" s="142"/>
      <c r="L33" s="142"/>
      <c r="M33" s="142"/>
      <c r="N33" s="318">
        <v>2478</v>
      </c>
      <c r="O33" s="200">
        <v>3</v>
      </c>
      <c r="P33" s="207"/>
      <c r="Q33" s="198">
        <v>323</v>
      </c>
      <c r="R33" s="197">
        <v>23</v>
      </c>
    </row>
    <row r="34" spans="1:18" s="67" customFormat="1" ht="36.75" customHeight="1">
      <c r="A34" s="76">
        <v>27</v>
      </c>
      <c r="B34" s="77" t="s">
        <v>685</v>
      </c>
      <c r="C34" s="319">
        <v>772</v>
      </c>
      <c r="D34" s="78">
        <v>33725</v>
      </c>
      <c r="E34" s="155" t="s">
        <v>1881</v>
      </c>
      <c r="F34" s="155" t="s">
        <v>1874</v>
      </c>
      <c r="G34" s="142" t="s">
        <v>2240</v>
      </c>
      <c r="H34" s="142" t="s">
        <v>2240</v>
      </c>
      <c r="I34" s="142">
        <v>2133</v>
      </c>
      <c r="J34" s="142">
        <v>2133</v>
      </c>
      <c r="K34" s="142"/>
      <c r="L34" s="142"/>
      <c r="M34" s="142"/>
      <c r="N34" s="318">
        <v>2133</v>
      </c>
      <c r="O34" s="200">
        <v>2</v>
      </c>
      <c r="P34" s="207"/>
      <c r="Q34" s="198">
        <v>329</v>
      </c>
      <c r="R34" s="197">
        <v>24</v>
      </c>
    </row>
    <row r="35" spans="1:18" s="67" customFormat="1" ht="36.75" customHeight="1">
      <c r="A35" s="76">
        <v>28</v>
      </c>
      <c r="B35" s="77" t="s">
        <v>686</v>
      </c>
      <c r="C35" s="319">
        <v>741</v>
      </c>
      <c r="D35" s="78">
        <v>34544</v>
      </c>
      <c r="E35" s="155" t="s">
        <v>1855</v>
      </c>
      <c r="F35" s="155" t="s">
        <v>1849</v>
      </c>
      <c r="G35" s="142">
        <v>1651</v>
      </c>
      <c r="H35" s="142">
        <v>1833</v>
      </c>
      <c r="I35" s="142">
        <v>1851</v>
      </c>
      <c r="J35" s="142">
        <v>1851</v>
      </c>
      <c r="K35" s="142"/>
      <c r="L35" s="142"/>
      <c r="M35" s="142"/>
      <c r="N35" s="318">
        <v>1851</v>
      </c>
      <c r="O35" s="200">
        <v>1</v>
      </c>
      <c r="P35" s="207"/>
      <c r="Q35" s="198">
        <v>335</v>
      </c>
      <c r="R35" s="197">
        <v>25</v>
      </c>
    </row>
    <row r="36" spans="1:18" s="67" customFormat="1" ht="36.75" customHeight="1">
      <c r="A36" s="76" t="s">
        <v>2241</v>
      </c>
      <c r="B36" s="77" t="s">
        <v>687</v>
      </c>
      <c r="C36" s="319">
        <v>501</v>
      </c>
      <c r="D36" s="78">
        <v>33348</v>
      </c>
      <c r="E36" s="155" t="s">
        <v>2033</v>
      </c>
      <c r="F36" s="155" t="s">
        <v>2029</v>
      </c>
      <c r="G36" s="142" t="s">
        <v>2240</v>
      </c>
      <c r="H36" s="142" t="s">
        <v>2240</v>
      </c>
      <c r="I36" s="142" t="s">
        <v>2240</v>
      </c>
      <c r="J36" s="142">
        <v>0</v>
      </c>
      <c r="K36" s="142"/>
      <c r="L36" s="142"/>
      <c r="M36" s="142"/>
      <c r="N36" s="318" t="s">
        <v>2242</v>
      </c>
      <c r="O36" s="200"/>
      <c r="P36" s="207"/>
      <c r="Q36" s="198">
        <v>341</v>
      </c>
      <c r="R36" s="197">
        <v>26</v>
      </c>
    </row>
    <row r="37" spans="1:18" s="67" customFormat="1" ht="36.75" customHeight="1">
      <c r="A37" s="76" t="s">
        <v>2241</v>
      </c>
      <c r="B37" s="77" t="s">
        <v>688</v>
      </c>
      <c r="C37" s="319">
        <v>870</v>
      </c>
      <c r="D37" s="78" t="s">
        <v>2020</v>
      </c>
      <c r="E37" s="155" t="s">
        <v>2021</v>
      </c>
      <c r="F37" s="155" t="s">
        <v>2082</v>
      </c>
      <c r="G37" s="142"/>
      <c r="H37" s="142"/>
      <c r="I37" s="142"/>
      <c r="J37" s="142">
        <v>0</v>
      </c>
      <c r="K37" s="142"/>
      <c r="L37" s="142"/>
      <c r="M37" s="142"/>
      <c r="N37" s="318" t="s">
        <v>2255</v>
      </c>
      <c r="O37" s="200"/>
      <c r="P37" s="207"/>
      <c r="Q37" s="198">
        <v>347</v>
      </c>
      <c r="R37" s="197">
        <v>27</v>
      </c>
    </row>
    <row r="38" spans="1:18" s="67" customFormat="1" ht="36.75" hidden="1" customHeight="1">
      <c r="A38" s="76">
        <v>33</v>
      </c>
      <c r="B38" s="77" t="s">
        <v>689</v>
      </c>
      <c r="C38" s="200" t="s">
        <v>1705</v>
      </c>
      <c r="D38" s="78" t="s">
        <v>1705</v>
      </c>
      <c r="E38" s="155" t="s">
        <v>1705</v>
      </c>
      <c r="F38" s="155" t="s">
        <v>1705</v>
      </c>
      <c r="G38" s="142"/>
      <c r="H38" s="142"/>
      <c r="I38" s="142"/>
      <c r="J38" s="154">
        <v>0</v>
      </c>
      <c r="K38" s="171"/>
      <c r="L38" s="171"/>
      <c r="M38" s="171"/>
      <c r="N38" s="153">
        <v>0</v>
      </c>
      <c r="O38" s="200"/>
      <c r="P38" s="207"/>
      <c r="Q38" s="198">
        <v>353</v>
      </c>
      <c r="R38" s="197">
        <v>28</v>
      </c>
    </row>
    <row r="39" spans="1:18" s="67" customFormat="1" ht="36.75" hidden="1" customHeight="1">
      <c r="A39" s="76">
        <v>34</v>
      </c>
      <c r="B39" s="77" t="s">
        <v>690</v>
      </c>
      <c r="C39" s="200" t="s">
        <v>1705</v>
      </c>
      <c r="D39" s="78" t="s">
        <v>1705</v>
      </c>
      <c r="E39" s="155" t="s">
        <v>1705</v>
      </c>
      <c r="F39" s="155" t="s">
        <v>1705</v>
      </c>
      <c r="G39" s="142"/>
      <c r="H39" s="142"/>
      <c r="I39" s="142"/>
      <c r="J39" s="154">
        <v>0</v>
      </c>
      <c r="K39" s="171"/>
      <c r="L39" s="171"/>
      <c r="M39" s="171"/>
      <c r="N39" s="153">
        <v>0</v>
      </c>
      <c r="O39" s="200"/>
      <c r="P39" s="207"/>
      <c r="Q39" s="198">
        <v>359</v>
      </c>
      <c r="R39" s="197">
        <v>29</v>
      </c>
    </row>
    <row r="40" spans="1:18" s="67" customFormat="1" ht="36.75" hidden="1" customHeight="1">
      <c r="A40" s="76">
        <v>35</v>
      </c>
      <c r="B40" s="77" t="s">
        <v>691</v>
      </c>
      <c r="C40" s="200" t="s">
        <v>1705</v>
      </c>
      <c r="D40" s="78" t="s">
        <v>1705</v>
      </c>
      <c r="E40" s="155" t="s">
        <v>1705</v>
      </c>
      <c r="F40" s="155" t="s">
        <v>1705</v>
      </c>
      <c r="G40" s="142"/>
      <c r="H40" s="142"/>
      <c r="I40" s="142"/>
      <c r="J40" s="154">
        <v>0</v>
      </c>
      <c r="K40" s="171"/>
      <c r="L40" s="171"/>
      <c r="M40" s="171"/>
      <c r="N40" s="153">
        <v>0</v>
      </c>
      <c r="O40" s="200"/>
      <c r="P40" s="207"/>
      <c r="Q40" s="198">
        <v>365</v>
      </c>
      <c r="R40" s="197">
        <v>30</v>
      </c>
    </row>
    <row r="41" spans="1:18" s="67" customFormat="1" ht="36.75" hidden="1" customHeight="1">
      <c r="A41" s="76">
        <v>36</v>
      </c>
      <c r="B41" s="77" t="s">
        <v>692</v>
      </c>
      <c r="C41" s="200" t="s">
        <v>1705</v>
      </c>
      <c r="D41" s="78" t="s">
        <v>1705</v>
      </c>
      <c r="E41" s="155" t="s">
        <v>1705</v>
      </c>
      <c r="F41" s="155" t="s">
        <v>1705</v>
      </c>
      <c r="G41" s="142"/>
      <c r="H41" s="142"/>
      <c r="I41" s="142"/>
      <c r="J41" s="154">
        <v>0</v>
      </c>
      <c r="K41" s="171"/>
      <c r="L41" s="171"/>
      <c r="M41" s="171"/>
      <c r="N41" s="153">
        <v>0</v>
      </c>
      <c r="O41" s="200"/>
      <c r="P41" s="207"/>
      <c r="Q41" s="198">
        <v>371</v>
      </c>
      <c r="R41" s="197">
        <v>31</v>
      </c>
    </row>
    <row r="42" spans="1:18" s="67" customFormat="1" ht="36.75" hidden="1" customHeight="1">
      <c r="A42" s="76">
        <v>37</v>
      </c>
      <c r="B42" s="77" t="s">
        <v>693</v>
      </c>
      <c r="C42" s="200" t="s">
        <v>1705</v>
      </c>
      <c r="D42" s="78" t="s">
        <v>1705</v>
      </c>
      <c r="E42" s="155" t="s">
        <v>1705</v>
      </c>
      <c r="F42" s="155" t="s">
        <v>1705</v>
      </c>
      <c r="G42" s="142"/>
      <c r="H42" s="142"/>
      <c r="I42" s="142"/>
      <c r="J42" s="154">
        <v>0</v>
      </c>
      <c r="K42" s="171"/>
      <c r="L42" s="171"/>
      <c r="M42" s="171"/>
      <c r="N42" s="153">
        <v>0</v>
      </c>
      <c r="O42" s="200"/>
      <c r="P42" s="207"/>
      <c r="Q42" s="198">
        <v>377</v>
      </c>
      <c r="R42" s="197">
        <v>32</v>
      </c>
    </row>
    <row r="43" spans="1:18" s="68" customFormat="1" ht="30.75" customHeight="1">
      <c r="A43" s="626" t="s">
        <v>4</v>
      </c>
      <c r="B43" s="626"/>
      <c r="C43" s="626"/>
      <c r="D43" s="626"/>
      <c r="E43" s="69" t="s">
        <v>0</v>
      </c>
      <c r="F43" s="69" t="s">
        <v>1</v>
      </c>
      <c r="G43" s="627" t="s">
        <v>2</v>
      </c>
      <c r="H43" s="627"/>
      <c r="I43" s="627"/>
      <c r="J43" s="627"/>
      <c r="K43" s="627"/>
      <c r="L43" s="627"/>
      <c r="M43" s="627"/>
      <c r="N43" s="627" t="s">
        <v>3</v>
      </c>
      <c r="O43" s="627"/>
      <c r="P43" s="69"/>
      <c r="Q43" s="198">
        <v>460</v>
      </c>
      <c r="R43" s="197">
        <v>49</v>
      </c>
    </row>
    <row r="44" spans="1:18">
      <c r="F44" s="3" t="s">
        <v>1962</v>
      </c>
      <c r="Q44" s="198">
        <v>465</v>
      </c>
      <c r="R44" s="197">
        <v>50</v>
      </c>
    </row>
    <row r="45" spans="1:18" ht="25.5">
      <c r="F45" s="3" t="s">
        <v>1769</v>
      </c>
      <c r="Q45" s="198">
        <v>469</v>
      </c>
      <c r="R45" s="197">
        <v>51</v>
      </c>
    </row>
    <row r="46" spans="1:18">
      <c r="F46" s="3" t="s">
        <v>1691</v>
      </c>
      <c r="Q46" s="199">
        <v>473</v>
      </c>
      <c r="R46" s="69">
        <v>52</v>
      </c>
    </row>
    <row r="47" spans="1:18">
      <c r="F47" s="3" t="s">
        <v>1648</v>
      </c>
      <c r="Q47" s="199">
        <v>477</v>
      </c>
      <c r="R47" s="69">
        <v>53</v>
      </c>
    </row>
    <row r="48" spans="1:18">
      <c r="F48" s="3" t="s">
        <v>1816</v>
      </c>
      <c r="Q48" s="199">
        <v>481</v>
      </c>
      <c r="R48" s="69">
        <v>54</v>
      </c>
    </row>
    <row r="49" spans="6:18">
      <c r="F49" s="3" t="s">
        <v>1795</v>
      </c>
      <c r="Q49" s="199">
        <v>485</v>
      </c>
      <c r="R49" s="69">
        <v>55</v>
      </c>
    </row>
    <row r="50" spans="6:18">
      <c r="F50" s="3" t="s">
        <v>1874</v>
      </c>
      <c r="Q50" s="199">
        <v>489</v>
      </c>
      <c r="R50" s="69">
        <v>56</v>
      </c>
    </row>
    <row r="51" spans="6:18" ht="25.5">
      <c r="F51" s="3" t="s">
        <v>1719</v>
      </c>
      <c r="Q51" s="199">
        <v>493</v>
      </c>
      <c r="R51" s="69">
        <v>57</v>
      </c>
    </row>
    <row r="52" spans="6:18">
      <c r="F52" s="3" t="s">
        <v>1665</v>
      </c>
      <c r="Q52" s="199">
        <v>497</v>
      </c>
      <c r="R52" s="69">
        <v>58</v>
      </c>
    </row>
    <row r="53" spans="6:18" ht="25.5">
      <c r="F53" s="3" t="s">
        <v>1973</v>
      </c>
      <c r="Q53" s="199">
        <v>501</v>
      </c>
      <c r="R53" s="69">
        <v>59</v>
      </c>
    </row>
    <row r="54" spans="6:18" ht="25.5">
      <c r="F54" s="3" t="s">
        <v>1756</v>
      </c>
      <c r="Q54" s="199">
        <v>505</v>
      </c>
      <c r="R54" s="69">
        <v>60</v>
      </c>
    </row>
    <row r="55" spans="6:18">
      <c r="F55" s="3" t="s">
        <v>1700</v>
      </c>
      <c r="Q55" s="199">
        <v>509</v>
      </c>
      <c r="R55" s="69">
        <v>61</v>
      </c>
    </row>
    <row r="56" spans="6:18" ht="25.5">
      <c r="F56" s="3" t="s">
        <v>1660</v>
      </c>
      <c r="Q56" s="199">
        <v>513</v>
      </c>
      <c r="R56" s="69">
        <v>62</v>
      </c>
    </row>
    <row r="57" spans="6:18">
      <c r="F57" s="3" t="s">
        <v>1806</v>
      </c>
      <c r="Q57" s="199">
        <v>517</v>
      </c>
      <c r="R57" s="69">
        <v>63</v>
      </c>
    </row>
    <row r="58" spans="6:18">
      <c r="F58" s="3" t="s">
        <v>2054</v>
      </c>
      <c r="Q58" s="199">
        <v>521</v>
      </c>
      <c r="R58" s="69">
        <v>64</v>
      </c>
    </row>
    <row r="59" spans="6:18">
      <c r="F59" s="3" t="s">
        <v>1870</v>
      </c>
      <c r="Q59" s="199">
        <v>525</v>
      </c>
      <c r="R59" s="69">
        <v>65</v>
      </c>
    </row>
    <row r="60" spans="6:18">
      <c r="F60" s="3" t="s">
        <v>1675</v>
      </c>
      <c r="Q60" s="199">
        <v>529</v>
      </c>
      <c r="R60" s="69">
        <v>66</v>
      </c>
    </row>
    <row r="61" spans="6:18">
      <c r="F61" s="3" t="s">
        <v>1832</v>
      </c>
      <c r="Q61" s="199">
        <v>533</v>
      </c>
      <c r="R61" s="69">
        <v>67</v>
      </c>
    </row>
    <row r="62" spans="6:18">
      <c r="F62" s="3" t="s">
        <v>2062</v>
      </c>
      <c r="Q62" s="199">
        <v>537</v>
      </c>
      <c r="R62" s="69">
        <v>68</v>
      </c>
    </row>
    <row r="63" spans="6:18">
      <c r="F63" s="3" t="s">
        <v>1999</v>
      </c>
      <c r="Q63" s="199">
        <v>541</v>
      </c>
      <c r="R63" s="69">
        <v>69</v>
      </c>
    </row>
    <row r="64" spans="6:18" ht="25.5">
      <c r="F64" s="3" t="s">
        <v>2064</v>
      </c>
      <c r="Q64" s="199">
        <v>545</v>
      </c>
      <c r="R64" s="69">
        <v>70</v>
      </c>
    </row>
    <row r="65" spans="6:18" ht="25.5">
      <c r="F65" s="3" t="s">
        <v>2026</v>
      </c>
      <c r="Q65" s="199">
        <v>549</v>
      </c>
      <c r="R65" s="69">
        <v>71</v>
      </c>
    </row>
    <row r="66" spans="6:18">
      <c r="F66" s="3" t="s">
        <v>1986</v>
      </c>
      <c r="Q66" s="199">
        <v>553</v>
      </c>
      <c r="R66" s="69">
        <v>72</v>
      </c>
    </row>
    <row r="67" spans="6:18" ht="25.5">
      <c r="F67" s="3" t="s">
        <v>1918</v>
      </c>
      <c r="Q67" s="199">
        <v>557</v>
      </c>
      <c r="R67" s="69">
        <v>73</v>
      </c>
    </row>
    <row r="68" spans="6:18">
      <c r="F68" s="3" t="s">
        <v>1849</v>
      </c>
      <c r="Q68" s="199">
        <v>561</v>
      </c>
      <c r="R68" s="69">
        <v>74</v>
      </c>
    </row>
    <row r="69" spans="6:18" ht="25.5">
      <c r="F69" s="3" t="s">
        <v>1940</v>
      </c>
      <c r="Q69" s="199">
        <v>565</v>
      </c>
      <c r="R69" s="69">
        <v>75</v>
      </c>
    </row>
    <row r="70" spans="6:18">
      <c r="F70" s="3" t="s">
        <v>2029</v>
      </c>
      <c r="Q70" s="199">
        <v>569</v>
      </c>
      <c r="R70" s="69">
        <v>76</v>
      </c>
    </row>
    <row r="71" spans="6:18" ht="25.5">
      <c r="F71" s="3" t="s">
        <v>1846</v>
      </c>
      <c r="Q71" s="199">
        <v>573</v>
      </c>
      <c r="R71" s="69">
        <v>77</v>
      </c>
    </row>
    <row r="72" spans="6:18">
      <c r="F72" s="3" t="s">
        <v>1858</v>
      </c>
      <c r="Q72" s="199">
        <v>577</v>
      </c>
      <c r="R72" s="69">
        <v>78</v>
      </c>
    </row>
    <row r="73" spans="6:18">
      <c r="F73" s="3" t="s">
        <v>1709</v>
      </c>
      <c r="Q73" s="199">
        <v>581</v>
      </c>
      <c r="R73" s="69">
        <v>79</v>
      </c>
    </row>
    <row r="74" spans="6:18" ht="25.5">
      <c r="F74" s="3" t="s">
        <v>1784</v>
      </c>
      <c r="Q74" s="199">
        <v>585</v>
      </c>
      <c r="R74" s="69">
        <v>80</v>
      </c>
    </row>
    <row r="75" spans="6:18">
      <c r="F75" s="3" t="s">
        <v>1732</v>
      </c>
      <c r="Q75" s="199">
        <v>589</v>
      </c>
      <c r="R75" s="69">
        <v>81</v>
      </c>
    </row>
    <row r="76" spans="6:18">
      <c r="F76" s="3" t="s">
        <v>1677</v>
      </c>
      <c r="Q76" s="199">
        <v>593</v>
      </c>
      <c r="R76" s="69">
        <v>82</v>
      </c>
    </row>
    <row r="77" spans="6:18">
      <c r="F77" s="3" t="s">
        <v>1955</v>
      </c>
      <c r="Q77" s="199">
        <v>597</v>
      </c>
      <c r="R77" s="69">
        <v>83</v>
      </c>
    </row>
    <row r="78" spans="6:18" ht="25.5">
      <c r="F78" s="3" t="s">
        <v>1772</v>
      </c>
      <c r="Q78" s="199">
        <v>601</v>
      </c>
      <c r="R78" s="69">
        <v>84</v>
      </c>
    </row>
    <row r="79" spans="6:18">
      <c r="F79" s="3" t="s">
        <v>2070</v>
      </c>
      <c r="Q79" s="199">
        <v>605</v>
      </c>
      <c r="R79" s="69">
        <v>85</v>
      </c>
    </row>
    <row r="80" spans="6:18">
      <c r="F80" s="3" t="s">
        <v>1903</v>
      </c>
      <c r="Q80" s="199">
        <v>608</v>
      </c>
      <c r="R80" s="69">
        <v>86</v>
      </c>
    </row>
    <row r="81" spans="6:18">
      <c r="F81" s="3" t="s">
        <v>2040</v>
      </c>
      <c r="Q81" s="199">
        <v>611</v>
      </c>
      <c r="R81" s="69">
        <v>87</v>
      </c>
    </row>
    <row r="82" spans="6:18">
      <c r="F82" s="3" t="s">
        <v>1744</v>
      </c>
      <c r="Q82" s="199">
        <v>614</v>
      </c>
      <c r="R82" s="69">
        <v>88</v>
      </c>
    </row>
    <row r="83" spans="6:18">
      <c r="F83" s="3" t="s">
        <v>2073</v>
      </c>
      <c r="Q83" s="199">
        <v>617</v>
      </c>
      <c r="R83" s="69">
        <v>89</v>
      </c>
    </row>
    <row r="84" spans="6:18">
      <c r="F84" s="3" t="s">
        <v>1828</v>
      </c>
      <c r="Q84" s="199">
        <v>620</v>
      </c>
      <c r="R84" s="69">
        <v>90</v>
      </c>
    </row>
    <row r="85" spans="6:18">
      <c r="F85" s="3" t="s">
        <v>1942</v>
      </c>
      <c r="Q85" s="199">
        <v>623</v>
      </c>
      <c r="R85" s="69">
        <v>91</v>
      </c>
    </row>
    <row r="86" spans="6:18" ht="25.5">
      <c r="F86" s="3" t="s">
        <v>1887</v>
      </c>
      <c r="Q86" s="199">
        <v>626</v>
      </c>
      <c r="R86" s="69">
        <v>92</v>
      </c>
    </row>
    <row r="87" spans="6:18">
      <c r="F87" s="3" t="s">
        <v>2066</v>
      </c>
      <c r="Q87" s="199">
        <v>629</v>
      </c>
      <c r="R87" s="69">
        <v>93</v>
      </c>
    </row>
    <row r="88" spans="6:18" ht="25.5">
      <c r="F88" s="3" t="s">
        <v>1948</v>
      </c>
      <c r="Q88" s="198">
        <v>632</v>
      </c>
      <c r="R88" s="197">
        <v>94</v>
      </c>
    </row>
    <row r="89" spans="6:18">
      <c r="F89" s="168" t="s">
        <v>2258</v>
      </c>
      <c r="Q89" s="198">
        <v>635</v>
      </c>
      <c r="R89" s="197">
        <v>95</v>
      </c>
    </row>
    <row r="90" spans="6:18">
      <c r="Q90" s="198">
        <v>637</v>
      </c>
      <c r="R90" s="197">
        <v>96</v>
      </c>
    </row>
    <row r="91" spans="6:18">
      <c r="Q91" s="198">
        <v>639</v>
      </c>
      <c r="R91" s="197">
        <v>97</v>
      </c>
    </row>
    <row r="92" spans="6:18">
      <c r="Q92" s="198">
        <v>641</v>
      </c>
      <c r="R92" s="197">
        <v>98</v>
      </c>
    </row>
    <row r="93" spans="6:18">
      <c r="Q93" s="198">
        <v>643</v>
      </c>
      <c r="R93" s="197">
        <v>99</v>
      </c>
    </row>
    <row r="94" spans="6:18">
      <c r="Q94" s="198">
        <v>645</v>
      </c>
      <c r="R94" s="197">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3:D43"/>
    <mergeCell ref="G43:M43"/>
    <mergeCell ref="N43:O43"/>
  </mergeCells>
  <conditionalFormatting sqref="N8:N42">
    <cfRule type="cellIs" dxfId="80" priority="1" stopIfTrue="1" operator="greaterThan">
      <formula>7895</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2.8554687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825</v>
      </c>
      <c r="E3" s="613"/>
      <c r="F3" s="613"/>
      <c r="G3" s="614" t="s">
        <v>514</v>
      </c>
      <c r="H3" s="614"/>
      <c r="I3" s="618" t="s">
        <v>1278</v>
      </c>
      <c r="J3" s="618"/>
      <c r="K3" s="615" t="s">
        <v>633</v>
      </c>
      <c r="L3" s="615"/>
      <c r="M3" s="617" t="s">
        <v>1287</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2208</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65.25" customHeight="1">
      <c r="A8" s="76">
        <v>1</v>
      </c>
      <c r="B8" s="77" t="s">
        <v>829</v>
      </c>
      <c r="C8" s="200">
        <v>522</v>
      </c>
      <c r="D8" s="78">
        <v>34555</v>
      </c>
      <c r="E8" s="155" t="s">
        <v>2072</v>
      </c>
      <c r="F8" s="155" t="s">
        <v>2073</v>
      </c>
      <c r="G8" s="320">
        <v>1507</v>
      </c>
      <c r="H8" s="320" t="s">
        <v>2241</v>
      </c>
      <c r="I8" s="320" t="s">
        <v>2241</v>
      </c>
      <c r="J8" s="320">
        <v>1507</v>
      </c>
      <c r="K8" s="320"/>
      <c r="L8" s="320"/>
      <c r="M8" s="320"/>
      <c r="N8" s="321">
        <v>1507</v>
      </c>
      <c r="O8" s="322"/>
      <c r="P8" s="323"/>
      <c r="Q8" s="198">
        <v>219</v>
      </c>
      <c r="R8" s="197">
        <v>8</v>
      </c>
    </row>
    <row r="9" spans="1:18" s="67" customFormat="1" ht="65.25" customHeight="1">
      <c r="A9" s="76">
        <v>2</v>
      </c>
      <c r="B9" s="77" t="s">
        <v>830</v>
      </c>
      <c r="C9" s="200">
        <v>508</v>
      </c>
      <c r="D9" s="78">
        <v>33164</v>
      </c>
      <c r="E9" s="155" t="s">
        <v>2036</v>
      </c>
      <c r="F9" s="155" t="s">
        <v>2029</v>
      </c>
      <c r="G9" s="320">
        <v>1396</v>
      </c>
      <c r="H9" s="320" t="s">
        <v>2241</v>
      </c>
      <c r="I9" s="320" t="s">
        <v>2241</v>
      </c>
      <c r="J9" s="320">
        <v>1396</v>
      </c>
      <c r="K9" s="320"/>
      <c r="L9" s="320"/>
      <c r="M9" s="320"/>
      <c r="N9" s="321">
        <v>1396</v>
      </c>
      <c r="O9" s="322"/>
      <c r="P9" s="323"/>
      <c r="Q9" s="198">
        <v>227</v>
      </c>
      <c r="R9" s="197">
        <v>9</v>
      </c>
    </row>
    <row r="10" spans="1:18" s="67" customFormat="1" ht="65.25" customHeight="1">
      <c r="A10" s="76">
        <v>3</v>
      </c>
      <c r="B10" s="77" t="s">
        <v>831</v>
      </c>
      <c r="C10" s="200">
        <v>624</v>
      </c>
      <c r="D10" s="78">
        <v>35239</v>
      </c>
      <c r="E10" s="155" t="s">
        <v>1729</v>
      </c>
      <c r="F10" s="155" t="s">
        <v>1719</v>
      </c>
      <c r="G10" s="320">
        <v>1395</v>
      </c>
      <c r="H10" s="320" t="s">
        <v>2240</v>
      </c>
      <c r="I10" s="320" t="s">
        <v>2241</v>
      </c>
      <c r="J10" s="320">
        <v>1395</v>
      </c>
      <c r="K10" s="320"/>
      <c r="L10" s="320"/>
      <c r="M10" s="320"/>
      <c r="N10" s="321">
        <v>1395</v>
      </c>
      <c r="O10" s="322"/>
      <c r="P10" s="323"/>
      <c r="Q10" s="198">
        <v>235</v>
      </c>
      <c r="R10" s="197">
        <v>10</v>
      </c>
    </row>
    <row r="11" spans="1:18" s="67" customFormat="1" ht="65.25" customHeight="1">
      <c r="A11" s="76">
        <v>4</v>
      </c>
      <c r="B11" s="77" t="s">
        <v>832</v>
      </c>
      <c r="C11" s="200">
        <v>871</v>
      </c>
      <c r="D11" s="78">
        <v>33166</v>
      </c>
      <c r="E11" s="155" t="s">
        <v>1335</v>
      </c>
      <c r="F11" s="155" t="s">
        <v>1999</v>
      </c>
      <c r="G11" s="320">
        <v>1393</v>
      </c>
      <c r="H11" s="320" t="s">
        <v>2241</v>
      </c>
      <c r="I11" s="320" t="s">
        <v>2241</v>
      </c>
      <c r="J11" s="320">
        <v>1393</v>
      </c>
      <c r="K11" s="320"/>
      <c r="L11" s="320"/>
      <c r="M11" s="320"/>
      <c r="N11" s="321">
        <v>1393</v>
      </c>
      <c r="O11" s="322"/>
      <c r="P11" s="323"/>
      <c r="Q11" s="198">
        <v>243</v>
      </c>
      <c r="R11" s="197">
        <v>11</v>
      </c>
    </row>
    <row r="12" spans="1:18" s="67" customFormat="1" ht="65.25" customHeight="1">
      <c r="A12" s="76">
        <v>5</v>
      </c>
      <c r="B12" s="77" t="s">
        <v>833</v>
      </c>
      <c r="C12" s="200">
        <v>536</v>
      </c>
      <c r="D12" s="78">
        <v>34707</v>
      </c>
      <c r="E12" s="155" t="s">
        <v>2106</v>
      </c>
      <c r="F12" s="155" t="s">
        <v>2097</v>
      </c>
      <c r="G12" s="320">
        <v>1294</v>
      </c>
      <c r="H12" s="320" t="s">
        <v>2240</v>
      </c>
      <c r="I12" s="320" t="s">
        <v>2241</v>
      </c>
      <c r="J12" s="320">
        <v>1294</v>
      </c>
      <c r="K12" s="320"/>
      <c r="L12" s="320"/>
      <c r="M12" s="320"/>
      <c r="N12" s="321">
        <v>1294</v>
      </c>
      <c r="O12" s="322"/>
      <c r="P12" s="323"/>
      <c r="Q12" s="198">
        <v>251</v>
      </c>
      <c r="R12" s="197">
        <v>12</v>
      </c>
    </row>
    <row r="13" spans="1:18" s="67" customFormat="1" ht="65.25" customHeight="1">
      <c r="A13" s="76">
        <v>6</v>
      </c>
      <c r="B13" s="77" t="s">
        <v>834</v>
      </c>
      <c r="C13" s="200">
        <v>787</v>
      </c>
      <c r="D13" s="78">
        <v>32888</v>
      </c>
      <c r="E13" s="155" t="s">
        <v>1897</v>
      </c>
      <c r="F13" s="155" t="s">
        <v>1887</v>
      </c>
      <c r="G13" s="320" t="s">
        <v>2240</v>
      </c>
      <c r="H13" s="320">
        <v>1220</v>
      </c>
      <c r="I13" s="320">
        <v>1265</v>
      </c>
      <c r="J13" s="320">
        <v>1265</v>
      </c>
      <c r="K13" s="320"/>
      <c r="L13" s="320"/>
      <c r="M13" s="320"/>
      <c r="N13" s="321">
        <v>1265</v>
      </c>
      <c r="O13" s="322"/>
      <c r="P13" s="323"/>
      <c r="Q13" s="198">
        <v>259</v>
      </c>
      <c r="R13" s="197">
        <v>13</v>
      </c>
    </row>
    <row r="14" spans="1:18" s="67" customFormat="1" ht="65.25" customHeight="1">
      <c r="A14" s="76">
        <v>7</v>
      </c>
      <c r="B14" s="77" t="s">
        <v>835</v>
      </c>
      <c r="C14" s="200">
        <v>688</v>
      </c>
      <c r="D14" s="78">
        <v>0</v>
      </c>
      <c r="E14" s="155" t="s">
        <v>1782</v>
      </c>
      <c r="F14" s="155" t="s">
        <v>1772</v>
      </c>
      <c r="G14" s="320">
        <v>1244</v>
      </c>
      <c r="H14" s="320">
        <v>1262</v>
      </c>
      <c r="I14" s="320" t="s">
        <v>2241</v>
      </c>
      <c r="J14" s="320">
        <v>1262</v>
      </c>
      <c r="K14" s="320"/>
      <c r="L14" s="320"/>
      <c r="M14" s="320"/>
      <c r="N14" s="321">
        <v>1262</v>
      </c>
      <c r="O14" s="322"/>
      <c r="P14" s="323"/>
      <c r="Q14" s="198">
        <v>267</v>
      </c>
      <c r="R14" s="197">
        <v>14</v>
      </c>
    </row>
    <row r="15" spans="1:18" s="67" customFormat="1" ht="65.25" customHeight="1">
      <c r="A15" s="76">
        <v>8</v>
      </c>
      <c r="B15" s="77" t="s">
        <v>836</v>
      </c>
      <c r="C15" s="200">
        <v>720</v>
      </c>
      <c r="D15" s="78">
        <v>35254</v>
      </c>
      <c r="E15" s="155" t="s">
        <v>1825</v>
      </c>
      <c r="F15" s="155" t="s">
        <v>1816</v>
      </c>
      <c r="G15" s="320">
        <v>1226</v>
      </c>
      <c r="H15" s="320">
        <v>1250</v>
      </c>
      <c r="I15" s="320">
        <v>1164</v>
      </c>
      <c r="J15" s="320">
        <v>1250</v>
      </c>
      <c r="K15" s="320"/>
      <c r="L15" s="320"/>
      <c r="M15" s="320"/>
      <c r="N15" s="321">
        <v>1250</v>
      </c>
      <c r="O15" s="322"/>
      <c r="P15" s="323"/>
      <c r="Q15" s="198">
        <v>275</v>
      </c>
      <c r="R15" s="197">
        <v>15</v>
      </c>
    </row>
    <row r="16" spans="1:18" s="67" customFormat="1" ht="65.25" customHeight="1">
      <c r="A16" s="76">
        <v>9</v>
      </c>
      <c r="B16" s="77" t="s">
        <v>837</v>
      </c>
      <c r="C16" s="200">
        <v>730</v>
      </c>
      <c r="D16" s="78">
        <v>34746</v>
      </c>
      <c r="E16" s="155" t="s">
        <v>1841</v>
      </c>
      <c r="F16" s="155" t="s">
        <v>1832</v>
      </c>
      <c r="G16" s="320">
        <v>1183</v>
      </c>
      <c r="H16" s="320">
        <v>1230</v>
      </c>
      <c r="I16" s="320">
        <v>1235</v>
      </c>
      <c r="J16" s="320">
        <v>1235</v>
      </c>
      <c r="K16" s="320"/>
      <c r="L16" s="320"/>
      <c r="M16" s="320"/>
      <c r="N16" s="321">
        <v>1235</v>
      </c>
      <c r="O16" s="322"/>
      <c r="P16" s="323"/>
      <c r="Q16" s="198">
        <v>281</v>
      </c>
      <c r="R16" s="197">
        <v>16</v>
      </c>
    </row>
    <row r="17" spans="1:18" s="67" customFormat="1" ht="65.25" customHeight="1">
      <c r="A17" s="76">
        <v>10</v>
      </c>
      <c r="B17" s="77" t="s">
        <v>838</v>
      </c>
      <c r="C17" s="200">
        <v>796</v>
      </c>
      <c r="D17" s="78">
        <v>34602</v>
      </c>
      <c r="E17" s="155" t="s">
        <v>1912</v>
      </c>
      <c r="F17" s="155" t="s">
        <v>1903</v>
      </c>
      <c r="G17" s="320">
        <v>1217</v>
      </c>
      <c r="H17" s="320" t="s">
        <v>2240</v>
      </c>
      <c r="I17" s="320">
        <v>1229</v>
      </c>
      <c r="J17" s="320">
        <v>1229</v>
      </c>
      <c r="K17" s="320"/>
      <c r="L17" s="320"/>
      <c r="M17" s="320"/>
      <c r="N17" s="321">
        <v>1229</v>
      </c>
      <c r="O17" s="322"/>
      <c r="P17" s="323"/>
      <c r="Q17" s="198">
        <v>287</v>
      </c>
      <c r="R17" s="197">
        <v>17</v>
      </c>
    </row>
    <row r="18" spans="1:18" s="67" customFormat="1" ht="65.25" customHeight="1">
      <c r="A18" s="76">
        <v>11</v>
      </c>
      <c r="B18" s="77" t="s">
        <v>839</v>
      </c>
      <c r="C18" s="200">
        <v>768</v>
      </c>
      <c r="D18" s="78">
        <v>34125</v>
      </c>
      <c r="E18" s="155" t="s">
        <v>1883</v>
      </c>
      <c r="F18" s="155" t="s">
        <v>1874</v>
      </c>
      <c r="G18" s="320">
        <v>1093</v>
      </c>
      <c r="H18" s="320">
        <v>1193</v>
      </c>
      <c r="I18" s="320">
        <v>1187</v>
      </c>
      <c r="J18" s="320">
        <v>1193</v>
      </c>
      <c r="K18" s="320"/>
      <c r="L18" s="320"/>
      <c r="M18" s="320"/>
      <c r="N18" s="321">
        <v>1193</v>
      </c>
      <c r="O18" s="322"/>
      <c r="P18" s="323"/>
      <c r="Q18" s="198">
        <v>293</v>
      </c>
      <c r="R18" s="197">
        <v>18</v>
      </c>
    </row>
    <row r="19" spans="1:18" s="67" customFormat="1" ht="65.25" customHeight="1">
      <c r="A19" s="76">
        <v>12</v>
      </c>
      <c r="B19" s="77" t="s">
        <v>840</v>
      </c>
      <c r="C19" s="200">
        <v>665</v>
      </c>
      <c r="D19" s="78">
        <v>34685</v>
      </c>
      <c r="E19" s="155" t="s">
        <v>1764</v>
      </c>
      <c r="F19" s="155" t="s">
        <v>1756</v>
      </c>
      <c r="G19" s="320">
        <v>1155</v>
      </c>
      <c r="H19" s="320" t="s">
        <v>2240</v>
      </c>
      <c r="I19" s="320">
        <v>1138</v>
      </c>
      <c r="J19" s="320">
        <v>1155</v>
      </c>
      <c r="K19" s="320"/>
      <c r="L19" s="320"/>
      <c r="M19" s="320"/>
      <c r="N19" s="321">
        <v>1155</v>
      </c>
      <c r="O19" s="322"/>
      <c r="P19" s="323"/>
      <c r="Q19" s="198">
        <v>299</v>
      </c>
      <c r="R19" s="197">
        <v>19</v>
      </c>
    </row>
    <row r="20" spans="1:18" s="67" customFormat="1" ht="65.25" customHeight="1">
      <c r="A20" s="76">
        <v>13</v>
      </c>
      <c r="B20" s="77" t="s">
        <v>841</v>
      </c>
      <c r="C20" s="200">
        <v>821</v>
      </c>
      <c r="D20" s="78">
        <v>34890</v>
      </c>
      <c r="E20" s="155" t="s">
        <v>1953</v>
      </c>
      <c r="F20" s="155" t="s">
        <v>1948</v>
      </c>
      <c r="G20" s="320">
        <v>1150</v>
      </c>
      <c r="H20" s="320">
        <v>1090</v>
      </c>
      <c r="I20" s="320" t="s">
        <v>2241</v>
      </c>
      <c r="J20" s="320">
        <v>1150</v>
      </c>
      <c r="K20" s="320"/>
      <c r="L20" s="320"/>
      <c r="M20" s="320"/>
      <c r="N20" s="321">
        <v>1150</v>
      </c>
      <c r="O20" s="322"/>
      <c r="P20" s="323"/>
      <c r="Q20" s="198">
        <v>305</v>
      </c>
      <c r="R20" s="197">
        <v>20</v>
      </c>
    </row>
    <row r="21" spans="1:18" s="67" customFormat="1" ht="65.25" customHeight="1">
      <c r="A21" s="76">
        <v>14</v>
      </c>
      <c r="B21" s="77" t="s">
        <v>842</v>
      </c>
      <c r="C21" s="200">
        <v>748</v>
      </c>
      <c r="D21" s="78">
        <v>32754</v>
      </c>
      <c r="E21" s="155" t="s">
        <v>1856</v>
      </c>
      <c r="F21" s="155" t="s">
        <v>1849</v>
      </c>
      <c r="G21" s="320" t="s">
        <v>2240</v>
      </c>
      <c r="H21" s="320">
        <v>1075</v>
      </c>
      <c r="I21" s="320" t="s">
        <v>2240</v>
      </c>
      <c r="J21" s="320">
        <v>1075</v>
      </c>
      <c r="K21" s="320"/>
      <c r="L21" s="320"/>
      <c r="M21" s="320"/>
      <c r="N21" s="321">
        <v>1075</v>
      </c>
      <c r="O21" s="322"/>
      <c r="P21" s="323"/>
      <c r="Q21" s="198"/>
      <c r="R21" s="197"/>
    </row>
    <row r="22" spans="1:18" s="67" customFormat="1" ht="65.25" customHeight="1">
      <c r="A22" s="76">
        <v>15</v>
      </c>
      <c r="B22" s="77" t="s">
        <v>843</v>
      </c>
      <c r="C22" s="200">
        <v>702</v>
      </c>
      <c r="D22" s="78">
        <v>34059</v>
      </c>
      <c r="E22" s="155" t="s">
        <v>1805</v>
      </c>
      <c r="F22" s="155" t="s">
        <v>1795</v>
      </c>
      <c r="G22" s="320" t="s">
        <v>2240</v>
      </c>
      <c r="H22" s="320">
        <v>1016</v>
      </c>
      <c r="I22" s="320" t="s">
        <v>2240</v>
      </c>
      <c r="J22" s="320">
        <v>1016</v>
      </c>
      <c r="K22" s="320"/>
      <c r="L22" s="320"/>
      <c r="M22" s="320"/>
      <c r="N22" s="321">
        <v>1016</v>
      </c>
      <c r="O22" s="322"/>
      <c r="P22" s="323"/>
      <c r="Q22" s="198"/>
      <c r="R22" s="197"/>
    </row>
    <row r="23" spans="1:18" s="67" customFormat="1" ht="65.25" customHeight="1">
      <c r="A23" s="76" t="s">
        <v>2241</v>
      </c>
      <c r="B23" s="77" t="s">
        <v>844</v>
      </c>
      <c r="C23" s="200">
        <v>863</v>
      </c>
      <c r="D23" s="78">
        <v>34967</v>
      </c>
      <c r="E23" s="155" t="s">
        <v>1996</v>
      </c>
      <c r="F23" s="155" t="s">
        <v>1986</v>
      </c>
      <c r="G23" s="320" t="s">
        <v>2240</v>
      </c>
      <c r="H23" s="320" t="s">
        <v>2240</v>
      </c>
      <c r="I23" s="320" t="s">
        <v>2240</v>
      </c>
      <c r="J23" s="320">
        <v>0</v>
      </c>
      <c r="K23" s="320"/>
      <c r="L23" s="320"/>
      <c r="M23" s="320"/>
      <c r="N23" s="321" t="s">
        <v>2242</v>
      </c>
      <c r="O23" s="322"/>
      <c r="P23" s="323"/>
      <c r="Q23" s="198"/>
      <c r="R23" s="197"/>
    </row>
    <row r="24" spans="1:18" s="67" customFormat="1" ht="36.75" hidden="1" customHeight="1">
      <c r="A24" s="76">
        <v>17</v>
      </c>
      <c r="B24" s="77" t="s">
        <v>845</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846</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847</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848</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849</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850</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851</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852</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853</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854</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855</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856</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857</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858</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859</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860</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861</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862</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863</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864</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865</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G3:H3"/>
    <mergeCell ref="K3:L3"/>
    <mergeCell ref="M3:P3"/>
    <mergeCell ref="D3:F3"/>
    <mergeCell ref="I3:J3"/>
  </mergeCells>
  <conditionalFormatting sqref="N8:N44">
    <cfRule type="cellIs" dxfId="79" priority="1" stopIfTrue="1" operator="greaterThan">
      <formula>1630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ayfa2">
    <tabColor rgb="FFFFFF00"/>
  </sheetPr>
  <dimension ref="A1:H54"/>
  <sheetViews>
    <sheetView view="pageBreakPreview" topLeftCell="E1" zoomScale="85" zoomScaleNormal="78" zoomScaleSheetLayoutView="85" workbookViewId="0">
      <selection activeCell="J8" sqref="J8"/>
    </sheetView>
  </sheetViews>
  <sheetFormatPr defaultRowHeight="15.75"/>
  <cols>
    <col min="1" max="1" width="2.5703125" style="81" customWidth="1"/>
    <col min="2" max="2" width="26.140625" style="90" bestFit="1" customWidth="1"/>
    <col min="3" max="3" width="23.85546875" style="81" bestFit="1" customWidth="1"/>
    <col min="4" max="4" width="22.5703125" style="81" bestFit="1" customWidth="1"/>
    <col min="5" max="5" width="40.42578125" style="81" bestFit="1" customWidth="1"/>
    <col min="6" max="6" width="33.7109375" style="81" customWidth="1"/>
    <col min="7" max="7" width="2.5703125" style="81" customWidth="1"/>
    <col min="8" max="8" width="119.85546875" style="81" customWidth="1"/>
    <col min="9" max="16384" width="9.140625" style="81"/>
  </cols>
  <sheetData>
    <row r="1" spans="1:8" ht="12" customHeight="1">
      <c r="A1" s="79"/>
      <c r="B1" s="80"/>
      <c r="C1" s="79"/>
      <c r="D1" s="79"/>
      <c r="E1" s="79"/>
      <c r="F1" s="79"/>
      <c r="G1" s="251"/>
      <c r="H1" s="568" t="s">
        <v>116</v>
      </c>
    </row>
    <row r="2" spans="1:8" ht="51" customHeight="1">
      <c r="A2" s="79"/>
      <c r="B2" s="576" t="str">
        <f>'YARIŞMA BİLGİLERİ'!F19</f>
        <v>Türkiye Üniversiteler Atletizm Şampiyonası</v>
      </c>
      <c r="C2" s="577"/>
      <c r="D2" s="577"/>
      <c r="E2" s="577"/>
      <c r="F2" s="577"/>
      <c r="G2" s="252"/>
      <c r="H2" s="569"/>
    </row>
    <row r="3" spans="1:8" ht="20.25" customHeight="1">
      <c r="A3" s="79"/>
      <c r="B3" s="578" t="s">
        <v>19</v>
      </c>
      <c r="C3" s="579"/>
      <c r="D3" s="579"/>
      <c r="E3" s="579"/>
      <c r="F3" s="579"/>
      <c r="G3" s="252"/>
      <c r="H3" s="569"/>
    </row>
    <row r="4" spans="1:8" ht="48">
      <c r="A4" s="79"/>
      <c r="B4" s="580" t="s">
        <v>117</v>
      </c>
      <c r="C4" s="581"/>
      <c r="D4" s="581"/>
      <c r="E4" s="581"/>
      <c r="F4" s="581"/>
      <c r="G4" s="252"/>
      <c r="H4" s="82" t="s">
        <v>104</v>
      </c>
    </row>
    <row r="5" spans="1:8" ht="45" customHeight="1">
      <c r="A5" s="79"/>
      <c r="B5" s="570" t="str">
        <f>'YARIŞMA BİLGİLERİ'!F21</f>
        <v>Erkekler</v>
      </c>
      <c r="C5" s="571"/>
      <c r="D5" s="574" t="s">
        <v>95</v>
      </c>
      <c r="E5" s="574"/>
      <c r="F5" s="574"/>
      <c r="G5" s="252"/>
      <c r="H5" s="82" t="s">
        <v>105</v>
      </c>
    </row>
    <row r="6" spans="1:8" ht="39.75" customHeight="1">
      <c r="A6" s="79"/>
      <c r="B6" s="108" t="s">
        <v>9</v>
      </c>
      <c r="C6" s="108" t="s">
        <v>10</v>
      </c>
      <c r="D6" s="108" t="s">
        <v>711</v>
      </c>
      <c r="E6" s="108" t="s">
        <v>508</v>
      </c>
      <c r="F6" s="108" t="s">
        <v>509</v>
      </c>
      <c r="G6" s="252"/>
      <c r="H6" s="82" t="s">
        <v>106</v>
      </c>
    </row>
    <row r="7" spans="1:8" s="86" customFormat="1" ht="41.25" customHeight="1">
      <c r="A7" s="83"/>
      <c r="B7" s="84" t="s">
        <v>2208</v>
      </c>
      <c r="C7" s="106" t="s">
        <v>709</v>
      </c>
      <c r="D7" s="107" t="s">
        <v>710</v>
      </c>
      <c r="E7" s="266" t="s">
        <v>1282</v>
      </c>
      <c r="F7" s="85" t="s">
        <v>1286</v>
      </c>
      <c r="G7" s="253"/>
      <c r="H7" s="82" t="s">
        <v>107</v>
      </c>
    </row>
    <row r="8" spans="1:8" s="86" customFormat="1" ht="41.25" customHeight="1">
      <c r="A8" s="83"/>
      <c r="B8" s="84" t="s">
        <v>2208</v>
      </c>
      <c r="C8" s="106" t="s">
        <v>712</v>
      </c>
      <c r="D8" s="107" t="s">
        <v>710</v>
      </c>
      <c r="E8" s="266" t="s">
        <v>1278</v>
      </c>
      <c r="F8" s="85" t="s">
        <v>1287</v>
      </c>
      <c r="G8" s="253"/>
      <c r="H8" s="82" t="s">
        <v>108</v>
      </c>
    </row>
    <row r="9" spans="1:8" s="86" customFormat="1" ht="41.25" customHeight="1">
      <c r="A9" s="83"/>
      <c r="B9" s="84" t="s">
        <v>2209</v>
      </c>
      <c r="C9" s="106" t="s">
        <v>196</v>
      </c>
      <c r="D9" s="107" t="s">
        <v>713</v>
      </c>
      <c r="E9" s="267" t="s">
        <v>1266</v>
      </c>
      <c r="F9" s="85" t="s">
        <v>1285</v>
      </c>
      <c r="G9" s="253"/>
      <c r="H9" s="82" t="s">
        <v>109</v>
      </c>
    </row>
    <row r="10" spans="1:8" s="86" customFormat="1" ht="41.25" customHeight="1">
      <c r="A10" s="83"/>
      <c r="B10" s="84" t="s">
        <v>2210</v>
      </c>
      <c r="C10" s="106" t="s">
        <v>709</v>
      </c>
      <c r="D10" s="107" t="s">
        <v>714</v>
      </c>
      <c r="E10" s="266" t="s">
        <v>1282</v>
      </c>
      <c r="F10" s="85" t="s">
        <v>1286</v>
      </c>
      <c r="G10" s="253"/>
      <c r="H10" s="82" t="s">
        <v>110</v>
      </c>
    </row>
    <row r="11" spans="1:8" s="86" customFormat="1" ht="41.25" customHeight="1">
      <c r="A11" s="83"/>
      <c r="B11" s="84" t="s">
        <v>2210</v>
      </c>
      <c r="C11" s="106" t="s">
        <v>712</v>
      </c>
      <c r="D11" s="107" t="s">
        <v>714</v>
      </c>
      <c r="E11" s="266" t="s">
        <v>1278</v>
      </c>
      <c r="F11" s="85" t="s">
        <v>1287</v>
      </c>
      <c r="G11" s="253"/>
      <c r="H11" s="82" t="s">
        <v>111</v>
      </c>
    </row>
    <row r="12" spans="1:8" s="86" customFormat="1" ht="41.25" customHeight="1">
      <c r="A12" s="83"/>
      <c r="B12" s="84" t="s">
        <v>2211</v>
      </c>
      <c r="C12" s="106" t="s">
        <v>285</v>
      </c>
      <c r="D12" s="170" t="s">
        <v>710</v>
      </c>
      <c r="E12" s="266" t="s">
        <v>1279</v>
      </c>
      <c r="F12" s="85" t="s">
        <v>1288</v>
      </c>
      <c r="G12" s="253"/>
      <c r="H12" s="82" t="s">
        <v>112</v>
      </c>
    </row>
    <row r="13" spans="1:8" s="86" customFormat="1" ht="41.25" customHeight="1">
      <c r="A13" s="83"/>
      <c r="B13" s="84" t="s">
        <v>2212</v>
      </c>
      <c r="C13" s="106" t="s">
        <v>285</v>
      </c>
      <c r="D13" s="170" t="s">
        <v>714</v>
      </c>
      <c r="E13" s="266" t="s">
        <v>1279</v>
      </c>
      <c r="F13" s="85" t="s">
        <v>1288</v>
      </c>
      <c r="G13" s="253"/>
      <c r="H13" s="82" t="s">
        <v>113</v>
      </c>
    </row>
    <row r="14" spans="1:8" s="86" customFormat="1" ht="41.25" customHeight="1">
      <c r="A14" s="83"/>
      <c r="B14" s="84" t="s">
        <v>2213</v>
      </c>
      <c r="C14" s="106" t="s">
        <v>712</v>
      </c>
      <c r="D14" s="107" t="s">
        <v>715</v>
      </c>
      <c r="E14" s="266" t="s">
        <v>1278</v>
      </c>
      <c r="F14" s="85" t="s">
        <v>1287</v>
      </c>
      <c r="G14" s="253"/>
      <c r="H14" s="82"/>
    </row>
    <row r="15" spans="1:8" s="86" customFormat="1" ht="41.25" customHeight="1">
      <c r="A15" s="83"/>
      <c r="B15" s="84" t="s">
        <v>2214</v>
      </c>
      <c r="C15" s="106" t="s">
        <v>709</v>
      </c>
      <c r="D15" s="107" t="s">
        <v>715</v>
      </c>
      <c r="E15" s="266" t="s">
        <v>1282</v>
      </c>
      <c r="F15" s="85" t="s">
        <v>1286</v>
      </c>
      <c r="G15" s="253"/>
      <c r="H15" s="82"/>
    </row>
    <row r="16" spans="1:8" s="86" customFormat="1" ht="41.25" customHeight="1">
      <c r="A16" s="83"/>
      <c r="B16" s="84" t="s">
        <v>2215</v>
      </c>
      <c r="C16" s="106" t="s">
        <v>196</v>
      </c>
      <c r="D16" s="107" t="s">
        <v>715</v>
      </c>
      <c r="E16" s="267" t="s">
        <v>1266</v>
      </c>
      <c r="F16" s="85" t="s">
        <v>1285</v>
      </c>
      <c r="G16" s="253"/>
      <c r="H16" s="82"/>
    </row>
    <row r="17" spans="1:8" s="86" customFormat="1" ht="41.25" customHeight="1">
      <c r="A17" s="83"/>
      <c r="B17" s="84" t="s">
        <v>2216</v>
      </c>
      <c r="C17" s="106" t="s">
        <v>317</v>
      </c>
      <c r="D17" s="107" t="s">
        <v>715</v>
      </c>
      <c r="E17" s="266" t="s">
        <v>1268</v>
      </c>
      <c r="F17" s="85" t="s">
        <v>1289</v>
      </c>
      <c r="G17" s="253"/>
      <c r="H17" s="82" t="s">
        <v>114</v>
      </c>
    </row>
    <row r="18" spans="1:8" s="86" customFormat="1" ht="42" customHeight="1">
      <c r="A18" s="83"/>
      <c r="B18" s="84" t="s">
        <v>2217</v>
      </c>
      <c r="C18" s="106" t="s">
        <v>285</v>
      </c>
      <c r="D18" s="107" t="s">
        <v>715</v>
      </c>
      <c r="E18" s="266" t="s">
        <v>1279</v>
      </c>
      <c r="F18" s="85" t="s">
        <v>1288</v>
      </c>
      <c r="G18" s="253"/>
      <c r="H18" s="82" t="s">
        <v>115</v>
      </c>
    </row>
    <row r="19" spans="1:8" s="86" customFormat="1" ht="43.5" customHeight="1">
      <c r="A19" s="83"/>
      <c r="B19" s="84" t="s">
        <v>2218</v>
      </c>
      <c r="C19" s="106" t="s">
        <v>473</v>
      </c>
      <c r="D19" s="107" t="s">
        <v>715</v>
      </c>
      <c r="E19" s="266" t="s">
        <v>1271</v>
      </c>
      <c r="F19" s="85" t="s">
        <v>1290</v>
      </c>
      <c r="G19" s="253"/>
      <c r="H19" s="93" t="s">
        <v>40</v>
      </c>
    </row>
    <row r="20" spans="1:8" s="86" customFormat="1" ht="43.5" customHeight="1">
      <c r="A20" s="83"/>
      <c r="B20" s="570" t="str">
        <f>'YARIŞMA BİLGİLERİ'!F21</f>
        <v>Erkekler</v>
      </c>
      <c r="C20" s="571"/>
      <c r="D20" s="572" t="s">
        <v>96</v>
      </c>
      <c r="E20" s="572"/>
      <c r="F20" s="573"/>
      <c r="G20" s="253"/>
      <c r="H20" s="92" t="s">
        <v>36</v>
      </c>
    </row>
    <row r="21" spans="1:8" s="86" customFormat="1" ht="43.5" customHeight="1">
      <c r="A21" s="83"/>
      <c r="B21" s="108" t="s">
        <v>9</v>
      </c>
      <c r="C21" s="108" t="s">
        <v>10</v>
      </c>
      <c r="D21" s="108" t="s">
        <v>711</v>
      </c>
      <c r="E21" s="108" t="s">
        <v>508</v>
      </c>
      <c r="F21" s="108" t="s">
        <v>509</v>
      </c>
      <c r="G21" s="253"/>
      <c r="H21" s="92" t="s">
        <v>37</v>
      </c>
    </row>
    <row r="22" spans="1:8" s="86" customFormat="1" ht="40.5" customHeight="1">
      <c r="A22" s="83"/>
      <c r="B22" s="84" t="s">
        <v>2219</v>
      </c>
      <c r="C22" s="106" t="s">
        <v>197</v>
      </c>
      <c r="D22" s="107" t="s">
        <v>716</v>
      </c>
      <c r="E22" s="266" t="s">
        <v>1275</v>
      </c>
      <c r="F22" s="85" t="s">
        <v>1291</v>
      </c>
      <c r="G22" s="253"/>
      <c r="H22" s="92" t="s">
        <v>38</v>
      </c>
    </row>
    <row r="23" spans="1:8" s="87" customFormat="1" ht="40.5" customHeight="1">
      <c r="A23" s="83"/>
      <c r="B23" s="84" t="s">
        <v>2220</v>
      </c>
      <c r="C23" s="106" t="s">
        <v>320</v>
      </c>
      <c r="D23" s="107" t="s">
        <v>717</v>
      </c>
      <c r="E23" s="266" t="s">
        <v>1267</v>
      </c>
      <c r="F23" s="85" t="s">
        <v>1292</v>
      </c>
      <c r="G23" s="254"/>
      <c r="H23" s="92" t="s">
        <v>39</v>
      </c>
    </row>
    <row r="24" spans="1:8" s="87" customFormat="1" ht="40.5" customHeight="1">
      <c r="A24" s="83"/>
      <c r="B24" s="84" t="s">
        <v>2221</v>
      </c>
      <c r="C24" s="106" t="s">
        <v>311</v>
      </c>
      <c r="D24" s="107" t="s">
        <v>710</v>
      </c>
      <c r="E24" s="266" t="s">
        <v>1280</v>
      </c>
      <c r="F24" s="85" t="s">
        <v>1350</v>
      </c>
      <c r="G24" s="254"/>
      <c r="H24" s="93" t="s">
        <v>44</v>
      </c>
    </row>
    <row r="25" spans="1:8" s="87" customFormat="1" ht="40.5" customHeight="1">
      <c r="A25" s="83"/>
      <c r="B25" s="84" t="s">
        <v>2221</v>
      </c>
      <c r="C25" s="106" t="s">
        <v>199</v>
      </c>
      <c r="D25" s="170" t="s">
        <v>710</v>
      </c>
      <c r="E25" s="266" t="s">
        <v>1277</v>
      </c>
      <c r="F25" s="85" t="s">
        <v>1293</v>
      </c>
      <c r="G25" s="254"/>
      <c r="H25" s="91" t="s">
        <v>41</v>
      </c>
    </row>
    <row r="26" spans="1:8" s="86" customFormat="1" ht="40.5" customHeight="1">
      <c r="A26" s="83"/>
      <c r="B26" s="84" t="s">
        <v>2222</v>
      </c>
      <c r="C26" s="106" t="s">
        <v>311</v>
      </c>
      <c r="D26" s="170" t="s">
        <v>714</v>
      </c>
      <c r="E26" s="266" t="s">
        <v>1280</v>
      </c>
      <c r="F26" s="85" t="s">
        <v>1350</v>
      </c>
      <c r="G26" s="253"/>
      <c r="H26" s="91" t="s">
        <v>42</v>
      </c>
    </row>
    <row r="27" spans="1:8" s="86" customFormat="1" ht="40.5" customHeight="1">
      <c r="A27" s="83"/>
      <c r="B27" s="84" t="s">
        <v>2222</v>
      </c>
      <c r="C27" s="106" t="s">
        <v>199</v>
      </c>
      <c r="D27" s="170" t="s">
        <v>714</v>
      </c>
      <c r="E27" s="266" t="s">
        <v>1277</v>
      </c>
      <c r="F27" s="85" t="s">
        <v>1293</v>
      </c>
      <c r="G27" s="253"/>
      <c r="H27" s="91" t="s">
        <v>43</v>
      </c>
    </row>
    <row r="28" spans="1:8" s="86" customFormat="1" ht="40.5" customHeight="1">
      <c r="A28" s="83"/>
      <c r="B28" s="84" t="s">
        <v>2226</v>
      </c>
      <c r="C28" s="106" t="s">
        <v>197</v>
      </c>
      <c r="D28" s="107" t="s">
        <v>718</v>
      </c>
      <c r="E28" s="266" t="s">
        <v>1275</v>
      </c>
      <c r="F28" s="85" t="s">
        <v>1291</v>
      </c>
      <c r="G28" s="252"/>
    </row>
    <row r="29" spans="1:8" s="86" customFormat="1" ht="40.5" customHeight="1">
      <c r="A29" s="83"/>
      <c r="B29" s="84" t="s">
        <v>2223</v>
      </c>
      <c r="C29" s="106" t="s">
        <v>719</v>
      </c>
      <c r="D29" s="107" t="s">
        <v>715</v>
      </c>
      <c r="E29" s="266" t="s">
        <v>1273</v>
      </c>
      <c r="F29" s="85" t="s">
        <v>1294</v>
      </c>
      <c r="G29" s="253"/>
    </row>
    <row r="30" spans="1:8" s="86" customFormat="1" ht="40.5" customHeight="1">
      <c r="A30" s="83"/>
      <c r="B30" s="84" t="s">
        <v>2224</v>
      </c>
      <c r="C30" s="106" t="s">
        <v>320</v>
      </c>
      <c r="D30" s="107" t="s">
        <v>715</v>
      </c>
      <c r="E30" s="266" t="s">
        <v>1267</v>
      </c>
      <c r="F30" s="85" t="s">
        <v>1292</v>
      </c>
      <c r="G30" s="253"/>
    </row>
    <row r="31" spans="1:8" s="86" customFormat="1" ht="40.5" customHeight="1">
      <c r="A31" s="83"/>
      <c r="B31" s="84" t="s">
        <v>2225</v>
      </c>
      <c r="C31" s="106" t="s">
        <v>199</v>
      </c>
      <c r="D31" s="107" t="s">
        <v>715</v>
      </c>
      <c r="E31" s="266" t="s">
        <v>1277</v>
      </c>
      <c r="F31" s="85" t="s">
        <v>1293</v>
      </c>
      <c r="G31" s="253"/>
    </row>
    <row r="32" spans="1:8" s="86" customFormat="1" ht="40.5" customHeight="1">
      <c r="A32" s="83"/>
      <c r="B32" s="84" t="s">
        <v>2226</v>
      </c>
      <c r="C32" s="106" t="s">
        <v>311</v>
      </c>
      <c r="D32" s="107" t="s">
        <v>715</v>
      </c>
      <c r="E32" s="266" t="s">
        <v>1280</v>
      </c>
      <c r="F32" s="85" t="s">
        <v>1350</v>
      </c>
      <c r="G32" s="253"/>
    </row>
    <row r="33" spans="1:8" s="86" customFormat="1" ht="40.5" customHeight="1">
      <c r="A33" s="83"/>
      <c r="B33" s="84" t="s">
        <v>2227</v>
      </c>
      <c r="C33" s="106" t="s">
        <v>198</v>
      </c>
      <c r="D33" s="107" t="s">
        <v>715</v>
      </c>
      <c r="E33" s="266" t="s">
        <v>1269</v>
      </c>
      <c r="F33" s="85" t="s">
        <v>1295</v>
      </c>
      <c r="G33" s="253"/>
    </row>
    <row r="34" spans="1:8" s="86" customFormat="1" ht="40.5" customHeight="1">
      <c r="A34" s="83"/>
      <c r="B34" s="84" t="s">
        <v>2228</v>
      </c>
      <c r="C34" s="106" t="s">
        <v>720</v>
      </c>
      <c r="D34" s="107" t="s">
        <v>715</v>
      </c>
      <c r="E34" s="266" t="s">
        <v>1274</v>
      </c>
      <c r="F34" s="85" t="s">
        <v>1296</v>
      </c>
      <c r="G34" s="253"/>
      <c r="H34" s="88"/>
    </row>
    <row r="35" spans="1:8" s="88" customFormat="1" ht="40.5" customHeight="1">
      <c r="A35" s="83"/>
      <c r="B35" s="84" t="s">
        <v>2229</v>
      </c>
      <c r="C35" s="106" t="s">
        <v>469</v>
      </c>
      <c r="D35" s="107" t="s">
        <v>715</v>
      </c>
      <c r="E35" s="266" t="s">
        <v>1283</v>
      </c>
      <c r="F35" s="85" t="s">
        <v>1297</v>
      </c>
      <c r="G35" s="255"/>
    </row>
    <row r="36" spans="1:8" s="88" customFormat="1" ht="17.25" customHeight="1">
      <c r="A36" s="83"/>
      <c r="B36" s="79"/>
      <c r="C36" s="79"/>
      <c r="D36" s="79"/>
      <c r="E36" s="157"/>
      <c r="F36" s="157"/>
      <c r="G36" s="255"/>
    </row>
    <row r="37" spans="1:8" s="88" customFormat="1" ht="38.25" customHeight="1">
      <c r="A37" s="83"/>
      <c r="B37" s="570" t="str">
        <f>'YARIŞMA BİLGİLERİ'!F21</f>
        <v>Erkekler</v>
      </c>
      <c r="C37" s="571"/>
      <c r="D37" s="574" t="s">
        <v>507</v>
      </c>
      <c r="E37" s="574"/>
      <c r="F37" s="575"/>
      <c r="G37" s="255"/>
    </row>
    <row r="38" spans="1:8" s="88" customFormat="1" ht="52.5" customHeight="1">
      <c r="A38" s="83"/>
      <c r="B38" s="108" t="s">
        <v>9</v>
      </c>
      <c r="C38" s="108" t="s">
        <v>10</v>
      </c>
      <c r="D38" s="108" t="s">
        <v>45</v>
      </c>
      <c r="E38" s="108" t="s">
        <v>508</v>
      </c>
      <c r="F38" s="108" t="s">
        <v>509</v>
      </c>
      <c r="G38" s="255"/>
      <c r="H38" s="89"/>
    </row>
    <row r="39" spans="1:8" s="89" customFormat="1" ht="41.25" customHeight="1">
      <c r="A39" s="83"/>
      <c r="B39" s="84" t="s">
        <v>2230</v>
      </c>
      <c r="C39" s="106" t="s">
        <v>318</v>
      </c>
      <c r="D39" s="107" t="s">
        <v>715</v>
      </c>
      <c r="E39" s="266" t="s">
        <v>1276</v>
      </c>
      <c r="F39" s="85" t="s">
        <v>1298</v>
      </c>
      <c r="G39" s="256"/>
    </row>
    <row r="40" spans="1:8" s="89" customFormat="1" ht="39" customHeight="1">
      <c r="A40" s="83"/>
      <c r="B40" s="84" t="s">
        <v>2231</v>
      </c>
      <c r="C40" s="106" t="s">
        <v>721</v>
      </c>
      <c r="D40" s="107" t="s">
        <v>717</v>
      </c>
      <c r="E40" s="266" t="s">
        <v>1272</v>
      </c>
      <c r="F40" s="85" t="s">
        <v>1299</v>
      </c>
      <c r="G40" s="256"/>
    </row>
    <row r="41" spans="1:8" s="89" customFormat="1" ht="39" hidden="1" customHeight="1">
      <c r="A41" s="83"/>
      <c r="B41" s="84"/>
      <c r="C41" s="106"/>
      <c r="D41" s="107"/>
      <c r="E41" s="266"/>
      <c r="F41" s="85"/>
      <c r="G41" s="256"/>
    </row>
    <row r="42" spans="1:8" s="89" customFormat="1" ht="39" customHeight="1">
      <c r="A42" s="83"/>
      <c r="B42" s="84" t="s">
        <v>2232</v>
      </c>
      <c r="C42" s="106" t="s">
        <v>468</v>
      </c>
      <c r="D42" s="170" t="s">
        <v>722</v>
      </c>
      <c r="E42" s="266" t="s">
        <v>1281</v>
      </c>
      <c r="F42" s="85" t="s">
        <v>1300</v>
      </c>
      <c r="G42" s="256"/>
    </row>
    <row r="43" spans="1:8" s="89" customFormat="1" ht="47.25" hidden="1" customHeight="1">
      <c r="A43" s="83"/>
      <c r="B43" s="84" t="s">
        <v>2233</v>
      </c>
      <c r="C43" s="106" t="s">
        <v>318</v>
      </c>
      <c r="D43" s="170" t="s">
        <v>718</v>
      </c>
      <c r="E43" s="266" t="s">
        <v>1276</v>
      </c>
      <c r="F43" s="85" t="s">
        <v>1298</v>
      </c>
      <c r="G43" s="256"/>
    </row>
    <row r="44" spans="1:8" s="89" customFormat="1" ht="51" customHeight="1">
      <c r="A44" s="83"/>
      <c r="B44" s="84" t="s">
        <v>2234</v>
      </c>
      <c r="C44" s="106" t="s">
        <v>721</v>
      </c>
      <c r="D44" s="170" t="s">
        <v>715</v>
      </c>
      <c r="E44" s="266" t="s">
        <v>1272</v>
      </c>
      <c r="F44" s="85" t="s">
        <v>1299</v>
      </c>
      <c r="G44" s="256"/>
    </row>
    <row r="45" spans="1:8" s="89" customFormat="1" ht="56.25" customHeight="1">
      <c r="A45" s="83"/>
      <c r="B45" s="84" t="s">
        <v>2235</v>
      </c>
      <c r="C45" s="106" t="s">
        <v>284</v>
      </c>
      <c r="D45" s="170" t="s">
        <v>715</v>
      </c>
      <c r="E45" s="266" t="s">
        <v>1270</v>
      </c>
      <c r="F45" s="85" t="s">
        <v>1301</v>
      </c>
      <c r="G45" s="256"/>
    </row>
    <row r="46" spans="1:8" s="89" customFormat="1" ht="49.5" customHeight="1">
      <c r="A46" s="83"/>
      <c r="B46" s="84" t="s">
        <v>2236</v>
      </c>
      <c r="C46" s="106" t="s">
        <v>470</v>
      </c>
      <c r="D46" s="107" t="s">
        <v>715</v>
      </c>
      <c r="E46" s="266" t="s">
        <v>1284</v>
      </c>
      <c r="F46" s="85" t="s">
        <v>1302</v>
      </c>
      <c r="G46" s="256"/>
      <c r="H46" s="81"/>
    </row>
    <row r="47" spans="1:8">
      <c r="A47" s="83"/>
      <c r="B47" s="252"/>
      <c r="C47" s="252"/>
      <c r="D47" s="252"/>
      <c r="E47" s="257"/>
      <c r="F47" s="252"/>
      <c r="G47" s="252"/>
    </row>
    <row r="48" spans="1:8" ht="34.5" customHeight="1">
      <c r="B48" s="89"/>
      <c r="C48" s="89"/>
      <c r="D48" s="89"/>
      <c r="E48" s="89"/>
    </row>
    <row r="49" spans="2:5" ht="34.5" customHeight="1">
      <c r="B49" s="89"/>
      <c r="C49" s="89"/>
      <c r="D49" s="89"/>
      <c r="E49" s="89"/>
    </row>
    <row r="50" spans="2:5" ht="34.5" customHeight="1"/>
    <row r="51" spans="2:5" ht="34.5" customHeight="1"/>
    <row r="52" spans="2:5" ht="34.5" customHeight="1"/>
    <row r="53" spans="2:5" ht="34.5" customHeight="1"/>
    <row r="54" spans="2:5" ht="34.5" customHeight="1"/>
  </sheetData>
  <mergeCells count="10">
    <mergeCell ref="H1:H3"/>
    <mergeCell ref="B5:C5"/>
    <mergeCell ref="B20:C20"/>
    <mergeCell ref="D20:F20"/>
    <mergeCell ref="D37:F37"/>
    <mergeCell ref="B37:C37"/>
    <mergeCell ref="B2:F2"/>
    <mergeCell ref="B3:F3"/>
    <mergeCell ref="B4:F4"/>
    <mergeCell ref="D5:F5"/>
  </mergeCells>
  <phoneticPr fontId="1" type="noConversion"/>
  <printOptions horizontalCentered="1" verticalCentered="1"/>
  <pageMargins left="0.59055118110236227" right="0.15748031496062992" top="0.59055118110236227" bottom="0.43307086614173229" header="0.35433070866141736" footer="0.27559055118110237"/>
  <pageSetup paperSize="9" scale="41"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2.8554687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826</v>
      </c>
      <c r="E3" s="613"/>
      <c r="F3" s="613"/>
      <c r="G3" s="614" t="s">
        <v>514</v>
      </c>
      <c r="H3" s="614"/>
      <c r="I3" s="618" t="s">
        <v>1278</v>
      </c>
      <c r="J3" s="618"/>
      <c r="K3" s="615" t="s">
        <v>633</v>
      </c>
      <c r="L3" s="615"/>
      <c r="M3" s="617" t="s">
        <v>1287</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2210</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63.75" customHeight="1">
      <c r="A8" s="76">
        <v>1</v>
      </c>
      <c r="B8" s="77" t="s">
        <v>866</v>
      </c>
      <c r="C8" s="200">
        <v>591</v>
      </c>
      <c r="D8" s="78">
        <v>33555</v>
      </c>
      <c r="E8" s="155" t="s">
        <v>1685</v>
      </c>
      <c r="F8" s="155" t="s">
        <v>1677</v>
      </c>
      <c r="G8" s="320">
        <v>1379</v>
      </c>
      <c r="H8" s="320" t="s">
        <v>2241</v>
      </c>
      <c r="I8" s="320" t="s">
        <v>2241</v>
      </c>
      <c r="J8" s="320">
        <v>1379</v>
      </c>
      <c r="K8" s="320"/>
      <c r="L8" s="320"/>
      <c r="M8" s="320"/>
      <c r="N8" s="321">
        <v>1379</v>
      </c>
      <c r="O8" s="322"/>
      <c r="P8" s="323"/>
      <c r="Q8" s="198">
        <v>219</v>
      </c>
      <c r="R8" s="197">
        <v>8</v>
      </c>
    </row>
    <row r="9" spans="1:18" s="67" customFormat="1" ht="63.75" customHeight="1">
      <c r="A9" s="76">
        <v>2</v>
      </c>
      <c r="B9" s="77" t="s">
        <v>867</v>
      </c>
      <c r="C9" s="200">
        <v>573</v>
      </c>
      <c r="D9" s="78">
        <v>33015</v>
      </c>
      <c r="E9" s="155" t="s">
        <v>1673</v>
      </c>
      <c r="F9" s="155" t="s">
        <v>1665</v>
      </c>
      <c r="G9" s="320">
        <v>1310</v>
      </c>
      <c r="H9" s="320" t="s">
        <v>2240</v>
      </c>
      <c r="I9" s="320" t="s">
        <v>2241</v>
      </c>
      <c r="J9" s="320">
        <v>1310</v>
      </c>
      <c r="K9" s="320"/>
      <c r="L9" s="320"/>
      <c r="M9" s="320"/>
      <c r="N9" s="321">
        <v>1310</v>
      </c>
      <c r="O9" s="322"/>
      <c r="P9" s="323"/>
      <c r="Q9" s="198">
        <v>227</v>
      </c>
      <c r="R9" s="197">
        <v>9</v>
      </c>
    </row>
    <row r="10" spans="1:18" s="67" customFormat="1" ht="63.75" customHeight="1">
      <c r="A10" s="76">
        <v>3</v>
      </c>
      <c r="B10" s="77" t="s">
        <v>868</v>
      </c>
      <c r="C10" s="200">
        <v>539</v>
      </c>
      <c r="D10" s="78">
        <v>34559</v>
      </c>
      <c r="E10" s="155" t="s">
        <v>1715</v>
      </c>
      <c r="F10" s="155" t="s">
        <v>1709</v>
      </c>
      <c r="G10" s="320">
        <v>1041</v>
      </c>
      <c r="H10" s="320">
        <v>1245</v>
      </c>
      <c r="I10" s="320" t="s">
        <v>2241</v>
      </c>
      <c r="J10" s="320">
        <v>1245</v>
      </c>
      <c r="K10" s="320"/>
      <c r="L10" s="320"/>
      <c r="M10" s="320"/>
      <c r="N10" s="321">
        <v>1245</v>
      </c>
      <c r="O10" s="322"/>
      <c r="P10" s="323"/>
      <c r="Q10" s="198">
        <v>235</v>
      </c>
      <c r="R10" s="197">
        <v>10</v>
      </c>
    </row>
    <row r="11" spans="1:18" s="67" customFormat="1" ht="63.75" customHeight="1">
      <c r="A11" s="76">
        <v>4</v>
      </c>
      <c r="B11" s="77" t="s">
        <v>869</v>
      </c>
      <c r="C11" s="200">
        <v>752</v>
      </c>
      <c r="D11" s="78">
        <v>33282</v>
      </c>
      <c r="E11" s="155" t="s">
        <v>1868</v>
      </c>
      <c r="F11" s="155" t="s">
        <v>1858</v>
      </c>
      <c r="G11" s="320">
        <v>1191</v>
      </c>
      <c r="H11" s="320">
        <v>1222</v>
      </c>
      <c r="I11" s="320" t="s">
        <v>2241</v>
      </c>
      <c r="J11" s="320">
        <v>1222</v>
      </c>
      <c r="K11" s="320"/>
      <c r="L11" s="320"/>
      <c r="M11" s="320"/>
      <c r="N11" s="321">
        <v>1222</v>
      </c>
      <c r="O11" s="322"/>
      <c r="P11" s="323"/>
      <c r="Q11" s="198">
        <v>243</v>
      </c>
      <c r="R11" s="197">
        <v>11</v>
      </c>
    </row>
    <row r="12" spans="1:18" s="67" customFormat="1" ht="63.75" customHeight="1">
      <c r="A12" s="76">
        <v>5</v>
      </c>
      <c r="B12" s="77" t="s">
        <v>870</v>
      </c>
      <c r="C12" s="200">
        <v>641</v>
      </c>
      <c r="D12" s="78">
        <v>33779</v>
      </c>
      <c r="E12" s="155" t="s">
        <v>1742</v>
      </c>
      <c r="F12" s="155" t="s">
        <v>1732</v>
      </c>
      <c r="G12" s="320">
        <v>1220</v>
      </c>
      <c r="H12" s="320">
        <v>1192</v>
      </c>
      <c r="I12" s="320">
        <v>1194</v>
      </c>
      <c r="J12" s="320">
        <v>1220</v>
      </c>
      <c r="K12" s="320"/>
      <c r="L12" s="320"/>
      <c r="M12" s="320"/>
      <c r="N12" s="321">
        <v>1220</v>
      </c>
      <c r="O12" s="322"/>
      <c r="P12" s="323"/>
      <c r="Q12" s="198">
        <v>251</v>
      </c>
      <c r="R12" s="197">
        <v>12</v>
      </c>
    </row>
    <row r="13" spans="1:18" s="67" customFormat="1" ht="63.75" customHeight="1">
      <c r="A13" s="76">
        <v>6</v>
      </c>
      <c r="B13" s="77" t="s">
        <v>871</v>
      </c>
      <c r="C13" s="200">
        <v>556</v>
      </c>
      <c r="D13" s="78">
        <v>34839</v>
      </c>
      <c r="E13" s="155" t="s">
        <v>1657</v>
      </c>
      <c r="F13" s="155" t="s">
        <v>1648</v>
      </c>
      <c r="G13" s="320">
        <v>1201</v>
      </c>
      <c r="H13" s="320">
        <v>1198</v>
      </c>
      <c r="I13" s="320">
        <v>1175</v>
      </c>
      <c r="J13" s="320">
        <v>1201</v>
      </c>
      <c r="K13" s="320"/>
      <c r="L13" s="320"/>
      <c r="M13" s="320"/>
      <c r="N13" s="321">
        <v>1201</v>
      </c>
      <c r="O13" s="322"/>
      <c r="P13" s="323"/>
      <c r="Q13" s="198">
        <v>259</v>
      </c>
      <c r="R13" s="197">
        <v>13</v>
      </c>
    </row>
    <row r="14" spans="1:18" s="67" customFormat="1" ht="63.75" customHeight="1">
      <c r="A14" s="76">
        <v>7</v>
      </c>
      <c r="B14" s="77" t="s">
        <v>872</v>
      </c>
      <c r="C14" s="200">
        <v>804</v>
      </c>
      <c r="D14" s="78" t="s">
        <v>1931</v>
      </c>
      <c r="E14" s="155" t="s">
        <v>1932</v>
      </c>
      <c r="F14" s="155" t="s">
        <v>1918</v>
      </c>
      <c r="G14" s="320">
        <v>1152</v>
      </c>
      <c r="H14" s="320">
        <v>1142</v>
      </c>
      <c r="I14" s="320">
        <v>1174</v>
      </c>
      <c r="J14" s="320">
        <v>1174</v>
      </c>
      <c r="K14" s="320"/>
      <c r="L14" s="320"/>
      <c r="M14" s="320"/>
      <c r="N14" s="321">
        <v>1174</v>
      </c>
      <c r="O14" s="322"/>
      <c r="P14" s="323"/>
      <c r="Q14" s="198">
        <v>267</v>
      </c>
      <c r="R14" s="197">
        <v>14</v>
      </c>
    </row>
    <row r="15" spans="1:18" s="67" customFormat="1" ht="63.75" customHeight="1">
      <c r="A15" s="76">
        <v>8</v>
      </c>
      <c r="B15" s="77" t="s">
        <v>873</v>
      </c>
      <c r="C15" s="200">
        <v>694</v>
      </c>
      <c r="D15" s="78">
        <v>0</v>
      </c>
      <c r="E15" s="155" t="s">
        <v>1790</v>
      </c>
      <c r="F15" s="155" t="s">
        <v>1784</v>
      </c>
      <c r="G15" s="320">
        <v>1146</v>
      </c>
      <c r="H15" s="320">
        <v>1140</v>
      </c>
      <c r="I15" s="320">
        <v>1118</v>
      </c>
      <c r="J15" s="320">
        <v>1146</v>
      </c>
      <c r="K15" s="320"/>
      <c r="L15" s="320"/>
      <c r="M15" s="320"/>
      <c r="N15" s="321">
        <v>1146</v>
      </c>
      <c r="O15" s="322"/>
      <c r="P15" s="323"/>
      <c r="Q15" s="198">
        <v>275</v>
      </c>
      <c r="R15" s="197">
        <v>15</v>
      </c>
    </row>
    <row r="16" spans="1:18" s="67" customFormat="1" ht="63.75" customHeight="1">
      <c r="A16" s="76">
        <v>9</v>
      </c>
      <c r="B16" s="77" t="s">
        <v>874</v>
      </c>
      <c r="C16" s="200">
        <v>845</v>
      </c>
      <c r="D16" s="78">
        <v>34500</v>
      </c>
      <c r="E16" s="155" t="s">
        <v>1982</v>
      </c>
      <c r="F16" s="155" t="s">
        <v>1973</v>
      </c>
      <c r="G16" s="320">
        <v>1117</v>
      </c>
      <c r="H16" s="320">
        <v>1123</v>
      </c>
      <c r="I16" s="320">
        <v>1128</v>
      </c>
      <c r="J16" s="320">
        <v>1128</v>
      </c>
      <c r="K16" s="320"/>
      <c r="L16" s="320"/>
      <c r="M16" s="320"/>
      <c r="N16" s="321">
        <v>1128</v>
      </c>
      <c r="O16" s="322"/>
      <c r="P16" s="323"/>
      <c r="Q16" s="198">
        <v>281</v>
      </c>
      <c r="R16" s="197">
        <v>16</v>
      </c>
    </row>
    <row r="17" spans="1:18" s="67" customFormat="1" ht="63.75" customHeight="1">
      <c r="A17" s="76">
        <v>10</v>
      </c>
      <c r="B17" s="77" t="s">
        <v>875</v>
      </c>
      <c r="C17" s="200">
        <v>851</v>
      </c>
      <c r="D17" s="78">
        <v>35252</v>
      </c>
      <c r="E17" s="155" t="s">
        <v>1981</v>
      </c>
      <c r="F17" s="155" t="s">
        <v>2088</v>
      </c>
      <c r="G17" s="320">
        <v>1126</v>
      </c>
      <c r="H17" s="320" t="s">
        <v>2240</v>
      </c>
      <c r="I17" s="320">
        <v>1064</v>
      </c>
      <c r="J17" s="320">
        <v>1126</v>
      </c>
      <c r="K17" s="320"/>
      <c r="L17" s="320"/>
      <c r="M17" s="320"/>
      <c r="N17" s="321">
        <v>1126</v>
      </c>
      <c r="O17" s="322"/>
      <c r="P17" s="323"/>
      <c r="Q17" s="198">
        <v>287</v>
      </c>
      <c r="R17" s="197">
        <v>17</v>
      </c>
    </row>
    <row r="18" spans="1:18" s="67" customFormat="1" ht="63.75" customHeight="1">
      <c r="A18" s="76">
        <v>11</v>
      </c>
      <c r="B18" s="77" t="s">
        <v>876</v>
      </c>
      <c r="C18" s="200">
        <v>602</v>
      </c>
      <c r="D18" s="78">
        <v>33615</v>
      </c>
      <c r="E18" s="155" t="s">
        <v>1698</v>
      </c>
      <c r="F18" s="155" t="s">
        <v>1691</v>
      </c>
      <c r="G18" s="320">
        <v>1125</v>
      </c>
      <c r="H18" s="320">
        <v>1062</v>
      </c>
      <c r="I18" s="320" t="s">
        <v>2240</v>
      </c>
      <c r="J18" s="320">
        <v>1125</v>
      </c>
      <c r="K18" s="320"/>
      <c r="L18" s="320"/>
      <c r="M18" s="320"/>
      <c r="N18" s="321">
        <v>1125</v>
      </c>
      <c r="O18" s="322"/>
      <c r="P18" s="323"/>
      <c r="Q18" s="198">
        <v>293</v>
      </c>
      <c r="R18" s="197">
        <v>18</v>
      </c>
    </row>
    <row r="19" spans="1:18" s="67" customFormat="1" ht="63.75" customHeight="1">
      <c r="A19" s="76">
        <v>12</v>
      </c>
      <c r="B19" s="77" t="s">
        <v>877</v>
      </c>
      <c r="C19" s="200">
        <v>526</v>
      </c>
      <c r="D19" s="78">
        <v>33239</v>
      </c>
      <c r="E19" s="155" t="s">
        <v>2049</v>
      </c>
      <c r="F19" s="155" t="s">
        <v>2040</v>
      </c>
      <c r="G19" s="320" t="s">
        <v>2240</v>
      </c>
      <c r="H19" s="320">
        <v>1112</v>
      </c>
      <c r="I19" s="320">
        <v>1012</v>
      </c>
      <c r="J19" s="320">
        <v>1112</v>
      </c>
      <c r="K19" s="320"/>
      <c r="L19" s="320"/>
      <c r="M19" s="320"/>
      <c r="N19" s="321">
        <v>1112</v>
      </c>
      <c r="O19" s="322"/>
      <c r="P19" s="323"/>
      <c r="Q19" s="198">
        <v>299</v>
      </c>
      <c r="R19" s="197">
        <v>19</v>
      </c>
    </row>
    <row r="20" spans="1:18" s="67" customFormat="1" ht="63.75" customHeight="1">
      <c r="A20" s="76">
        <v>13</v>
      </c>
      <c r="B20" s="77" t="s">
        <v>878</v>
      </c>
      <c r="C20" s="200">
        <v>830</v>
      </c>
      <c r="D20" s="78">
        <v>0</v>
      </c>
      <c r="E20" s="155" t="s">
        <v>1959</v>
      </c>
      <c r="F20" s="155" t="s">
        <v>1955</v>
      </c>
      <c r="G20" s="320" t="s">
        <v>2240</v>
      </c>
      <c r="H20" s="320" t="s">
        <v>2240</v>
      </c>
      <c r="I20" s="320">
        <v>1057</v>
      </c>
      <c r="J20" s="320">
        <v>1057</v>
      </c>
      <c r="K20" s="320"/>
      <c r="L20" s="320"/>
      <c r="M20" s="320"/>
      <c r="N20" s="321">
        <v>1057</v>
      </c>
      <c r="O20" s="322"/>
      <c r="P20" s="323"/>
      <c r="Q20" s="198">
        <v>305</v>
      </c>
      <c r="R20" s="197">
        <v>20</v>
      </c>
    </row>
    <row r="21" spans="1:18" s="67" customFormat="1" ht="63.75" customHeight="1">
      <c r="A21" s="76">
        <v>14</v>
      </c>
      <c r="B21" s="77" t="s">
        <v>879</v>
      </c>
      <c r="C21" s="200">
        <v>655</v>
      </c>
      <c r="D21" s="78">
        <v>34838</v>
      </c>
      <c r="E21" s="155" t="s">
        <v>1754</v>
      </c>
      <c r="F21" s="155" t="s">
        <v>1744</v>
      </c>
      <c r="G21" s="320">
        <v>1006</v>
      </c>
      <c r="H21" s="320" t="s">
        <v>2240</v>
      </c>
      <c r="I21" s="320" t="s">
        <v>2241</v>
      </c>
      <c r="J21" s="320">
        <v>1006</v>
      </c>
      <c r="K21" s="320"/>
      <c r="L21" s="320"/>
      <c r="M21" s="320"/>
      <c r="N21" s="321">
        <v>1006</v>
      </c>
      <c r="O21" s="322"/>
      <c r="P21" s="323"/>
      <c r="Q21" s="198"/>
      <c r="R21" s="197"/>
    </row>
    <row r="22" spans="1:18" s="67" customFormat="1" ht="63.75" customHeight="1">
      <c r="A22" s="76" t="s">
        <v>2241</v>
      </c>
      <c r="B22" s="77" t="s">
        <v>880</v>
      </c>
      <c r="C22" s="200">
        <v>755</v>
      </c>
      <c r="D22" s="78">
        <v>34665</v>
      </c>
      <c r="E22" s="155" t="s">
        <v>1857</v>
      </c>
      <c r="F22" s="155" t="s">
        <v>2076</v>
      </c>
      <c r="G22" s="320"/>
      <c r="H22" s="320"/>
      <c r="I22" s="320"/>
      <c r="J22" s="320">
        <v>0</v>
      </c>
      <c r="K22" s="320"/>
      <c r="L22" s="320"/>
      <c r="M22" s="320"/>
      <c r="N22" s="321" t="s">
        <v>2255</v>
      </c>
      <c r="O22" s="322"/>
      <c r="P22" s="323"/>
      <c r="Q22" s="198"/>
      <c r="R22" s="197"/>
    </row>
    <row r="23" spans="1:18" s="67" customFormat="1" ht="36.75" hidden="1" customHeight="1">
      <c r="A23" s="76">
        <v>16</v>
      </c>
      <c r="B23" s="77" t="s">
        <v>881</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882</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883</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884</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885</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886</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887</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888</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889</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890</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891</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892</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893</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894</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895</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896</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897</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898</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899</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900</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901</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902</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G3:H3"/>
    <mergeCell ref="K3:L3"/>
    <mergeCell ref="M3:P3"/>
    <mergeCell ref="D3:F3"/>
    <mergeCell ref="I3:J3"/>
  </mergeCells>
  <conditionalFormatting sqref="N8:N44">
    <cfRule type="cellIs" dxfId="78" priority="1" stopIfTrue="1" operator="greaterThan">
      <formula>1630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2.8554687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2321</v>
      </c>
      <c r="E3" s="613"/>
      <c r="F3" s="310"/>
      <c r="G3" s="614" t="s">
        <v>514</v>
      </c>
      <c r="H3" s="614"/>
      <c r="I3" s="618" t="s">
        <v>1278</v>
      </c>
      <c r="J3" s="618"/>
      <c r="K3" s="615" t="s">
        <v>633</v>
      </c>
      <c r="L3" s="615"/>
      <c r="M3" s="617" t="s">
        <v>1287</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2213</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36.75" customHeight="1">
      <c r="A8" s="76">
        <v>1</v>
      </c>
      <c r="B8" s="77" t="s">
        <v>321</v>
      </c>
      <c r="C8" s="319">
        <v>522</v>
      </c>
      <c r="D8" s="78">
        <v>34555</v>
      </c>
      <c r="E8" s="155" t="s">
        <v>2072</v>
      </c>
      <c r="F8" s="155" t="s">
        <v>2073</v>
      </c>
      <c r="G8" s="142">
        <v>1507</v>
      </c>
      <c r="H8" s="142" t="s">
        <v>2241</v>
      </c>
      <c r="I8" s="142" t="s">
        <v>2241</v>
      </c>
      <c r="J8" s="142">
        <v>1507</v>
      </c>
      <c r="K8" s="142"/>
      <c r="L8" s="142"/>
      <c r="M8" s="142"/>
      <c r="N8" s="318">
        <v>1507</v>
      </c>
      <c r="O8" s="200"/>
      <c r="P8" s="207"/>
      <c r="Q8" s="198">
        <v>219</v>
      </c>
      <c r="R8" s="197">
        <v>8</v>
      </c>
    </row>
    <row r="9" spans="1:18" s="67" customFormat="1" ht="36.75" customHeight="1">
      <c r="A9" s="76">
        <v>2</v>
      </c>
      <c r="B9" s="77" t="s">
        <v>322</v>
      </c>
      <c r="C9" s="319">
        <v>508</v>
      </c>
      <c r="D9" s="78">
        <v>33164</v>
      </c>
      <c r="E9" s="155" t="s">
        <v>2036</v>
      </c>
      <c r="F9" s="155" t="s">
        <v>2029</v>
      </c>
      <c r="G9" s="142">
        <v>1396</v>
      </c>
      <c r="H9" s="142" t="s">
        <v>2241</v>
      </c>
      <c r="I9" s="142" t="s">
        <v>2241</v>
      </c>
      <c r="J9" s="142">
        <v>1396</v>
      </c>
      <c r="K9" s="142"/>
      <c r="L9" s="142"/>
      <c r="M9" s="142"/>
      <c r="N9" s="318">
        <v>1396</v>
      </c>
      <c r="O9" s="200"/>
      <c r="P9" s="207"/>
      <c r="Q9" s="198">
        <v>227</v>
      </c>
      <c r="R9" s="197">
        <v>9</v>
      </c>
    </row>
    <row r="10" spans="1:18" s="67" customFormat="1" ht="36.75" customHeight="1">
      <c r="A10" s="76">
        <v>3</v>
      </c>
      <c r="B10" s="77" t="s">
        <v>323</v>
      </c>
      <c r="C10" s="319">
        <v>624</v>
      </c>
      <c r="D10" s="78">
        <v>35239</v>
      </c>
      <c r="E10" s="155" t="s">
        <v>1729</v>
      </c>
      <c r="F10" s="155" t="s">
        <v>1719</v>
      </c>
      <c r="G10" s="142">
        <v>1395</v>
      </c>
      <c r="H10" s="142" t="s">
        <v>2240</v>
      </c>
      <c r="I10" s="142" t="s">
        <v>2241</v>
      </c>
      <c r="J10" s="142">
        <v>1395</v>
      </c>
      <c r="K10" s="142"/>
      <c r="L10" s="142"/>
      <c r="M10" s="142"/>
      <c r="N10" s="318">
        <v>1395</v>
      </c>
      <c r="O10" s="200"/>
      <c r="P10" s="207"/>
      <c r="Q10" s="198">
        <v>235</v>
      </c>
      <c r="R10" s="197">
        <v>10</v>
      </c>
    </row>
    <row r="11" spans="1:18" s="67" customFormat="1" ht="36.75" customHeight="1">
      <c r="A11" s="76">
        <v>4</v>
      </c>
      <c r="B11" s="77" t="s">
        <v>324</v>
      </c>
      <c r="C11" s="319">
        <v>871</v>
      </c>
      <c r="D11" s="78">
        <v>33166</v>
      </c>
      <c r="E11" s="155" t="s">
        <v>1335</v>
      </c>
      <c r="F11" s="155" t="s">
        <v>1999</v>
      </c>
      <c r="G11" s="142">
        <v>1393</v>
      </c>
      <c r="H11" s="142" t="s">
        <v>2241</v>
      </c>
      <c r="I11" s="142" t="s">
        <v>2241</v>
      </c>
      <c r="J11" s="142">
        <v>1393</v>
      </c>
      <c r="K11" s="142"/>
      <c r="L11" s="142"/>
      <c r="M11" s="142"/>
      <c r="N11" s="318">
        <v>1393</v>
      </c>
      <c r="O11" s="200"/>
      <c r="P11" s="207"/>
      <c r="Q11" s="198">
        <v>243</v>
      </c>
      <c r="R11" s="197">
        <v>11</v>
      </c>
    </row>
    <row r="12" spans="1:18" s="67" customFormat="1" ht="36.75" customHeight="1">
      <c r="A12" s="76">
        <v>5</v>
      </c>
      <c r="B12" s="77" t="s">
        <v>325</v>
      </c>
      <c r="C12" s="319">
        <v>591</v>
      </c>
      <c r="D12" s="78">
        <v>33555</v>
      </c>
      <c r="E12" s="155" t="s">
        <v>1685</v>
      </c>
      <c r="F12" s="155" t="s">
        <v>1677</v>
      </c>
      <c r="G12" s="142">
        <v>1379</v>
      </c>
      <c r="H12" s="142" t="s">
        <v>2241</v>
      </c>
      <c r="I12" s="142" t="s">
        <v>2241</v>
      </c>
      <c r="J12" s="142">
        <v>1379</v>
      </c>
      <c r="K12" s="142"/>
      <c r="L12" s="142"/>
      <c r="M12" s="142"/>
      <c r="N12" s="318">
        <v>1379</v>
      </c>
      <c r="O12" s="200"/>
      <c r="P12" s="207"/>
      <c r="Q12" s="198">
        <v>251</v>
      </c>
      <c r="R12" s="197">
        <v>12</v>
      </c>
    </row>
    <row r="13" spans="1:18" s="67" customFormat="1" ht="36.75" customHeight="1">
      <c r="A13" s="76">
        <v>6</v>
      </c>
      <c r="B13" s="77" t="s">
        <v>326</v>
      </c>
      <c r="C13" s="319">
        <v>573</v>
      </c>
      <c r="D13" s="78">
        <v>33015</v>
      </c>
      <c r="E13" s="155" t="s">
        <v>1673</v>
      </c>
      <c r="F13" s="155" t="s">
        <v>1665</v>
      </c>
      <c r="G13" s="142">
        <v>1310</v>
      </c>
      <c r="H13" s="142" t="s">
        <v>2240</v>
      </c>
      <c r="I13" s="142" t="s">
        <v>2241</v>
      </c>
      <c r="J13" s="142">
        <v>1310</v>
      </c>
      <c r="K13" s="142"/>
      <c r="L13" s="142"/>
      <c r="M13" s="142"/>
      <c r="N13" s="318">
        <v>1310</v>
      </c>
      <c r="O13" s="200"/>
      <c r="P13" s="207"/>
      <c r="Q13" s="198">
        <v>259</v>
      </c>
      <c r="R13" s="197">
        <v>13</v>
      </c>
    </row>
    <row r="14" spans="1:18" s="67" customFormat="1" ht="36.75" customHeight="1">
      <c r="A14" s="76" t="s">
        <v>2241</v>
      </c>
      <c r="B14" s="77" t="s">
        <v>327</v>
      </c>
      <c r="C14" s="319">
        <v>536</v>
      </c>
      <c r="D14" s="78">
        <v>34707</v>
      </c>
      <c r="E14" s="155" t="s">
        <v>2106</v>
      </c>
      <c r="F14" s="343" t="s">
        <v>2097</v>
      </c>
      <c r="G14" s="142">
        <v>1294</v>
      </c>
      <c r="H14" s="142" t="s">
        <v>2240</v>
      </c>
      <c r="I14" s="142" t="s">
        <v>2241</v>
      </c>
      <c r="J14" s="142">
        <v>1294</v>
      </c>
      <c r="K14" s="142"/>
      <c r="L14" s="142"/>
      <c r="M14" s="142"/>
      <c r="N14" s="318">
        <v>1294</v>
      </c>
      <c r="O14" s="200"/>
      <c r="P14" s="207"/>
      <c r="Q14" s="198">
        <v>267</v>
      </c>
      <c r="R14" s="197">
        <v>14</v>
      </c>
    </row>
    <row r="15" spans="1:18" s="67" customFormat="1" ht="36.75" customHeight="1">
      <c r="A15" s="76">
        <v>7</v>
      </c>
      <c r="B15" s="77" t="s">
        <v>328</v>
      </c>
      <c r="C15" s="319">
        <v>787</v>
      </c>
      <c r="D15" s="78">
        <v>32888</v>
      </c>
      <c r="E15" s="155" t="s">
        <v>1897</v>
      </c>
      <c r="F15" s="155" t="s">
        <v>1887</v>
      </c>
      <c r="G15" s="142" t="s">
        <v>2240</v>
      </c>
      <c r="H15" s="142">
        <v>1220</v>
      </c>
      <c r="I15" s="142">
        <v>1265</v>
      </c>
      <c r="J15" s="142">
        <v>1265</v>
      </c>
      <c r="K15" s="142"/>
      <c r="L15" s="142"/>
      <c r="M15" s="142"/>
      <c r="N15" s="318">
        <v>1265</v>
      </c>
      <c r="O15" s="200"/>
      <c r="P15" s="207"/>
      <c r="Q15" s="198">
        <v>275</v>
      </c>
      <c r="R15" s="197">
        <v>15</v>
      </c>
    </row>
    <row r="16" spans="1:18" s="67" customFormat="1" ht="36.75" customHeight="1">
      <c r="A16" s="76">
        <v>8</v>
      </c>
      <c r="B16" s="77" t="s">
        <v>329</v>
      </c>
      <c r="C16" s="319">
        <v>688</v>
      </c>
      <c r="D16" s="78">
        <v>0</v>
      </c>
      <c r="E16" s="155" t="s">
        <v>1782</v>
      </c>
      <c r="F16" s="155" t="s">
        <v>1772</v>
      </c>
      <c r="G16" s="142">
        <v>1244</v>
      </c>
      <c r="H16" s="142">
        <v>1262</v>
      </c>
      <c r="I16" s="142" t="s">
        <v>2241</v>
      </c>
      <c r="J16" s="142">
        <v>1262</v>
      </c>
      <c r="K16" s="142"/>
      <c r="L16" s="142"/>
      <c r="M16" s="142"/>
      <c r="N16" s="318">
        <v>1262</v>
      </c>
      <c r="O16" s="200"/>
      <c r="P16" s="207"/>
      <c r="Q16" s="198">
        <v>281</v>
      </c>
      <c r="R16" s="197">
        <v>16</v>
      </c>
    </row>
    <row r="17" spans="1:18" s="67" customFormat="1" ht="36.75" customHeight="1">
      <c r="A17" s="76">
        <v>9</v>
      </c>
      <c r="B17" s="77" t="s">
        <v>330</v>
      </c>
      <c r="C17" s="319">
        <v>720</v>
      </c>
      <c r="D17" s="78">
        <v>35254</v>
      </c>
      <c r="E17" s="155" t="s">
        <v>1825</v>
      </c>
      <c r="F17" s="155" t="s">
        <v>1816</v>
      </c>
      <c r="G17" s="142">
        <v>1226</v>
      </c>
      <c r="H17" s="142">
        <v>1250</v>
      </c>
      <c r="I17" s="142">
        <v>1164</v>
      </c>
      <c r="J17" s="142">
        <v>1250</v>
      </c>
      <c r="K17" s="142"/>
      <c r="L17" s="142"/>
      <c r="M17" s="142"/>
      <c r="N17" s="318">
        <v>1250</v>
      </c>
      <c r="O17" s="200"/>
      <c r="P17" s="207"/>
      <c r="Q17" s="198">
        <v>287</v>
      </c>
      <c r="R17" s="197">
        <v>17</v>
      </c>
    </row>
    <row r="18" spans="1:18" s="67" customFormat="1" ht="36.75" customHeight="1">
      <c r="A18" s="76">
        <v>10</v>
      </c>
      <c r="B18" s="77" t="s">
        <v>331</v>
      </c>
      <c r="C18" s="319">
        <v>539</v>
      </c>
      <c r="D18" s="78">
        <v>34559</v>
      </c>
      <c r="E18" s="155" t="s">
        <v>1715</v>
      </c>
      <c r="F18" s="155" t="s">
        <v>1709</v>
      </c>
      <c r="G18" s="142">
        <v>1041</v>
      </c>
      <c r="H18" s="142">
        <v>1245</v>
      </c>
      <c r="I18" s="142" t="s">
        <v>2241</v>
      </c>
      <c r="J18" s="142">
        <v>1245</v>
      </c>
      <c r="K18" s="142"/>
      <c r="L18" s="142"/>
      <c r="M18" s="142"/>
      <c r="N18" s="318">
        <v>1245</v>
      </c>
      <c r="O18" s="200"/>
      <c r="P18" s="207"/>
      <c r="Q18" s="198">
        <v>293</v>
      </c>
      <c r="R18" s="197">
        <v>18</v>
      </c>
    </row>
    <row r="19" spans="1:18" s="67" customFormat="1" ht="36.75" customHeight="1">
      <c r="A19" s="76">
        <v>11</v>
      </c>
      <c r="B19" s="77" t="s">
        <v>332</v>
      </c>
      <c r="C19" s="319">
        <v>730</v>
      </c>
      <c r="D19" s="78">
        <v>34746</v>
      </c>
      <c r="E19" s="155" t="s">
        <v>1841</v>
      </c>
      <c r="F19" s="155" t="s">
        <v>1832</v>
      </c>
      <c r="G19" s="142">
        <v>1183</v>
      </c>
      <c r="H19" s="142">
        <v>1230</v>
      </c>
      <c r="I19" s="142">
        <v>1235</v>
      </c>
      <c r="J19" s="142">
        <v>1235</v>
      </c>
      <c r="K19" s="142"/>
      <c r="L19" s="142"/>
      <c r="M19" s="142"/>
      <c r="N19" s="318">
        <v>1235</v>
      </c>
      <c r="O19" s="200"/>
      <c r="P19" s="207"/>
      <c r="Q19" s="198">
        <v>299</v>
      </c>
      <c r="R19" s="197">
        <v>19</v>
      </c>
    </row>
    <row r="20" spans="1:18" s="67" customFormat="1" ht="36.75" customHeight="1">
      <c r="A20" s="76">
        <v>12</v>
      </c>
      <c r="B20" s="77" t="s">
        <v>333</v>
      </c>
      <c r="C20" s="319">
        <v>796</v>
      </c>
      <c r="D20" s="78">
        <v>34602</v>
      </c>
      <c r="E20" s="155" t="s">
        <v>1912</v>
      </c>
      <c r="F20" s="155" t="s">
        <v>1903</v>
      </c>
      <c r="G20" s="142">
        <v>1217</v>
      </c>
      <c r="H20" s="142" t="s">
        <v>2240</v>
      </c>
      <c r="I20" s="142">
        <v>1229</v>
      </c>
      <c r="J20" s="142">
        <v>1229</v>
      </c>
      <c r="K20" s="142"/>
      <c r="L20" s="142"/>
      <c r="M20" s="142"/>
      <c r="N20" s="318">
        <v>1229</v>
      </c>
      <c r="O20" s="200"/>
      <c r="P20" s="207"/>
      <c r="Q20" s="198">
        <v>305</v>
      </c>
      <c r="R20" s="197">
        <v>20</v>
      </c>
    </row>
    <row r="21" spans="1:18" s="67" customFormat="1" ht="36.75" customHeight="1">
      <c r="A21" s="76">
        <v>13</v>
      </c>
      <c r="B21" s="77" t="s">
        <v>334</v>
      </c>
      <c r="C21" s="319">
        <v>752</v>
      </c>
      <c r="D21" s="78">
        <v>33282</v>
      </c>
      <c r="E21" s="155" t="s">
        <v>1868</v>
      </c>
      <c r="F21" s="155" t="s">
        <v>1858</v>
      </c>
      <c r="G21" s="142">
        <v>1191</v>
      </c>
      <c r="H21" s="142">
        <v>1222</v>
      </c>
      <c r="I21" s="142" t="s">
        <v>2241</v>
      </c>
      <c r="J21" s="142">
        <v>1222</v>
      </c>
      <c r="K21" s="142"/>
      <c r="L21" s="142"/>
      <c r="M21" s="142"/>
      <c r="N21" s="318">
        <v>1222</v>
      </c>
      <c r="O21" s="200"/>
      <c r="P21" s="207"/>
      <c r="Q21" s="198"/>
      <c r="R21" s="197"/>
    </row>
    <row r="22" spans="1:18" s="67" customFormat="1" ht="36.75" customHeight="1">
      <c r="A22" s="76">
        <v>14</v>
      </c>
      <c r="B22" s="77" t="s">
        <v>335</v>
      </c>
      <c r="C22" s="319">
        <v>641</v>
      </c>
      <c r="D22" s="78">
        <v>33779</v>
      </c>
      <c r="E22" s="155" t="s">
        <v>1742</v>
      </c>
      <c r="F22" s="155" t="s">
        <v>1732</v>
      </c>
      <c r="G22" s="142">
        <v>1220</v>
      </c>
      <c r="H22" s="142">
        <v>1192</v>
      </c>
      <c r="I22" s="142">
        <v>1194</v>
      </c>
      <c r="J22" s="142">
        <v>1220</v>
      </c>
      <c r="K22" s="142"/>
      <c r="L22" s="142"/>
      <c r="M22" s="142"/>
      <c r="N22" s="318">
        <v>1220</v>
      </c>
      <c r="O22" s="200"/>
      <c r="P22" s="207"/>
      <c r="Q22" s="198"/>
      <c r="R22" s="197"/>
    </row>
    <row r="23" spans="1:18" s="67" customFormat="1" ht="36.75" customHeight="1">
      <c r="A23" s="76">
        <v>15</v>
      </c>
      <c r="B23" s="77" t="s">
        <v>336</v>
      </c>
      <c r="C23" s="319">
        <v>556</v>
      </c>
      <c r="D23" s="78">
        <v>34839</v>
      </c>
      <c r="E23" s="155" t="s">
        <v>1657</v>
      </c>
      <c r="F23" s="155" t="s">
        <v>1648</v>
      </c>
      <c r="G23" s="142">
        <v>1201</v>
      </c>
      <c r="H23" s="142">
        <v>1198</v>
      </c>
      <c r="I23" s="142">
        <v>1175</v>
      </c>
      <c r="J23" s="142">
        <v>1201</v>
      </c>
      <c r="K23" s="142"/>
      <c r="L23" s="142"/>
      <c r="M23" s="142"/>
      <c r="N23" s="318">
        <v>1201</v>
      </c>
      <c r="O23" s="200"/>
      <c r="P23" s="207"/>
      <c r="Q23" s="198"/>
      <c r="R23" s="197"/>
    </row>
    <row r="24" spans="1:18" s="67" customFormat="1" ht="36.75" customHeight="1">
      <c r="A24" s="76">
        <v>16</v>
      </c>
      <c r="B24" s="77" t="s">
        <v>337</v>
      </c>
      <c r="C24" s="319">
        <v>768</v>
      </c>
      <c r="D24" s="78">
        <v>34125</v>
      </c>
      <c r="E24" s="155" t="s">
        <v>1883</v>
      </c>
      <c r="F24" s="155" t="s">
        <v>1874</v>
      </c>
      <c r="G24" s="142">
        <v>1093</v>
      </c>
      <c r="H24" s="142">
        <v>1193</v>
      </c>
      <c r="I24" s="142">
        <v>1187</v>
      </c>
      <c r="J24" s="142">
        <v>1193</v>
      </c>
      <c r="K24" s="142"/>
      <c r="L24" s="142"/>
      <c r="M24" s="142"/>
      <c r="N24" s="318">
        <v>1193</v>
      </c>
      <c r="O24" s="200"/>
      <c r="P24" s="207"/>
      <c r="Q24" s="198"/>
      <c r="R24" s="197"/>
    </row>
    <row r="25" spans="1:18" s="67" customFormat="1" ht="36.75" customHeight="1">
      <c r="A25" s="76">
        <v>17</v>
      </c>
      <c r="B25" s="77" t="s">
        <v>338</v>
      </c>
      <c r="C25" s="319">
        <v>804</v>
      </c>
      <c r="D25" s="78" t="s">
        <v>1931</v>
      </c>
      <c r="E25" s="155" t="s">
        <v>1932</v>
      </c>
      <c r="F25" s="155" t="s">
        <v>1918</v>
      </c>
      <c r="G25" s="142">
        <v>1152</v>
      </c>
      <c r="H25" s="142">
        <v>1142</v>
      </c>
      <c r="I25" s="142">
        <v>1174</v>
      </c>
      <c r="J25" s="142">
        <v>1174</v>
      </c>
      <c r="K25" s="142"/>
      <c r="L25" s="142"/>
      <c r="M25" s="142"/>
      <c r="N25" s="318">
        <v>1174</v>
      </c>
      <c r="O25" s="200"/>
      <c r="P25" s="207"/>
      <c r="Q25" s="198"/>
      <c r="R25" s="197"/>
    </row>
    <row r="26" spans="1:18" s="67" customFormat="1" ht="36.75" customHeight="1">
      <c r="A26" s="76">
        <v>18</v>
      </c>
      <c r="B26" s="77" t="s">
        <v>339</v>
      </c>
      <c r="C26" s="319">
        <v>665</v>
      </c>
      <c r="D26" s="78">
        <v>34685</v>
      </c>
      <c r="E26" s="155" t="s">
        <v>1764</v>
      </c>
      <c r="F26" s="155" t="s">
        <v>1756</v>
      </c>
      <c r="G26" s="142">
        <v>1155</v>
      </c>
      <c r="H26" s="142" t="s">
        <v>2240</v>
      </c>
      <c r="I26" s="142">
        <v>1138</v>
      </c>
      <c r="J26" s="142">
        <v>1155</v>
      </c>
      <c r="K26" s="142"/>
      <c r="L26" s="142"/>
      <c r="M26" s="142"/>
      <c r="N26" s="318">
        <v>1155</v>
      </c>
      <c r="O26" s="200"/>
      <c r="P26" s="207"/>
      <c r="Q26" s="198"/>
      <c r="R26" s="197"/>
    </row>
    <row r="27" spans="1:18" s="67" customFormat="1" ht="36.75" customHeight="1">
      <c r="A27" s="76">
        <v>19</v>
      </c>
      <c r="B27" s="77" t="s">
        <v>340</v>
      </c>
      <c r="C27" s="319">
        <v>821</v>
      </c>
      <c r="D27" s="78">
        <v>34890</v>
      </c>
      <c r="E27" s="155" t="s">
        <v>1953</v>
      </c>
      <c r="F27" s="155" t="s">
        <v>1948</v>
      </c>
      <c r="G27" s="142">
        <v>1150</v>
      </c>
      <c r="H27" s="142">
        <v>1090</v>
      </c>
      <c r="I27" s="142" t="s">
        <v>2241</v>
      </c>
      <c r="J27" s="142">
        <v>1150</v>
      </c>
      <c r="K27" s="142"/>
      <c r="L27" s="142"/>
      <c r="M27" s="142"/>
      <c r="N27" s="318">
        <v>1150</v>
      </c>
      <c r="O27" s="200"/>
      <c r="P27" s="207"/>
      <c r="Q27" s="198"/>
      <c r="R27" s="197"/>
    </row>
    <row r="28" spans="1:18" s="67" customFormat="1" ht="36.75" customHeight="1">
      <c r="A28" s="76">
        <v>20</v>
      </c>
      <c r="B28" s="77" t="s">
        <v>341</v>
      </c>
      <c r="C28" s="319">
        <v>694</v>
      </c>
      <c r="D28" s="78">
        <v>0</v>
      </c>
      <c r="E28" s="155" t="s">
        <v>1790</v>
      </c>
      <c r="F28" s="155" t="s">
        <v>1784</v>
      </c>
      <c r="G28" s="142">
        <v>1146</v>
      </c>
      <c r="H28" s="142">
        <v>1140</v>
      </c>
      <c r="I28" s="142">
        <v>1118</v>
      </c>
      <c r="J28" s="142">
        <v>1146</v>
      </c>
      <c r="K28" s="142"/>
      <c r="L28" s="142"/>
      <c r="M28" s="142"/>
      <c r="N28" s="318">
        <v>1146</v>
      </c>
      <c r="O28" s="200"/>
      <c r="P28" s="207"/>
      <c r="Q28" s="198"/>
      <c r="R28" s="197"/>
    </row>
    <row r="29" spans="1:18" s="67" customFormat="1" ht="36.75" customHeight="1">
      <c r="A29" s="76">
        <v>21</v>
      </c>
      <c r="B29" s="77" t="s">
        <v>342</v>
      </c>
      <c r="C29" s="319">
        <v>845</v>
      </c>
      <c r="D29" s="78">
        <v>34500</v>
      </c>
      <c r="E29" s="155" t="s">
        <v>1982</v>
      </c>
      <c r="F29" s="155" t="s">
        <v>1973</v>
      </c>
      <c r="G29" s="142">
        <v>1117</v>
      </c>
      <c r="H29" s="142">
        <v>1123</v>
      </c>
      <c r="I29" s="142">
        <v>1128</v>
      </c>
      <c r="J29" s="142">
        <v>1128</v>
      </c>
      <c r="K29" s="142"/>
      <c r="L29" s="142"/>
      <c r="M29" s="142"/>
      <c r="N29" s="318">
        <v>1128</v>
      </c>
      <c r="O29" s="200"/>
      <c r="P29" s="207"/>
      <c r="Q29" s="198"/>
      <c r="R29" s="197"/>
    </row>
    <row r="30" spans="1:18" s="67" customFormat="1" ht="36.75" customHeight="1">
      <c r="A30" s="76">
        <v>22</v>
      </c>
      <c r="B30" s="77" t="s">
        <v>343</v>
      </c>
      <c r="C30" s="319">
        <v>851</v>
      </c>
      <c r="D30" s="78">
        <v>35252</v>
      </c>
      <c r="E30" s="155" t="s">
        <v>1981</v>
      </c>
      <c r="F30" s="155" t="s">
        <v>2088</v>
      </c>
      <c r="G30" s="142">
        <v>1126</v>
      </c>
      <c r="H30" s="142" t="s">
        <v>2240</v>
      </c>
      <c r="I30" s="142">
        <v>1064</v>
      </c>
      <c r="J30" s="142">
        <v>1126</v>
      </c>
      <c r="K30" s="142"/>
      <c r="L30" s="142"/>
      <c r="M30" s="142"/>
      <c r="N30" s="318">
        <v>1126</v>
      </c>
      <c r="O30" s="200"/>
      <c r="P30" s="207"/>
      <c r="Q30" s="198"/>
      <c r="R30" s="197"/>
    </row>
    <row r="31" spans="1:18" s="67" customFormat="1" ht="36.75" customHeight="1">
      <c r="A31" s="76">
        <v>23</v>
      </c>
      <c r="B31" s="77" t="s">
        <v>344</v>
      </c>
      <c r="C31" s="319">
        <v>602</v>
      </c>
      <c r="D31" s="78">
        <v>33615</v>
      </c>
      <c r="E31" s="155" t="s">
        <v>1698</v>
      </c>
      <c r="F31" s="155" t="s">
        <v>1691</v>
      </c>
      <c r="G31" s="142">
        <v>1125</v>
      </c>
      <c r="H31" s="142">
        <v>1062</v>
      </c>
      <c r="I31" s="142" t="s">
        <v>2240</v>
      </c>
      <c r="J31" s="142">
        <v>1125</v>
      </c>
      <c r="K31" s="142"/>
      <c r="L31" s="142"/>
      <c r="M31" s="142"/>
      <c r="N31" s="318">
        <v>1125</v>
      </c>
      <c r="O31" s="200"/>
      <c r="P31" s="207"/>
      <c r="Q31" s="198"/>
      <c r="R31" s="197"/>
    </row>
    <row r="32" spans="1:18" s="67" customFormat="1" ht="36.75" customHeight="1">
      <c r="A32" s="76">
        <v>24</v>
      </c>
      <c r="B32" s="77" t="s">
        <v>345</v>
      </c>
      <c r="C32" s="319">
        <v>526</v>
      </c>
      <c r="D32" s="78">
        <v>33239</v>
      </c>
      <c r="E32" s="155" t="s">
        <v>2049</v>
      </c>
      <c r="F32" s="155" t="s">
        <v>2040</v>
      </c>
      <c r="G32" s="142" t="s">
        <v>2240</v>
      </c>
      <c r="H32" s="142">
        <v>1112</v>
      </c>
      <c r="I32" s="142">
        <v>1012</v>
      </c>
      <c r="J32" s="142">
        <v>1112</v>
      </c>
      <c r="K32" s="142"/>
      <c r="L32" s="142"/>
      <c r="M32" s="142"/>
      <c r="N32" s="318">
        <v>1112</v>
      </c>
      <c r="O32" s="200"/>
      <c r="P32" s="207"/>
      <c r="Q32" s="198"/>
      <c r="R32" s="197"/>
    </row>
    <row r="33" spans="1:18" s="67" customFormat="1" ht="36.75" customHeight="1">
      <c r="A33" s="76">
        <v>25</v>
      </c>
      <c r="B33" s="77" t="s">
        <v>646</v>
      </c>
      <c r="C33" s="319">
        <v>748</v>
      </c>
      <c r="D33" s="78">
        <v>32754</v>
      </c>
      <c r="E33" s="155" t="s">
        <v>1856</v>
      </c>
      <c r="F33" s="155" t="s">
        <v>1849</v>
      </c>
      <c r="G33" s="142" t="s">
        <v>2240</v>
      </c>
      <c r="H33" s="142">
        <v>1075</v>
      </c>
      <c r="I33" s="142" t="s">
        <v>2240</v>
      </c>
      <c r="J33" s="142">
        <v>1075</v>
      </c>
      <c r="K33" s="142"/>
      <c r="L33" s="142"/>
      <c r="M33" s="142"/>
      <c r="N33" s="318">
        <v>1075</v>
      </c>
      <c r="O33" s="200"/>
      <c r="P33" s="207"/>
      <c r="Q33" s="198">
        <v>311</v>
      </c>
      <c r="R33" s="197">
        <v>21</v>
      </c>
    </row>
    <row r="34" spans="1:18" s="67" customFormat="1" ht="36.75" customHeight="1">
      <c r="A34" s="76">
        <v>26</v>
      </c>
      <c r="B34" s="77" t="s">
        <v>647</v>
      </c>
      <c r="C34" s="319">
        <v>830</v>
      </c>
      <c r="D34" s="78">
        <v>0</v>
      </c>
      <c r="E34" s="155" t="s">
        <v>1959</v>
      </c>
      <c r="F34" s="155" t="s">
        <v>1955</v>
      </c>
      <c r="G34" s="142" t="s">
        <v>2240</v>
      </c>
      <c r="H34" s="142" t="s">
        <v>2240</v>
      </c>
      <c r="I34" s="142">
        <v>1057</v>
      </c>
      <c r="J34" s="142">
        <v>1057</v>
      </c>
      <c r="K34" s="142"/>
      <c r="L34" s="142"/>
      <c r="M34" s="142"/>
      <c r="N34" s="318">
        <v>1057</v>
      </c>
      <c r="O34" s="200"/>
      <c r="P34" s="207"/>
      <c r="Q34" s="198">
        <v>317</v>
      </c>
      <c r="R34" s="197">
        <v>22</v>
      </c>
    </row>
    <row r="35" spans="1:18" s="67" customFormat="1" ht="36.75" customHeight="1">
      <c r="A35" s="76">
        <v>27</v>
      </c>
      <c r="B35" s="77" t="s">
        <v>648</v>
      </c>
      <c r="C35" s="319">
        <v>702</v>
      </c>
      <c r="D35" s="78">
        <v>34059</v>
      </c>
      <c r="E35" s="155" t="s">
        <v>1805</v>
      </c>
      <c r="F35" s="155" t="s">
        <v>1795</v>
      </c>
      <c r="G35" s="142" t="s">
        <v>2240</v>
      </c>
      <c r="H35" s="142">
        <v>1016</v>
      </c>
      <c r="I35" s="142" t="s">
        <v>2240</v>
      </c>
      <c r="J35" s="142">
        <v>1016</v>
      </c>
      <c r="K35" s="142"/>
      <c r="L35" s="142"/>
      <c r="M35" s="142"/>
      <c r="N35" s="318">
        <v>1016</v>
      </c>
      <c r="O35" s="200"/>
      <c r="P35" s="207"/>
      <c r="Q35" s="198">
        <v>323</v>
      </c>
      <c r="R35" s="197">
        <v>23</v>
      </c>
    </row>
    <row r="36" spans="1:18" s="67" customFormat="1" ht="36.75" customHeight="1">
      <c r="A36" s="76">
        <v>28</v>
      </c>
      <c r="B36" s="77" t="s">
        <v>649</v>
      </c>
      <c r="C36" s="319">
        <v>655</v>
      </c>
      <c r="D36" s="78">
        <v>34838</v>
      </c>
      <c r="E36" s="155" t="s">
        <v>1754</v>
      </c>
      <c r="F36" s="155" t="s">
        <v>1744</v>
      </c>
      <c r="G36" s="142">
        <v>1006</v>
      </c>
      <c r="H36" s="142" t="s">
        <v>2240</v>
      </c>
      <c r="I36" s="142" t="s">
        <v>2241</v>
      </c>
      <c r="J36" s="142">
        <v>1006</v>
      </c>
      <c r="K36" s="142"/>
      <c r="L36" s="142"/>
      <c r="M36" s="142"/>
      <c r="N36" s="318">
        <v>1006</v>
      </c>
      <c r="O36" s="200"/>
      <c r="P36" s="207"/>
      <c r="Q36" s="198">
        <v>329</v>
      </c>
      <c r="R36" s="197">
        <v>24</v>
      </c>
    </row>
    <row r="37" spans="1:18" s="67" customFormat="1" ht="36.75" customHeight="1">
      <c r="A37" s="76" t="s">
        <v>2241</v>
      </c>
      <c r="B37" s="77" t="s">
        <v>650</v>
      </c>
      <c r="C37" s="319">
        <v>863</v>
      </c>
      <c r="D37" s="78">
        <v>34967</v>
      </c>
      <c r="E37" s="155" t="s">
        <v>1996</v>
      </c>
      <c r="F37" s="155" t="s">
        <v>1986</v>
      </c>
      <c r="G37" s="142" t="s">
        <v>2240</v>
      </c>
      <c r="H37" s="142" t="s">
        <v>2240</v>
      </c>
      <c r="I37" s="142" t="s">
        <v>2240</v>
      </c>
      <c r="J37" s="142">
        <v>0</v>
      </c>
      <c r="K37" s="142"/>
      <c r="L37" s="142"/>
      <c r="M37" s="142"/>
      <c r="N37" s="318" t="s">
        <v>2242</v>
      </c>
      <c r="O37" s="200"/>
      <c r="P37" s="207"/>
      <c r="Q37" s="198">
        <v>335</v>
      </c>
      <c r="R37" s="197">
        <v>25</v>
      </c>
    </row>
    <row r="38" spans="1:18" s="67" customFormat="1" ht="36.75" customHeight="1">
      <c r="A38" s="76" t="s">
        <v>2241</v>
      </c>
      <c r="B38" s="77" t="s">
        <v>651</v>
      </c>
      <c r="C38" s="319">
        <v>755</v>
      </c>
      <c r="D38" s="78">
        <v>34665</v>
      </c>
      <c r="E38" s="155" t="s">
        <v>1857</v>
      </c>
      <c r="F38" s="155" t="s">
        <v>2076</v>
      </c>
      <c r="G38" s="142"/>
      <c r="H38" s="142"/>
      <c r="I38" s="142"/>
      <c r="J38" s="142">
        <v>0</v>
      </c>
      <c r="K38" s="142"/>
      <c r="L38" s="142"/>
      <c r="M38" s="142"/>
      <c r="N38" s="318" t="s">
        <v>2255</v>
      </c>
      <c r="O38" s="200"/>
      <c r="P38" s="207"/>
      <c r="Q38" s="198">
        <v>341</v>
      </c>
      <c r="R38" s="197">
        <v>26</v>
      </c>
    </row>
    <row r="39" spans="1:18" s="67" customFormat="1" ht="36.75" hidden="1" customHeight="1">
      <c r="A39" s="76">
        <v>32</v>
      </c>
      <c r="B39" s="77" t="s">
        <v>652</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653</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654</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655</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656</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657</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77" priority="1" stopIfTrue="1" operator="greaterThan">
      <formula>1630</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2.8554687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2185</v>
      </c>
      <c r="E3" s="613"/>
      <c r="F3" s="310"/>
      <c r="G3" s="614" t="s">
        <v>514</v>
      </c>
      <c r="H3" s="614"/>
      <c r="I3" s="618" t="s">
        <v>1278</v>
      </c>
      <c r="J3" s="618"/>
      <c r="K3" s="615" t="s">
        <v>633</v>
      </c>
      <c r="L3" s="615"/>
      <c r="M3" s="617" t="s">
        <v>1287</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2213</v>
      </c>
      <c r="N4" s="621"/>
      <c r="O4" s="621"/>
      <c r="P4" s="405"/>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69" customHeight="1">
      <c r="A8" s="76">
        <v>1</v>
      </c>
      <c r="B8" s="77" t="s">
        <v>321</v>
      </c>
      <c r="C8" s="200">
        <v>522</v>
      </c>
      <c r="D8" s="78">
        <v>34555</v>
      </c>
      <c r="E8" s="155" t="s">
        <v>2072</v>
      </c>
      <c r="F8" s="155" t="s">
        <v>2073</v>
      </c>
      <c r="G8" s="320">
        <v>1573</v>
      </c>
      <c r="H8" s="320">
        <v>1565</v>
      </c>
      <c r="I8" s="320">
        <v>1579</v>
      </c>
      <c r="J8" s="320">
        <v>1579</v>
      </c>
      <c r="K8" s="320">
        <v>1607</v>
      </c>
      <c r="L8" s="320"/>
      <c r="M8" s="320"/>
      <c r="N8" s="321">
        <v>1607</v>
      </c>
      <c r="O8" s="322"/>
      <c r="P8" s="406" t="s">
        <v>2280</v>
      </c>
      <c r="Q8" s="198">
        <v>219</v>
      </c>
      <c r="R8" s="197">
        <v>8</v>
      </c>
    </row>
    <row r="9" spans="1:18" s="67" customFormat="1" ht="69" customHeight="1">
      <c r="A9" s="76">
        <v>2</v>
      </c>
      <c r="B9" s="77" t="s">
        <v>322</v>
      </c>
      <c r="C9" s="200">
        <v>871</v>
      </c>
      <c r="D9" s="78">
        <v>33166</v>
      </c>
      <c r="E9" s="155" t="s">
        <v>1335</v>
      </c>
      <c r="F9" s="155" t="s">
        <v>1999</v>
      </c>
      <c r="G9" s="320">
        <v>1504</v>
      </c>
      <c r="H9" s="320" t="s">
        <v>2240</v>
      </c>
      <c r="I9" s="320" t="s">
        <v>2241</v>
      </c>
      <c r="J9" s="320">
        <v>1504</v>
      </c>
      <c r="K9" s="320" t="s">
        <v>2241</v>
      </c>
      <c r="L9" s="320"/>
      <c r="M9" s="320"/>
      <c r="N9" s="321">
        <v>1504</v>
      </c>
      <c r="O9" s="322"/>
      <c r="P9" s="406" t="s">
        <v>2284</v>
      </c>
      <c r="Q9" s="198">
        <v>227</v>
      </c>
      <c r="R9" s="197">
        <v>9</v>
      </c>
    </row>
    <row r="10" spans="1:18" s="67" customFormat="1" ht="69" customHeight="1">
      <c r="A10" s="76">
        <v>3</v>
      </c>
      <c r="B10" s="77" t="s">
        <v>323</v>
      </c>
      <c r="C10" s="200">
        <v>508</v>
      </c>
      <c r="D10" s="78">
        <v>33164</v>
      </c>
      <c r="E10" s="155" t="s">
        <v>2036</v>
      </c>
      <c r="F10" s="155" t="s">
        <v>2029</v>
      </c>
      <c r="G10" s="320">
        <v>1447</v>
      </c>
      <c r="H10" s="320" t="s">
        <v>2240</v>
      </c>
      <c r="I10" s="320">
        <v>1470</v>
      </c>
      <c r="J10" s="320">
        <v>1470</v>
      </c>
      <c r="K10" s="320">
        <v>1476</v>
      </c>
      <c r="L10" s="320"/>
      <c r="M10" s="320"/>
      <c r="N10" s="321">
        <v>1476</v>
      </c>
      <c r="O10" s="322"/>
      <c r="P10" s="406" t="s">
        <v>2285</v>
      </c>
      <c r="Q10" s="198">
        <v>235</v>
      </c>
      <c r="R10" s="197">
        <v>10</v>
      </c>
    </row>
    <row r="11" spans="1:18" s="67" customFormat="1" ht="69" customHeight="1">
      <c r="A11" s="76">
        <v>4</v>
      </c>
      <c r="B11" s="77" t="s">
        <v>324</v>
      </c>
      <c r="C11" s="200">
        <v>624</v>
      </c>
      <c r="D11" s="78">
        <v>35239</v>
      </c>
      <c r="E11" s="155" t="s">
        <v>1729</v>
      </c>
      <c r="F11" s="155" t="s">
        <v>1719</v>
      </c>
      <c r="G11" s="320">
        <v>1463</v>
      </c>
      <c r="H11" s="320" t="s">
        <v>2240</v>
      </c>
      <c r="I11" s="320">
        <v>1467</v>
      </c>
      <c r="J11" s="320">
        <v>1467</v>
      </c>
      <c r="K11" s="320">
        <v>1436</v>
      </c>
      <c r="L11" s="320"/>
      <c r="M11" s="320"/>
      <c r="N11" s="321">
        <v>1467</v>
      </c>
      <c r="O11" s="322"/>
      <c r="P11" s="406" t="s">
        <v>2280</v>
      </c>
      <c r="Q11" s="198">
        <v>243</v>
      </c>
      <c r="R11" s="197">
        <v>11</v>
      </c>
    </row>
    <row r="12" spans="1:18" s="67" customFormat="1" ht="69" customHeight="1">
      <c r="A12" s="76">
        <v>5</v>
      </c>
      <c r="B12" s="77" t="s">
        <v>325</v>
      </c>
      <c r="C12" s="200">
        <v>591</v>
      </c>
      <c r="D12" s="78">
        <v>33555</v>
      </c>
      <c r="E12" s="155" t="s">
        <v>1685</v>
      </c>
      <c r="F12" s="155" t="s">
        <v>1677</v>
      </c>
      <c r="G12" s="320">
        <v>1393</v>
      </c>
      <c r="H12" s="320">
        <v>1391</v>
      </c>
      <c r="I12" s="320">
        <v>1382</v>
      </c>
      <c r="J12" s="320">
        <v>1393</v>
      </c>
      <c r="K12" s="320">
        <v>1149</v>
      </c>
      <c r="L12" s="320"/>
      <c r="M12" s="320"/>
      <c r="N12" s="321">
        <v>1393</v>
      </c>
      <c r="O12" s="322"/>
      <c r="P12" s="406" t="s">
        <v>2284</v>
      </c>
      <c r="Q12" s="198">
        <v>251</v>
      </c>
      <c r="R12" s="197">
        <v>12</v>
      </c>
    </row>
    <row r="13" spans="1:18" s="67" customFormat="1" ht="69" customHeight="1">
      <c r="A13" s="76">
        <v>6</v>
      </c>
      <c r="B13" s="77" t="s">
        <v>326</v>
      </c>
      <c r="C13" s="200">
        <v>573</v>
      </c>
      <c r="D13" s="78">
        <v>33015</v>
      </c>
      <c r="E13" s="155" t="s">
        <v>1673</v>
      </c>
      <c r="F13" s="155" t="s">
        <v>1665</v>
      </c>
      <c r="G13" s="320">
        <v>1316</v>
      </c>
      <c r="H13" s="320" t="s">
        <v>2240</v>
      </c>
      <c r="I13" s="320" t="s">
        <v>2240</v>
      </c>
      <c r="J13" s="320">
        <v>1316</v>
      </c>
      <c r="K13" s="320" t="s">
        <v>2241</v>
      </c>
      <c r="L13" s="320"/>
      <c r="M13" s="320"/>
      <c r="N13" s="321">
        <v>1316</v>
      </c>
      <c r="O13" s="322"/>
      <c r="P13" s="406" t="s">
        <v>2283</v>
      </c>
      <c r="Q13" s="198">
        <v>259</v>
      </c>
      <c r="R13" s="197">
        <v>13</v>
      </c>
    </row>
    <row r="14" spans="1:18" s="67" customFormat="1" ht="69" customHeight="1">
      <c r="A14" s="76">
        <v>7</v>
      </c>
      <c r="B14" s="77" t="s">
        <v>327</v>
      </c>
      <c r="C14" s="200">
        <v>787</v>
      </c>
      <c r="D14" s="78">
        <v>32888</v>
      </c>
      <c r="E14" s="155" t="s">
        <v>1897</v>
      </c>
      <c r="F14" s="155" t="s">
        <v>1887</v>
      </c>
      <c r="G14" s="320">
        <v>1296</v>
      </c>
      <c r="H14" s="320">
        <v>1302</v>
      </c>
      <c r="I14" s="320">
        <v>1276</v>
      </c>
      <c r="J14" s="320">
        <v>1302</v>
      </c>
      <c r="K14" s="320">
        <v>1306</v>
      </c>
      <c r="L14" s="320"/>
      <c r="M14" s="320"/>
      <c r="N14" s="321">
        <v>1306</v>
      </c>
      <c r="O14" s="322"/>
      <c r="P14" s="406" t="s">
        <v>2281</v>
      </c>
      <c r="Q14" s="198">
        <v>267</v>
      </c>
      <c r="R14" s="197">
        <v>14</v>
      </c>
    </row>
    <row r="15" spans="1:18" s="67" customFormat="1" ht="69" customHeight="1">
      <c r="A15" s="76">
        <v>8</v>
      </c>
      <c r="B15" s="77" t="s">
        <v>328</v>
      </c>
      <c r="C15" s="200">
        <v>720</v>
      </c>
      <c r="D15" s="78">
        <v>35254</v>
      </c>
      <c r="E15" s="155" t="s">
        <v>1825</v>
      </c>
      <c r="F15" s="155" t="s">
        <v>1816</v>
      </c>
      <c r="G15" s="320">
        <v>1267</v>
      </c>
      <c r="H15" s="320">
        <v>1265</v>
      </c>
      <c r="I15" s="320">
        <v>1302</v>
      </c>
      <c r="J15" s="320">
        <v>1302</v>
      </c>
      <c r="K15" s="320">
        <v>1263</v>
      </c>
      <c r="L15" s="320"/>
      <c r="M15" s="320"/>
      <c r="N15" s="321">
        <v>1302</v>
      </c>
      <c r="O15" s="322"/>
      <c r="P15" s="406" t="s">
        <v>2250</v>
      </c>
      <c r="Q15" s="198">
        <v>275</v>
      </c>
      <c r="R15" s="197">
        <v>15</v>
      </c>
    </row>
    <row r="16" spans="1:18" s="67" customFormat="1" ht="69" customHeight="1">
      <c r="A16" s="76">
        <v>9</v>
      </c>
      <c r="B16" s="77" t="s">
        <v>329</v>
      </c>
      <c r="C16" s="200">
        <v>688</v>
      </c>
      <c r="D16" s="78">
        <v>0</v>
      </c>
      <c r="E16" s="155" t="s">
        <v>1782</v>
      </c>
      <c r="F16" s="155" t="s">
        <v>1772</v>
      </c>
      <c r="G16" s="320">
        <v>1219</v>
      </c>
      <c r="H16" s="320">
        <v>1249</v>
      </c>
      <c r="I16" s="320">
        <v>1296</v>
      </c>
      <c r="J16" s="320">
        <v>1296</v>
      </c>
      <c r="K16" s="320">
        <v>1276</v>
      </c>
      <c r="L16" s="320"/>
      <c r="M16" s="320"/>
      <c r="N16" s="321">
        <v>1296</v>
      </c>
      <c r="O16" s="322"/>
      <c r="P16" s="406" t="s">
        <v>2282</v>
      </c>
      <c r="Q16" s="198">
        <v>281</v>
      </c>
      <c r="R16" s="197">
        <v>16</v>
      </c>
    </row>
    <row r="17" spans="1:18" s="67" customFormat="1" ht="69" customHeight="1">
      <c r="A17" s="76">
        <v>10</v>
      </c>
      <c r="B17" s="77" t="s">
        <v>330</v>
      </c>
      <c r="C17" s="200">
        <v>539</v>
      </c>
      <c r="D17" s="78">
        <v>34559</v>
      </c>
      <c r="E17" s="155" t="s">
        <v>1715</v>
      </c>
      <c r="F17" s="155" t="s">
        <v>1709</v>
      </c>
      <c r="G17" s="320">
        <v>1279</v>
      </c>
      <c r="H17" s="320">
        <v>1269</v>
      </c>
      <c r="I17" s="320">
        <v>1295</v>
      </c>
      <c r="J17" s="320">
        <v>1295</v>
      </c>
      <c r="K17" s="320">
        <v>1065</v>
      </c>
      <c r="L17" s="320"/>
      <c r="M17" s="320"/>
      <c r="N17" s="321">
        <v>1295</v>
      </c>
      <c r="O17" s="322"/>
      <c r="P17" s="406" t="s">
        <v>2281</v>
      </c>
      <c r="Q17" s="198">
        <v>287</v>
      </c>
      <c r="R17" s="197">
        <v>17</v>
      </c>
    </row>
    <row r="18" spans="1:18" s="67" customFormat="1" ht="69" customHeight="1">
      <c r="A18" s="76">
        <v>11</v>
      </c>
      <c r="B18" s="77" t="s">
        <v>331</v>
      </c>
      <c r="C18" s="200">
        <v>796</v>
      </c>
      <c r="D18" s="78">
        <v>34602</v>
      </c>
      <c r="E18" s="155" t="s">
        <v>1912</v>
      </c>
      <c r="F18" s="155" t="s">
        <v>1903</v>
      </c>
      <c r="G18" s="320">
        <v>1253</v>
      </c>
      <c r="H18" s="320">
        <v>1229</v>
      </c>
      <c r="I18" s="320">
        <v>1219</v>
      </c>
      <c r="J18" s="320">
        <v>1253</v>
      </c>
      <c r="K18" s="320">
        <v>1197</v>
      </c>
      <c r="L18" s="320"/>
      <c r="M18" s="320"/>
      <c r="N18" s="321">
        <v>1253</v>
      </c>
      <c r="O18" s="322"/>
      <c r="P18" s="406" t="s">
        <v>2279</v>
      </c>
      <c r="Q18" s="198">
        <v>293</v>
      </c>
      <c r="R18" s="197">
        <v>18</v>
      </c>
    </row>
    <row r="19" spans="1:18" s="67" customFormat="1" ht="69" customHeight="1">
      <c r="A19" s="76">
        <v>12</v>
      </c>
      <c r="B19" s="77" t="s">
        <v>332</v>
      </c>
      <c r="C19" s="200">
        <v>730</v>
      </c>
      <c r="D19" s="78">
        <v>34746</v>
      </c>
      <c r="E19" s="155" t="s">
        <v>1841</v>
      </c>
      <c r="F19" s="155" t="s">
        <v>1832</v>
      </c>
      <c r="G19" s="320" t="s">
        <v>2240</v>
      </c>
      <c r="H19" s="320">
        <v>1220</v>
      </c>
      <c r="I19" s="320">
        <v>1209</v>
      </c>
      <c r="J19" s="320">
        <v>1220</v>
      </c>
      <c r="K19" s="320" t="s">
        <v>2241</v>
      </c>
      <c r="L19" s="320"/>
      <c r="M19" s="320"/>
      <c r="N19" s="321">
        <v>1220</v>
      </c>
      <c r="O19" s="322"/>
      <c r="P19" s="406" t="s">
        <v>2280</v>
      </c>
      <c r="Q19" s="198">
        <v>299</v>
      </c>
      <c r="R19" s="197">
        <v>19</v>
      </c>
    </row>
    <row r="20" spans="1:18" s="67" customFormat="1" ht="69" hidden="1" customHeight="1">
      <c r="A20" s="76">
        <v>13</v>
      </c>
      <c r="B20" s="77" t="s">
        <v>333</v>
      </c>
      <c r="C20" s="200" t="s">
        <v>1705</v>
      </c>
      <c r="D20" s="78" t="s">
        <v>1705</v>
      </c>
      <c r="E20" s="155" t="s">
        <v>1705</v>
      </c>
      <c r="F20" s="155" t="s">
        <v>1705</v>
      </c>
      <c r="G20" s="142"/>
      <c r="H20" s="142"/>
      <c r="I20" s="142"/>
      <c r="J20" s="154">
        <v>0</v>
      </c>
      <c r="K20" s="171"/>
      <c r="L20" s="171"/>
      <c r="M20" s="171"/>
      <c r="N20" s="153">
        <v>0</v>
      </c>
      <c r="O20" s="200"/>
      <c r="P20" s="407"/>
      <c r="Q20" s="198">
        <v>305</v>
      </c>
      <c r="R20" s="197">
        <v>20</v>
      </c>
    </row>
    <row r="21" spans="1:18" s="67" customFormat="1" ht="69" hidden="1" customHeight="1">
      <c r="A21" s="76">
        <v>14</v>
      </c>
      <c r="B21" s="77" t="s">
        <v>334</v>
      </c>
      <c r="C21" s="200" t="s">
        <v>1705</v>
      </c>
      <c r="D21" s="78" t="s">
        <v>1705</v>
      </c>
      <c r="E21" s="155" t="s">
        <v>1705</v>
      </c>
      <c r="F21" s="155" t="s">
        <v>1705</v>
      </c>
      <c r="G21" s="142"/>
      <c r="H21" s="142"/>
      <c r="I21" s="142"/>
      <c r="J21" s="154">
        <v>0</v>
      </c>
      <c r="K21" s="171"/>
      <c r="L21" s="171"/>
      <c r="M21" s="171"/>
      <c r="N21" s="153">
        <v>0</v>
      </c>
      <c r="O21" s="200"/>
      <c r="P21" s="407"/>
      <c r="Q21" s="198"/>
      <c r="R21" s="197"/>
    </row>
    <row r="22" spans="1:18" s="67" customFormat="1" ht="69" hidden="1" customHeight="1">
      <c r="A22" s="76">
        <v>15</v>
      </c>
      <c r="B22" s="77" t="s">
        <v>335</v>
      </c>
      <c r="C22" s="200" t="s">
        <v>1705</v>
      </c>
      <c r="D22" s="78" t="s">
        <v>1705</v>
      </c>
      <c r="E22" s="155" t="s">
        <v>1705</v>
      </c>
      <c r="F22" s="155" t="s">
        <v>1705</v>
      </c>
      <c r="G22" s="142"/>
      <c r="H22" s="142"/>
      <c r="I22" s="142"/>
      <c r="J22" s="154">
        <v>0</v>
      </c>
      <c r="K22" s="171"/>
      <c r="L22" s="171"/>
      <c r="M22" s="171"/>
      <c r="N22" s="153">
        <v>0</v>
      </c>
      <c r="O22" s="200"/>
      <c r="P22" s="407"/>
      <c r="Q22" s="198"/>
      <c r="R22" s="197"/>
    </row>
    <row r="23" spans="1:18" s="67" customFormat="1" ht="36.75" hidden="1" customHeight="1">
      <c r="A23" s="76">
        <v>16</v>
      </c>
      <c r="B23" s="77" t="s">
        <v>336</v>
      </c>
      <c r="C23" s="200" t="s">
        <v>1705</v>
      </c>
      <c r="D23" s="78" t="s">
        <v>1705</v>
      </c>
      <c r="E23" s="155" t="s">
        <v>1705</v>
      </c>
      <c r="F23" s="155" t="s">
        <v>1705</v>
      </c>
      <c r="G23" s="142"/>
      <c r="H23" s="142"/>
      <c r="I23" s="142"/>
      <c r="J23" s="154">
        <v>0</v>
      </c>
      <c r="K23" s="171"/>
      <c r="L23" s="171"/>
      <c r="M23" s="171"/>
      <c r="N23" s="153">
        <v>0</v>
      </c>
      <c r="O23" s="200"/>
      <c r="P23" s="407"/>
      <c r="Q23" s="198"/>
      <c r="R23" s="197"/>
    </row>
    <row r="24" spans="1:18" s="67" customFormat="1" ht="36.75" hidden="1" customHeight="1">
      <c r="A24" s="76">
        <v>17</v>
      </c>
      <c r="B24" s="77" t="s">
        <v>337</v>
      </c>
      <c r="C24" s="200" t="s">
        <v>1705</v>
      </c>
      <c r="D24" s="78" t="s">
        <v>1705</v>
      </c>
      <c r="E24" s="155" t="s">
        <v>1705</v>
      </c>
      <c r="F24" s="155" t="s">
        <v>1705</v>
      </c>
      <c r="G24" s="142"/>
      <c r="H24" s="142"/>
      <c r="I24" s="142"/>
      <c r="J24" s="154">
        <v>0</v>
      </c>
      <c r="K24" s="171"/>
      <c r="L24" s="171"/>
      <c r="M24" s="171"/>
      <c r="N24" s="153">
        <v>0</v>
      </c>
      <c r="O24" s="200"/>
      <c r="P24" s="407"/>
      <c r="Q24" s="198"/>
      <c r="R24" s="197"/>
    </row>
    <row r="25" spans="1:18" s="67" customFormat="1" ht="36.75" hidden="1" customHeight="1">
      <c r="A25" s="76">
        <v>18</v>
      </c>
      <c r="B25" s="77" t="s">
        <v>338</v>
      </c>
      <c r="C25" s="200" t="s">
        <v>1705</v>
      </c>
      <c r="D25" s="78" t="s">
        <v>1705</v>
      </c>
      <c r="E25" s="155" t="s">
        <v>1705</v>
      </c>
      <c r="F25" s="155" t="s">
        <v>1705</v>
      </c>
      <c r="G25" s="142"/>
      <c r="H25" s="142"/>
      <c r="I25" s="142"/>
      <c r="J25" s="154">
        <v>0</v>
      </c>
      <c r="K25" s="171"/>
      <c r="L25" s="171"/>
      <c r="M25" s="171"/>
      <c r="N25" s="153">
        <v>0</v>
      </c>
      <c r="O25" s="200"/>
      <c r="P25" s="407"/>
      <c r="Q25" s="198"/>
      <c r="R25" s="197"/>
    </row>
    <row r="26" spans="1:18" s="67" customFormat="1" ht="36.75" hidden="1" customHeight="1">
      <c r="A26" s="76">
        <v>19</v>
      </c>
      <c r="B26" s="77" t="s">
        <v>339</v>
      </c>
      <c r="C26" s="200" t="s">
        <v>1705</v>
      </c>
      <c r="D26" s="78" t="s">
        <v>1705</v>
      </c>
      <c r="E26" s="155" t="s">
        <v>1705</v>
      </c>
      <c r="F26" s="155" t="s">
        <v>1705</v>
      </c>
      <c r="G26" s="142"/>
      <c r="H26" s="142"/>
      <c r="I26" s="142"/>
      <c r="J26" s="154">
        <v>0</v>
      </c>
      <c r="K26" s="171"/>
      <c r="L26" s="171"/>
      <c r="M26" s="171"/>
      <c r="N26" s="153">
        <v>0</v>
      </c>
      <c r="O26" s="200"/>
      <c r="P26" s="407"/>
      <c r="Q26" s="198"/>
      <c r="R26" s="197"/>
    </row>
    <row r="27" spans="1:18" s="67" customFormat="1" ht="36.75" hidden="1" customHeight="1">
      <c r="A27" s="76">
        <v>20</v>
      </c>
      <c r="B27" s="77" t="s">
        <v>340</v>
      </c>
      <c r="C27" s="200" t="s">
        <v>1705</v>
      </c>
      <c r="D27" s="78" t="s">
        <v>1705</v>
      </c>
      <c r="E27" s="155" t="s">
        <v>1705</v>
      </c>
      <c r="F27" s="155" t="s">
        <v>1705</v>
      </c>
      <c r="G27" s="142"/>
      <c r="H27" s="142"/>
      <c r="I27" s="142"/>
      <c r="J27" s="154">
        <v>0</v>
      </c>
      <c r="K27" s="171"/>
      <c r="L27" s="171"/>
      <c r="M27" s="171"/>
      <c r="N27" s="153">
        <v>0</v>
      </c>
      <c r="O27" s="200"/>
      <c r="P27" s="407"/>
      <c r="Q27" s="198"/>
      <c r="R27" s="197"/>
    </row>
    <row r="28" spans="1:18" s="67" customFormat="1" ht="36.75" hidden="1" customHeight="1">
      <c r="A28" s="76">
        <v>21</v>
      </c>
      <c r="B28" s="77" t="s">
        <v>341</v>
      </c>
      <c r="C28" s="200" t="s">
        <v>1705</v>
      </c>
      <c r="D28" s="78" t="s">
        <v>1705</v>
      </c>
      <c r="E28" s="155" t="s">
        <v>1705</v>
      </c>
      <c r="F28" s="155" t="s">
        <v>1705</v>
      </c>
      <c r="G28" s="142"/>
      <c r="H28" s="142"/>
      <c r="I28" s="142"/>
      <c r="J28" s="154">
        <v>0</v>
      </c>
      <c r="K28" s="171"/>
      <c r="L28" s="171"/>
      <c r="M28" s="171"/>
      <c r="N28" s="153">
        <v>0</v>
      </c>
      <c r="O28" s="200"/>
      <c r="P28" s="407"/>
      <c r="Q28" s="198"/>
      <c r="R28" s="197"/>
    </row>
    <row r="29" spans="1:18" s="67" customFormat="1" ht="36.75" hidden="1" customHeight="1">
      <c r="A29" s="76">
        <v>22</v>
      </c>
      <c r="B29" s="77" t="s">
        <v>342</v>
      </c>
      <c r="C29" s="200" t="s">
        <v>1705</v>
      </c>
      <c r="D29" s="78" t="s">
        <v>1705</v>
      </c>
      <c r="E29" s="155" t="s">
        <v>1705</v>
      </c>
      <c r="F29" s="155" t="s">
        <v>1705</v>
      </c>
      <c r="G29" s="142"/>
      <c r="H29" s="142"/>
      <c r="I29" s="142"/>
      <c r="J29" s="154">
        <v>0</v>
      </c>
      <c r="K29" s="171"/>
      <c r="L29" s="171"/>
      <c r="M29" s="171"/>
      <c r="N29" s="153">
        <v>0</v>
      </c>
      <c r="O29" s="200"/>
      <c r="P29" s="407"/>
      <c r="Q29" s="198"/>
      <c r="R29" s="197"/>
    </row>
    <row r="30" spans="1:18" s="67" customFormat="1" ht="36.75" hidden="1" customHeight="1">
      <c r="A30" s="76">
        <v>23</v>
      </c>
      <c r="B30" s="77" t="s">
        <v>343</v>
      </c>
      <c r="C30" s="200" t="s">
        <v>1705</v>
      </c>
      <c r="D30" s="78" t="s">
        <v>1705</v>
      </c>
      <c r="E30" s="155" t="s">
        <v>1705</v>
      </c>
      <c r="F30" s="155" t="s">
        <v>1705</v>
      </c>
      <c r="G30" s="142"/>
      <c r="H30" s="142"/>
      <c r="I30" s="142"/>
      <c r="J30" s="154">
        <v>0</v>
      </c>
      <c r="K30" s="171"/>
      <c r="L30" s="171"/>
      <c r="M30" s="171"/>
      <c r="N30" s="153">
        <v>0</v>
      </c>
      <c r="O30" s="200"/>
      <c r="P30" s="407"/>
      <c r="Q30" s="198"/>
      <c r="R30" s="197"/>
    </row>
    <row r="31" spans="1:18" s="67" customFormat="1" ht="36.75" hidden="1" customHeight="1">
      <c r="A31" s="76">
        <v>24</v>
      </c>
      <c r="B31" s="77" t="s">
        <v>344</v>
      </c>
      <c r="C31" s="200" t="s">
        <v>1705</v>
      </c>
      <c r="D31" s="78" t="s">
        <v>1705</v>
      </c>
      <c r="E31" s="155" t="s">
        <v>1705</v>
      </c>
      <c r="F31" s="155" t="s">
        <v>1705</v>
      </c>
      <c r="G31" s="142"/>
      <c r="H31" s="142"/>
      <c r="I31" s="142"/>
      <c r="J31" s="154">
        <v>0</v>
      </c>
      <c r="K31" s="171"/>
      <c r="L31" s="171"/>
      <c r="M31" s="171"/>
      <c r="N31" s="153">
        <v>0</v>
      </c>
      <c r="O31" s="200"/>
      <c r="P31" s="407"/>
      <c r="Q31" s="198"/>
      <c r="R31" s="197"/>
    </row>
    <row r="32" spans="1:18" s="67" customFormat="1" ht="36.75" hidden="1" customHeight="1">
      <c r="A32" s="76">
        <v>25</v>
      </c>
      <c r="B32" s="77" t="s">
        <v>345</v>
      </c>
      <c r="C32" s="200" t="s">
        <v>1705</v>
      </c>
      <c r="D32" s="78" t="s">
        <v>1705</v>
      </c>
      <c r="E32" s="155" t="s">
        <v>1705</v>
      </c>
      <c r="F32" s="155" t="s">
        <v>1705</v>
      </c>
      <c r="G32" s="142"/>
      <c r="H32" s="142"/>
      <c r="I32" s="142"/>
      <c r="J32" s="154">
        <v>0</v>
      </c>
      <c r="K32" s="171"/>
      <c r="L32" s="171"/>
      <c r="M32" s="171"/>
      <c r="N32" s="153">
        <v>0</v>
      </c>
      <c r="O32" s="200"/>
      <c r="P32" s="407"/>
      <c r="Q32" s="198"/>
      <c r="R32" s="197"/>
    </row>
    <row r="33" spans="1:18" s="67" customFormat="1" ht="36.75" hidden="1" customHeight="1">
      <c r="A33" s="76">
        <v>26</v>
      </c>
      <c r="B33" s="77" t="s">
        <v>646</v>
      </c>
      <c r="C33" s="200" t="s">
        <v>1705</v>
      </c>
      <c r="D33" s="78" t="s">
        <v>1705</v>
      </c>
      <c r="E33" s="155" t="s">
        <v>1705</v>
      </c>
      <c r="F33" s="155" t="s">
        <v>1705</v>
      </c>
      <c r="G33" s="142"/>
      <c r="H33" s="142"/>
      <c r="I33" s="142"/>
      <c r="J33" s="154">
        <v>0</v>
      </c>
      <c r="K33" s="171"/>
      <c r="L33" s="171"/>
      <c r="M33" s="171"/>
      <c r="N33" s="153">
        <v>0</v>
      </c>
      <c r="O33" s="200"/>
      <c r="P33" s="407"/>
      <c r="Q33" s="198">
        <v>311</v>
      </c>
      <c r="R33" s="197">
        <v>21</v>
      </c>
    </row>
    <row r="34" spans="1:18" s="67" customFormat="1" ht="36.75" hidden="1" customHeight="1">
      <c r="A34" s="76">
        <v>27</v>
      </c>
      <c r="B34" s="77" t="s">
        <v>647</v>
      </c>
      <c r="C34" s="200" t="s">
        <v>1705</v>
      </c>
      <c r="D34" s="78" t="s">
        <v>1705</v>
      </c>
      <c r="E34" s="155" t="s">
        <v>1705</v>
      </c>
      <c r="F34" s="155" t="s">
        <v>1705</v>
      </c>
      <c r="G34" s="142"/>
      <c r="H34" s="142"/>
      <c r="I34" s="142"/>
      <c r="J34" s="154">
        <v>0</v>
      </c>
      <c r="K34" s="171"/>
      <c r="L34" s="171"/>
      <c r="M34" s="171"/>
      <c r="N34" s="153">
        <v>0</v>
      </c>
      <c r="O34" s="200"/>
      <c r="P34" s="407"/>
      <c r="Q34" s="198">
        <v>317</v>
      </c>
      <c r="R34" s="197">
        <v>22</v>
      </c>
    </row>
    <row r="35" spans="1:18" s="67" customFormat="1" ht="36.75" hidden="1" customHeight="1">
      <c r="A35" s="76">
        <v>28</v>
      </c>
      <c r="B35" s="77" t="s">
        <v>648</v>
      </c>
      <c r="C35" s="200" t="s">
        <v>1705</v>
      </c>
      <c r="D35" s="78" t="s">
        <v>1705</v>
      </c>
      <c r="E35" s="155" t="s">
        <v>1705</v>
      </c>
      <c r="F35" s="155" t="s">
        <v>1705</v>
      </c>
      <c r="G35" s="142"/>
      <c r="H35" s="142"/>
      <c r="I35" s="142"/>
      <c r="J35" s="154">
        <v>0</v>
      </c>
      <c r="K35" s="171"/>
      <c r="L35" s="171"/>
      <c r="M35" s="171"/>
      <c r="N35" s="153">
        <v>0</v>
      </c>
      <c r="O35" s="200"/>
      <c r="P35" s="407"/>
      <c r="Q35" s="198">
        <v>323</v>
      </c>
      <c r="R35" s="197">
        <v>23</v>
      </c>
    </row>
    <row r="36" spans="1:18" s="67" customFormat="1" ht="36.75" hidden="1" customHeight="1">
      <c r="A36" s="76">
        <v>29</v>
      </c>
      <c r="B36" s="77" t="s">
        <v>649</v>
      </c>
      <c r="C36" s="200" t="s">
        <v>1705</v>
      </c>
      <c r="D36" s="78" t="s">
        <v>1705</v>
      </c>
      <c r="E36" s="155" t="s">
        <v>1705</v>
      </c>
      <c r="F36" s="155" t="s">
        <v>1705</v>
      </c>
      <c r="G36" s="142"/>
      <c r="H36" s="142"/>
      <c r="I36" s="142"/>
      <c r="J36" s="154">
        <v>0</v>
      </c>
      <c r="K36" s="171"/>
      <c r="L36" s="171"/>
      <c r="M36" s="171"/>
      <c r="N36" s="153">
        <v>0</v>
      </c>
      <c r="O36" s="200"/>
      <c r="P36" s="407"/>
      <c r="Q36" s="198">
        <v>329</v>
      </c>
      <c r="R36" s="197">
        <v>24</v>
      </c>
    </row>
    <row r="37" spans="1:18" s="67" customFormat="1" ht="36.75" hidden="1" customHeight="1">
      <c r="A37" s="76">
        <v>30</v>
      </c>
      <c r="B37" s="77" t="s">
        <v>650</v>
      </c>
      <c r="C37" s="200" t="s">
        <v>1705</v>
      </c>
      <c r="D37" s="78" t="s">
        <v>1705</v>
      </c>
      <c r="E37" s="155" t="s">
        <v>1705</v>
      </c>
      <c r="F37" s="155" t="s">
        <v>1705</v>
      </c>
      <c r="G37" s="142"/>
      <c r="H37" s="142"/>
      <c r="I37" s="142"/>
      <c r="J37" s="154">
        <v>0</v>
      </c>
      <c r="K37" s="171"/>
      <c r="L37" s="171"/>
      <c r="M37" s="171"/>
      <c r="N37" s="153">
        <v>0</v>
      </c>
      <c r="O37" s="200"/>
      <c r="P37" s="407"/>
      <c r="Q37" s="198">
        <v>335</v>
      </c>
      <c r="R37" s="197">
        <v>25</v>
      </c>
    </row>
    <row r="38" spans="1:18" s="67" customFormat="1" ht="36.75" hidden="1" customHeight="1">
      <c r="A38" s="76">
        <v>31</v>
      </c>
      <c r="B38" s="77" t="s">
        <v>651</v>
      </c>
      <c r="C38" s="200" t="s">
        <v>1705</v>
      </c>
      <c r="D38" s="78" t="s">
        <v>1705</v>
      </c>
      <c r="E38" s="155" t="s">
        <v>1705</v>
      </c>
      <c r="F38" s="155" t="s">
        <v>1705</v>
      </c>
      <c r="G38" s="142"/>
      <c r="H38" s="142"/>
      <c r="I38" s="142"/>
      <c r="J38" s="154">
        <v>0</v>
      </c>
      <c r="K38" s="171"/>
      <c r="L38" s="171"/>
      <c r="M38" s="171"/>
      <c r="N38" s="153">
        <v>0</v>
      </c>
      <c r="O38" s="200"/>
      <c r="P38" s="407"/>
      <c r="Q38" s="198">
        <v>341</v>
      </c>
      <c r="R38" s="197">
        <v>26</v>
      </c>
    </row>
    <row r="39" spans="1:18" s="67" customFormat="1" ht="36.75" hidden="1" customHeight="1">
      <c r="A39" s="76">
        <v>32</v>
      </c>
      <c r="B39" s="77" t="s">
        <v>652</v>
      </c>
      <c r="C39" s="200" t="s">
        <v>1705</v>
      </c>
      <c r="D39" s="78" t="s">
        <v>1705</v>
      </c>
      <c r="E39" s="155" t="s">
        <v>1705</v>
      </c>
      <c r="F39" s="155" t="s">
        <v>1705</v>
      </c>
      <c r="G39" s="142"/>
      <c r="H39" s="142"/>
      <c r="I39" s="142"/>
      <c r="J39" s="154">
        <v>0</v>
      </c>
      <c r="K39" s="171"/>
      <c r="L39" s="171"/>
      <c r="M39" s="171"/>
      <c r="N39" s="153">
        <v>0</v>
      </c>
      <c r="O39" s="200"/>
      <c r="P39" s="407"/>
      <c r="Q39" s="198">
        <v>347</v>
      </c>
      <c r="R39" s="197">
        <v>27</v>
      </c>
    </row>
    <row r="40" spans="1:18" s="67" customFormat="1" ht="36.75" hidden="1" customHeight="1">
      <c r="A40" s="76">
        <v>33</v>
      </c>
      <c r="B40" s="77" t="s">
        <v>653</v>
      </c>
      <c r="C40" s="200" t="s">
        <v>1705</v>
      </c>
      <c r="D40" s="78" t="s">
        <v>1705</v>
      </c>
      <c r="E40" s="155" t="s">
        <v>1705</v>
      </c>
      <c r="F40" s="155" t="s">
        <v>1705</v>
      </c>
      <c r="G40" s="142"/>
      <c r="H40" s="142"/>
      <c r="I40" s="142"/>
      <c r="J40" s="154">
        <v>0</v>
      </c>
      <c r="K40" s="171"/>
      <c r="L40" s="171"/>
      <c r="M40" s="171"/>
      <c r="N40" s="153">
        <v>0</v>
      </c>
      <c r="O40" s="200"/>
      <c r="P40" s="407"/>
      <c r="Q40" s="198">
        <v>353</v>
      </c>
      <c r="R40" s="197">
        <v>28</v>
      </c>
    </row>
    <row r="41" spans="1:18" s="67" customFormat="1" ht="36.75" hidden="1" customHeight="1">
      <c r="A41" s="76">
        <v>34</v>
      </c>
      <c r="B41" s="77" t="s">
        <v>654</v>
      </c>
      <c r="C41" s="200" t="s">
        <v>1705</v>
      </c>
      <c r="D41" s="78" t="s">
        <v>1705</v>
      </c>
      <c r="E41" s="155" t="s">
        <v>1705</v>
      </c>
      <c r="F41" s="155" t="s">
        <v>1705</v>
      </c>
      <c r="G41" s="142"/>
      <c r="H41" s="142"/>
      <c r="I41" s="142"/>
      <c r="J41" s="154">
        <v>0</v>
      </c>
      <c r="K41" s="171"/>
      <c r="L41" s="171"/>
      <c r="M41" s="171"/>
      <c r="N41" s="153">
        <v>0</v>
      </c>
      <c r="O41" s="200"/>
      <c r="P41" s="407"/>
      <c r="Q41" s="198">
        <v>359</v>
      </c>
      <c r="R41" s="197">
        <v>29</v>
      </c>
    </row>
    <row r="42" spans="1:18" s="67" customFormat="1" ht="36.75" hidden="1" customHeight="1">
      <c r="A42" s="76">
        <v>35</v>
      </c>
      <c r="B42" s="77" t="s">
        <v>655</v>
      </c>
      <c r="C42" s="200" t="s">
        <v>1705</v>
      </c>
      <c r="D42" s="78" t="s">
        <v>1705</v>
      </c>
      <c r="E42" s="155" t="s">
        <v>1705</v>
      </c>
      <c r="F42" s="155" t="s">
        <v>1705</v>
      </c>
      <c r="G42" s="142"/>
      <c r="H42" s="142"/>
      <c r="I42" s="142"/>
      <c r="J42" s="154">
        <v>0</v>
      </c>
      <c r="K42" s="171"/>
      <c r="L42" s="171"/>
      <c r="M42" s="171"/>
      <c r="N42" s="153">
        <v>0</v>
      </c>
      <c r="O42" s="200"/>
      <c r="P42" s="407"/>
      <c r="Q42" s="198">
        <v>365</v>
      </c>
      <c r="R42" s="197">
        <v>30</v>
      </c>
    </row>
    <row r="43" spans="1:18" s="67" customFormat="1" ht="36.75" hidden="1" customHeight="1">
      <c r="A43" s="76">
        <v>36</v>
      </c>
      <c r="B43" s="77" t="s">
        <v>656</v>
      </c>
      <c r="C43" s="200" t="s">
        <v>1705</v>
      </c>
      <c r="D43" s="78" t="s">
        <v>1705</v>
      </c>
      <c r="E43" s="155" t="s">
        <v>1705</v>
      </c>
      <c r="F43" s="155" t="s">
        <v>1705</v>
      </c>
      <c r="G43" s="142"/>
      <c r="H43" s="142"/>
      <c r="I43" s="142"/>
      <c r="J43" s="154">
        <v>0</v>
      </c>
      <c r="K43" s="171"/>
      <c r="L43" s="171"/>
      <c r="M43" s="171"/>
      <c r="N43" s="153">
        <v>0</v>
      </c>
      <c r="O43" s="200"/>
      <c r="P43" s="407"/>
      <c r="Q43" s="198">
        <v>371</v>
      </c>
      <c r="R43" s="197">
        <v>31</v>
      </c>
    </row>
    <row r="44" spans="1:18" s="67" customFormat="1" ht="36.75" hidden="1" customHeight="1">
      <c r="A44" s="76">
        <v>37</v>
      </c>
      <c r="B44" s="77" t="s">
        <v>657</v>
      </c>
      <c r="C44" s="200" t="s">
        <v>1705</v>
      </c>
      <c r="D44" s="78" t="s">
        <v>1705</v>
      </c>
      <c r="E44" s="155" t="s">
        <v>1705</v>
      </c>
      <c r="F44" s="155" t="s">
        <v>1705</v>
      </c>
      <c r="G44" s="142"/>
      <c r="H44" s="142"/>
      <c r="I44" s="142"/>
      <c r="J44" s="154">
        <v>0</v>
      </c>
      <c r="K44" s="171"/>
      <c r="L44" s="171"/>
      <c r="M44" s="171"/>
      <c r="N44" s="153">
        <v>0</v>
      </c>
      <c r="O44" s="200"/>
      <c r="P44" s="4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76" priority="1" stopIfTrue="1" operator="greaterThan">
      <formula>1630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sheetPr>
    <tabColor rgb="FFFF0000"/>
  </sheetPr>
  <dimension ref="A1:R95"/>
  <sheetViews>
    <sheetView view="pageBreakPreview" zoomScale="80" zoomScaleNormal="100" zoomScaleSheetLayoutView="80" workbookViewId="0">
      <selection activeCell="U16" sqref="U16"/>
    </sheetView>
  </sheetViews>
  <sheetFormatPr defaultRowHeight="12.75"/>
  <cols>
    <col min="1" max="1" width="6" style="70" customWidth="1"/>
    <col min="2" max="2" width="12.8554687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2186</v>
      </c>
      <c r="E3" s="613"/>
      <c r="F3" s="156"/>
      <c r="G3" s="614" t="s">
        <v>514</v>
      </c>
      <c r="H3" s="614"/>
      <c r="I3" s="618" t="s">
        <v>1278</v>
      </c>
      <c r="J3" s="618"/>
      <c r="K3" s="615" t="s">
        <v>633</v>
      </c>
      <c r="L3" s="615"/>
      <c r="M3" s="617" t="s">
        <v>1287</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2213</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49">
        <v>1</v>
      </c>
      <c r="H7" s="249">
        <v>2</v>
      </c>
      <c r="I7" s="249">
        <v>3</v>
      </c>
      <c r="J7" s="248" t="s">
        <v>347</v>
      </c>
      <c r="K7" s="249">
        <v>4</v>
      </c>
      <c r="L7" s="249">
        <v>5</v>
      </c>
      <c r="M7" s="249">
        <v>6</v>
      </c>
      <c r="N7" s="625"/>
      <c r="O7" s="625"/>
      <c r="P7" s="625"/>
      <c r="Q7" s="198">
        <v>211</v>
      </c>
      <c r="R7" s="197">
        <v>7</v>
      </c>
    </row>
    <row r="8" spans="1:18" s="67" customFormat="1" ht="36.75" customHeight="1">
      <c r="A8" s="76">
        <v>1</v>
      </c>
      <c r="B8" s="77" t="s">
        <v>321</v>
      </c>
      <c r="C8" s="319">
        <v>522</v>
      </c>
      <c r="D8" s="78">
        <v>34555</v>
      </c>
      <c r="E8" s="155" t="s">
        <v>2072</v>
      </c>
      <c r="F8" s="155" t="s">
        <v>2073</v>
      </c>
      <c r="G8" s="142">
        <v>1573</v>
      </c>
      <c r="H8" s="142">
        <v>1565</v>
      </c>
      <c r="I8" s="142">
        <v>1579</v>
      </c>
      <c r="J8" s="142">
        <v>1579</v>
      </c>
      <c r="K8" s="142">
        <v>1607</v>
      </c>
      <c r="L8" s="142"/>
      <c r="M8" s="142"/>
      <c r="N8" s="318">
        <v>1607</v>
      </c>
      <c r="O8" s="200">
        <v>27</v>
      </c>
      <c r="P8" s="207" t="s">
        <v>2280</v>
      </c>
      <c r="Q8" s="198">
        <v>219</v>
      </c>
      <c r="R8" s="197">
        <v>8</v>
      </c>
    </row>
    <row r="9" spans="1:18" s="67" customFormat="1" ht="36.75" customHeight="1">
      <c r="A9" s="76">
        <v>2</v>
      </c>
      <c r="B9" s="77" t="s">
        <v>322</v>
      </c>
      <c r="C9" s="319">
        <v>871</v>
      </c>
      <c r="D9" s="78">
        <v>33166</v>
      </c>
      <c r="E9" s="155" t="s">
        <v>1335</v>
      </c>
      <c r="F9" s="155" t="s">
        <v>1999</v>
      </c>
      <c r="G9" s="142">
        <v>1504</v>
      </c>
      <c r="H9" s="142" t="s">
        <v>2240</v>
      </c>
      <c r="I9" s="142" t="s">
        <v>2241</v>
      </c>
      <c r="J9" s="142">
        <v>1504</v>
      </c>
      <c r="K9" s="142" t="s">
        <v>2241</v>
      </c>
      <c r="L9" s="142"/>
      <c r="M9" s="142"/>
      <c r="N9" s="318">
        <v>1504</v>
      </c>
      <c r="O9" s="200">
        <v>26</v>
      </c>
      <c r="P9" s="207" t="s">
        <v>2284</v>
      </c>
      <c r="Q9" s="198">
        <v>227</v>
      </c>
      <c r="R9" s="197">
        <v>9</v>
      </c>
    </row>
    <row r="10" spans="1:18" s="67" customFormat="1" ht="36.75" customHeight="1">
      <c r="A10" s="76">
        <v>3</v>
      </c>
      <c r="B10" s="77" t="s">
        <v>323</v>
      </c>
      <c r="C10" s="319">
        <v>508</v>
      </c>
      <c r="D10" s="78">
        <v>33164</v>
      </c>
      <c r="E10" s="155" t="s">
        <v>2036</v>
      </c>
      <c r="F10" s="155" t="s">
        <v>2029</v>
      </c>
      <c r="G10" s="142">
        <v>1447</v>
      </c>
      <c r="H10" s="142" t="s">
        <v>2240</v>
      </c>
      <c r="I10" s="142">
        <v>1470</v>
      </c>
      <c r="J10" s="142">
        <v>1470</v>
      </c>
      <c r="K10" s="142">
        <v>1476</v>
      </c>
      <c r="L10" s="142"/>
      <c r="M10" s="142"/>
      <c r="N10" s="318">
        <v>1476</v>
      </c>
      <c r="O10" s="200">
        <v>25</v>
      </c>
      <c r="P10" s="207" t="s">
        <v>2285</v>
      </c>
      <c r="Q10" s="198">
        <v>235</v>
      </c>
      <c r="R10" s="197">
        <v>10</v>
      </c>
    </row>
    <row r="11" spans="1:18" s="67" customFormat="1" ht="36.75" customHeight="1">
      <c r="A11" s="76">
        <v>4</v>
      </c>
      <c r="B11" s="77" t="s">
        <v>324</v>
      </c>
      <c r="C11" s="319">
        <v>624</v>
      </c>
      <c r="D11" s="78">
        <v>35239</v>
      </c>
      <c r="E11" s="155" t="s">
        <v>1729</v>
      </c>
      <c r="F11" s="155" t="s">
        <v>1719</v>
      </c>
      <c r="G11" s="142">
        <v>1463</v>
      </c>
      <c r="H11" s="142" t="s">
        <v>2240</v>
      </c>
      <c r="I11" s="142">
        <v>1467</v>
      </c>
      <c r="J11" s="142">
        <v>1467</v>
      </c>
      <c r="K11" s="142">
        <v>1436</v>
      </c>
      <c r="L11" s="142"/>
      <c r="M11" s="142"/>
      <c r="N11" s="318">
        <v>1467</v>
      </c>
      <c r="O11" s="200">
        <v>24</v>
      </c>
      <c r="P11" s="207" t="s">
        <v>2280</v>
      </c>
      <c r="Q11" s="198">
        <v>243</v>
      </c>
      <c r="R11" s="197">
        <v>11</v>
      </c>
    </row>
    <row r="12" spans="1:18" s="67" customFormat="1" ht="36.75" customHeight="1">
      <c r="A12" s="76">
        <v>5</v>
      </c>
      <c r="B12" s="77" t="s">
        <v>325</v>
      </c>
      <c r="C12" s="319">
        <v>591</v>
      </c>
      <c r="D12" s="78">
        <v>33555</v>
      </c>
      <c r="E12" s="155" t="s">
        <v>1685</v>
      </c>
      <c r="F12" s="155" t="s">
        <v>1677</v>
      </c>
      <c r="G12" s="142">
        <v>1393</v>
      </c>
      <c r="H12" s="142">
        <v>1391</v>
      </c>
      <c r="I12" s="142">
        <v>1382</v>
      </c>
      <c r="J12" s="142">
        <v>1393</v>
      </c>
      <c r="K12" s="142">
        <v>1149</v>
      </c>
      <c r="L12" s="142"/>
      <c r="M12" s="142"/>
      <c r="N12" s="318">
        <v>1393</v>
      </c>
      <c r="O12" s="200">
        <v>23</v>
      </c>
      <c r="P12" s="207" t="s">
        <v>2284</v>
      </c>
      <c r="Q12" s="198">
        <v>251</v>
      </c>
      <c r="R12" s="197">
        <v>12</v>
      </c>
    </row>
    <row r="13" spans="1:18" s="67" customFormat="1" ht="36.75" customHeight="1">
      <c r="A13" s="76">
        <v>6</v>
      </c>
      <c r="B13" s="77" t="s">
        <v>326</v>
      </c>
      <c r="C13" s="319">
        <v>573</v>
      </c>
      <c r="D13" s="78">
        <v>33015</v>
      </c>
      <c r="E13" s="155" t="s">
        <v>1673</v>
      </c>
      <c r="F13" s="155" t="s">
        <v>1665</v>
      </c>
      <c r="G13" s="142">
        <v>1316</v>
      </c>
      <c r="H13" s="142" t="s">
        <v>2240</v>
      </c>
      <c r="I13" s="142" t="s">
        <v>2240</v>
      </c>
      <c r="J13" s="142">
        <v>1316</v>
      </c>
      <c r="K13" s="142" t="s">
        <v>2241</v>
      </c>
      <c r="L13" s="142"/>
      <c r="M13" s="142"/>
      <c r="N13" s="318">
        <v>1316</v>
      </c>
      <c r="O13" s="200">
        <v>22</v>
      </c>
      <c r="P13" s="207" t="s">
        <v>2283</v>
      </c>
      <c r="Q13" s="198">
        <v>259</v>
      </c>
      <c r="R13" s="197">
        <v>13</v>
      </c>
    </row>
    <row r="14" spans="1:18" s="67" customFormat="1" ht="36.75" customHeight="1">
      <c r="A14" s="76">
        <v>7</v>
      </c>
      <c r="B14" s="77" t="s">
        <v>327</v>
      </c>
      <c r="C14" s="319">
        <v>787</v>
      </c>
      <c r="D14" s="78">
        <v>32888</v>
      </c>
      <c r="E14" s="155" t="s">
        <v>1897</v>
      </c>
      <c r="F14" s="155" t="s">
        <v>1887</v>
      </c>
      <c r="G14" s="142">
        <v>1296</v>
      </c>
      <c r="H14" s="142">
        <v>1302</v>
      </c>
      <c r="I14" s="142">
        <v>1276</v>
      </c>
      <c r="J14" s="142">
        <v>1302</v>
      </c>
      <c r="K14" s="142">
        <v>1306</v>
      </c>
      <c r="L14" s="142"/>
      <c r="M14" s="142"/>
      <c r="N14" s="318">
        <v>1306</v>
      </c>
      <c r="O14" s="200">
        <v>21</v>
      </c>
      <c r="P14" s="207" t="s">
        <v>2281</v>
      </c>
      <c r="Q14" s="198">
        <v>267</v>
      </c>
      <c r="R14" s="197">
        <v>14</v>
      </c>
    </row>
    <row r="15" spans="1:18" s="67" customFormat="1" ht="36.75" customHeight="1">
      <c r="A15" s="76">
        <v>8</v>
      </c>
      <c r="B15" s="77" t="s">
        <v>328</v>
      </c>
      <c r="C15" s="319">
        <v>720</v>
      </c>
      <c r="D15" s="78">
        <v>35254</v>
      </c>
      <c r="E15" s="155" t="s">
        <v>1825</v>
      </c>
      <c r="F15" s="155" t="s">
        <v>1816</v>
      </c>
      <c r="G15" s="142">
        <v>1267</v>
      </c>
      <c r="H15" s="142">
        <v>1265</v>
      </c>
      <c r="I15" s="142">
        <v>1302</v>
      </c>
      <c r="J15" s="142">
        <v>1302</v>
      </c>
      <c r="K15" s="142">
        <v>1263</v>
      </c>
      <c r="L15" s="142"/>
      <c r="M15" s="142"/>
      <c r="N15" s="318">
        <v>1302</v>
      </c>
      <c r="O15" s="200">
        <v>20</v>
      </c>
      <c r="P15" s="207" t="s">
        <v>2250</v>
      </c>
      <c r="Q15" s="198">
        <v>275</v>
      </c>
      <c r="R15" s="197">
        <v>15</v>
      </c>
    </row>
    <row r="16" spans="1:18" s="67" customFormat="1" ht="36.75" customHeight="1">
      <c r="A16" s="76">
        <v>9</v>
      </c>
      <c r="B16" s="77" t="s">
        <v>329</v>
      </c>
      <c r="C16" s="319">
        <v>688</v>
      </c>
      <c r="D16" s="78">
        <v>0</v>
      </c>
      <c r="E16" s="155" t="s">
        <v>1782</v>
      </c>
      <c r="F16" s="155" t="s">
        <v>1772</v>
      </c>
      <c r="G16" s="142">
        <v>1219</v>
      </c>
      <c r="H16" s="142">
        <v>1249</v>
      </c>
      <c r="I16" s="142">
        <v>1296</v>
      </c>
      <c r="J16" s="142">
        <v>1296</v>
      </c>
      <c r="K16" s="142">
        <v>1276</v>
      </c>
      <c r="L16" s="142"/>
      <c r="M16" s="142"/>
      <c r="N16" s="318">
        <v>1296</v>
      </c>
      <c r="O16" s="200">
        <v>19</v>
      </c>
      <c r="P16" s="207" t="s">
        <v>2282</v>
      </c>
      <c r="Q16" s="198">
        <v>281</v>
      </c>
      <c r="R16" s="197">
        <v>16</v>
      </c>
    </row>
    <row r="17" spans="1:18" s="67" customFormat="1" ht="36.75" customHeight="1">
      <c r="A17" s="76">
        <v>10</v>
      </c>
      <c r="B17" s="77" t="s">
        <v>330</v>
      </c>
      <c r="C17" s="319">
        <v>539</v>
      </c>
      <c r="D17" s="78">
        <v>34559</v>
      </c>
      <c r="E17" s="155" t="s">
        <v>1715</v>
      </c>
      <c r="F17" s="155" t="s">
        <v>1709</v>
      </c>
      <c r="G17" s="142">
        <v>1279</v>
      </c>
      <c r="H17" s="142">
        <v>1269</v>
      </c>
      <c r="I17" s="142">
        <v>1295</v>
      </c>
      <c r="J17" s="142">
        <v>1295</v>
      </c>
      <c r="K17" s="142">
        <v>1065</v>
      </c>
      <c r="L17" s="142"/>
      <c r="M17" s="142"/>
      <c r="N17" s="318">
        <v>1295</v>
      </c>
      <c r="O17" s="200">
        <v>18</v>
      </c>
      <c r="P17" s="207" t="s">
        <v>2281</v>
      </c>
      <c r="Q17" s="198">
        <v>287</v>
      </c>
      <c r="R17" s="197">
        <v>17</v>
      </c>
    </row>
    <row r="18" spans="1:18" s="67" customFormat="1" ht="36.75" customHeight="1">
      <c r="A18" s="76">
        <v>11</v>
      </c>
      <c r="B18" s="77" t="s">
        <v>331</v>
      </c>
      <c r="C18" s="319">
        <v>796</v>
      </c>
      <c r="D18" s="78">
        <v>34602</v>
      </c>
      <c r="E18" s="155" t="s">
        <v>1912</v>
      </c>
      <c r="F18" s="155" t="s">
        <v>1903</v>
      </c>
      <c r="G18" s="142">
        <v>1253</v>
      </c>
      <c r="H18" s="142">
        <v>1229</v>
      </c>
      <c r="I18" s="142">
        <v>1219</v>
      </c>
      <c r="J18" s="142">
        <v>1253</v>
      </c>
      <c r="K18" s="142">
        <v>1197</v>
      </c>
      <c r="L18" s="142"/>
      <c r="M18" s="142"/>
      <c r="N18" s="318">
        <v>1253</v>
      </c>
      <c r="O18" s="200">
        <v>17</v>
      </c>
      <c r="P18" s="207" t="s">
        <v>2279</v>
      </c>
      <c r="Q18" s="198">
        <v>293</v>
      </c>
      <c r="R18" s="197">
        <v>18</v>
      </c>
    </row>
    <row r="19" spans="1:18" s="67" customFormat="1" ht="36.75" customHeight="1">
      <c r="A19" s="76">
        <v>12</v>
      </c>
      <c r="B19" s="77" t="s">
        <v>332</v>
      </c>
      <c r="C19" s="319">
        <v>730</v>
      </c>
      <c r="D19" s="78">
        <v>34746</v>
      </c>
      <c r="E19" s="155" t="s">
        <v>1841</v>
      </c>
      <c r="F19" s="155" t="s">
        <v>1832</v>
      </c>
      <c r="G19" s="142" t="s">
        <v>2240</v>
      </c>
      <c r="H19" s="142">
        <v>1220</v>
      </c>
      <c r="I19" s="142">
        <v>1209</v>
      </c>
      <c r="J19" s="142">
        <v>1220</v>
      </c>
      <c r="K19" s="142" t="s">
        <v>2241</v>
      </c>
      <c r="L19" s="142"/>
      <c r="M19" s="142"/>
      <c r="N19" s="318">
        <v>1220</v>
      </c>
      <c r="O19" s="200">
        <v>16</v>
      </c>
      <c r="P19" s="207" t="s">
        <v>2280</v>
      </c>
      <c r="Q19" s="198">
        <v>299</v>
      </c>
      <c r="R19" s="197">
        <v>19</v>
      </c>
    </row>
    <row r="20" spans="1:18" s="67" customFormat="1" ht="36.75" customHeight="1">
      <c r="A20" s="76">
        <v>13</v>
      </c>
      <c r="B20" s="77" t="s">
        <v>334</v>
      </c>
      <c r="C20" s="319">
        <v>752</v>
      </c>
      <c r="D20" s="78">
        <v>33282</v>
      </c>
      <c r="E20" s="155" t="s">
        <v>1868</v>
      </c>
      <c r="F20" s="155" t="s">
        <v>1858</v>
      </c>
      <c r="G20" s="142">
        <v>1191</v>
      </c>
      <c r="H20" s="142">
        <v>1222</v>
      </c>
      <c r="I20" s="142" t="s">
        <v>2241</v>
      </c>
      <c r="J20" s="142">
        <v>1222</v>
      </c>
      <c r="K20" s="142"/>
      <c r="L20" s="142"/>
      <c r="M20" s="142"/>
      <c r="N20" s="318">
        <v>1222</v>
      </c>
      <c r="O20" s="200">
        <v>15</v>
      </c>
      <c r="P20" s="207"/>
      <c r="Q20" s="198"/>
      <c r="R20" s="197"/>
    </row>
    <row r="21" spans="1:18" s="67" customFormat="1" ht="36.75" customHeight="1">
      <c r="A21" s="76">
        <v>14</v>
      </c>
      <c r="B21" s="77" t="s">
        <v>335</v>
      </c>
      <c r="C21" s="319">
        <v>641</v>
      </c>
      <c r="D21" s="78">
        <v>33779</v>
      </c>
      <c r="E21" s="155" t="s">
        <v>1742</v>
      </c>
      <c r="F21" s="155" t="s">
        <v>1732</v>
      </c>
      <c r="G21" s="142">
        <v>1220</v>
      </c>
      <c r="H21" s="142">
        <v>1192</v>
      </c>
      <c r="I21" s="142">
        <v>1194</v>
      </c>
      <c r="J21" s="142">
        <v>1220</v>
      </c>
      <c r="K21" s="142"/>
      <c r="L21" s="142"/>
      <c r="M21" s="142"/>
      <c r="N21" s="318">
        <v>1220</v>
      </c>
      <c r="O21" s="200">
        <v>14</v>
      </c>
      <c r="P21" s="207"/>
      <c r="Q21" s="198"/>
      <c r="R21" s="197"/>
    </row>
    <row r="22" spans="1:18" s="67" customFormat="1" ht="36.75" customHeight="1">
      <c r="A22" s="76">
        <v>15</v>
      </c>
      <c r="B22" s="77" t="s">
        <v>336</v>
      </c>
      <c r="C22" s="319">
        <v>556</v>
      </c>
      <c r="D22" s="78">
        <v>34839</v>
      </c>
      <c r="E22" s="155" t="s">
        <v>1657</v>
      </c>
      <c r="F22" s="155" t="s">
        <v>1648</v>
      </c>
      <c r="G22" s="142">
        <v>1201</v>
      </c>
      <c r="H22" s="142">
        <v>1198</v>
      </c>
      <c r="I22" s="142">
        <v>1175</v>
      </c>
      <c r="J22" s="142">
        <v>1201</v>
      </c>
      <c r="K22" s="142"/>
      <c r="L22" s="142"/>
      <c r="M22" s="142"/>
      <c r="N22" s="318">
        <v>1201</v>
      </c>
      <c r="O22" s="200">
        <v>13</v>
      </c>
      <c r="P22" s="207"/>
      <c r="Q22" s="198"/>
      <c r="R22" s="197"/>
    </row>
    <row r="23" spans="1:18" s="67" customFormat="1" ht="36.75" customHeight="1">
      <c r="A23" s="76">
        <v>16</v>
      </c>
      <c r="B23" s="77" t="s">
        <v>337</v>
      </c>
      <c r="C23" s="319">
        <v>768</v>
      </c>
      <c r="D23" s="78">
        <v>34125</v>
      </c>
      <c r="E23" s="155" t="s">
        <v>1883</v>
      </c>
      <c r="F23" s="155" t="s">
        <v>1874</v>
      </c>
      <c r="G23" s="142">
        <v>1093</v>
      </c>
      <c r="H23" s="142">
        <v>1193</v>
      </c>
      <c r="I23" s="142">
        <v>1187</v>
      </c>
      <c r="J23" s="142">
        <v>1193</v>
      </c>
      <c r="K23" s="142"/>
      <c r="L23" s="142"/>
      <c r="M23" s="142"/>
      <c r="N23" s="318">
        <v>1193</v>
      </c>
      <c r="O23" s="200">
        <v>12</v>
      </c>
      <c r="P23" s="207"/>
      <c r="Q23" s="198"/>
      <c r="R23" s="197"/>
    </row>
    <row r="24" spans="1:18" s="67" customFormat="1" ht="36.75" customHeight="1">
      <c r="A24" s="76">
        <v>17</v>
      </c>
      <c r="B24" s="77" t="s">
        <v>338</v>
      </c>
      <c r="C24" s="319">
        <v>804</v>
      </c>
      <c r="D24" s="78" t="s">
        <v>1931</v>
      </c>
      <c r="E24" s="155" t="s">
        <v>1932</v>
      </c>
      <c r="F24" s="155" t="s">
        <v>1918</v>
      </c>
      <c r="G24" s="142">
        <v>1152</v>
      </c>
      <c r="H24" s="142">
        <v>1142</v>
      </c>
      <c r="I24" s="142">
        <v>1174</v>
      </c>
      <c r="J24" s="142">
        <v>1174</v>
      </c>
      <c r="K24" s="142"/>
      <c r="L24" s="142"/>
      <c r="M24" s="142"/>
      <c r="N24" s="318">
        <v>1174</v>
      </c>
      <c r="O24" s="200">
        <v>11</v>
      </c>
      <c r="P24" s="207"/>
      <c r="Q24" s="198"/>
      <c r="R24" s="197"/>
    </row>
    <row r="25" spans="1:18" s="67" customFormat="1" ht="36.75" customHeight="1">
      <c r="A25" s="76">
        <v>18</v>
      </c>
      <c r="B25" s="77" t="s">
        <v>339</v>
      </c>
      <c r="C25" s="319">
        <v>665</v>
      </c>
      <c r="D25" s="78">
        <v>34685</v>
      </c>
      <c r="E25" s="155" t="s">
        <v>1764</v>
      </c>
      <c r="F25" s="155" t="s">
        <v>1756</v>
      </c>
      <c r="G25" s="142">
        <v>1155</v>
      </c>
      <c r="H25" s="142" t="s">
        <v>2240</v>
      </c>
      <c r="I25" s="142">
        <v>1138</v>
      </c>
      <c r="J25" s="142">
        <v>1155</v>
      </c>
      <c r="K25" s="142"/>
      <c r="L25" s="142"/>
      <c r="M25" s="142"/>
      <c r="N25" s="318">
        <v>1155</v>
      </c>
      <c r="O25" s="200">
        <v>10</v>
      </c>
      <c r="P25" s="207"/>
      <c r="Q25" s="198"/>
      <c r="R25" s="197"/>
    </row>
    <row r="26" spans="1:18" s="67" customFormat="1" ht="36.75" customHeight="1">
      <c r="A26" s="76">
        <v>19</v>
      </c>
      <c r="B26" s="77" t="s">
        <v>340</v>
      </c>
      <c r="C26" s="319">
        <v>821</v>
      </c>
      <c r="D26" s="78">
        <v>34890</v>
      </c>
      <c r="E26" s="155" t="s">
        <v>1953</v>
      </c>
      <c r="F26" s="155" t="s">
        <v>1948</v>
      </c>
      <c r="G26" s="142">
        <v>1150</v>
      </c>
      <c r="H26" s="142">
        <v>1090</v>
      </c>
      <c r="I26" s="142" t="s">
        <v>2241</v>
      </c>
      <c r="J26" s="142">
        <v>1150</v>
      </c>
      <c r="K26" s="142"/>
      <c r="L26" s="142"/>
      <c r="M26" s="142"/>
      <c r="N26" s="318">
        <v>1150</v>
      </c>
      <c r="O26" s="200">
        <v>9</v>
      </c>
      <c r="P26" s="207"/>
      <c r="Q26" s="198"/>
      <c r="R26" s="197"/>
    </row>
    <row r="27" spans="1:18" s="67" customFormat="1" ht="36.75" customHeight="1">
      <c r="A27" s="76">
        <v>20</v>
      </c>
      <c r="B27" s="77" t="s">
        <v>341</v>
      </c>
      <c r="C27" s="319">
        <v>694</v>
      </c>
      <c r="D27" s="78">
        <v>0</v>
      </c>
      <c r="E27" s="155" t="s">
        <v>1790</v>
      </c>
      <c r="F27" s="155" t="s">
        <v>1784</v>
      </c>
      <c r="G27" s="142">
        <v>1146</v>
      </c>
      <c r="H27" s="142">
        <v>1140</v>
      </c>
      <c r="I27" s="142">
        <v>1118</v>
      </c>
      <c r="J27" s="142">
        <v>1146</v>
      </c>
      <c r="K27" s="142"/>
      <c r="L27" s="142"/>
      <c r="M27" s="142"/>
      <c r="N27" s="318">
        <v>1146</v>
      </c>
      <c r="O27" s="200">
        <v>8</v>
      </c>
      <c r="P27" s="207"/>
      <c r="Q27" s="198"/>
      <c r="R27" s="197"/>
    </row>
    <row r="28" spans="1:18" s="67" customFormat="1" ht="36.75" customHeight="1">
      <c r="A28" s="76">
        <v>21</v>
      </c>
      <c r="B28" s="77" t="s">
        <v>342</v>
      </c>
      <c r="C28" s="319">
        <v>845</v>
      </c>
      <c r="D28" s="78">
        <v>34500</v>
      </c>
      <c r="E28" s="155" t="s">
        <v>1982</v>
      </c>
      <c r="F28" s="155" t="s">
        <v>1973</v>
      </c>
      <c r="G28" s="142">
        <v>1117</v>
      </c>
      <c r="H28" s="142">
        <v>1123</v>
      </c>
      <c r="I28" s="142">
        <v>1128</v>
      </c>
      <c r="J28" s="142">
        <v>1128</v>
      </c>
      <c r="K28" s="142"/>
      <c r="L28" s="142"/>
      <c r="M28" s="142"/>
      <c r="N28" s="318">
        <v>1128</v>
      </c>
      <c r="O28" s="200">
        <v>7</v>
      </c>
      <c r="P28" s="207"/>
      <c r="Q28" s="198"/>
      <c r="R28" s="197"/>
    </row>
    <row r="29" spans="1:18" s="67" customFormat="1" ht="36.75" customHeight="1">
      <c r="A29" s="76" t="s">
        <v>2241</v>
      </c>
      <c r="B29" s="77" t="s">
        <v>343</v>
      </c>
      <c r="C29" s="319">
        <v>851</v>
      </c>
      <c r="D29" s="78">
        <v>35252</v>
      </c>
      <c r="E29" s="155" t="s">
        <v>1981</v>
      </c>
      <c r="F29" s="343" t="s">
        <v>2088</v>
      </c>
      <c r="G29" s="142">
        <v>1126</v>
      </c>
      <c r="H29" s="142" t="s">
        <v>2240</v>
      </c>
      <c r="I29" s="142">
        <v>1064</v>
      </c>
      <c r="J29" s="142">
        <v>1126</v>
      </c>
      <c r="K29" s="142"/>
      <c r="L29" s="142"/>
      <c r="M29" s="142"/>
      <c r="N29" s="318">
        <v>1126</v>
      </c>
      <c r="O29" s="200" t="s">
        <v>2241</v>
      </c>
      <c r="P29" s="207"/>
      <c r="Q29" s="198"/>
      <c r="R29" s="197"/>
    </row>
    <row r="30" spans="1:18" s="67" customFormat="1" ht="36.75" customHeight="1">
      <c r="A30" s="76">
        <v>22</v>
      </c>
      <c r="B30" s="77" t="s">
        <v>344</v>
      </c>
      <c r="C30" s="319">
        <v>602</v>
      </c>
      <c r="D30" s="78">
        <v>33615</v>
      </c>
      <c r="E30" s="155" t="s">
        <v>1698</v>
      </c>
      <c r="F30" s="155" t="s">
        <v>1691</v>
      </c>
      <c r="G30" s="142">
        <v>1125</v>
      </c>
      <c r="H30" s="142">
        <v>1062</v>
      </c>
      <c r="I30" s="142" t="s">
        <v>2240</v>
      </c>
      <c r="J30" s="142">
        <v>1125</v>
      </c>
      <c r="K30" s="142"/>
      <c r="L30" s="142"/>
      <c r="M30" s="142"/>
      <c r="N30" s="318">
        <v>1125</v>
      </c>
      <c r="O30" s="200">
        <v>6</v>
      </c>
      <c r="P30" s="207"/>
      <c r="Q30" s="198"/>
      <c r="R30" s="197"/>
    </row>
    <row r="31" spans="1:18" s="67" customFormat="1" ht="36.75" customHeight="1">
      <c r="A31" s="76">
        <v>23</v>
      </c>
      <c r="B31" s="77" t="s">
        <v>345</v>
      </c>
      <c r="C31" s="319">
        <v>526</v>
      </c>
      <c r="D31" s="78">
        <v>33239</v>
      </c>
      <c r="E31" s="155" t="s">
        <v>2049</v>
      </c>
      <c r="F31" s="155" t="s">
        <v>2040</v>
      </c>
      <c r="G31" s="142" t="s">
        <v>2240</v>
      </c>
      <c r="H31" s="142">
        <v>1112</v>
      </c>
      <c r="I31" s="142">
        <v>1012</v>
      </c>
      <c r="J31" s="142">
        <v>1112</v>
      </c>
      <c r="K31" s="142"/>
      <c r="L31" s="142"/>
      <c r="M31" s="142"/>
      <c r="N31" s="318">
        <v>1112</v>
      </c>
      <c r="O31" s="200">
        <v>5</v>
      </c>
      <c r="P31" s="207"/>
      <c r="Q31" s="198"/>
      <c r="R31" s="197"/>
    </row>
    <row r="32" spans="1:18" s="67" customFormat="1" ht="36.75" customHeight="1">
      <c r="A32" s="76">
        <v>24</v>
      </c>
      <c r="B32" s="77" t="s">
        <v>646</v>
      </c>
      <c r="C32" s="319">
        <v>748</v>
      </c>
      <c r="D32" s="78">
        <v>32754</v>
      </c>
      <c r="E32" s="155" t="s">
        <v>1856</v>
      </c>
      <c r="F32" s="155" t="s">
        <v>1849</v>
      </c>
      <c r="G32" s="142" t="s">
        <v>2240</v>
      </c>
      <c r="H32" s="142">
        <v>1075</v>
      </c>
      <c r="I32" s="142" t="s">
        <v>2240</v>
      </c>
      <c r="J32" s="142">
        <v>1075</v>
      </c>
      <c r="K32" s="142"/>
      <c r="L32" s="142"/>
      <c r="M32" s="142"/>
      <c r="N32" s="318">
        <v>1075</v>
      </c>
      <c r="O32" s="200">
        <v>4</v>
      </c>
      <c r="P32" s="207"/>
      <c r="Q32" s="198">
        <v>311</v>
      </c>
      <c r="R32" s="197">
        <v>21</v>
      </c>
    </row>
    <row r="33" spans="1:18" s="67" customFormat="1" ht="36.75" customHeight="1">
      <c r="A33" s="76">
        <v>25</v>
      </c>
      <c r="B33" s="77" t="s">
        <v>647</v>
      </c>
      <c r="C33" s="319">
        <v>830</v>
      </c>
      <c r="D33" s="78">
        <v>0</v>
      </c>
      <c r="E33" s="155" t="s">
        <v>1959</v>
      </c>
      <c r="F33" s="155" t="s">
        <v>1955</v>
      </c>
      <c r="G33" s="142" t="s">
        <v>2240</v>
      </c>
      <c r="H33" s="142" t="s">
        <v>2240</v>
      </c>
      <c r="I33" s="142">
        <v>1057</v>
      </c>
      <c r="J33" s="142">
        <v>1057</v>
      </c>
      <c r="K33" s="142"/>
      <c r="L33" s="142"/>
      <c r="M33" s="142"/>
      <c r="N33" s="318">
        <v>1057</v>
      </c>
      <c r="O33" s="200">
        <v>3</v>
      </c>
      <c r="P33" s="207"/>
      <c r="Q33" s="198">
        <v>317</v>
      </c>
      <c r="R33" s="197">
        <v>22</v>
      </c>
    </row>
    <row r="34" spans="1:18" s="67" customFormat="1" ht="36.75" customHeight="1">
      <c r="A34" s="76">
        <v>26</v>
      </c>
      <c r="B34" s="77" t="s">
        <v>648</v>
      </c>
      <c r="C34" s="319">
        <v>702</v>
      </c>
      <c r="D34" s="78">
        <v>34059</v>
      </c>
      <c r="E34" s="155" t="s">
        <v>1805</v>
      </c>
      <c r="F34" s="155" t="s">
        <v>1795</v>
      </c>
      <c r="G34" s="142" t="s">
        <v>2240</v>
      </c>
      <c r="H34" s="142">
        <v>1016</v>
      </c>
      <c r="I34" s="142" t="s">
        <v>2240</v>
      </c>
      <c r="J34" s="142">
        <v>1016</v>
      </c>
      <c r="K34" s="142"/>
      <c r="L34" s="142"/>
      <c r="M34" s="142"/>
      <c r="N34" s="318">
        <v>1016</v>
      </c>
      <c r="O34" s="200">
        <v>2</v>
      </c>
      <c r="P34" s="207"/>
      <c r="Q34" s="198">
        <v>323</v>
      </c>
      <c r="R34" s="197">
        <v>23</v>
      </c>
    </row>
    <row r="35" spans="1:18" s="67" customFormat="1" ht="36.75" customHeight="1">
      <c r="A35" s="76">
        <v>27</v>
      </c>
      <c r="B35" s="77" t="s">
        <v>649</v>
      </c>
      <c r="C35" s="319">
        <v>655</v>
      </c>
      <c r="D35" s="78">
        <v>34838</v>
      </c>
      <c r="E35" s="155" t="s">
        <v>1754</v>
      </c>
      <c r="F35" s="155" t="s">
        <v>1744</v>
      </c>
      <c r="G35" s="142">
        <v>1006</v>
      </c>
      <c r="H35" s="142" t="s">
        <v>2240</v>
      </c>
      <c r="I35" s="142" t="s">
        <v>2241</v>
      </c>
      <c r="J35" s="142">
        <v>1006</v>
      </c>
      <c r="K35" s="142"/>
      <c r="L35" s="142"/>
      <c r="M35" s="142"/>
      <c r="N35" s="318">
        <v>1006</v>
      </c>
      <c r="O35" s="200">
        <v>1</v>
      </c>
      <c r="P35" s="207"/>
      <c r="Q35" s="198">
        <v>329</v>
      </c>
      <c r="R35" s="197">
        <v>24</v>
      </c>
    </row>
    <row r="36" spans="1:18" s="67" customFormat="1" ht="36.75" customHeight="1">
      <c r="A36" s="76" t="s">
        <v>2241</v>
      </c>
      <c r="B36" s="77" t="s">
        <v>650</v>
      </c>
      <c r="C36" s="319">
        <v>863</v>
      </c>
      <c r="D36" s="78">
        <v>34967</v>
      </c>
      <c r="E36" s="155" t="s">
        <v>1996</v>
      </c>
      <c r="F36" s="155" t="s">
        <v>1986</v>
      </c>
      <c r="G36" s="142" t="s">
        <v>2240</v>
      </c>
      <c r="H36" s="142" t="s">
        <v>2240</v>
      </c>
      <c r="I36" s="142" t="s">
        <v>2240</v>
      </c>
      <c r="J36" s="142">
        <v>0</v>
      </c>
      <c r="K36" s="142"/>
      <c r="L36" s="142"/>
      <c r="M36" s="142"/>
      <c r="N36" s="318" t="s">
        <v>2242</v>
      </c>
      <c r="O36" s="200"/>
      <c r="P36" s="207"/>
      <c r="Q36" s="198">
        <v>335</v>
      </c>
      <c r="R36" s="197">
        <v>25</v>
      </c>
    </row>
    <row r="37" spans="1:18" s="67" customFormat="1" ht="36.75" customHeight="1">
      <c r="A37" s="76" t="s">
        <v>2241</v>
      </c>
      <c r="B37" s="77" t="s">
        <v>651</v>
      </c>
      <c r="C37" s="319">
        <v>755</v>
      </c>
      <c r="D37" s="78">
        <v>34665</v>
      </c>
      <c r="E37" s="155" t="s">
        <v>1857</v>
      </c>
      <c r="F37" s="155" t="s">
        <v>2076</v>
      </c>
      <c r="G37" s="142"/>
      <c r="H37" s="142"/>
      <c r="I37" s="142"/>
      <c r="J37" s="142">
        <v>0</v>
      </c>
      <c r="K37" s="142"/>
      <c r="L37" s="142"/>
      <c r="M37" s="142"/>
      <c r="N37" s="318" t="s">
        <v>2255</v>
      </c>
      <c r="O37" s="200"/>
      <c r="P37" s="207"/>
      <c r="Q37" s="198">
        <v>341</v>
      </c>
      <c r="R37" s="197">
        <v>26</v>
      </c>
    </row>
    <row r="38" spans="1:18" s="67" customFormat="1" ht="36.75" hidden="1" customHeight="1">
      <c r="A38" s="76">
        <v>32</v>
      </c>
      <c r="B38" s="77" t="s">
        <v>652</v>
      </c>
      <c r="C38" s="200" t="s">
        <v>1705</v>
      </c>
      <c r="D38" s="78" t="s">
        <v>1705</v>
      </c>
      <c r="E38" s="155" t="s">
        <v>1705</v>
      </c>
      <c r="F38" s="155" t="s">
        <v>1705</v>
      </c>
      <c r="G38" s="142"/>
      <c r="H38" s="142"/>
      <c r="I38" s="142"/>
      <c r="J38" s="154">
        <v>0</v>
      </c>
      <c r="K38" s="171"/>
      <c r="L38" s="171"/>
      <c r="M38" s="171"/>
      <c r="N38" s="153">
        <v>0</v>
      </c>
      <c r="O38" s="200"/>
      <c r="P38" s="207"/>
      <c r="Q38" s="198">
        <v>347</v>
      </c>
      <c r="R38" s="197">
        <v>27</v>
      </c>
    </row>
    <row r="39" spans="1:18" s="67" customFormat="1" ht="36.75" hidden="1" customHeight="1">
      <c r="A39" s="76">
        <v>33</v>
      </c>
      <c r="B39" s="77" t="s">
        <v>653</v>
      </c>
      <c r="C39" s="200" t="s">
        <v>1705</v>
      </c>
      <c r="D39" s="78" t="s">
        <v>1705</v>
      </c>
      <c r="E39" s="155" t="s">
        <v>1705</v>
      </c>
      <c r="F39" s="155" t="s">
        <v>1705</v>
      </c>
      <c r="G39" s="142"/>
      <c r="H39" s="142"/>
      <c r="I39" s="142"/>
      <c r="J39" s="154">
        <v>0</v>
      </c>
      <c r="K39" s="171"/>
      <c r="L39" s="171"/>
      <c r="M39" s="171"/>
      <c r="N39" s="153">
        <v>0</v>
      </c>
      <c r="O39" s="200"/>
      <c r="P39" s="207"/>
      <c r="Q39" s="198">
        <v>353</v>
      </c>
      <c r="R39" s="197">
        <v>28</v>
      </c>
    </row>
    <row r="40" spans="1:18" s="67" customFormat="1" ht="36.75" hidden="1" customHeight="1">
      <c r="A40" s="76">
        <v>34</v>
      </c>
      <c r="B40" s="77" t="s">
        <v>654</v>
      </c>
      <c r="C40" s="200" t="s">
        <v>1705</v>
      </c>
      <c r="D40" s="78" t="s">
        <v>1705</v>
      </c>
      <c r="E40" s="155" t="s">
        <v>1705</v>
      </c>
      <c r="F40" s="155" t="s">
        <v>1705</v>
      </c>
      <c r="G40" s="142"/>
      <c r="H40" s="142"/>
      <c r="I40" s="142"/>
      <c r="J40" s="154">
        <v>0</v>
      </c>
      <c r="K40" s="171"/>
      <c r="L40" s="171"/>
      <c r="M40" s="171"/>
      <c r="N40" s="153">
        <v>0</v>
      </c>
      <c r="O40" s="200"/>
      <c r="P40" s="207"/>
      <c r="Q40" s="198">
        <v>359</v>
      </c>
      <c r="R40" s="197">
        <v>29</v>
      </c>
    </row>
    <row r="41" spans="1:18" s="67" customFormat="1" ht="36.75" hidden="1" customHeight="1">
      <c r="A41" s="76">
        <v>35</v>
      </c>
      <c r="B41" s="77" t="s">
        <v>655</v>
      </c>
      <c r="C41" s="200" t="s">
        <v>1705</v>
      </c>
      <c r="D41" s="78" t="s">
        <v>1705</v>
      </c>
      <c r="E41" s="155" t="s">
        <v>1705</v>
      </c>
      <c r="F41" s="155" t="s">
        <v>1705</v>
      </c>
      <c r="G41" s="142"/>
      <c r="H41" s="142"/>
      <c r="I41" s="142"/>
      <c r="J41" s="154">
        <v>0</v>
      </c>
      <c r="K41" s="171"/>
      <c r="L41" s="171"/>
      <c r="M41" s="171"/>
      <c r="N41" s="153">
        <v>0</v>
      </c>
      <c r="O41" s="200"/>
      <c r="P41" s="207"/>
      <c r="Q41" s="198">
        <v>365</v>
      </c>
      <c r="R41" s="197">
        <v>30</v>
      </c>
    </row>
    <row r="42" spans="1:18" s="67" customFormat="1" ht="36.75" hidden="1" customHeight="1">
      <c r="A42" s="76">
        <v>36</v>
      </c>
      <c r="B42" s="77" t="s">
        <v>656</v>
      </c>
      <c r="C42" s="200" t="s">
        <v>1705</v>
      </c>
      <c r="D42" s="78" t="s">
        <v>1705</v>
      </c>
      <c r="E42" s="155" t="s">
        <v>1705</v>
      </c>
      <c r="F42" s="155" t="s">
        <v>1705</v>
      </c>
      <c r="G42" s="142"/>
      <c r="H42" s="142"/>
      <c r="I42" s="142"/>
      <c r="J42" s="154">
        <v>0</v>
      </c>
      <c r="K42" s="171"/>
      <c r="L42" s="171"/>
      <c r="M42" s="171"/>
      <c r="N42" s="153">
        <v>0</v>
      </c>
      <c r="O42" s="200"/>
      <c r="P42" s="207"/>
      <c r="Q42" s="198">
        <v>371</v>
      </c>
      <c r="R42" s="197">
        <v>31</v>
      </c>
    </row>
    <row r="43" spans="1:18" s="67" customFormat="1" ht="36.75" hidden="1" customHeight="1">
      <c r="A43" s="76">
        <v>37</v>
      </c>
      <c r="B43" s="77" t="s">
        <v>657</v>
      </c>
      <c r="C43" s="200" t="s">
        <v>1705</v>
      </c>
      <c r="D43" s="78" t="s">
        <v>1705</v>
      </c>
      <c r="E43" s="155" t="s">
        <v>1705</v>
      </c>
      <c r="F43" s="155" t="s">
        <v>1705</v>
      </c>
      <c r="G43" s="142"/>
      <c r="H43" s="142"/>
      <c r="I43" s="142"/>
      <c r="J43" s="154">
        <v>0</v>
      </c>
      <c r="K43" s="171"/>
      <c r="L43" s="171"/>
      <c r="M43" s="171"/>
      <c r="N43" s="153">
        <v>0</v>
      </c>
      <c r="O43" s="200"/>
      <c r="P43" s="207"/>
      <c r="Q43" s="198">
        <v>377</v>
      </c>
      <c r="R43" s="197">
        <v>32</v>
      </c>
    </row>
    <row r="44" spans="1:18" s="68" customFormat="1" ht="30.75" customHeight="1">
      <c r="A44" s="626" t="s">
        <v>4</v>
      </c>
      <c r="B44" s="626"/>
      <c r="C44" s="626"/>
      <c r="D44" s="626"/>
      <c r="E44" s="69" t="s">
        <v>0</v>
      </c>
      <c r="F44" s="69" t="s">
        <v>1</v>
      </c>
      <c r="G44" s="627" t="s">
        <v>2</v>
      </c>
      <c r="H44" s="627"/>
      <c r="I44" s="627"/>
      <c r="J44" s="627"/>
      <c r="K44" s="627"/>
      <c r="L44" s="627"/>
      <c r="M44" s="627"/>
      <c r="N44" s="627" t="s">
        <v>3</v>
      </c>
      <c r="O44" s="627"/>
      <c r="P44" s="69"/>
      <c r="Q44" s="198">
        <v>460</v>
      </c>
      <c r="R44" s="197">
        <v>49</v>
      </c>
    </row>
    <row r="45" spans="1:18">
      <c r="F45" s="3" t="s">
        <v>1962</v>
      </c>
      <c r="Q45" s="198">
        <v>465</v>
      </c>
      <c r="R45" s="197">
        <v>50</v>
      </c>
    </row>
    <row r="46" spans="1:18" ht="25.5">
      <c r="F46" s="3" t="s">
        <v>1769</v>
      </c>
      <c r="Q46" s="198">
        <v>469</v>
      </c>
      <c r="R46" s="197">
        <v>51</v>
      </c>
    </row>
    <row r="47" spans="1:18">
      <c r="F47" s="3" t="s">
        <v>1691</v>
      </c>
      <c r="Q47" s="199">
        <v>473</v>
      </c>
      <c r="R47" s="69">
        <v>52</v>
      </c>
    </row>
    <row r="48" spans="1:18">
      <c r="F48" s="3" t="s">
        <v>1648</v>
      </c>
      <c r="Q48" s="199">
        <v>477</v>
      </c>
      <c r="R48" s="69">
        <v>53</v>
      </c>
    </row>
    <row r="49" spans="6:18">
      <c r="F49" s="3" t="s">
        <v>1816</v>
      </c>
      <c r="Q49" s="199">
        <v>481</v>
      </c>
      <c r="R49" s="69">
        <v>54</v>
      </c>
    </row>
    <row r="50" spans="6:18">
      <c r="F50" s="3" t="s">
        <v>1795</v>
      </c>
      <c r="Q50" s="199">
        <v>485</v>
      </c>
      <c r="R50" s="69">
        <v>55</v>
      </c>
    </row>
    <row r="51" spans="6:18">
      <c r="F51" s="3" t="s">
        <v>1874</v>
      </c>
      <c r="Q51" s="199">
        <v>489</v>
      </c>
      <c r="R51" s="69">
        <v>56</v>
      </c>
    </row>
    <row r="52" spans="6:18" ht="25.5">
      <c r="F52" s="3" t="s">
        <v>1719</v>
      </c>
      <c r="Q52" s="199">
        <v>493</v>
      </c>
      <c r="R52" s="69">
        <v>57</v>
      </c>
    </row>
    <row r="53" spans="6:18">
      <c r="F53" s="3" t="s">
        <v>1665</v>
      </c>
      <c r="Q53" s="199">
        <v>497</v>
      </c>
      <c r="R53" s="69">
        <v>58</v>
      </c>
    </row>
    <row r="54" spans="6:18" ht="25.5">
      <c r="F54" s="3" t="s">
        <v>1973</v>
      </c>
      <c r="Q54" s="199">
        <v>501</v>
      </c>
      <c r="R54" s="69">
        <v>59</v>
      </c>
    </row>
    <row r="55" spans="6:18" ht="25.5">
      <c r="F55" s="3" t="s">
        <v>1756</v>
      </c>
      <c r="Q55" s="199">
        <v>505</v>
      </c>
      <c r="R55" s="69">
        <v>60</v>
      </c>
    </row>
    <row r="56" spans="6:18">
      <c r="F56" s="3" t="s">
        <v>1700</v>
      </c>
      <c r="Q56" s="199">
        <v>509</v>
      </c>
      <c r="R56" s="69">
        <v>61</v>
      </c>
    </row>
    <row r="57" spans="6:18" ht="25.5">
      <c r="F57" s="3" t="s">
        <v>1660</v>
      </c>
      <c r="Q57" s="199">
        <v>513</v>
      </c>
      <c r="R57" s="69">
        <v>62</v>
      </c>
    </row>
    <row r="58" spans="6:18">
      <c r="F58" s="3" t="s">
        <v>1806</v>
      </c>
      <c r="Q58" s="199">
        <v>517</v>
      </c>
      <c r="R58" s="69">
        <v>63</v>
      </c>
    </row>
    <row r="59" spans="6:18">
      <c r="F59" s="3" t="s">
        <v>2054</v>
      </c>
      <c r="Q59" s="199">
        <v>521</v>
      </c>
      <c r="R59" s="69">
        <v>64</v>
      </c>
    </row>
    <row r="60" spans="6:18">
      <c r="F60" s="3" t="s">
        <v>1870</v>
      </c>
      <c r="Q60" s="199">
        <v>525</v>
      </c>
      <c r="R60" s="69">
        <v>65</v>
      </c>
    </row>
    <row r="61" spans="6:18">
      <c r="F61" s="3" t="s">
        <v>1675</v>
      </c>
      <c r="Q61" s="199">
        <v>529</v>
      </c>
      <c r="R61" s="69">
        <v>66</v>
      </c>
    </row>
    <row r="62" spans="6:18">
      <c r="F62" s="3" t="s">
        <v>1832</v>
      </c>
      <c r="Q62" s="199">
        <v>533</v>
      </c>
      <c r="R62" s="69">
        <v>67</v>
      </c>
    </row>
    <row r="63" spans="6:18">
      <c r="F63" s="3" t="s">
        <v>2062</v>
      </c>
      <c r="Q63" s="199">
        <v>537</v>
      </c>
      <c r="R63" s="69">
        <v>68</v>
      </c>
    </row>
    <row r="64" spans="6:18">
      <c r="F64" s="3" t="s">
        <v>1999</v>
      </c>
      <c r="Q64" s="199">
        <v>541</v>
      </c>
      <c r="R64" s="69">
        <v>69</v>
      </c>
    </row>
    <row r="65" spans="6:18" ht="25.5">
      <c r="F65" s="3" t="s">
        <v>2064</v>
      </c>
      <c r="Q65" s="199">
        <v>545</v>
      </c>
      <c r="R65" s="69">
        <v>70</v>
      </c>
    </row>
    <row r="66" spans="6:18" ht="25.5">
      <c r="F66" s="3" t="s">
        <v>2026</v>
      </c>
      <c r="Q66" s="199">
        <v>549</v>
      </c>
      <c r="R66" s="69">
        <v>71</v>
      </c>
    </row>
    <row r="67" spans="6:18">
      <c r="F67" s="3" t="s">
        <v>1986</v>
      </c>
      <c r="Q67" s="199">
        <v>553</v>
      </c>
      <c r="R67" s="69">
        <v>72</v>
      </c>
    </row>
    <row r="68" spans="6:18" ht="25.5">
      <c r="F68" s="3" t="s">
        <v>1918</v>
      </c>
      <c r="Q68" s="199">
        <v>557</v>
      </c>
      <c r="R68" s="69">
        <v>73</v>
      </c>
    </row>
    <row r="69" spans="6:18">
      <c r="F69" s="3" t="s">
        <v>1849</v>
      </c>
      <c r="Q69" s="199">
        <v>561</v>
      </c>
      <c r="R69" s="69">
        <v>74</v>
      </c>
    </row>
    <row r="70" spans="6:18" ht="25.5">
      <c r="F70" s="3" t="s">
        <v>1940</v>
      </c>
      <c r="Q70" s="199">
        <v>565</v>
      </c>
      <c r="R70" s="69">
        <v>75</v>
      </c>
    </row>
    <row r="71" spans="6:18">
      <c r="F71" s="3" t="s">
        <v>2029</v>
      </c>
      <c r="Q71" s="199">
        <v>569</v>
      </c>
      <c r="R71" s="69">
        <v>76</v>
      </c>
    </row>
    <row r="72" spans="6:18" ht="25.5">
      <c r="F72" s="3" t="s">
        <v>1846</v>
      </c>
      <c r="Q72" s="199">
        <v>573</v>
      </c>
      <c r="R72" s="69">
        <v>77</v>
      </c>
    </row>
    <row r="73" spans="6:18">
      <c r="F73" s="3" t="s">
        <v>1858</v>
      </c>
      <c r="Q73" s="199">
        <v>577</v>
      </c>
      <c r="R73" s="69">
        <v>78</v>
      </c>
    </row>
    <row r="74" spans="6:18">
      <c r="F74" s="3" t="s">
        <v>1709</v>
      </c>
      <c r="Q74" s="199">
        <v>581</v>
      </c>
      <c r="R74" s="69">
        <v>79</v>
      </c>
    </row>
    <row r="75" spans="6:18" ht="25.5">
      <c r="F75" s="3" t="s">
        <v>1784</v>
      </c>
      <c r="Q75" s="199">
        <v>585</v>
      </c>
      <c r="R75" s="69">
        <v>80</v>
      </c>
    </row>
    <row r="76" spans="6:18">
      <c r="F76" s="3" t="s">
        <v>1732</v>
      </c>
      <c r="Q76" s="199">
        <v>589</v>
      </c>
      <c r="R76" s="69">
        <v>81</v>
      </c>
    </row>
    <row r="77" spans="6:18">
      <c r="F77" s="3" t="s">
        <v>1677</v>
      </c>
      <c r="Q77" s="199">
        <v>593</v>
      </c>
      <c r="R77" s="69">
        <v>82</v>
      </c>
    </row>
    <row r="78" spans="6:18">
      <c r="F78" s="3" t="s">
        <v>1955</v>
      </c>
      <c r="Q78" s="199">
        <v>597</v>
      </c>
      <c r="R78" s="69">
        <v>83</v>
      </c>
    </row>
    <row r="79" spans="6:18" ht="25.5">
      <c r="F79" s="3" t="s">
        <v>1772</v>
      </c>
      <c r="Q79" s="199">
        <v>601</v>
      </c>
      <c r="R79" s="69">
        <v>84</v>
      </c>
    </row>
    <row r="80" spans="6:18">
      <c r="F80" s="3" t="s">
        <v>2070</v>
      </c>
      <c r="Q80" s="199">
        <v>605</v>
      </c>
      <c r="R80" s="69">
        <v>85</v>
      </c>
    </row>
    <row r="81" spans="6:18">
      <c r="F81" s="3" t="s">
        <v>1903</v>
      </c>
      <c r="Q81" s="199">
        <v>608</v>
      </c>
      <c r="R81" s="69">
        <v>86</v>
      </c>
    </row>
    <row r="82" spans="6:18">
      <c r="F82" s="3" t="s">
        <v>2040</v>
      </c>
      <c r="Q82" s="199">
        <v>611</v>
      </c>
      <c r="R82" s="69">
        <v>87</v>
      </c>
    </row>
    <row r="83" spans="6:18">
      <c r="F83" s="3" t="s">
        <v>1744</v>
      </c>
      <c r="Q83" s="199">
        <v>614</v>
      </c>
      <c r="R83" s="69">
        <v>88</v>
      </c>
    </row>
    <row r="84" spans="6:18">
      <c r="F84" s="3" t="s">
        <v>2073</v>
      </c>
      <c r="Q84" s="199">
        <v>617</v>
      </c>
      <c r="R84" s="69">
        <v>89</v>
      </c>
    </row>
    <row r="85" spans="6:18">
      <c r="F85" s="3" t="s">
        <v>1828</v>
      </c>
      <c r="Q85" s="199">
        <v>620</v>
      </c>
      <c r="R85" s="69">
        <v>90</v>
      </c>
    </row>
    <row r="86" spans="6:18">
      <c r="F86" s="3" t="s">
        <v>1942</v>
      </c>
      <c r="Q86" s="199">
        <v>623</v>
      </c>
      <c r="R86" s="69">
        <v>91</v>
      </c>
    </row>
    <row r="87" spans="6:18" ht="25.5">
      <c r="F87" s="3" t="s">
        <v>1887</v>
      </c>
      <c r="Q87" s="199">
        <v>626</v>
      </c>
      <c r="R87" s="69">
        <v>92</v>
      </c>
    </row>
    <row r="88" spans="6:18">
      <c r="F88" s="3" t="s">
        <v>2066</v>
      </c>
      <c r="Q88" s="199">
        <v>629</v>
      </c>
      <c r="R88" s="69">
        <v>93</v>
      </c>
    </row>
    <row r="89" spans="6:18" ht="25.5">
      <c r="F89" s="3" t="s">
        <v>1948</v>
      </c>
      <c r="Q89" s="198">
        <v>632</v>
      </c>
      <c r="R89" s="197">
        <v>94</v>
      </c>
    </row>
    <row r="90" spans="6:18">
      <c r="F90" s="168" t="s">
        <v>2258</v>
      </c>
      <c r="Q90" s="198">
        <v>635</v>
      </c>
      <c r="R90" s="197">
        <v>95</v>
      </c>
    </row>
    <row r="91" spans="6:18">
      <c r="Q91" s="198">
        <v>637</v>
      </c>
      <c r="R91" s="197">
        <v>96</v>
      </c>
    </row>
    <row r="92" spans="6:18">
      <c r="Q92" s="198">
        <v>639</v>
      </c>
      <c r="R92" s="197">
        <v>97</v>
      </c>
    </row>
    <row r="93" spans="6:18">
      <c r="Q93" s="198">
        <v>641</v>
      </c>
      <c r="R93" s="197">
        <v>98</v>
      </c>
    </row>
    <row r="94" spans="6:18">
      <c r="Q94" s="198">
        <v>643</v>
      </c>
      <c r="R94" s="197">
        <v>99</v>
      </c>
    </row>
    <row r="95" spans="6:18">
      <c r="Q95" s="198">
        <v>645</v>
      </c>
      <c r="R95" s="197">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4:D44"/>
    <mergeCell ref="G44:M44"/>
    <mergeCell ref="N44:O44"/>
  </mergeCells>
  <conditionalFormatting sqref="N8:N43">
    <cfRule type="cellIs" dxfId="75" priority="4" stopIfTrue="1" operator="greaterThan">
      <formula>1630</formula>
    </cfRule>
  </conditionalFormatting>
  <conditionalFormatting sqref="E8:E37">
    <cfRule type="duplicateValues" dxfId="74" priority="1" stopIfTrue="1"/>
    <cfRule type="duplicateValues" dxfId="73" priority="2" stopIfTrue="1"/>
    <cfRule type="duplicateValues" dxfId="72" priority="7" stopIfTrue="1"/>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827</v>
      </c>
      <c r="E3" s="613"/>
      <c r="F3" s="262"/>
      <c r="G3" s="614" t="s">
        <v>514</v>
      </c>
      <c r="H3" s="614"/>
      <c r="I3" s="618" t="s">
        <v>1279</v>
      </c>
      <c r="J3" s="618"/>
      <c r="K3" s="615" t="s">
        <v>633</v>
      </c>
      <c r="L3" s="615"/>
      <c r="M3" s="617" t="s">
        <v>1288</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2211</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63" customHeight="1">
      <c r="A8" s="76">
        <v>1</v>
      </c>
      <c r="B8" s="77" t="s">
        <v>903</v>
      </c>
      <c r="C8" s="200">
        <v>883</v>
      </c>
      <c r="D8" s="78" t="s">
        <v>2014</v>
      </c>
      <c r="E8" s="155" t="s">
        <v>2015</v>
      </c>
      <c r="F8" s="155" t="s">
        <v>1999</v>
      </c>
      <c r="G8" s="320">
        <v>1413</v>
      </c>
      <c r="H8" s="320" t="s">
        <v>2241</v>
      </c>
      <c r="I8" s="320" t="s">
        <v>2241</v>
      </c>
      <c r="J8" s="320">
        <v>1413</v>
      </c>
      <c r="K8" s="320"/>
      <c r="L8" s="320"/>
      <c r="M8" s="320"/>
      <c r="N8" s="321">
        <v>1413</v>
      </c>
      <c r="O8" s="322"/>
      <c r="P8" s="323"/>
      <c r="Q8" s="198">
        <v>219</v>
      </c>
      <c r="R8" s="197">
        <v>8</v>
      </c>
    </row>
    <row r="9" spans="1:18" s="67" customFormat="1" ht="63" customHeight="1">
      <c r="A9" s="76">
        <v>2</v>
      </c>
      <c r="B9" s="77" t="s">
        <v>904</v>
      </c>
      <c r="C9" s="200">
        <v>819</v>
      </c>
      <c r="D9" s="78">
        <v>34733</v>
      </c>
      <c r="E9" s="155" t="s">
        <v>1951</v>
      </c>
      <c r="F9" s="155" t="s">
        <v>1948</v>
      </c>
      <c r="G9" s="320">
        <v>1370</v>
      </c>
      <c r="H9" s="320" t="s">
        <v>2241</v>
      </c>
      <c r="I9" s="320" t="s">
        <v>2241</v>
      </c>
      <c r="J9" s="320">
        <v>1370</v>
      </c>
      <c r="K9" s="320"/>
      <c r="L9" s="320"/>
      <c r="M9" s="320"/>
      <c r="N9" s="321">
        <v>1370</v>
      </c>
      <c r="O9" s="322"/>
      <c r="P9" s="323"/>
      <c r="Q9" s="198">
        <v>227</v>
      </c>
      <c r="R9" s="197">
        <v>9</v>
      </c>
    </row>
    <row r="10" spans="1:18" s="67" customFormat="1" ht="63" customHeight="1">
      <c r="A10" s="76">
        <v>3</v>
      </c>
      <c r="B10" s="77" t="s">
        <v>905</v>
      </c>
      <c r="C10" s="200">
        <v>502</v>
      </c>
      <c r="D10" s="78">
        <v>35220</v>
      </c>
      <c r="E10" s="155" t="s">
        <v>2034</v>
      </c>
      <c r="F10" s="155" t="s">
        <v>2029</v>
      </c>
      <c r="G10" s="320">
        <v>1282</v>
      </c>
      <c r="H10" s="320">
        <v>1343</v>
      </c>
      <c r="I10" s="320" t="s">
        <v>2241</v>
      </c>
      <c r="J10" s="320">
        <v>1343</v>
      </c>
      <c r="K10" s="320"/>
      <c r="L10" s="320"/>
      <c r="M10" s="320"/>
      <c r="N10" s="321">
        <v>1343</v>
      </c>
      <c r="O10" s="322"/>
      <c r="P10" s="323"/>
      <c r="Q10" s="198">
        <v>235</v>
      </c>
      <c r="R10" s="197">
        <v>10</v>
      </c>
    </row>
    <row r="11" spans="1:18" s="67" customFormat="1" ht="63" customHeight="1">
      <c r="A11" s="76">
        <v>4</v>
      </c>
      <c r="B11" s="77" t="s">
        <v>906</v>
      </c>
      <c r="C11" s="200">
        <v>834</v>
      </c>
      <c r="D11" s="78">
        <v>34731</v>
      </c>
      <c r="E11" s="155" t="s">
        <v>1965</v>
      </c>
      <c r="F11" s="155" t="s">
        <v>1962</v>
      </c>
      <c r="G11" s="320">
        <v>1144</v>
      </c>
      <c r="H11" s="320">
        <v>1141</v>
      </c>
      <c r="I11" s="320" t="s">
        <v>2241</v>
      </c>
      <c r="J11" s="320">
        <v>1144</v>
      </c>
      <c r="K11" s="320"/>
      <c r="L11" s="320"/>
      <c r="M11" s="320"/>
      <c r="N11" s="321">
        <v>1144</v>
      </c>
      <c r="O11" s="322"/>
      <c r="P11" s="323"/>
      <c r="Q11" s="198">
        <v>243</v>
      </c>
      <c r="R11" s="197">
        <v>11</v>
      </c>
    </row>
    <row r="12" spans="1:18" s="67" customFormat="1" ht="63" customHeight="1">
      <c r="A12" s="76">
        <v>5</v>
      </c>
      <c r="B12" s="77" t="s">
        <v>907</v>
      </c>
      <c r="C12" s="200">
        <v>779</v>
      </c>
      <c r="D12" s="78">
        <v>35311</v>
      </c>
      <c r="E12" s="155" t="s">
        <v>1894</v>
      </c>
      <c r="F12" s="155" t="s">
        <v>1887</v>
      </c>
      <c r="G12" s="320">
        <v>1108</v>
      </c>
      <c r="H12" s="320">
        <v>1129</v>
      </c>
      <c r="I12" s="320" t="s">
        <v>2240</v>
      </c>
      <c r="J12" s="320">
        <v>1129</v>
      </c>
      <c r="K12" s="320"/>
      <c r="L12" s="320"/>
      <c r="M12" s="320"/>
      <c r="N12" s="321">
        <v>1129</v>
      </c>
      <c r="O12" s="322"/>
      <c r="P12" s="323"/>
      <c r="Q12" s="198">
        <v>251</v>
      </c>
      <c r="R12" s="197">
        <v>12</v>
      </c>
    </row>
    <row r="13" spans="1:18" s="67" customFormat="1" ht="63" customHeight="1">
      <c r="A13" s="76">
        <v>6</v>
      </c>
      <c r="B13" s="77" t="s">
        <v>908</v>
      </c>
      <c r="C13" s="200">
        <v>731</v>
      </c>
      <c r="D13" s="78">
        <v>34206</v>
      </c>
      <c r="E13" s="155" t="s">
        <v>1838</v>
      </c>
      <c r="F13" s="155" t="s">
        <v>1832</v>
      </c>
      <c r="G13" s="320">
        <v>1047</v>
      </c>
      <c r="H13" s="320">
        <v>1062</v>
      </c>
      <c r="I13" s="320">
        <v>1036</v>
      </c>
      <c r="J13" s="320">
        <v>1062</v>
      </c>
      <c r="K13" s="320"/>
      <c r="L13" s="320"/>
      <c r="M13" s="320"/>
      <c r="N13" s="321">
        <v>1062</v>
      </c>
      <c r="O13" s="322"/>
      <c r="P13" s="323"/>
      <c r="Q13" s="198">
        <v>259</v>
      </c>
      <c r="R13" s="197">
        <v>13</v>
      </c>
    </row>
    <row r="14" spans="1:18" s="67" customFormat="1" ht="63" customHeight="1">
      <c r="A14" s="76">
        <v>7</v>
      </c>
      <c r="B14" s="77" t="s">
        <v>909</v>
      </c>
      <c r="C14" s="200">
        <v>706</v>
      </c>
      <c r="D14" s="78">
        <v>35190</v>
      </c>
      <c r="E14" s="155" t="s">
        <v>1802</v>
      </c>
      <c r="F14" s="155" t="s">
        <v>1795</v>
      </c>
      <c r="G14" s="320">
        <v>963</v>
      </c>
      <c r="H14" s="320">
        <v>965</v>
      </c>
      <c r="I14" s="320">
        <v>1061</v>
      </c>
      <c r="J14" s="320">
        <v>1061</v>
      </c>
      <c r="K14" s="320"/>
      <c r="L14" s="320"/>
      <c r="M14" s="320"/>
      <c r="N14" s="321">
        <v>1061</v>
      </c>
      <c r="O14" s="322"/>
      <c r="P14" s="323"/>
      <c r="Q14" s="198">
        <v>267</v>
      </c>
      <c r="R14" s="197">
        <v>14</v>
      </c>
    </row>
    <row r="15" spans="1:18" s="67" customFormat="1" ht="63" customHeight="1">
      <c r="A15" s="76">
        <v>8</v>
      </c>
      <c r="B15" s="77" t="s">
        <v>910</v>
      </c>
      <c r="C15" s="200">
        <v>629</v>
      </c>
      <c r="D15" s="78">
        <v>34755</v>
      </c>
      <c r="E15" s="155" t="s">
        <v>1726</v>
      </c>
      <c r="F15" s="155" t="s">
        <v>1719</v>
      </c>
      <c r="G15" s="320">
        <v>1029</v>
      </c>
      <c r="H15" s="320">
        <v>1035</v>
      </c>
      <c r="I15" s="320">
        <v>1014</v>
      </c>
      <c r="J15" s="320">
        <v>1035</v>
      </c>
      <c r="K15" s="320"/>
      <c r="L15" s="320"/>
      <c r="M15" s="320"/>
      <c r="N15" s="321">
        <v>1035</v>
      </c>
      <c r="O15" s="322"/>
      <c r="P15" s="323"/>
      <c r="Q15" s="198">
        <v>275</v>
      </c>
      <c r="R15" s="197">
        <v>15</v>
      </c>
    </row>
    <row r="16" spans="1:18" s="67" customFormat="1" ht="63" customHeight="1">
      <c r="A16" s="76">
        <v>9</v>
      </c>
      <c r="B16" s="77" t="s">
        <v>911</v>
      </c>
      <c r="C16" s="200">
        <v>723</v>
      </c>
      <c r="D16" s="78">
        <v>34834</v>
      </c>
      <c r="E16" s="155" t="s">
        <v>1822</v>
      </c>
      <c r="F16" s="155" t="s">
        <v>1816</v>
      </c>
      <c r="G16" s="320">
        <v>1014</v>
      </c>
      <c r="H16" s="320">
        <v>986</v>
      </c>
      <c r="I16" s="320">
        <v>1015</v>
      </c>
      <c r="J16" s="320">
        <v>1015</v>
      </c>
      <c r="K16" s="320"/>
      <c r="L16" s="320"/>
      <c r="M16" s="320"/>
      <c r="N16" s="321">
        <v>1015</v>
      </c>
      <c r="O16" s="322"/>
      <c r="P16" s="323"/>
      <c r="Q16" s="198">
        <v>281</v>
      </c>
      <c r="R16" s="197">
        <v>16</v>
      </c>
    </row>
    <row r="17" spans="1:18" s="67" customFormat="1" ht="63" customHeight="1">
      <c r="A17" s="76">
        <v>10</v>
      </c>
      <c r="B17" s="77" t="s">
        <v>912</v>
      </c>
      <c r="C17" s="200">
        <v>528</v>
      </c>
      <c r="D17" s="78">
        <v>34662</v>
      </c>
      <c r="E17" s="155" t="s">
        <v>2047</v>
      </c>
      <c r="F17" s="155" t="s">
        <v>2040</v>
      </c>
      <c r="G17" s="320">
        <v>982</v>
      </c>
      <c r="H17" s="320">
        <v>979</v>
      </c>
      <c r="I17" s="320">
        <v>912</v>
      </c>
      <c r="J17" s="320">
        <v>982</v>
      </c>
      <c r="K17" s="320"/>
      <c r="L17" s="320"/>
      <c r="M17" s="320"/>
      <c r="N17" s="321">
        <v>982</v>
      </c>
      <c r="O17" s="322"/>
      <c r="P17" s="323"/>
      <c r="Q17" s="198">
        <v>287</v>
      </c>
      <c r="R17" s="197">
        <v>17</v>
      </c>
    </row>
    <row r="18" spans="1:18" s="67" customFormat="1" ht="63" customHeight="1">
      <c r="A18" s="76">
        <v>11</v>
      </c>
      <c r="B18" s="77" t="s">
        <v>913</v>
      </c>
      <c r="C18" s="200">
        <v>680</v>
      </c>
      <c r="D18" s="78">
        <v>0</v>
      </c>
      <c r="E18" s="155" t="s">
        <v>1779</v>
      </c>
      <c r="F18" s="155" t="s">
        <v>1772</v>
      </c>
      <c r="G18" s="320" t="s">
        <v>2240</v>
      </c>
      <c r="H18" s="320">
        <v>929</v>
      </c>
      <c r="I18" s="320">
        <v>923</v>
      </c>
      <c r="J18" s="320">
        <v>929</v>
      </c>
      <c r="K18" s="320"/>
      <c r="L18" s="320"/>
      <c r="M18" s="320"/>
      <c r="N18" s="321">
        <v>929</v>
      </c>
      <c r="O18" s="322"/>
      <c r="P18" s="323"/>
      <c r="Q18" s="198">
        <v>293</v>
      </c>
      <c r="R18" s="197">
        <v>18</v>
      </c>
    </row>
    <row r="19" spans="1:18" s="67" customFormat="1" ht="63" customHeight="1">
      <c r="A19" s="76">
        <v>12</v>
      </c>
      <c r="B19" s="77" t="s">
        <v>914</v>
      </c>
      <c r="C19" s="200">
        <v>866</v>
      </c>
      <c r="D19" s="78">
        <v>34140</v>
      </c>
      <c r="E19" s="155" t="s">
        <v>1992</v>
      </c>
      <c r="F19" s="155" t="s">
        <v>1986</v>
      </c>
      <c r="G19" s="320">
        <v>881</v>
      </c>
      <c r="H19" s="320">
        <v>852</v>
      </c>
      <c r="I19" s="320">
        <v>893</v>
      </c>
      <c r="J19" s="320">
        <v>893</v>
      </c>
      <c r="K19" s="320"/>
      <c r="L19" s="320"/>
      <c r="M19" s="320"/>
      <c r="N19" s="321">
        <v>893</v>
      </c>
      <c r="O19" s="322"/>
      <c r="P19" s="323"/>
      <c r="Q19" s="198">
        <v>299</v>
      </c>
      <c r="R19" s="197">
        <v>19</v>
      </c>
    </row>
    <row r="20" spans="1:18" s="67" customFormat="1" ht="63" customHeight="1">
      <c r="A20" s="76">
        <v>13</v>
      </c>
      <c r="B20" s="77" t="s">
        <v>915</v>
      </c>
      <c r="C20" s="200">
        <v>793</v>
      </c>
      <c r="D20" s="78">
        <v>34278</v>
      </c>
      <c r="E20" s="155" t="s">
        <v>1909</v>
      </c>
      <c r="F20" s="155" t="s">
        <v>1903</v>
      </c>
      <c r="G20" s="320">
        <v>791</v>
      </c>
      <c r="H20" s="320">
        <v>881</v>
      </c>
      <c r="I20" s="320" t="s">
        <v>2240</v>
      </c>
      <c r="J20" s="320">
        <v>881</v>
      </c>
      <c r="K20" s="320"/>
      <c r="L20" s="320"/>
      <c r="M20" s="320"/>
      <c r="N20" s="321">
        <v>881</v>
      </c>
      <c r="O20" s="322"/>
      <c r="P20" s="323"/>
      <c r="Q20" s="198">
        <v>305</v>
      </c>
      <c r="R20" s="197">
        <v>20</v>
      </c>
    </row>
    <row r="21" spans="1:18" s="67" customFormat="1" ht="63" customHeight="1">
      <c r="A21" s="76">
        <v>14</v>
      </c>
      <c r="B21" s="77" t="s">
        <v>916</v>
      </c>
      <c r="C21" s="200">
        <v>776</v>
      </c>
      <c r="D21" s="78">
        <v>33168</v>
      </c>
      <c r="E21" s="155" t="s">
        <v>1879</v>
      </c>
      <c r="F21" s="155" t="s">
        <v>1874</v>
      </c>
      <c r="G21" s="320" t="s">
        <v>2240</v>
      </c>
      <c r="H21" s="320">
        <v>814</v>
      </c>
      <c r="I21" s="320" t="s">
        <v>2240</v>
      </c>
      <c r="J21" s="320">
        <v>814</v>
      </c>
      <c r="K21" s="320"/>
      <c r="L21" s="320"/>
      <c r="M21" s="320"/>
      <c r="N21" s="321">
        <v>814</v>
      </c>
      <c r="O21" s="322"/>
      <c r="P21" s="323"/>
      <c r="Q21" s="198"/>
      <c r="R21" s="197"/>
    </row>
    <row r="22" spans="1:18" s="67" customFormat="1" ht="63" customHeight="1">
      <c r="A22" s="76">
        <v>15</v>
      </c>
      <c r="B22" s="77" t="s">
        <v>917</v>
      </c>
      <c r="C22" s="200">
        <v>744</v>
      </c>
      <c r="D22" s="78">
        <v>35084</v>
      </c>
      <c r="E22" s="155" t="s">
        <v>1854</v>
      </c>
      <c r="F22" s="155" t="s">
        <v>1849</v>
      </c>
      <c r="G22" s="320" t="s">
        <v>2240</v>
      </c>
      <c r="H22" s="320" t="s">
        <v>2240</v>
      </c>
      <c r="I22" s="320">
        <v>671</v>
      </c>
      <c r="J22" s="320">
        <v>671</v>
      </c>
      <c r="K22" s="320"/>
      <c r="L22" s="320"/>
      <c r="M22" s="320"/>
      <c r="N22" s="321">
        <v>671</v>
      </c>
      <c r="O22" s="322"/>
      <c r="P22" s="323"/>
      <c r="Q22" s="198"/>
      <c r="R22" s="197"/>
    </row>
    <row r="23" spans="1:18" s="67" customFormat="1" ht="63" customHeight="1">
      <c r="A23" s="76" t="s">
        <v>2241</v>
      </c>
      <c r="B23" s="77" t="s">
        <v>918</v>
      </c>
      <c r="C23" s="200">
        <v>671</v>
      </c>
      <c r="D23" s="78">
        <v>35893</v>
      </c>
      <c r="E23" s="155" t="s">
        <v>1761</v>
      </c>
      <c r="F23" s="155" t="s">
        <v>1756</v>
      </c>
      <c r="G23" s="320" t="s">
        <v>2240</v>
      </c>
      <c r="H23" s="320" t="s">
        <v>2240</v>
      </c>
      <c r="I23" s="320" t="s">
        <v>2240</v>
      </c>
      <c r="J23" s="320">
        <v>0</v>
      </c>
      <c r="K23" s="320"/>
      <c r="L23" s="320"/>
      <c r="M23" s="320"/>
      <c r="N23" s="321" t="s">
        <v>2242</v>
      </c>
      <c r="O23" s="322"/>
      <c r="P23" s="323"/>
      <c r="Q23" s="198"/>
      <c r="R23" s="197"/>
    </row>
    <row r="24" spans="1:18" s="67" customFormat="1" ht="36.75" hidden="1" customHeight="1">
      <c r="A24" s="76">
        <v>17</v>
      </c>
      <c r="B24" s="77" t="s">
        <v>919</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920</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921</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922</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923</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924</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925</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926</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927</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928</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929</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930</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931</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932</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933</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934</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935</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936</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937</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938</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939</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71" priority="1" stopIfTrue="1" operator="greaterThan">
      <formula>1898</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828</v>
      </c>
      <c r="E3" s="613"/>
      <c r="F3" s="262"/>
      <c r="G3" s="614" t="s">
        <v>514</v>
      </c>
      <c r="H3" s="614"/>
      <c r="I3" s="618" t="s">
        <v>1279</v>
      </c>
      <c r="J3" s="618"/>
      <c r="K3" s="615" t="s">
        <v>633</v>
      </c>
      <c r="L3" s="615"/>
      <c r="M3" s="617" t="s">
        <v>1288</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2212</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67" customFormat="1" ht="68.25" customHeight="1">
      <c r="A8" s="76">
        <v>1</v>
      </c>
      <c r="B8" s="77" t="s">
        <v>940</v>
      </c>
      <c r="C8" s="200">
        <v>759</v>
      </c>
      <c r="D8" s="78">
        <v>33822</v>
      </c>
      <c r="E8" s="155" t="s">
        <v>1865</v>
      </c>
      <c r="F8" s="155" t="s">
        <v>1858</v>
      </c>
      <c r="G8" s="320">
        <v>1345</v>
      </c>
      <c r="H8" s="320" t="s">
        <v>2241</v>
      </c>
      <c r="I8" s="320" t="s">
        <v>2241</v>
      </c>
      <c r="J8" s="320">
        <v>1345</v>
      </c>
      <c r="K8" s="320"/>
      <c r="L8" s="320"/>
      <c r="M8" s="320"/>
      <c r="N8" s="321">
        <v>1345</v>
      </c>
      <c r="O8" s="322"/>
      <c r="P8" s="323"/>
      <c r="Q8" s="198">
        <v>219</v>
      </c>
      <c r="R8" s="197">
        <v>8</v>
      </c>
    </row>
    <row r="9" spans="1:18" s="67" customFormat="1" ht="68.25" customHeight="1">
      <c r="A9" s="76">
        <v>2</v>
      </c>
      <c r="B9" s="77" t="s">
        <v>941</v>
      </c>
      <c r="C9" s="200">
        <v>854</v>
      </c>
      <c r="D9" s="78">
        <v>32929</v>
      </c>
      <c r="E9" s="155" t="s">
        <v>1979</v>
      </c>
      <c r="F9" s="155" t="s">
        <v>1973</v>
      </c>
      <c r="G9" s="320">
        <v>1218</v>
      </c>
      <c r="H9" s="320" t="s">
        <v>2241</v>
      </c>
      <c r="I9" s="320" t="s">
        <v>2241</v>
      </c>
      <c r="J9" s="320">
        <v>1218</v>
      </c>
      <c r="K9" s="320"/>
      <c r="L9" s="320"/>
      <c r="M9" s="320"/>
      <c r="N9" s="321">
        <v>1218</v>
      </c>
      <c r="O9" s="322"/>
      <c r="P9" s="323"/>
      <c r="Q9" s="198">
        <v>227</v>
      </c>
      <c r="R9" s="197">
        <v>9</v>
      </c>
    </row>
    <row r="10" spans="1:18" s="67" customFormat="1" ht="68.25" customHeight="1">
      <c r="A10" s="76">
        <v>3</v>
      </c>
      <c r="B10" s="77" t="s">
        <v>942</v>
      </c>
      <c r="C10" s="200">
        <v>595</v>
      </c>
      <c r="D10" s="78">
        <v>31866</v>
      </c>
      <c r="E10" s="155" t="s">
        <v>1682</v>
      </c>
      <c r="F10" s="155" t="s">
        <v>1677</v>
      </c>
      <c r="G10" s="320">
        <v>1157</v>
      </c>
      <c r="H10" s="320" t="s">
        <v>2241</v>
      </c>
      <c r="I10" s="320" t="s">
        <v>2241</v>
      </c>
      <c r="J10" s="320">
        <v>1157</v>
      </c>
      <c r="K10" s="320"/>
      <c r="L10" s="320"/>
      <c r="M10" s="320"/>
      <c r="N10" s="321">
        <v>1157</v>
      </c>
      <c r="O10" s="322"/>
      <c r="P10" s="323"/>
      <c r="Q10" s="198">
        <v>235</v>
      </c>
      <c r="R10" s="197">
        <v>10</v>
      </c>
    </row>
    <row r="11" spans="1:18" s="67" customFormat="1" ht="68.25" customHeight="1">
      <c r="A11" s="76">
        <v>4</v>
      </c>
      <c r="B11" s="77" t="s">
        <v>943</v>
      </c>
      <c r="C11" s="200">
        <v>740</v>
      </c>
      <c r="D11" s="78">
        <v>35142</v>
      </c>
      <c r="E11" s="155" t="s">
        <v>1847</v>
      </c>
      <c r="F11" s="155" t="s">
        <v>1846</v>
      </c>
      <c r="G11" s="320">
        <v>1133</v>
      </c>
      <c r="H11" s="320">
        <v>1047</v>
      </c>
      <c r="I11" s="320">
        <v>1063</v>
      </c>
      <c r="J11" s="320">
        <v>1133</v>
      </c>
      <c r="K11" s="320"/>
      <c r="L11" s="320"/>
      <c r="M11" s="320"/>
      <c r="N11" s="321">
        <v>1133</v>
      </c>
      <c r="O11" s="322"/>
      <c r="P11" s="323"/>
      <c r="Q11" s="198">
        <v>243</v>
      </c>
      <c r="R11" s="197">
        <v>11</v>
      </c>
    </row>
    <row r="12" spans="1:18" s="67" customFormat="1" ht="68.25" customHeight="1">
      <c r="A12" s="76">
        <v>5</v>
      </c>
      <c r="B12" s="77" t="s">
        <v>944</v>
      </c>
      <c r="C12" s="200">
        <v>1021</v>
      </c>
      <c r="D12" s="78" t="s">
        <v>2101</v>
      </c>
      <c r="E12" s="155" t="s">
        <v>2102</v>
      </c>
      <c r="F12" s="155" t="s">
        <v>2082</v>
      </c>
      <c r="G12" s="320" t="s">
        <v>2240</v>
      </c>
      <c r="H12" s="320" t="s">
        <v>2240</v>
      </c>
      <c r="I12" s="320">
        <v>1130</v>
      </c>
      <c r="J12" s="320">
        <v>1130</v>
      </c>
      <c r="K12" s="320"/>
      <c r="L12" s="320"/>
      <c r="M12" s="320"/>
      <c r="N12" s="321">
        <v>1130</v>
      </c>
      <c r="O12" s="322"/>
      <c r="P12" s="323"/>
      <c r="Q12" s="198">
        <v>251</v>
      </c>
      <c r="R12" s="197">
        <v>12</v>
      </c>
    </row>
    <row r="13" spans="1:18" s="67" customFormat="1" ht="68.25" customHeight="1">
      <c r="A13" s="76">
        <v>6</v>
      </c>
      <c r="B13" s="77" t="s">
        <v>945</v>
      </c>
      <c r="C13" s="200">
        <v>571</v>
      </c>
      <c r="D13" s="78">
        <v>35469</v>
      </c>
      <c r="E13" s="155" t="s">
        <v>1670</v>
      </c>
      <c r="F13" s="155" t="s">
        <v>1665</v>
      </c>
      <c r="G13" s="320">
        <v>963</v>
      </c>
      <c r="H13" s="320" t="s">
        <v>2240</v>
      </c>
      <c r="I13" s="320">
        <v>909</v>
      </c>
      <c r="J13" s="320">
        <v>963</v>
      </c>
      <c r="K13" s="320"/>
      <c r="L13" s="320"/>
      <c r="M13" s="320"/>
      <c r="N13" s="321">
        <v>963</v>
      </c>
      <c r="O13" s="322"/>
      <c r="P13" s="323"/>
      <c r="Q13" s="198">
        <v>259</v>
      </c>
      <c r="R13" s="197">
        <v>13</v>
      </c>
    </row>
    <row r="14" spans="1:18" s="67" customFormat="1" ht="68.25" customHeight="1">
      <c r="A14" s="76">
        <v>7</v>
      </c>
      <c r="B14" s="77" t="s">
        <v>946</v>
      </c>
      <c r="C14" s="200">
        <v>638</v>
      </c>
      <c r="D14" s="78">
        <v>33239</v>
      </c>
      <c r="E14" s="155" t="s">
        <v>1738</v>
      </c>
      <c r="F14" s="155" t="s">
        <v>1732</v>
      </c>
      <c r="G14" s="320">
        <v>883</v>
      </c>
      <c r="H14" s="320">
        <v>934</v>
      </c>
      <c r="I14" s="320">
        <v>934</v>
      </c>
      <c r="J14" s="320">
        <v>934</v>
      </c>
      <c r="K14" s="320"/>
      <c r="L14" s="320"/>
      <c r="M14" s="320"/>
      <c r="N14" s="321">
        <v>934</v>
      </c>
      <c r="O14" s="322"/>
      <c r="P14" s="323"/>
      <c r="Q14" s="198">
        <v>267</v>
      </c>
      <c r="R14" s="197">
        <v>14</v>
      </c>
    </row>
    <row r="15" spans="1:18" s="67" customFormat="1" ht="68.25" customHeight="1">
      <c r="A15" s="76">
        <v>8</v>
      </c>
      <c r="B15" s="77" t="s">
        <v>947</v>
      </c>
      <c r="C15" s="200">
        <v>601</v>
      </c>
      <c r="D15" s="78">
        <v>33697</v>
      </c>
      <c r="E15" s="155" t="s">
        <v>1697</v>
      </c>
      <c r="F15" s="155" t="s">
        <v>1691</v>
      </c>
      <c r="G15" s="320" t="s">
        <v>2240</v>
      </c>
      <c r="H15" s="320">
        <v>819</v>
      </c>
      <c r="I15" s="320">
        <v>897</v>
      </c>
      <c r="J15" s="320">
        <v>897</v>
      </c>
      <c r="K15" s="320"/>
      <c r="L15" s="320"/>
      <c r="M15" s="320"/>
      <c r="N15" s="321">
        <v>897</v>
      </c>
      <c r="O15" s="322"/>
      <c r="P15" s="323"/>
      <c r="Q15" s="198">
        <v>275</v>
      </c>
      <c r="R15" s="197">
        <v>15</v>
      </c>
    </row>
    <row r="16" spans="1:18" s="67" customFormat="1" ht="68.25" customHeight="1">
      <c r="A16" s="76">
        <v>9</v>
      </c>
      <c r="B16" s="77" t="s">
        <v>948</v>
      </c>
      <c r="C16" s="200">
        <v>660</v>
      </c>
      <c r="D16" s="78">
        <v>34344</v>
      </c>
      <c r="E16" s="155" t="s">
        <v>1751</v>
      </c>
      <c r="F16" s="155" t="s">
        <v>1744</v>
      </c>
      <c r="G16" s="320">
        <v>762</v>
      </c>
      <c r="H16" s="320">
        <v>818</v>
      </c>
      <c r="I16" s="320">
        <v>882</v>
      </c>
      <c r="J16" s="320">
        <v>882</v>
      </c>
      <c r="K16" s="320"/>
      <c r="L16" s="320"/>
      <c r="M16" s="320"/>
      <c r="N16" s="321">
        <v>882</v>
      </c>
      <c r="O16" s="322"/>
      <c r="P16" s="323"/>
      <c r="Q16" s="198">
        <v>281</v>
      </c>
      <c r="R16" s="197">
        <v>16</v>
      </c>
    </row>
    <row r="17" spans="1:18" s="67" customFormat="1" ht="68.25" customHeight="1">
      <c r="A17" s="76">
        <v>10</v>
      </c>
      <c r="B17" s="77" t="s">
        <v>949</v>
      </c>
      <c r="C17" s="200">
        <v>698</v>
      </c>
      <c r="D17" s="78">
        <v>0</v>
      </c>
      <c r="E17" s="155" t="s">
        <v>1792</v>
      </c>
      <c r="F17" s="155" t="s">
        <v>1784</v>
      </c>
      <c r="G17" s="320" t="s">
        <v>2240</v>
      </c>
      <c r="H17" s="320">
        <v>881</v>
      </c>
      <c r="I17" s="320">
        <v>845</v>
      </c>
      <c r="J17" s="320">
        <v>881</v>
      </c>
      <c r="K17" s="320"/>
      <c r="L17" s="320"/>
      <c r="M17" s="320"/>
      <c r="N17" s="321">
        <v>881</v>
      </c>
      <c r="O17" s="322"/>
      <c r="P17" s="323"/>
      <c r="Q17" s="198">
        <v>287</v>
      </c>
      <c r="R17" s="197">
        <v>17</v>
      </c>
    </row>
    <row r="18" spans="1:18" s="67" customFormat="1" ht="68.25" customHeight="1">
      <c r="A18" s="76">
        <v>11</v>
      </c>
      <c r="B18" s="77" t="s">
        <v>950</v>
      </c>
      <c r="C18" s="200">
        <v>521</v>
      </c>
      <c r="D18" s="78">
        <v>34093</v>
      </c>
      <c r="E18" s="155" t="s">
        <v>1654</v>
      </c>
      <c r="F18" s="155" t="s">
        <v>1648</v>
      </c>
      <c r="G18" s="320">
        <v>796</v>
      </c>
      <c r="H18" s="320">
        <v>840</v>
      </c>
      <c r="I18" s="320">
        <v>861</v>
      </c>
      <c r="J18" s="320">
        <v>861</v>
      </c>
      <c r="K18" s="320"/>
      <c r="L18" s="320"/>
      <c r="M18" s="320"/>
      <c r="N18" s="321">
        <v>861</v>
      </c>
      <c r="O18" s="322"/>
      <c r="P18" s="323"/>
      <c r="Q18" s="198">
        <v>293</v>
      </c>
      <c r="R18" s="197">
        <v>18</v>
      </c>
    </row>
    <row r="19" spans="1:18" s="67" customFormat="1" ht="68.25" customHeight="1">
      <c r="A19" s="76">
        <v>12</v>
      </c>
      <c r="B19" s="77" t="s">
        <v>951</v>
      </c>
      <c r="C19" s="200">
        <v>548</v>
      </c>
      <c r="D19" s="78">
        <v>34336</v>
      </c>
      <c r="E19" s="155" t="s">
        <v>2059</v>
      </c>
      <c r="F19" s="155" t="s">
        <v>2054</v>
      </c>
      <c r="G19" s="320" t="s">
        <v>2240</v>
      </c>
      <c r="H19" s="320">
        <v>819</v>
      </c>
      <c r="I19" s="320" t="s">
        <v>2240</v>
      </c>
      <c r="J19" s="320">
        <v>819</v>
      </c>
      <c r="K19" s="320"/>
      <c r="L19" s="320"/>
      <c r="M19" s="320"/>
      <c r="N19" s="321">
        <v>819</v>
      </c>
      <c r="O19" s="322"/>
      <c r="P19" s="323"/>
      <c r="Q19" s="198">
        <v>299</v>
      </c>
      <c r="R19" s="197">
        <v>19</v>
      </c>
    </row>
    <row r="20" spans="1:18" s="67" customFormat="1" ht="68.25" customHeight="1">
      <c r="A20" s="76">
        <v>13</v>
      </c>
      <c r="B20" s="77" t="s">
        <v>952</v>
      </c>
      <c r="C20" s="200">
        <v>811</v>
      </c>
      <c r="D20" s="78" t="s">
        <v>1927</v>
      </c>
      <c r="E20" s="155" t="s">
        <v>1928</v>
      </c>
      <c r="F20" s="155" t="s">
        <v>1918</v>
      </c>
      <c r="G20" s="320">
        <v>784</v>
      </c>
      <c r="H20" s="320">
        <v>788</v>
      </c>
      <c r="I20" s="320" t="s">
        <v>2240</v>
      </c>
      <c r="J20" s="320">
        <v>788</v>
      </c>
      <c r="K20" s="320"/>
      <c r="L20" s="320"/>
      <c r="M20" s="320"/>
      <c r="N20" s="321">
        <v>788</v>
      </c>
      <c r="O20" s="322"/>
      <c r="P20" s="323"/>
      <c r="Q20" s="198">
        <v>305</v>
      </c>
      <c r="R20" s="197">
        <v>20</v>
      </c>
    </row>
    <row r="21" spans="1:18" s="67" customFormat="1" ht="68.25" customHeight="1">
      <c r="A21" s="76">
        <v>14</v>
      </c>
      <c r="B21" s="77" t="s">
        <v>953</v>
      </c>
      <c r="C21" s="200">
        <v>618</v>
      </c>
      <c r="D21" s="78">
        <v>33802</v>
      </c>
      <c r="E21" s="155" t="s">
        <v>1713</v>
      </c>
      <c r="F21" s="155" t="s">
        <v>1709</v>
      </c>
      <c r="G21" s="320" t="s">
        <v>2240</v>
      </c>
      <c r="H21" s="320">
        <v>655</v>
      </c>
      <c r="I21" s="320">
        <v>653</v>
      </c>
      <c r="J21" s="320">
        <v>655</v>
      </c>
      <c r="K21" s="320"/>
      <c r="L21" s="320"/>
      <c r="M21" s="320"/>
      <c r="N21" s="321">
        <v>655</v>
      </c>
      <c r="O21" s="322"/>
      <c r="P21" s="323"/>
      <c r="Q21" s="198"/>
      <c r="R21" s="197"/>
    </row>
    <row r="22" spans="1:18" s="67" customFormat="1" ht="68.25" customHeight="1">
      <c r="A22" s="76" t="s">
        <v>2241</v>
      </c>
      <c r="B22" s="77" t="s">
        <v>954</v>
      </c>
      <c r="C22" s="200">
        <v>753</v>
      </c>
      <c r="D22" s="78">
        <v>34998</v>
      </c>
      <c r="E22" s="155" t="s">
        <v>1866</v>
      </c>
      <c r="F22" s="155" t="s">
        <v>2076</v>
      </c>
      <c r="G22" s="320"/>
      <c r="H22" s="320"/>
      <c r="I22" s="320"/>
      <c r="J22" s="320">
        <v>0</v>
      </c>
      <c r="K22" s="320"/>
      <c r="L22" s="320"/>
      <c r="M22" s="320"/>
      <c r="N22" s="321" t="s">
        <v>2255</v>
      </c>
      <c r="O22" s="322"/>
      <c r="P22" s="323"/>
      <c r="Q22" s="198"/>
      <c r="R22" s="197"/>
    </row>
    <row r="23" spans="1:18" s="67" customFormat="1" ht="68.25" customHeight="1">
      <c r="A23" s="76" t="s">
        <v>2241</v>
      </c>
      <c r="B23" s="77" t="s">
        <v>955</v>
      </c>
      <c r="C23" s="200">
        <v>871</v>
      </c>
      <c r="D23" s="78">
        <v>33166</v>
      </c>
      <c r="E23" s="155" t="s">
        <v>1335</v>
      </c>
      <c r="F23" s="155" t="s">
        <v>2082</v>
      </c>
      <c r="G23" s="320"/>
      <c r="H23" s="320"/>
      <c r="I23" s="320"/>
      <c r="J23" s="320">
        <v>0</v>
      </c>
      <c r="K23" s="320"/>
      <c r="L23" s="320"/>
      <c r="M23" s="320"/>
      <c r="N23" s="321" t="s">
        <v>2255</v>
      </c>
      <c r="O23" s="322"/>
      <c r="P23" s="323"/>
      <c r="Q23" s="198"/>
      <c r="R23" s="197"/>
    </row>
    <row r="24" spans="1:18" s="67" customFormat="1" ht="36.75" hidden="1" customHeight="1">
      <c r="A24" s="76">
        <v>17</v>
      </c>
      <c r="B24" s="77" t="s">
        <v>956</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957</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958</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959</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960</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961</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962</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963</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964</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965</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966</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967</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968</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969</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970</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971</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972</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973</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974</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975</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976</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70" priority="1" stopIfTrue="1" operator="greaterThan">
      <formula>1898</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2322</v>
      </c>
      <c r="E3" s="613"/>
      <c r="F3" s="338"/>
      <c r="G3" s="614" t="s">
        <v>514</v>
      </c>
      <c r="H3" s="614"/>
      <c r="I3" s="618" t="s">
        <v>1279</v>
      </c>
      <c r="J3" s="618"/>
      <c r="K3" s="615" t="s">
        <v>633</v>
      </c>
      <c r="L3" s="615"/>
      <c r="M3" s="617" t="s">
        <v>1288</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2217</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40">
        <v>1</v>
      </c>
      <c r="H7" s="340">
        <v>2</v>
      </c>
      <c r="I7" s="340">
        <v>3</v>
      </c>
      <c r="J7" s="339" t="s">
        <v>347</v>
      </c>
      <c r="K7" s="340">
        <v>4</v>
      </c>
      <c r="L7" s="340">
        <v>5</v>
      </c>
      <c r="M7" s="340">
        <v>6</v>
      </c>
      <c r="N7" s="625"/>
      <c r="O7" s="625"/>
      <c r="P7" s="625"/>
      <c r="Q7" s="198">
        <v>211</v>
      </c>
      <c r="R7" s="197">
        <v>7</v>
      </c>
    </row>
    <row r="8" spans="1:18" s="67" customFormat="1" ht="36.75" customHeight="1">
      <c r="A8" s="76">
        <v>1</v>
      </c>
      <c r="B8" s="77" t="s">
        <v>286</v>
      </c>
      <c r="C8" s="319">
        <v>883</v>
      </c>
      <c r="D8" s="78" t="s">
        <v>2014</v>
      </c>
      <c r="E8" s="155" t="s">
        <v>2015</v>
      </c>
      <c r="F8" s="155" t="s">
        <v>1999</v>
      </c>
      <c r="G8" s="142">
        <v>1413</v>
      </c>
      <c r="H8" s="142" t="s">
        <v>2241</v>
      </c>
      <c r="I8" s="142" t="s">
        <v>2241</v>
      </c>
      <c r="J8" s="142">
        <v>1413</v>
      </c>
      <c r="K8" s="142"/>
      <c r="L8" s="142"/>
      <c r="M8" s="142"/>
      <c r="N8" s="318">
        <v>1413</v>
      </c>
      <c r="O8" s="200"/>
      <c r="P8" s="207"/>
      <c r="Q8" s="198">
        <v>219</v>
      </c>
      <c r="R8" s="197">
        <v>8</v>
      </c>
    </row>
    <row r="9" spans="1:18" s="67" customFormat="1" ht="36.75" customHeight="1">
      <c r="A9" s="76">
        <v>2</v>
      </c>
      <c r="B9" s="77" t="s">
        <v>287</v>
      </c>
      <c r="C9" s="319">
        <v>819</v>
      </c>
      <c r="D9" s="78">
        <v>34733</v>
      </c>
      <c r="E9" s="155" t="s">
        <v>1951</v>
      </c>
      <c r="F9" s="155" t="s">
        <v>1948</v>
      </c>
      <c r="G9" s="142">
        <v>1370</v>
      </c>
      <c r="H9" s="142" t="s">
        <v>2241</v>
      </c>
      <c r="I9" s="142" t="s">
        <v>2241</v>
      </c>
      <c r="J9" s="142">
        <v>1370</v>
      </c>
      <c r="K9" s="142"/>
      <c r="L9" s="142"/>
      <c r="M9" s="142"/>
      <c r="N9" s="318">
        <v>1370</v>
      </c>
      <c r="O9" s="200"/>
      <c r="P9" s="207"/>
      <c r="Q9" s="198">
        <v>227</v>
      </c>
      <c r="R9" s="197">
        <v>9</v>
      </c>
    </row>
    <row r="10" spans="1:18" s="67" customFormat="1" ht="36.75" customHeight="1">
      <c r="A10" s="76">
        <v>3</v>
      </c>
      <c r="B10" s="77" t="s">
        <v>288</v>
      </c>
      <c r="C10" s="319">
        <v>759</v>
      </c>
      <c r="D10" s="78">
        <v>33822</v>
      </c>
      <c r="E10" s="155" t="s">
        <v>1865</v>
      </c>
      <c r="F10" s="155" t="s">
        <v>1858</v>
      </c>
      <c r="G10" s="142">
        <v>1345</v>
      </c>
      <c r="H10" s="142" t="s">
        <v>2241</v>
      </c>
      <c r="I10" s="142" t="s">
        <v>2241</v>
      </c>
      <c r="J10" s="142">
        <v>1345</v>
      </c>
      <c r="K10" s="142"/>
      <c r="L10" s="142"/>
      <c r="M10" s="142"/>
      <c r="N10" s="318">
        <v>1345</v>
      </c>
      <c r="O10" s="200"/>
      <c r="P10" s="207"/>
      <c r="Q10" s="198">
        <v>235</v>
      </c>
      <c r="R10" s="197">
        <v>10</v>
      </c>
    </row>
    <row r="11" spans="1:18" s="67" customFormat="1" ht="36.75" customHeight="1">
      <c r="A11" s="76">
        <v>4</v>
      </c>
      <c r="B11" s="77" t="s">
        <v>289</v>
      </c>
      <c r="C11" s="319">
        <v>502</v>
      </c>
      <c r="D11" s="78">
        <v>35220</v>
      </c>
      <c r="E11" s="155" t="s">
        <v>2034</v>
      </c>
      <c r="F11" s="155" t="s">
        <v>2029</v>
      </c>
      <c r="G11" s="142">
        <v>1282</v>
      </c>
      <c r="H11" s="142">
        <v>1343</v>
      </c>
      <c r="I11" s="142" t="s">
        <v>2241</v>
      </c>
      <c r="J11" s="142">
        <v>1343</v>
      </c>
      <c r="K11" s="142"/>
      <c r="L11" s="142"/>
      <c r="M11" s="142"/>
      <c r="N11" s="318">
        <v>1343</v>
      </c>
      <c r="O11" s="200"/>
      <c r="P11" s="207"/>
      <c r="Q11" s="198">
        <v>243</v>
      </c>
      <c r="R11" s="197">
        <v>11</v>
      </c>
    </row>
    <row r="12" spans="1:18" s="67" customFormat="1" ht="36.75" customHeight="1">
      <c r="A12" s="76">
        <v>5</v>
      </c>
      <c r="B12" s="77" t="s">
        <v>290</v>
      </c>
      <c r="C12" s="319">
        <v>854</v>
      </c>
      <c r="D12" s="78">
        <v>32929</v>
      </c>
      <c r="E12" s="155" t="s">
        <v>1979</v>
      </c>
      <c r="F12" s="155" t="s">
        <v>1973</v>
      </c>
      <c r="G12" s="142">
        <v>1218</v>
      </c>
      <c r="H12" s="142" t="s">
        <v>2241</v>
      </c>
      <c r="I12" s="142" t="s">
        <v>2241</v>
      </c>
      <c r="J12" s="142">
        <v>1218</v>
      </c>
      <c r="K12" s="142"/>
      <c r="L12" s="142"/>
      <c r="M12" s="142"/>
      <c r="N12" s="318">
        <v>1218</v>
      </c>
      <c r="O12" s="200"/>
      <c r="P12" s="207"/>
      <c r="Q12" s="198">
        <v>251</v>
      </c>
      <c r="R12" s="197">
        <v>12</v>
      </c>
    </row>
    <row r="13" spans="1:18" s="67" customFormat="1" ht="36.75" customHeight="1">
      <c r="A13" s="76">
        <v>6</v>
      </c>
      <c r="B13" s="77" t="s">
        <v>291</v>
      </c>
      <c r="C13" s="319">
        <v>595</v>
      </c>
      <c r="D13" s="78">
        <v>31866</v>
      </c>
      <c r="E13" s="155" t="s">
        <v>1682</v>
      </c>
      <c r="F13" s="155" t="s">
        <v>1677</v>
      </c>
      <c r="G13" s="142">
        <v>1157</v>
      </c>
      <c r="H13" s="142" t="s">
        <v>2241</v>
      </c>
      <c r="I13" s="142" t="s">
        <v>2241</v>
      </c>
      <c r="J13" s="142">
        <v>1157</v>
      </c>
      <c r="K13" s="142"/>
      <c r="L13" s="142"/>
      <c r="M13" s="142"/>
      <c r="N13" s="318">
        <v>1157</v>
      </c>
      <c r="O13" s="200"/>
      <c r="P13" s="207"/>
      <c r="Q13" s="198">
        <v>259</v>
      </c>
      <c r="R13" s="197">
        <v>13</v>
      </c>
    </row>
    <row r="14" spans="1:18" s="67" customFormat="1" ht="36.75" customHeight="1">
      <c r="A14" s="76">
        <v>7</v>
      </c>
      <c r="B14" s="77" t="s">
        <v>292</v>
      </c>
      <c r="C14" s="319">
        <v>834</v>
      </c>
      <c r="D14" s="78">
        <v>34731</v>
      </c>
      <c r="E14" s="155" t="s">
        <v>1965</v>
      </c>
      <c r="F14" s="155" t="s">
        <v>1962</v>
      </c>
      <c r="G14" s="142">
        <v>1144</v>
      </c>
      <c r="H14" s="142">
        <v>1141</v>
      </c>
      <c r="I14" s="142" t="s">
        <v>2241</v>
      </c>
      <c r="J14" s="142">
        <v>1144</v>
      </c>
      <c r="K14" s="142"/>
      <c r="L14" s="142"/>
      <c r="M14" s="142"/>
      <c r="N14" s="318">
        <v>1144</v>
      </c>
      <c r="O14" s="200"/>
      <c r="P14" s="207"/>
      <c r="Q14" s="198">
        <v>267</v>
      </c>
      <c r="R14" s="197">
        <v>14</v>
      </c>
    </row>
    <row r="15" spans="1:18" s="67" customFormat="1" ht="36.75" customHeight="1">
      <c r="A15" s="76">
        <v>8</v>
      </c>
      <c r="B15" s="77" t="s">
        <v>293</v>
      </c>
      <c r="C15" s="319">
        <v>740</v>
      </c>
      <c r="D15" s="78">
        <v>35142</v>
      </c>
      <c r="E15" s="155" t="s">
        <v>1847</v>
      </c>
      <c r="F15" s="155" t="s">
        <v>1846</v>
      </c>
      <c r="G15" s="142">
        <v>1133</v>
      </c>
      <c r="H15" s="142">
        <v>1047</v>
      </c>
      <c r="I15" s="142">
        <v>1063</v>
      </c>
      <c r="J15" s="142">
        <v>1133</v>
      </c>
      <c r="K15" s="142"/>
      <c r="L15" s="142"/>
      <c r="M15" s="142"/>
      <c r="N15" s="318">
        <v>1133</v>
      </c>
      <c r="O15" s="200"/>
      <c r="P15" s="207"/>
      <c r="Q15" s="198">
        <v>275</v>
      </c>
      <c r="R15" s="197">
        <v>15</v>
      </c>
    </row>
    <row r="16" spans="1:18" s="67" customFormat="1" ht="36.75" customHeight="1">
      <c r="A16" s="76" t="s">
        <v>2241</v>
      </c>
      <c r="B16" s="77" t="s">
        <v>294</v>
      </c>
      <c r="C16" s="319">
        <v>1021</v>
      </c>
      <c r="D16" s="78" t="s">
        <v>2101</v>
      </c>
      <c r="E16" s="155" t="s">
        <v>2102</v>
      </c>
      <c r="F16" s="343" t="s">
        <v>2082</v>
      </c>
      <c r="G16" s="142" t="s">
        <v>2240</v>
      </c>
      <c r="H16" s="142" t="s">
        <v>2240</v>
      </c>
      <c r="I16" s="142">
        <v>1130</v>
      </c>
      <c r="J16" s="142">
        <v>1130</v>
      </c>
      <c r="K16" s="142"/>
      <c r="L16" s="142"/>
      <c r="M16" s="142"/>
      <c r="N16" s="318">
        <v>1130</v>
      </c>
      <c r="O16" s="200"/>
      <c r="P16" s="207"/>
      <c r="Q16" s="198">
        <v>281</v>
      </c>
      <c r="R16" s="197">
        <v>16</v>
      </c>
    </row>
    <row r="17" spans="1:18" s="67" customFormat="1" ht="36.75" customHeight="1">
      <c r="A17" s="76">
        <v>9</v>
      </c>
      <c r="B17" s="77" t="s">
        <v>295</v>
      </c>
      <c r="C17" s="319">
        <v>779</v>
      </c>
      <c r="D17" s="78">
        <v>35311</v>
      </c>
      <c r="E17" s="155" t="s">
        <v>1894</v>
      </c>
      <c r="F17" s="155" t="s">
        <v>1887</v>
      </c>
      <c r="G17" s="142">
        <v>1108</v>
      </c>
      <c r="H17" s="142">
        <v>1129</v>
      </c>
      <c r="I17" s="142" t="s">
        <v>2240</v>
      </c>
      <c r="J17" s="142">
        <v>1129</v>
      </c>
      <c r="K17" s="142"/>
      <c r="L17" s="142"/>
      <c r="M17" s="142"/>
      <c r="N17" s="318">
        <v>1129</v>
      </c>
      <c r="O17" s="200"/>
      <c r="P17" s="207"/>
      <c r="Q17" s="198">
        <v>287</v>
      </c>
      <c r="R17" s="197">
        <v>17</v>
      </c>
    </row>
    <row r="18" spans="1:18" s="67" customFormat="1" ht="36.75" customHeight="1">
      <c r="A18" s="76">
        <v>10</v>
      </c>
      <c r="B18" s="77" t="s">
        <v>296</v>
      </c>
      <c r="C18" s="319">
        <v>731</v>
      </c>
      <c r="D18" s="78">
        <v>34206</v>
      </c>
      <c r="E18" s="155" t="s">
        <v>1838</v>
      </c>
      <c r="F18" s="155" t="s">
        <v>1832</v>
      </c>
      <c r="G18" s="142">
        <v>1047</v>
      </c>
      <c r="H18" s="142">
        <v>1062</v>
      </c>
      <c r="I18" s="142">
        <v>1036</v>
      </c>
      <c r="J18" s="142">
        <v>1062</v>
      </c>
      <c r="K18" s="142"/>
      <c r="L18" s="142"/>
      <c r="M18" s="142"/>
      <c r="N18" s="318">
        <v>1062</v>
      </c>
      <c r="O18" s="200"/>
      <c r="P18" s="207"/>
      <c r="Q18" s="198">
        <v>293</v>
      </c>
      <c r="R18" s="197">
        <v>18</v>
      </c>
    </row>
    <row r="19" spans="1:18" s="67" customFormat="1" ht="36.75" customHeight="1">
      <c r="A19" s="76">
        <v>11</v>
      </c>
      <c r="B19" s="77" t="s">
        <v>297</v>
      </c>
      <c r="C19" s="319">
        <v>706</v>
      </c>
      <c r="D19" s="78">
        <v>35190</v>
      </c>
      <c r="E19" s="155" t="s">
        <v>1802</v>
      </c>
      <c r="F19" s="155" t="s">
        <v>1795</v>
      </c>
      <c r="G19" s="142">
        <v>963</v>
      </c>
      <c r="H19" s="142">
        <v>965</v>
      </c>
      <c r="I19" s="142">
        <v>1061</v>
      </c>
      <c r="J19" s="142">
        <v>1061</v>
      </c>
      <c r="K19" s="142"/>
      <c r="L19" s="142"/>
      <c r="M19" s="142"/>
      <c r="N19" s="318">
        <v>1061</v>
      </c>
      <c r="O19" s="200"/>
      <c r="P19" s="207"/>
      <c r="Q19" s="198">
        <v>299</v>
      </c>
      <c r="R19" s="197">
        <v>19</v>
      </c>
    </row>
    <row r="20" spans="1:18" s="67" customFormat="1" ht="36.75" customHeight="1">
      <c r="A20" s="76">
        <v>12</v>
      </c>
      <c r="B20" s="77" t="s">
        <v>298</v>
      </c>
      <c r="C20" s="319">
        <v>629</v>
      </c>
      <c r="D20" s="78">
        <v>34755</v>
      </c>
      <c r="E20" s="155" t="s">
        <v>1726</v>
      </c>
      <c r="F20" s="155" t="s">
        <v>1719</v>
      </c>
      <c r="G20" s="142">
        <v>1029</v>
      </c>
      <c r="H20" s="142">
        <v>1035</v>
      </c>
      <c r="I20" s="142">
        <v>1014</v>
      </c>
      <c r="J20" s="142">
        <v>1035</v>
      </c>
      <c r="K20" s="142"/>
      <c r="L20" s="142"/>
      <c r="M20" s="142"/>
      <c r="N20" s="318">
        <v>1035</v>
      </c>
      <c r="O20" s="200"/>
      <c r="P20" s="207"/>
      <c r="Q20" s="198">
        <v>305</v>
      </c>
      <c r="R20" s="197">
        <v>20</v>
      </c>
    </row>
    <row r="21" spans="1:18" s="67" customFormat="1" ht="36.75" customHeight="1">
      <c r="A21" s="76">
        <v>13</v>
      </c>
      <c r="B21" s="77" t="s">
        <v>299</v>
      </c>
      <c r="C21" s="319">
        <v>723</v>
      </c>
      <c r="D21" s="78">
        <v>34834</v>
      </c>
      <c r="E21" s="155" t="s">
        <v>1822</v>
      </c>
      <c r="F21" s="155" t="s">
        <v>1816</v>
      </c>
      <c r="G21" s="142">
        <v>1014</v>
      </c>
      <c r="H21" s="142">
        <v>986</v>
      </c>
      <c r="I21" s="142">
        <v>1015</v>
      </c>
      <c r="J21" s="142">
        <v>1015</v>
      </c>
      <c r="K21" s="142"/>
      <c r="L21" s="142"/>
      <c r="M21" s="142"/>
      <c r="N21" s="318">
        <v>1015</v>
      </c>
      <c r="O21" s="200"/>
      <c r="P21" s="207"/>
      <c r="Q21" s="198"/>
      <c r="R21" s="197"/>
    </row>
    <row r="22" spans="1:18" s="67" customFormat="1" ht="36.75" customHeight="1">
      <c r="A22" s="76">
        <v>14</v>
      </c>
      <c r="B22" s="77" t="s">
        <v>300</v>
      </c>
      <c r="C22" s="319">
        <v>528</v>
      </c>
      <c r="D22" s="78">
        <v>34662</v>
      </c>
      <c r="E22" s="155" t="s">
        <v>2047</v>
      </c>
      <c r="F22" s="155" t="s">
        <v>2040</v>
      </c>
      <c r="G22" s="142">
        <v>982</v>
      </c>
      <c r="H22" s="142">
        <v>979</v>
      </c>
      <c r="I22" s="142">
        <v>912</v>
      </c>
      <c r="J22" s="142">
        <v>982</v>
      </c>
      <c r="K22" s="142"/>
      <c r="L22" s="142"/>
      <c r="M22" s="142"/>
      <c r="N22" s="318">
        <v>982</v>
      </c>
      <c r="O22" s="200"/>
      <c r="P22" s="207"/>
      <c r="Q22" s="198"/>
      <c r="R22" s="197"/>
    </row>
    <row r="23" spans="1:18" s="67" customFormat="1" ht="36.75" customHeight="1">
      <c r="A23" s="76">
        <v>15</v>
      </c>
      <c r="B23" s="77" t="s">
        <v>301</v>
      </c>
      <c r="C23" s="319">
        <v>571</v>
      </c>
      <c r="D23" s="78">
        <v>35469</v>
      </c>
      <c r="E23" s="155" t="s">
        <v>1670</v>
      </c>
      <c r="F23" s="155" t="s">
        <v>1665</v>
      </c>
      <c r="G23" s="142">
        <v>963</v>
      </c>
      <c r="H23" s="142" t="s">
        <v>2240</v>
      </c>
      <c r="I23" s="142">
        <v>909</v>
      </c>
      <c r="J23" s="142">
        <v>963</v>
      </c>
      <c r="K23" s="142"/>
      <c r="L23" s="142"/>
      <c r="M23" s="142"/>
      <c r="N23" s="318">
        <v>963</v>
      </c>
      <c r="O23" s="200"/>
      <c r="P23" s="207"/>
      <c r="Q23" s="198"/>
      <c r="R23" s="197"/>
    </row>
    <row r="24" spans="1:18" s="67" customFormat="1" ht="36.75" customHeight="1">
      <c r="A24" s="76">
        <v>16</v>
      </c>
      <c r="B24" s="77" t="s">
        <v>302</v>
      </c>
      <c r="C24" s="319">
        <v>638</v>
      </c>
      <c r="D24" s="78">
        <v>33239</v>
      </c>
      <c r="E24" s="155" t="s">
        <v>1738</v>
      </c>
      <c r="F24" s="155" t="s">
        <v>1732</v>
      </c>
      <c r="G24" s="142">
        <v>883</v>
      </c>
      <c r="H24" s="142">
        <v>934</v>
      </c>
      <c r="I24" s="142">
        <v>934</v>
      </c>
      <c r="J24" s="142">
        <v>934</v>
      </c>
      <c r="K24" s="142"/>
      <c r="L24" s="142"/>
      <c r="M24" s="142"/>
      <c r="N24" s="318">
        <v>934</v>
      </c>
      <c r="O24" s="200"/>
      <c r="P24" s="207"/>
      <c r="Q24" s="198"/>
      <c r="R24" s="197"/>
    </row>
    <row r="25" spans="1:18" s="67" customFormat="1" ht="36.75" customHeight="1">
      <c r="A25" s="76">
        <v>17</v>
      </c>
      <c r="B25" s="77" t="s">
        <v>303</v>
      </c>
      <c r="C25" s="319">
        <v>680</v>
      </c>
      <c r="D25" s="78">
        <v>0</v>
      </c>
      <c r="E25" s="155" t="s">
        <v>1779</v>
      </c>
      <c r="F25" s="155" t="s">
        <v>1772</v>
      </c>
      <c r="G25" s="142" t="s">
        <v>2240</v>
      </c>
      <c r="H25" s="142">
        <v>929</v>
      </c>
      <c r="I25" s="142">
        <v>923</v>
      </c>
      <c r="J25" s="142">
        <v>929</v>
      </c>
      <c r="K25" s="142"/>
      <c r="L25" s="142"/>
      <c r="M25" s="142"/>
      <c r="N25" s="318">
        <v>929</v>
      </c>
      <c r="O25" s="200"/>
      <c r="P25" s="207"/>
      <c r="Q25" s="198"/>
      <c r="R25" s="197"/>
    </row>
    <row r="26" spans="1:18" s="67" customFormat="1" ht="36.75" customHeight="1">
      <c r="A26" s="76">
        <v>18</v>
      </c>
      <c r="B26" s="77" t="s">
        <v>304</v>
      </c>
      <c r="C26" s="319">
        <v>601</v>
      </c>
      <c r="D26" s="78">
        <v>33697</v>
      </c>
      <c r="E26" s="155" t="s">
        <v>1697</v>
      </c>
      <c r="F26" s="155" t="s">
        <v>1691</v>
      </c>
      <c r="G26" s="142" t="s">
        <v>2240</v>
      </c>
      <c r="H26" s="142">
        <v>819</v>
      </c>
      <c r="I26" s="142">
        <v>897</v>
      </c>
      <c r="J26" s="142">
        <v>897</v>
      </c>
      <c r="K26" s="142"/>
      <c r="L26" s="142"/>
      <c r="M26" s="142"/>
      <c r="N26" s="318">
        <v>897</v>
      </c>
      <c r="O26" s="200"/>
      <c r="P26" s="207"/>
      <c r="Q26" s="198"/>
      <c r="R26" s="197"/>
    </row>
    <row r="27" spans="1:18" s="67" customFormat="1" ht="36.75" customHeight="1">
      <c r="A27" s="76">
        <v>19</v>
      </c>
      <c r="B27" s="77" t="s">
        <v>305</v>
      </c>
      <c r="C27" s="319">
        <v>866</v>
      </c>
      <c r="D27" s="78">
        <v>34140</v>
      </c>
      <c r="E27" s="155" t="s">
        <v>1992</v>
      </c>
      <c r="F27" s="155" t="s">
        <v>1986</v>
      </c>
      <c r="G27" s="142">
        <v>881</v>
      </c>
      <c r="H27" s="142">
        <v>852</v>
      </c>
      <c r="I27" s="142">
        <v>893</v>
      </c>
      <c r="J27" s="142">
        <v>893</v>
      </c>
      <c r="K27" s="142"/>
      <c r="L27" s="142"/>
      <c r="M27" s="142"/>
      <c r="N27" s="318">
        <v>893</v>
      </c>
      <c r="O27" s="200"/>
      <c r="P27" s="207"/>
      <c r="Q27" s="198"/>
      <c r="R27" s="197"/>
    </row>
    <row r="28" spans="1:18" s="67" customFormat="1" ht="36.75" customHeight="1">
      <c r="A28" s="76">
        <v>20</v>
      </c>
      <c r="B28" s="77" t="s">
        <v>306</v>
      </c>
      <c r="C28" s="319">
        <v>660</v>
      </c>
      <c r="D28" s="78">
        <v>34344</v>
      </c>
      <c r="E28" s="155" t="s">
        <v>1751</v>
      </c>
      <c r="F28" s="155" t="s">
        <v>1744</v>
      </c>
      <c r="G28" s="142">
        <v>762</v>
      </c>
      <c r="H28" s="142">
        <v>818</v>
      </c>
      <c r="I28" s="142">
        <v>882</v>
      </c>
      <c r="J28" s="142">
        <v>882</v>
      </c>
      <c r="K28" s="142"/>
      <c r="L28" s="142"/>
      <c r="M28" s="142"/>
      <c r="N28" s="318">
        <v>882</v>
      </c>
      <c r="O28" s="200"/>
      <c r="P28" s="207"/>
      <c r="Q28" s="198"/>
      <c r="R28" s="197"/>
    </row>
    <row r="29" spans="1:18" s="67" customFormat="1" ht="36.75" customHeight="1">
      <c r="A29" s="76">
        <v>21</v>
      </c>
      <c r="B29" s="77" t="s">
        <v>307</v>
      </c>
      <c r="C29" s="319">
        <v>793</v>
      </c>
      <c r="D29" s="78">
        <v>34278</v>
      </c>
      <c r="E29" s="155" t="s">
        <v>1909</v>
      </c>
      <c r="F29" s="155" t="s">
        <v>1903</v>
      </c>
      <c r="G29" s="142">
        <v>791</v>
      </c>
      <c r="H29" s="142">
        <v>881</v>
      </c>
      <c r="I29" s="142" t="s">
        <v>2240</v>
      </c>
      <c r="J29" s="142">
        <v>881</v>
      </c>
      <c r="K29" s="142"/>
      <c r="L29" s="142"/>
      <c r="M29" s="142"/>
      <c r="N29" s="318">
        <v>881</v>
      </c>
      <c r="O29" s="200"/>
      <c r="P29" s="207"/>
      <c r="Q29" s="198"/>
      <c r="R29" s="197"/>
    </row>
    <row r="30" spans="1:18" s="67" customFormat="1" ht="36.75" customHeight="1">
      <c r="A30" s="76">
        <v>22</v>
      </c>
      <c r="B30" s="77" t="s">
        <v>308</v>
      </c>
      <c r="C30" s="319">
        <v>698</v>
      </c>
      <c r="D30" s="78">
        <v>0</v>
      </c>
      <c r="E30" s="155" t="s">
        <v>1792</v>
      </c>
      <c r="F30" s="155" t="s">
        <v>1784</v>
      </c>
      <c r="G30" s="142" t="s">
        <v>2240</v>
      </c>
      <c r="H30" s="142">
        <v>881</v>
      </c>
      <c r="I30" s="142">
        <v>845</v>
      </c>
      <c r="J30" s="142">
        <v>881</v>
      </c>
      <c r="K30" s="142"/>
      <c r="L30" s="142"/>
      <c r="M30" s="142"/>
      <c r="N30" s="318">
        <v>881</v>
      </c>
      <c r="O30" s="200"/>
      <c r="P30" s="207"/>
      <c r="Q30" s="198"/>
      <c r="R30" s="197"/>
    </row>
    <row r="31" spans="1:18" s="67" customFormat="1" ht="36.75" customHeight="1">
      <c r="A31" s="76">
        <v>23</v>
      </c>
      <c r="B31" s="77" t="s">
        <v>309</v>
      </c>
      <c r="C31" s="319">
        <v>521</v>
      </c>
      <c r="D31" s="78">
        <v>34093</v>
      </c>
      <c r="E31" s="155" t="s">
        <v>1654</v>
      </c>
      <c r="F31" s="155" t="s">
        <v>1648</v>
      </c>
      <c r="G31" s="142">
        <v>796</v>
      </c>
      <c r="H31" s="142">
        <v>840</v>
      </c>
      <c r="I31" s="142">
        <v>861</v>
      </c>
      <c r="J31" s="142">
        <v>861</v>
      </c>
      <c r="K31" s="142"/>
      <c r="L31" s="142"/>
      <c r="M31" s="142"/>
      <c r="N31" s="318">
        <v>861</v>
      </c>
      <c r="O31" s="200"/>
      <c r="P31" s="207"/>
      <c r="Q31" s="198"/>
      <c r="R31" s="197"/>
    </row>
    <row r="32" spans="1:18" s="67" customFormat="1" ht="36.75" customHeight="1">
      <c r="A32" s="76">
        <v>24</v>
      </c>
      <c r="B32" s="77" t="s">
        <v>310</v>
      </c>
      <c r="C32" s="319">
        <v>548</v>
      </c>
      <c r="D32" s="78">
        <v>34336</v>
      </c>
      <c r="E32" s="155" t="s">
        <v>2059</v>
      </c>
      <c r="F32" s="155" t="s">
        <v>2054</v>
      </c>
      <c r="G32" s="142" t="s">
        <v>2240</v>
      </c>
      <c r="H32" s="142">
        <v>819</v>
      </c>
      <c r="I32" s="142" t="s">
        <v>2240</v>
      </c>
      <c r="J32" s="142">
        <v>819</v>
      </c>
      <c r="K32" s="142"/>
      <c r="L32" s="142"/>
      <c r="M32" s="142"/>
      <c r="N32" s="318">
        <v>819</v>
      </c>
      <c r="O32" s="200"/>
      <c r="P32" s="207"/>
      <c r="Q32" s="198"/>
      <c r="R32" s="197"/>
    </row>
    <row r="33" spans="1:18" s="67" customFormat="1" ht="36.75" customHeight="1">
      <c r="A33" s="76">
        <v>25</v>
      </c>
      <c r="B33" s="77" t="s">
        <v>658</v>
      </c>
      <c r="C33" s="319">
        <v>776</v>
      </c>
      <c r="D33" s="78">
        <v>33168</v>
      </c>
      <c r="E33" s="155" t="s">
        <v>1879</v>
      </c>
      <c r="F33" s="155" t="s">
        <v>1874</v>
      </c>
      <c r="G33" s="142" t="s">
        <v>2240</v>
      </c>
      <c r="H33" s="142">
        <v>814</v>
      </c>
      <c r="I33" s="142" t="s">
        <v>2240</v>
      </c>
      <c r="J33" s="142">
        <v>814</v>
      </c>
      <c r="K33" s="142"/>
      <c r="L33" s="142"/>
      <c r="M33" s="142"/>
      <c r="N33" s="318">
        <v>814</v>
      </c>
      <c r="O33" s="200"/>
      <c r="P33" s="207"/>
      <c r="Q33" s="198">
        <v>311</v>
      </c>
      <c r="R33" s="197">
        <v>21</v>
      </c>
    </row>
    <row r="34" spans="1:18" s="67" customFormat="1" ht="36.75" customHeight="1">
      <c r="A34" s="76">
        <v>26</v>
      </c>
      <c r="B34" s="77" t="s">
        <v>659</v>
      </c>
      <c r="C34" s="319">
        <v>811</v>
      </c>
      <c r="D34" s="78" t="s">
        <v>1927</v>
      </c>
      <c r="E34" s="155" t="s">
        <v>1928</v>
      </c>
      <c r="F34" s="155" t="s">
        <v>1918</v>
      </c>
      <c r="G34" s="142">
        <v>784</v>
      </c>
      <c r="H34" s="142">
        <v>788</v>
      </c>
      <c r="I34" s="142" t="s">
        <v>2240</v>
      </c>
      <c r="J34" s="142">
        <v>788</v>
      </c>
      <c r="K34" s="142"/>
      <c r="L34" s="142"/>
      <c r="M34" s="142"/>
      <c r="N34" s="318">
        <v>788</v>
      </c>
      <c r="O34" s="200"/>
      <c r="P34" s="207"/>
      <c r="Q34" s="198">
        <v>317</v>
      </c>
      <c r="R34" s="197">
        <v>22</v>
      </c>
    </row>
    <row r="35" spans="1:18" s="67" customFormat="1" ht="36.75" customHeight="1">
      <c r="A35" s="76">
        <v>27</v>
      </c>
      <c r="B35" s="77" t="s">
        <v>660</v>
      </c>
      <c r="C35" s="319">
        <v>744</v>
      </c>
      <c r="D35" s="78">
        <v>35084</v>
      </c>
      <c r="E35" s="155" t="s">
        <v>1854</v>
      </c>
      <c r="F35" s="155" t="s">
        <v>1849</v>
      </c>
      <c r="G35" s="142" t="s">
        <v>2240</v>
      </c>
      <c r="H35" s="142" t="s">
        <v>2240</v>
      </c>
      <c r="I35" s="142">
        <v>671</v>
      </c>
      <c r="J35" s="142">
        <v>671</v>
      </c>
      <c r="K35" s="142"/>
      <c r="L35" s="142"/>
      <c r="M35" s="142"/>
      <c r="N35" s="318">
        <v>671</v>
      </c>
      <c r="O35" s="200"/>
      <c r="P35" s="207"/>
      <c r="Q35" s="198">
        <v>323</v>
      </c>
      <c r="R35" s="197">
        <v>23</v>
      </c>
    </row>
    <row r="36" spans="1:18" s="67" customFormat="1" ht="36.75" customHeight="1">
      <c r="A36" s="76">
        <v>28</v>
      </c>
      <c r="B36" s="77" t="s">
        <v>661</v>
      </c>
      <c r="C36" s="319">
        <v>618</v>
      </c>
      <c r="D36" s="78">
        <v>33802</v>
      </c>
      <c r="E36" s="155" t="s">
        <v>1713</v>
      </c>
      <c r="F36" s="155" t="s">
        <v>1709</v>
      </c>
      <c r="G36" s="142" t="s">
        <v>2240</v>
      </c>
      <c r="H36" s="142">
        <v>655</v>
      </c>
      <c r="I36" s="142">
        <v>653</v>
      </c>
      <c r="J36" s="142">
        <v>655</v>
      </c>
      <c r="K36" s="142"/>
      <c r="L36" s="142"/>
      <c r="M36" s="142"/>
      <c r="N36" s="318">
        <v>655</v>
      </c>
      <c r="O36" s="200"/>
      <c r="P36" s="207"/>
      <c r="Q36" s="198">
        <v>329</v>
      </c>
      <c r="R36" s="197">
        <v>24</v>
      </c>
    </row>
    <row r="37" spans="1:18" s="67" customFormat="1" ht="36.75" customHeight="1">
      <c r="A37" s="76" t="s">
        <v>2241</v>
      </c>
      <c r="B37" s="77" t="s">
        <v>662</v>
      </c>
      <c r="C37" s="319">
        <v>671</v>
      </c>
      <c r="D37" s="78">
        <v>35893</v>
      </c>
      <c r="E37" s="155" t="s">
        <v>1761</v>
      </c>
      <c r="F37" s="155" t="s">
        <v>1756</v>
      </c>
      <c r="G37" s="142" t="s">
        <v>2240</v>
      </c>
      <c r="H37" s="142" t="s">
        <v>2240</v>
      </c>
      <c r="I37" s="142" t="s">
        <v>2240</v>
      </c>
      <c r="J37" s="142">
        <v>0</v>
      </c>
      <c r="K37" s="142"/>
      <c r="L37" s="142"/>
      <c r="M37" s="142"/>
      <c r="N37" s="318" t="s">
        <v>2242</v>
      </c>
      <c r="O37" s="200"/>
      <c r="P37" s="207"/>
      <c r="Q37" s="198">
        <v>335</v>
      </c>
      <c r="R37" s="197">
        <v>25</v>
      </c>
    </row>
    <row r="38" spans="1:18" s="67" customFormat="1" ht="36.75" customHeight="1">
      <c r="A38" s="76" t="s">
        <v>2241</v>
      </c>
      <c r="B38" s="77" t="s">
        <v>663</v>
      </c>
      <c r="C38" s="319">
        <v>753</v>
      </c>
      <c r="D38" s="78">
        <v>34998</v>
      </c>
      <c r="E38" s="155" t="s">
        <v>1866</v>
      </c>
      <c r="F38" s="155" t="s">
        <v>2076</v>
      </c>
      <c r="G38" s="142"/>
      <c r="H38" s="142"/>
      <c r="I38" s="142"/>
      <c r="J38" s="142">
        <v>0</v>
      </c>
      <c r="K38" s="142"/>
      <c r="L38" s="142"/>
      <c r="M38" s="142"/>
      <c r="N38" s="318" t="s">
        <v>2255</v>
      </c>
      <c r="O38" s="200"/>
      <c r="P38" s="207"/>
      <c r="Q38" s="198">
        <v>341</v>
      </c>
      <c r="R38" s="197">
        <v>26</v>
      </c>
    </row>
    <row r="39" spans="1:18" s="67" customFormat="1" ht="36.75" customHeight="1">
      <c r="A39" s="76" t="s">
        <v>2241</v>
      </c>
      <c r="B39" s="77" t="s">
        <v>664</v>
      </c>
      <c r="C39" s="319">
        <v>871</v>
      </c>
      <c r="D39" s="78">
        <v>33166</v>
      </c>
      <c r="E39" s="155" t="s">
        <v>1335</v>
      </c>
      <c r="F39" s="155" t="s">
        <v>2082</v>
      </c>
      <c r="G39" s="142"/>
      <c r="H39" s="142"/>
      <c r="I39" s="142"/>
      <c r="J39" s="142">
        <v>0</v>
      </c>
      <c r="K39" s="142"/>
      <c r="L39" s="142"/>
      <c r="M39" s="142"/>
      <c r="N39" s="318" t="s">
        <v>2255</v>
      </c>
      <c r="O39" s="200"/>
      <c r="P39" s="207"/>
      <c r="Q39" s="198">
        <v>347</v>
      </c>
      <c r="R39" s="197">
        <v>27</v>
      </c>
    </row>
    <row r="40" spans="1:18" s="67" customFormat="1" ht="36.75" hidden="1" customHeight="1">
      <c r="A40" s="76">
        <v>33</v>
      </c>
      <c r="B40" s="77" t="s">
        <v>665</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666</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667</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668</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669</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69" priority="1" stopIfTrue="1" operator="greaterThan">
      <formula>1898</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sheetPr>
    <tabColor rgb="FFFF000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2188</v>
      </c>
      <c r="E3" s="613"/>
      <c r="F3" s="310"/>
      <c r="G3" s="614" t="s">
        <v>514</v>
      </c>
      <c r="H3" s="614"/>
      <c r="I3" s="618" t="s">
        <v>1279</v>
      </c>
      <c r="J3" s="618"/>
      <c r="K3" s="615" t="s">
        <v>633</v>
      </c>
      <c r="L3" s="615"/>
      <c r="M3" s="617" t="s">
        <v>1288</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2217</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73.5" customHeight="1">
      <c r="A8" s="76">
        <v>1</v>
      </c>
      <c r="B8" s="77" t="s">
        <v>286</v>
      </c>
      <c r="C8" s="200">
        <v>883</v>
      </c>
      <c r="D8" s="78" t="s">
        <v>2014</v>
      </c>
      <c r="E8" s="155" t="s">
        <v>2015</v>
      </c>
      <c r="F8" s="155" t="s">
        <v>1999</v>
      </c>
      <c r="G8" s="320" t="s">
        <v>2240</v>
      </c>
      <c r="H8" s="320" t="s">
        <v>2240</v>
      </c>
      <c r="I8" s="320">
        <v>1470</v>
      </c>
      <c r="J8" s="320">
        <v>1470</v>
      </c>
      <c r="K8" s="320">
        <v>1476</v>
      </c>
      <c r="L8" s="320"/>
      <c r="M8" s="320"/>
      <c r="N8" s="321">
        <v>1476</v>
      </c>
      <c r="O8" s="322"/>
      <c r="P8" s="323"/>
      <c r="Q8" s="198">
        <v>219</v>
      </c>
      <c r="R8" s="197">
        <v>8</v>
      </c>
    </row>
    <row r="9" spans="1:18" s="67" customFormat="1" ht="73.5" customHeight="1">
      <c r="A9" s="76">
        <v>2</v>
      </c>
      <c r="B9" s="77" t="s">
        <v>287</v>
      </c>
      <c r="C9" s="200">
        <v>759</v>
      </c>
      <c r="D9" s="78">
        <v>33822</v>
      </c>
      <c r="E9" s="155" t="s">
        <v>1865</v>
      </c>
      <c r="F9" s="155" t="s">
        <v>1858</v>
      </c>
      <c r="G9" s="320">
        <v>1411</v>
      </c>
      <c r="H9" s="320">
        <v>1437</v>
      </c>
      <c r="I9" s="320">
        <v>1471</v>
      </c>
      <c r="J9" s="320">
        <v>1471</v>
      </c>
      <c r="K9" s="320" t="s">
        <v>2240</v>
      </c>
      <c r="L9" s="320"/>
      <c r="M9" s="320"/>
      <c r="N9" s="321">
        <v>1471</v>
      </c>
      <c r="O9" s="322"/>
      <c r="P9" s="323"/>
      <c r="Q9" s="198">
        <v>227</v>
      </c>
      <c r="R9" s="197">
        <v>9</v>
      </c>
    </row>
    <row r="10" spans="1:18" s="67" customFormat="1" ht="73.5" customHeight="1">
      <c r="A10" s="76">
        <v>3</v>
      </c>
      <c r="B10" s="77" t="s">
        <v>288</v>
      </c>
      <c r="C10" s="200">
        <v>819</v>
      </c>
      <c r="D10" s="78">
        <v>34733</v>
      </c>
      <c r="E10" s="155" t="s">
        <v>1951</v>
      </c>
      <c r="F10" s="155" t="s">
        <v>1948</v>
      </c>
      <c r="G10" s="320">
        <v>1405</v>
      </c>
      <c r="H10" s="320">
        <v>1418</v>
      </c>
      <c r="I10" s="320">
        <v>1399</v>
      </c>
      <c r="J10" s="320">
        <v>1418</v>
      </c>
      <c r="K10" s="320">
        <v>1462</v>
      </c>
      <c r="L10" s="320"/>
      <c r="M10" s="320"/>
      <c r="N10" s="321">
        <v>1462</v>
      </c>
      <c r="O10" s="322"/>
      <c r="P10" s="323"/>
      <c r="Q10" s="198">
        <v>235</v>
      </c>
      <c r="R10" s="197">
        <v>10</v>
      </c>
    </row>
    <row r="11" spans="1:18" s="67" customFormat="1" ht="73.5" customHeight="1">
      <c r="A11" s="76">
        <v>4</v>
      </c>
      <c r="B11" s="77" t="s">
        <v>289</v>
      </c>
      <c r="C11" s="200">
        <v>502</v>
      </c>
      <c r="D11" s="78">
        <v>35220</v>
      </c>
      <c r="E11" s="155" t="s">
        <v>2034</v>
      </c>
      <c r="F11" s="155" t="s">
        <v>2029</v>
      </c>
      <c r="G11" s="320" t="s">
        <v>2240</v>
      </c>
      <c r="H11" s="320">
        <v>1382</v>
      </c>
      <c r="I11" s="320">
        <v>1398</v>
      </c>
      <c r="J11" s="320">
        <v>1398</v>
      </c>
      <c r="K11" s="320">
        <v>1395</v>
      </c>
      <c r="L11" s="320"/>
      <c r="M11" s="320"/>
      <c r="N11" s="321">
        <v>1398</v>
      </c>
      <c r="O11" s="322"/>
      <c r="P11" s="323"/>
      <c r="Q11" s="198">
        <v>243</v>
      </c>
      <c r="R11" s="197">
        <v>11</v>
      </c>
    </row>
    <row r="12" spans="1:18" s="67" customFormat="1" ht="73.5" customHeight="1">
      <c r="A12" s="76">
        <v>5</v>
      </c>
      <c r="B12" s="77" t="s">
        <v>290</v>
      </c>
      <c r="C12" s="200">
        <v>854</v>
      </c>
      <c r="D12" s="78">
        <v>32929</v>
      </c>
      <c r="E12" s="155" t="s">
        <v>1979</v>
      </c>
      <c r="F12" s="155" t="s">
        <v>1973</v>
      </c>
      <c r="G12" s="320">
        <v>1270</v>
      </c>
      <c r="H12" s="320" t="s">
        <v>2240</v>
      </c>
      <c r="I12" s="320" t="s">
        <v>2240</v>
      </c>
      <c r="J12" s="320">
        <v>1270</v>
      </c>
      <c r="K12" s="320" t="s">
        <v>2240</v>
      </c>
      <c r="L12" s="320"/>
      <c r="M12" s="320"/>
      <c r="N12" s="321">
        <v>1270</v>
      </c>
      <c r="O12" s="322"/>
      <c r="P12" s="323"/>
      <c r="Q12" s="198">
        <v>251</v>
      </c>
      <c r="R12" s="197">
        <v>12</v>
      </c>
    </row>
    <row r="13" spans="1:18" s="67" customFormat="1" ht="73.5" customHeight="1">
      <c r="A13" s="76">
        <v>6</v>
      </c>
      <c r="B13" s="77" t="s">
        <v>291</v>
      </c>
      <c r="C13" s="200">
        <v>740</v>
      </c>
      <c r="D13" s="78">
        <v>35142</v>
      </c>
      <c r="E13" s="155" t="s">
        <v>1847</v>
      </c>
      <c r="F13" s="155" t="s">
        <v>1846</v>
      </c>
      <c r="G13" s="320">
        <v>1153</v>
      </c>
      <c r="H13" s="320">
        <v>1175</v>
      </c>
      <c r="I13" s="320" t="s">
        <v>2240</v>
      </c>
      <c r="J13" s="320">
        <v>1175</v>
      </c>
      <c r="K13" s="320">
        <v>1077</v>
      </c>
      <c r="L13" s="320"/>
      <c r="M13" s="320"/>
      <c r="N13" s="321">
        <v>1175</v>
      </c>
      <c r="O13" s="322"/>
      <c r="P13" s="323"/>
      <c r="Q13" s="198">
        <v>259</v>
      </c>
      <c r="R13" s="197">
        <v>13</v>
      </c>
    </row>
    <row r="14" spans="1:18" s="67" customFormat="1" ht="73.5" customHeight="1">
      <c r="A14" s="76">
        <v>7</v>
      </c>
      <c r="B14" s="77" t="s">
        <v>292</v>
      </c>
      <c r="C14" s="200">
        <v>595</v>
      </c>
      <c r="D14" s="78">
        <v>31866</v>
      </c>
      <c r="E14" s="155" t="s">
        <v>1682</v>
      </c>
      <c r="F14" s="155" t="s">
        <v>1677</v>
      </c>
      <c r="G14" s="320">
        <v>1169</v>
      </c>
      <c r="H14" s="320">
        <v>1174</v>
      </c>
      <c r="I14" s="320" t="s">
        <v>2240</v>
      </c>
      <c r="J14" s="320">
        <v>1174</v>
      </c>
      <c r="K14" s="320" t="s">
        <v>2240</v>
      </c>
      <c r="L14" s="320"/>
      <c r="M14" s="320"/>
      <c r="N14" s="321">
        <v>1174</v>
      </c>
      <c r="O14" s="322"/>
      <c r="P14" s="323"/>
      <c r="Q14" s="198">
        <v>267</v>
      </c>
      <c r="R14" s="197">
        <v>14</v>
      </c>
    </row>
    <row r="15" spans="1:18" s="67" customFormat="1" ht="73.5" customHeight="1">
      <c r="A15" s="76">
        <v>8</v>
      </c>
      <c r="B15" s="77" t="s">
        <v>293</v>
      </c>
      <c r="C15" s="200">
        <v>834</v>
      </c>
      <c r="D15" s="78">
        <v>34731</v>
      </c>
      <c r="E15" s="155" t="s">
        <v>1965</v>
      </c>
      <c r="F15" s="155" t="s">
        <v>1962</v>
      </c>
      <c r="G15" s="320" t="s">
        <v>2240</v>
      </c>
      <c r="H15" s="320">
        <v>1140</v>
      </c>
      <c r="I15" s="320" t="s">
        <v>2240</v>
      </c>
      <c r="J15" s="320">
        <v>1140</v>
      </c>
      <c r="K15" s="320">
        <v>1098</v>
      </c>
      <c r="L15" s="320"/>
      <c r="M15" s="320"/>
      <c r="N15" s="321">
        <v>1140</v>
      </c>
      <c r="O15" s="322"/>
      <c r="P15" s="323"/>
      <c r="Q15" s="198">
        <v>275</v>
      </c>
      <c r="R15" s="197">
        <v>15</v>
      </c>
    </row>
    <row r="16" spans="1:18" s="67" customFormat="1" ht="73.5" customHeight="1">
      <c r="A16" s="76">
        <v>9</v>
      </c>
      <c r="B16" s="77" t="s">
        <v>294</v>
      </c>
      <c r="C16" s="200">
        <v>706</v>
      </c>
      <c r="D16" s="78">
        <v>35190</v>
      </c>
      <c r="E16" s="155" t="s">
        <v>1802</v>
      </c>
      <c r="F16" s="155" t="s">
        <v>1795</v>
      </c>
      <c r="G16" s="320">
        <v>1025</v>
      </c>
      <c r="H16" s="320" t="s">
        <v>2240</v>
      </c>
      <c r="I16" s="320">
        <v>1093</v>
      </c>
      <c r="J16" s="320">
        <v>1093</v>
      </c>
      <c r="K16" s="320">
        <v>1102</v>
      </c>
      <c r="L16" s="320"/>
      <c r="M16" s="320"/>
      <c r="N16" s="321">
        <v>1102</v>
      </c>
      <c r="O16" s="322"/>
      <c r="P16" s="323"/>
      <c r="Q16" s="198">
        <v>281</v>
      </c>
      <c r="R16" s="197">
        <v>16</v>
      </c>
    </row>
    <row r="17" spans="1:18" s="67" customFormat="1" ht="73.5" customHeight="1">
      <c r="A17" s="76">
        <v>10</v>
      </c>
      <c r="B17" s="77" t="s">
        <v>295</v>
      </c>
      <c r="C17" s="200">
        <v>731</v>
      </c>
      <c r="D17" s="78">
        <v>34206</v>
      </c>
      <c r="E17" s="155" t="s">
        <v>1838</v>
      </c>
      <c r="F17" s="155" t="s">
        <v>1832</v>
      </c>
      <c r="G17" s="320">
        <v>1045</v>
      </c>
      <c r="H17" s="320">
        <v>971</v>
      </c>
      <c r="I17" s="320">
        <v>983</v>
      </c>
      <c r="J17" s="320">
        <v>1045</v>
      </c>
      <c r="K17" s="320">
        <v>981</v>
      </c>
      <c r="L17" s="320"/>
      <c r="M17" s="320"/>
      <c r="N17" s="321">
        <v>1045</v>
      </c>
      <c r="O17" s="322"/>
      <c r="P17" s="323"/>
      <c r="Q17" s="198">
        <v>287</v>
      </c>
      <c r="R17" s="197">
        <v>17</v>
      </c>
    </row>
    <row r="18" spans="1:18" s="67" customFormat="1" ht="73.5" customHeight="1">
      <c r="A18" s="76">
        <v>11</v>
      </c>
      <c r="B18" s="77" t="s">
        <v>296</v>
      </c>
      <c r="C18" s="200">
        <v>779</v>
      </c>
      <c r="D18" s="78">
        <v>35311</v>
      </c>
      <c r="E18" s="155" t="s">
        <v>1894</v>
      </c>
      <c r="F18" s="155" t="s">
        <v>1887</v>
      </c>
      <c r="G18" s="320" t="s">
        <v>2240</v>
      </c>
      <c r="H18" s="320" t="s">
        <v>2240</v>
      </c>
      <c r="I18" s="320" t="s">
        <v>2240</v>
      </c>
      <c r="J18" s="320">
        <v>0</v>
      </c>
      <c r="K18" s="320">
        <v>998</v>
      </c>
      <c r="L18" s="320"/>
      <c r="M18" s="320"/>
      <c r="N18" s="321">
        <v>998</v>
      </c>
      <c r="O18" s="322"/>
      <c r="P18" s="323"/>
      <c r="Q18" s="198">
        <v>293</v>
      </c>
      <c r="R18" s="197">
        <v>18</v>
      </c>
    </row>
    <row r="19" spans="1:18" s="67" customFormat="1" ht="73.5" customHeight="1">
      <c r="A19" s="76">
        <v>12</v>
      </c>
      <c r="B19" s="77" t="s">
        <v>297</v>
      </c>
      <c r="C19" s="200">
        <v>629</v>
      </c>
      <c r="D19" s="78">
        <v>34755</v>
      </c>
      <c r="E19" s="155" t="s">
        <v>1726</v>
      </c>
      <c r="F19" s="155" t="s">
        <v>1719</v>
      </c>
      <c r="G19" s="320">
        <v>991</v>
      </c>
      <c r="H19" s="320">
        <v>972</v>
      </c>
      <c r="I19" s="320">
        <v>961</v>
      </c>
      <c r="J19" s="320">
        <v>991</v>
      </c>
      <c r="K19" s="320" t="s">
        <v>2240</v>
      </c>
      <c r="L19" s="320"/>
      <c r="M19" s="320"/>
      <c r="N19" s="321">
        <v>991</v>
      </c>
      <c r="O19" s="322"/>
      <c r="P19" s="323"/>
      <c r="Q19" s="198">
        <v>299</v>
      </c>
      <c r="R19" s="197">
        <v>19</v>
      </c>
    </row>
    <row r="20" spans="1:18" s="67" customFormat="1" ht="73.5" hidden="1" customHeight="1">
      <c r="A20" s="76">
        <v>13</v>
      </c>
      <c r="B20" s="77" t="s">
        <v>298</v>
      </c>
      <c r="C20" s="200" t="s">
        <v>1705</v>
      </c>
      <c r="D20" s="78" t="s">
        <v>1705</v>
      </c>
      <c r="E20" s="155" t="s">
        <v>1705</v>
      </c>
      <c r="F20" s="155" t="s">
        <v>1705</v>
      </c>
      <c r="G20" s="142"/>
      <c r="H20" s="142"/>
      <c r="I20" s="142"/>
      <c r="J20" s="154">
        <v>0</v>
      </c>
      <c r="K20" s="171"/>
      <c r="L20" s="171"/>
      <c r="M20" s="171"/>
      <c r="N20" s="153">
        <v>0</v>
      </c>
      <c r="O20" s="200"/>
      <c r="P20" s="207"/>
      <c r="Q20" s="198">
        <v>305</v>
      </c>
      <c r="R20" s="197">
        <v>20</v>
      </c>
    </row>
    <row r="21" spans="1:18" s="67" customFormat="1" ht="73.5" hidden="1" customHeight="1">
      <c r="A21" s="76">
        <v>14</v>
      </c>
      <c r="B21" s="77" t="s">
        <v>299</v>
      </c>
      <c r="C21" s="200" t="s">
        <v>1705</v>
      </c>
      <c r="D21" s="78" t="s">
        <v>1705</v>
      </c>
      <c r="E21" s="155" t="s">
        <v>1705</v>
      </c>
      <c r="F21" s="155" t="s">
        <v>1705</v>
      </c>
      <c r="G21" s="142"/>
      <c r="H21" s="142"/>
      <c r="I21" s="142"/>
      <c r="J21" s="154">
        <v>0</v>
      </c>
      <c r="K21" s="171"/>
      <c r="L21" s="171"/>
      <c r="M21" s="171"/>
      <c r="N21" s="153">
        <v>0</v>
      </c>
      <c r="O21" s="200"/>
      <c r="P21" s="207"/>
      <c r="Q21" s="198"/>
      <c r="R21" s="197"/>
    </row>
    <row r="22" spans="1:18" s="67" customFormat="1" ht="73.5" hidden="1" customHeight="1">
      <c r="A22" s="76">
        <v>15</v>
      </c>
      <c r="B22" s="77" t="s">
        <v>300</v>
      </c>
      <c r="C22" s="200" t="s">
        <v>1705</v>
      </c>
      <c r="D22" s="78" t="s">
        <v>1705</v>
      </c>
      <c r="E22" s="155" t="s">
        <v>1705</v>
      </c>
      <c r="F22" s="155" t="s">
        <v>1705</v>
      </c>
      <c r="G22" s="142"/>
      <c r="H22" s="142"/>
      <c r="I22" s="142"/>
      <c r="J22" s="154">
        <v>0</v>
      </c>
      <c r="K22" s="171"/>
      <c r="L22" s="171"/>
      <c r="M22" s="171"/>
      <c r="N22" s="153">
        <v>0</v>
      </c>
      <c r="O22" s="200"/>
      <c r="P22" s="207"/>
      <c r="Q22" s="198"/>
      <c r="R22" s="197"/>
    </row>
    <row r="23" spans="1:18" s="67" customFormat="1" ht="36.75" hidden="1" customHeight="1">
      <c r="A23" s="76">
        <v>16</v>
      </c>
      <c r="B23" s="77" t="s">
        <v>301</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302</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303</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304</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305</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306</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307</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308</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309</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310</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658</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659</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660</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661</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662</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663</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664</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665</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666</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667</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668</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669</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68" priority="1" stopIfTrue="1" operator="greaterThan">
      <formula>1898</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sheetPr>
    <tabColor rgb="FFFF0000"/>
  </sheetPr>
  <dimension ref="A1:R95"/>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2187</v>
      </c>
      <c r="E3" s="613"/>
      <c r="F3" s="156"/>
      <c r="G3" s="614" t="s">
        <v>514</v>
      </c>
      <c r="H3" s="614"/>
      <c r="I3" s="618" t="s">
        <v>1279</v>
      </c>
      <c r="J3" s="618"/>
      <c r="K3" s="615" t="s">
        <v>633</v>
      </c>
      <c r="L3" s="615"/>
      <c r="M3" s="617" t="s">
        <v>1288</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2217</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49">
        <v>1</v>
      </c>
      <c r="H7" s="249">
        <v>2</v>
      </c>
      <c r="I7" s="249">
        <v>3</v>
      </c>
      <c r="J7" s="248" t="s">
        <v>347</v>
      </c>
      <c r="K7" s="249">
        <v>4</v>
      </c>
      <c r="L7" s="249">
        <v>5</v>
      </c>
      <c r="M7" s="249">
        <v>6</v>
      </c>
      <c r="N7" s="625"/>
      <c r="O7" s="625"/>
      <c r="P7" s="625"/>
      <c r="Q7" s="198">
        <v>211</v>
      </c>
      <c r="R7" s="197">
        <v>7</v>
      </c>
    </row>
    <row r="8" spans="1:18" s="67" customFormat="1" ht="36.75" customHeight="1">
      <c r="A8" s="76">
        <v>1</v>
      </c>
      <c r="B8" s="77" t="s">
        <v>286</v>
      </c>
      <c r="C8" s="319">
        <v>883</v>
      </c>
      <c r="D8" s="78" t="s">
        <v>2014</v>
      </c>
      <c r="E8" s="155" t="s">
        <v>2015</v>
      </c>
      <c r="F8" s="155" t="s">
        <v>1999</v>
      </c>
      <c r="G8" s="142" t="s">
        <v>2240</v>
      </c>
      <c r="H8" s="142" t="s">
        <v>2240</v>
      </c>
      <c r="I8" s="142">
        <v>1470</v>
      </c>
      <c r="J8" s="142">
        <v>1470</v>
      </c>
      <c r="K8" s="142">
        <v>1476</v>
      </c>
      <c r="L8" s="142"/>
      <c r="M8" s="142"/>
      <c r="N8" s="318">
        <v>1476</v>
      </c>
      <c r="O8" s="200">
        <v>27</v>
      </c>
      <c r="P8" s="207"/>
      <c r="Q8" s="198">
        <v>219</v>
      </c>
      <c r="R8" s="197">
        <v>8</v>
      </c>
    </row>
    <row r="9" spans="1:18" s="67" customFormat="1" ht="36.75" customHeight="1">
      <c r="A9" s="76">
        <v>2</v>
      </c>
      <c r="B9" s="77" t="s">
        <v>287</v>
      </c>
      <c r="C9" s="319">
        <v>759</v>
      </c>
      <c r="D9" s="78">
        <v>33822</v>
      </c>
      <c r="E9" s="155" t="s">
        <v>1865</v>
      </c>
      <c r="F9" s="155" t="s">
        <v>1858</v>
      </c>
      <c r="G9" s="142">
        <v>1411</v>
      </c>
      <c r="H9" s="142">
        <v>1437</v>
      </c>
      <c r="I9" s="142">
        <v>1471</v>
      </c>
      <c r="J9" s="142">
        <v>1471</v>
      </c>
      <c r="K9" s="142" t="s">
        <v>2240</v>
      </c>
      <c r="L9" s="142"/>
      <c r="M9" s="142"/>
      <c r="N9" s="318">
        <v>1471</v>
      </c>
      <c r="O9" s="200">
        <v>26</v>
      </c>
      <c r="P9" s="207"/>
      <c r="Q9" s="198">
        <v>227</v>
      </c>
      <c r="R9" s="197">
        <v>9</v>
      </c>
    </row>
    <row r="10" spans="1:18" s="67" customFormat="1" ht="36.75" customHeight="1">
      <c r="A10" s="76">
        <v>3</v>
      </c>
      <c r="B10" s="77" t="s">
        <v>288</v>
      </c>
      <c r="C10" s="319">
        <v>819</v>
      </c>
      <c r="D10" s="78">
        <v>34733</v>
      </c>
      <c r="E10" s="155" t="s">
        <v>1951</v>
      </c>
      <c r="F10" s="155" t="s">
        <v>1948</v>
      </c>
      <c r="G10" s="142">
        <v>1405</v>
      </c>
      <c r="H10" s="142">
        <v>1418</v>
      </c>
      <c r="I10" s="142">
        <v>1399</v>
      </c>
      <c r="J10" s="142">
        <v>1418</v>
      </c>
      <c r="K10" s="142">
        <v>1462</v>
      </c>
      <c r="L10" s="142"/>
      <c r="M10" s="142"/>
      <c r="N10" s="318">
        <v>1462</v>
      </c>
      <c r="O10" s="200">
        <v>25</v>
      </c>
      <c r="P10" s="207"/>
      <c r="Q10" s="198">
        <v>235</v>
      </c>
      <c r="R10" s="197">
        <v>10</v>
      </c>
    </row>
    <row r="11" spans="1:18" s="67" customFormat="1" ht="36.75" customHeight="1">
      <c r="A11" s="76">
        <v>4</v>
      </c>
      <c r="B11" s="77" t="s">
        <v>289</v>
      </c>
      <c r="C11" s="319">
        <v>502</v>
      </c>
      <c r="D11" s="78">
        <v>35220</v>
      </c>
      <c r="E11" s="155" t="s">
        <v>2034</v>
      </c>
      <c r="F11" s="155" t="s">
        <v>2029</v>
      </c>
      <c r="G11" s="142" t="s">
        <v>2240</v>
      </c>
      <c r="H11" s="142">
        <v>1382</v>
      </c>
      <c r="I11" s="142">
        <v>1398</v>
      </c>
      <c r="J11" s="142">
        <v>1398</v>
      </c>
      <c r="K11" s="142">
        <v>1395</v>
      </c>
      <c r="L11" s="142"/>
      <c r="M11" s="142"/>
      <c r="N11" s="318">
        <v>1398</v>
      </c>
      <c r="O11" s="200">
        <v>24</v>
      </c>
      <c r="P11" s="207"/>
      <c r="Q11" s="198">
        <v>243</v>
      </c>
      <c r="R11" s="197">
        <v>11</v>
      </c>
    </row>
    <row r="12" spans="1:18" s="67" customFormat="1" ht="36.75" customHeight="1">
      <c r="A12" s="76">
        <v>5</v>
      </c>
      <c r="B12" s="77" t="s">
        <v>290</v>
      </c>
      <c r="C12" s="319">
        <v>854</v>
      </c>
      <c r="D12" s="78">
        <v>32929</v>
      </c>
      <c r="E12" s="155" t="s">
        <v>1979</v>
      </c>
      <c r="F12" s="155" t="s">
        <v>1973</v>
      </c>
      <c r="G12" s="142">
        <v>1270</v>
      </c>
      <c r="H12" s="142" t="s">
        <v>2240</v>
      </c>
      <c r="I12" s="142" t="s">
        <v>2240</v>
      </c>
      <c r="J12" s="142">
        <v>1270</v>
      </c>
      <c r="K12" s="142" t="s">
        <v>2240</v>
      </c>
      <c r="L12" s="142"/>
      <c r="M12" s="142"/>
      <c r="N12" s="318">
        <v>1270</v>
      </c>
      <c r="O12" s="200">
        <v>23</v>
      </c>
      <c r="P12" s="207"/>
      <c r="Q12" s="198">
        <v>251</v>
      </c>
      <c r="R12" s="197">
        <v>12</v>
      </c>
    </row>
    <row r="13" spans="1:18" s="67" customFormat="1" ht="36.75" customHeight="1">
      <c r="A13" s="76">
        <v>6</v>
      </c>
      <c r="B13" s="77" t="s">
        <v>291</v>
      </c>
      <c r="C13" s="319">
        <v>740</v>
      </c>
      <c r="D13" s="78">
        <v>35142</v>
      </c>
      <c r="E13" s="155" t="s">
        <v>1847</v>
      </c>
      <c r="F13" s="155" t="s">
        <v>1846</v>
      </c>
      <c r="G13" s="142">
        <v>1153</v>
      </c>
      <c r="H13" s="142">
        <v>1175</v>
      </c>
      <c r="I13" s="142" t="s">
        <v>2240</v>
      </c>
      <c r="J13" s="142">
        <v>1175</v>
      </c>
      <c r="K13" s="142">
        <v>1077</v>
      </c>
      <c r="L13" s="142"/>
      <c r="M13" s="142"/>
      <c r="N13" s="318">
        <v>1175</v>
      </c>
      <c r="O13" s="200">
        <v>22</v>
      </c>
      <c r="P13" s="207"/>
      <c r="Q13" s="198">
        <v>259</v>
      </c>
      <c r="R13" s="197">
        <v>13</v>
      </c>
    </row>
    <row r="14" spans="1:18" s="67" customFormat="1" ht="36.75" customHeight="1">
      <c r="A14" s="76">
        <v>7</v>
      </c>
      <c r="B14" s="77" t="s">
        <v>292</v>
      </c>
      <c r="C14" s="319">
        <v>595</v>
      </c>
      <c r="D14" s="78">
        <v>31866</v>
      </c>
      <c r="E14" s="155" t="s">
        <v>1682</v>
      </c>
      <c r="F14" s="155" t="s">
        <v>1677</v>
      </c>
      <c r="G14" s="142">
        <v>1169</v>
      </c>
      <c r="H14" s="142">
        <v>1174</v>
      </c>
      <c r="I14" s="142" t="s">
        <v>2240</v>
      </c>
      <c r="J14" s="142">
        <v>1174</v>
      </c>
      <c r="K14" s="142" t="s">
        <v>2240</v>
      </c>
      <c r="L14" s="142"/>
      <c r="M14" s="142"/>
      <c r="N14" s="318">
        <v>1174</v>
      </c>
      <c r="O14" s="200">
        <v>21</v>
      </c>
      <c r="P14" s="207"/>
      <c r="Q14" s="198">
        <v>267</v>
      </c>
      <c r="R14" s="197">
        <v>14</v>
      </c>
    </row>
    <row r="15" spans="1:18" s="67" customFormat="1" ht="36.75" customHeight="1">
      <c r="A15" s="76">
        <v>8</v>
      </c>
      <c r="B15" s="77" t="s">
        <v>293</v>
      </c>
      <c r="C15" s="319">
        <v>834</v>
      </c>
      <c r="D15" s="78">
        <v>34731</v>
      </c>
      <c r="E15" s="155" t="s">
        <v>1965</v>
      </c>
      <c r="F15" s="155" t="s">
        <v>1962</v>
      </c>
      <c r="G15" s="142" t="s">
        <v>2240</v>
      </c>
      <c r="H15" s="142">
        <v>1140</v>
      </c>
      <c r="I15" s="142" t="s">
        <v>2240</v>
      </c>
      <c r="J15" s="142">
        <v>1140</v>
      </c>
      <c r="K15" s="142">
        <v>1098</v>
      </c>
      <c r="L15" s="142"/>
      <c r="M15" s="142"/>
      <c r="N15" s="318">
        <v>1140</v>
      </c>
      <c r="O15" s="200">
        <v>20</v>
      </c>
      <c r="P15" s="207"/>
      <c r="Q15" s="198">
        <v>275</v>
      </c>
      <c r="R15" s="197">
        <v>15</v>
      </c>
    </row>
    <row r="16" spans="1:18" s="67" customFormat="1" ht="36.75" customHeight="1">
      <c r="A16" s="76">
        <v>9</v>
      </c>
      <c r="B16" s="77" t="s">
        <v>294</v>
      </c>
      <c r="C16" s="319">
        <v>706</v>
      </c>
      <c r="D16" s="78">
        <v>35190</v>
      </c>
      <c r="E16" s="155" t="s">
        <v>1802</v>
      </c>
      <c r="F16" s="155" t="s">
        <v>1795</v>
      </c>
      <c r="G16" s="142">
        <v>1025</v>
      </c>
      <c r="H16" s="142" t="s">
        <v>2240</v>
      </c>
      <c r="I16" s="142">
        <v>1093</v>
      </c>
      <c r="J16" s="142">
        <v>1093</v>
      </c>
      <c r="K16" s="142">
        <v>1102</v>
      </c>
      <c r="L16" s="142"/>
      <c r="M16" s="142"/>
      <c r="N16" s="318">
        <v>1102</v>
      </c>
      <c r="O16" s="200">
        <v>19</v>
      </c>
      <c r="P16" s="207"/>
      <c r="Q16" s="198">
        <v>281</v>
      </c>
      <c r="R16" s="197">
        <v>16</v>
      </c>
    </row>
    <row r="17" spans="1:18" s="67" customFormat="1" ht="36.75" customHeight="1">
      <c r="A17" s="76">
        <v>10</v>
      </c>
      <c r="B17" s="77" t="s">
        <v>295</v>
      </c>
      <c r="C17" s="319">
        <v>731</v>
      </c>
      <c r="D17" s="78">
        <v>34206</v>
      </c>
      <c r="E17" s="155" t="s">
        <v>1838</v>
      </c>
      <c r="F17" s="155" t="s">
        <v>1832</v>
      </c>
      <c r="G17" s="142">
        <v>1045</v>
      </c>
      <c r="H17" s="142">
        <v>971</v>
      </c>
      <c r="I17" s="142">
        <v>983</v>
      </c>
      <c r="J17" s="142">
        <v>1045</v>
      </c>
      <c r="K17" s="142">
        <v>981</v>
      </c>
      <c r="L17" s="142"/>
      <c r="M17" s="142"/>
      <c r="N17" s="318">
        <v>1045</v>
      </c>
      <c r="O17" s="200">
        <v>18</v>
      </c>
      <c r="P17" s="207"/>
      <c r="Q17" s="198">
        <v>287</v>
      </c>
      <c r="R17" s="197">
        <v>17</v>
      </c>
    </row>
    <row r="18" spans="1:18" s="67" customFormat="1" ht="36.75" customHeight="1">
      <c r="A18" s="76">
        <v>11</v>
      </c>
      <c r="B18" s="77" t="s">
        <v>296</v>
      </c>
      <c r="C18" s="319">
        <v>779</v>
      </c>
      <c r="D18" s="78">
        <v>35311</v>
      </c>
      <c r="E18" s="155" t="s">
        <v>1894</v>
      </c>
      <c r="F18" s="155" t="s">
        <v>1887</v>
      </c>
      <c r="G18" s="142" t="s">
        <v>2240</v>
      </c>
      <c r="H18" s="142" t="s">
        <v>2240</v>
      </c>
      <c r="I18" s="142" t="s">
        <v>2240</v>
      </c>
      <c r="J18" s="142">
        <v>0</v>
      </c>
      <c r="K18" s="142">
        <v>998</v>
      </c>
      <c r="L18" s="142"/>
      <c r="M18" s="142"/>
      <c r="N18" s="318">
        <v>998</v>
      </c>
      <c r="O18" s="200">
        <v>17</v>
      </c>
      <c r="P18" s="207"/>
      <c r="Q18" s="198">
        <v>293</v>
      </c>
      <c r="R18" s="197">
        <v>18</v>
      </c>
    </row>
    <row r="19" spans="1:18" s="67" customFormat="1" ht="36.75" customHeight="1" thickBot="1">
      <c r="A19" s="381">
        <v>12</v>
      </c>
      <c r="B19" s="382" t="s">
        <v>297</v>
      </c>
      <c r="C19" s="383">
        <v>629</v>
      </c>
      <c r="D19" s="384">
        <v>34755</v>
      </c>
      <c r="E19" s="385" t="s">
        <v>1726</v>
      </c>
      <c r="F19" s="385" t="s">
        <v>1719</v>
      </c>
      <c r="G19" s="386">
        <v>991</v>
      </c>
      <c r="H19" s="386">
        <v>972</v>
      </c>
      <c r="I19" s="386">
        <v>961</v>
      </c>
      <c r="J19" s="386">
        <v>991</v>
      </c>
      <c r="K19" s="386" t="s">
        <v>2240</v>
      </c>
      <c r="L19" s="386"/>
      <c r="M19" s="386"/>
      <c r="N19" s="387">
        <v>991</v>
      </c>
      <c r="O19" s="200">
        <v>16</v>
      </c>
      <c r="P19" s="388"/>
      <c r="Q19" s="198">
        <v>299</v>
      </c>
      <c r="R19" s="197">
        <v>19</v>
      </c>
    </row>
    <row r="20" spans="1:18" s="67" customFormat="1" ht="36.75" customHeight="1">
      <c r="A20" s="76">
        <v>13</v>
      </c>
      <c r="B20" s="77" t="s">
        <v>299</v>
      </c>
      <c r="C20" s="319">
        <v>723</v>
      </c>
      <c r="D20" s="78">
        <v>34834</v>
      </c>
      <c r="E20" s="155" t="s">
        <v>1822</v>
      </c>
      <c r="F20" s="155" t="s">
        <v>1816</v>
      </c>
      <c r="G20" s="142">
        <v>1014</v>
      </c>
      <c r="H20" s="142">
        <v>986</v>
      </c>
      <c r="I20" s="142">
        <v>1015</v>
      </c>
      <c r="J20" s="142">
        <v>1015</v>
      </c>
      <c r="K20" s="142"/>
      <c r="L20" s="142"/>
      <c r="M20" s="142"/>
      <c r="N20" s="318">
        <v>1015</v>
      </c>
      <c r="O20" s="200">
        <v>15</v>
      </c>
      <c r="P20" s="207"/>
      <c r="Q20" s="198"/>
      <c r="R20" s="197"/>
    </row>
    <row r="21" spans="1:18" s="67" customFormat="1" ht="36.75" customHeight="1">
      <c r="A21" s="76">
        <v>14</v>
      </c>
      <c r="B21" s="77" t="s">
        <v>300</v>
      </c>
      <c r="C21" s="319">
        <v>528</v>
      </c>
      <c r="D21" s="78">
        <v>34662</v>
      </c>
      <c r="E21" s="155" t="s">
        <v>2047</v>
      </c>
      <c r="F21" s="155" t="s">
        <v>2040</v>
      </c>
      <c r="G21" s="142">
        <v>982</v>
      </c>
      <c r="H21" s="142">
        <v>979</v>
      </c>
      <c r="I21" s="142">
        <v>912</v>
      </c>
      <c r="J21" s="142">
        <v>982</v>
      </c>
      <c r="K21" s="142"/>
      <c r="L21" s="142"/>
      <c r="M21" s="142"/>
      <c r="N21" s="318">
        <v>982</v>
      </c>
      <c r="O21" s="200">
        <v>14</v>
      </c>
      <c r="P21" s="207"/>
      <c r="Q21" s="198"/>
      <c r="R21" s="197"/>
    </row>
    <row r="22" spans="1:18" s="67" customFormat="1" ht="36.75" customHeight="1">
      <c r="A22" s="76">
        <v>15</v>
      </c>
      <c r="B22" s="77" t="s">
        <v>301</v>
      </c>
      <c r="C22" s="319">
        <v>571</v>
      </c>
      <c r="D22" s="78">
        <v>35469</v>
      </c>
      <c r="E22" s="155" t="s">
        <v>1670</v>
      </c>
      <c r="F22" s="155" t="s">
        <v>1665</v>
      </c>
      <c r="G22" s="142">
        <v>963</v>
      </c>
      <c r="H22" s="142" t="s">
        <v>2240</v>
      </c>
      <c r="I22" s="142">
        <v>909</v>
      </c>
      <c r="J22" s="142">
        <v>963</v>
      </c>
      <c r="K22" s="142"/>
      <c r="L22" s="142"/>
      <c r="M22" s="142"/>
      <c r="N22" s="318">
        <v>963</v>
      </c>
      <c r="O22" s="200">
        <v>13</v>
      </c>
      <c r="P22" s="207"/>
      <c r="Q22" s="198"/>
      <c r="R22" s="197"/>
    </row>
    <row r="23" spans="1:18" s="67" customFormat="1" ht="36.75" customHeight="1">
      <c r="A23" s="76">
        <v>16</v>
      </c>
      <c r="B23" s="77" t="s">
        <v>302</v>
      </c>
      <c r="C23" s="319">
        <v>638</v>
      </c>
      <c r="D23" s="78">
        <v>33239</v>
      </c>
      <c r="E23" s="155" t="s">
        <v>1738</v>
      </c>
      <c r="F23" s="155" t="s">
        <v>1732</v>
      </c>
      <c r="G23" s="142">
        <v>883</v>
      </c>
      <c r="H23" s="142">
        <v>934</v>
      </c>
      <c r="I23" s="142">
        <v>934</v>
      </c>
      <c r="J23" s="142">
        <v>934</v>
      </c>
      <c r="K23" s="142"/>
      <c r="L23" s="142"/>
      <c r="M23" s="142"/>
      <c r="N23" s="318">
        <v>934</v>
      </c>
      <c r="O23" s="200">
        <v>12</v>
      </c>
      <c r="P23" s="207"/>
      <c r="Q23" s="198"/>
      <c r="R23" s="197"/>
    </row>
    <row r="24" spans="1:18" s="67" customFormat="1" ht="36.75" customHeight="1">
      <c r="A24" s="76">
        <v>17</v>
      </c>
      <c r="B24" s="77" t="s">
        <v>303</v>
      </c>
      <c r="C24" s="319">
        <v>680</v>
      </c>
      <c r="D24" s="78">
        <v>0</v>
      </c>
      <c r="E24" s="155" t="s">
        <v>1779</v>
      </c>
      <c r="F24" s="155" t="s">
        <v>1772</v>
      </c>
      <c r="G24" s="142" t="s">
        <v>2240</v>
      </c>
      <c r="H24" s="142">
        <v>929</v>
      </c>
      <c r="I24" s="142">
        <v>923</v>
      </c>
      <c r="J24" s="142">
        <v>929</v>
      </c>
      <c r="K24" s="142"/>
      <c r="L24" s="142"/>
      <c r="M24" s="142"/>
      <c r="N24" s="318">
        <v>929</v>
      </c>
      <c r="O24" s="200">
        <v>11</v>
      </c>
      <c r="P24" s="207"/>
      <c r="Q24" s="198"/>
      <c r="R24" s="197"/>
    </row>
    <row r="25" spans="1:18" s="67" customFormat="1" ht="36.75" customHeight="1">
      <c r="A25" s="76">
        <v>18</v>
      </c>
      <c r="B25" s="77" t="s">
        <v>304</v>
      </c>
      <c r="C25" s="319">
        <v>601</v>
      </c>
      <c r="D25" s="78">
        <v>33697</v>
      </c>
      <c r="E25" s="155" t="s">
        <v>1697</v>
      </c>
      <c r="F25" s="155" t="s">
        <v>1691</v>
      </c>
      <c r="G25" s="142" t="s">
        <v>2240</v>
      </c>
      <c r="H25" s="142">
        <v>819</v>
      </c>
      <c r="I25" s="142">
        <v>897</v>
      </c>
      <c r="J25" s="142">
        <v>897</v>
      </c>
      <c r="K25" s="142"/>
      <c r="L25" s="142"/>
      <c r="M25" s="142"/>
      <c r="N25" s="318">
        <v>897</v>
      </c>
      <c r="O25" s="200">
        <v>10</v>
      </c>
      <c r="P25" s="207"/>
      <c r="Q25" s="198"/>
      <c r="R25" s="197"/>
    </row>
    <row r="26" spans="1:18" s="67" customFormat="1" ht="36.75" customHeight="1">
      <c r="A26" s="76">
        <v>19</v>
      </c>
      <c r="B26" s="77" t="s">
        <v>305</v>
      </c>
      <c r="C26" s="319">
        <v>866</v>
      </c>
      <c r="D26" s="78">
        <v>34140</v>
      </c>
      <c r="E26" s="155" t="s">
        <v>1992</v>
      </c>
      <c r="F26" s="155" t="s">
        <v>1986</v>
      </c>
      <c r="G26" s="142">
        <v>881</v>
      </c>
      <c r="H26" s="142">
        <v>852</v>
      </c>
      <c r="I26" s="142">
        <v>893</v>
      </c>
      <c r="J26" s="142">
        <v>893</v>
      </c>
      <c r="K26" s="142"/>
      <c r="L26" s="142"/>
      <c r="M26" s="142"/>
      <c r="N26" s="318">
        <v>893</v>
      </c>
      <c r="O26" s="200">
        <v>9</v>
      </c>
      <c r="P26" s="207"/>
      <c r="Q26" s="198"/>
      <c r="R26" s="197"/>
    </row>
    <row r="27" spans="1:18" s="67" customFormat="1" ht="36.75" customHeight="1">
      <c r="A27" s="76">
        <v>20</v>
      </c>
      <c r="B27" s="77" t="s">
        <v>306</v>
      </c>
      <c r="C27" s="319">
        <v>660</v>
      </c>
      <c r="D27" s="78">
        <v>34344</v>
      </c>
      <c r="E27" s="155" t="s">
        <v>1751</v>
      </c>
      <c r="F27" s="155" t="s">
        <v>1744</v>
      </c>
      <c r="G27" s="142">
        <v>762</v>
      </c>
      <c r="H27" s="142">
        <v>818</v>
      </c>
      <c r="I27" s="142">
        <v>882</v>
      </c>
      <c r="J27" s="142">
        <v>882</v>
      </c>
      <c r="K27" s="142"/>
      <c r="L27" s="142"/>
      <c r="M27" s="142"/>
      <c r="N27" s="318">
        <v>882</v>
      </c>
      <c r="O27" s="200">
        <v>8</v>
      </c>
      <c r="P27" s="207"/>
      <c r="Q27" s="198"/>
      <c r="R27" s="197"/>
    </row>
    <row r="28" spans="1:18" s="67" customFormat="1" ht="36.75" customHeight="1">
      <c r="A28" s="76">
        <v>21</v>
      </c>
      <c r="B28" s="77" t="s">
        <v>307</v>
      </c>
      <c r="C28" s="319">
        <v>793</v>
      </c>
      <c r="D28" s="78">
        <v>34278</v>
      </c>
      <c r="E28" s="155" t="s">
        <v>1909</v>
      </c>
      <c r="F28" s="155" t="s">
        <v>1903</v>
      </c>
      <c r="G28" s="142">
        <v>791</v>
      </c>
      <c r="H28" s="142">
        <v>881</v>
      </c>
      <c r="I28" s="142" t="s">
        <v>2240</v>
      </c>
      <c r="J28" s="142">
        <v>881</v>
      </c>
      <c r="K28" s="142"/>
      <c r="L28" s="142"/>
      <c r="M28" s="142"/>
      <c r="N28" s="318">
        <v>881</v>
      </c>
      <c r="O28" s="200">
        <v>7</v>
      </c>
      <c r="P28" s="207"/>
      <c r="Q28" s="198"/>
      <c r="R28" s="197"/>
    </row>
    <row r="29" spans="1:18" s="67" customFormat="1" ht="36.75" customHeight="1">
      <c r="A29" s="76">
        <v>22</v>
      </c>
      <c r="B29" s="77" t="s">
        <v>308</v>
      </c>
      <c r="C29" s="319">
        <v>698</v>
      </c>
      <c r="D29" s="78">
        <v>0</v>
      </c>
      <c r="E29" s="155" t="s">
        <v>1792</v>
      </c>
      <c r="F29" s="155" t="s">
        <v>1784</v>
      </c>
      <c r="G29" s="142" t="s">
        <v>2240</v>
      </c>
      <c r="H29" s="142">
        <v>881</v>
      </c>
      <c r="I29" s="142">
        <v>845</v>
      </c>
      <c r="J29" s="142">
        <v>881</v>
      </c>
      <c r="K29" s="142"/>
      <c r="L29" s="142"/>
      <c r="M29" s="142"/>
      <c r="N29" s="318">
        <v>881</v>
      </c>
      <c r="O29" s="200">
        <v>6</v>
      </c>
      <c r="P29" s="207"/>
      <c r="Q29" s="198"/>
      <c r="R29" s="197"/>
    </row>
    <row r="30" spans="1:18" s="67" customFormat="1" ht="36.75" customHeight="1">
      <c r="A30" s="76">
        <v>23</v>
      </c>
      <c r="B30" s="77" t="s">
        <v>309</v>
      </c>
      <c r="C30" s="319">
        <v>521</v>
      </c>
      <c r="D30" s="78">
        <v>34093</v>
      </c>
      <c r="E30" s="155" t="s">
        <v>1654</v>
      </c>
      <c r="F30" s="155" t="s">
        <v>1648</v>
      </c>
      <c r="G30" s="142">
        <v>796</v>
      </c>
      <c r="H30" s="142">
        <v>840</v>
      </c>
      <c r="I30" s="142">
        <v>861</v>
      </c>
      <c r="J30" s="142">
        <v>861</v>
      </c>
      <c r="K30" s="142"/>
      <c r="L30" s="142"/>
      <c r="M30" s="142"/>
      <c r="N30" s="318">
        <v>861</v>
      </c>
      <c r="O30" s="200">
        <v>5</v>
      </c>
      <c r="P30" s="207"/>
      <c r="Q30" s="198"/>
      <c r="R30" s="197"/>
    </row>
    <row r="31" spans="1:18" s="67" customFormat="1" ht="36.75" customHeight="1">
      <c r="A31" s="76">
        <v>24</v>
      </c>
      <c r="B31" s="77" t="s">
        <v>310</v>
      </c>
      <c r="C31" s="319">
        <v>548</v>
      </c>
      <c r="D31" s="78">
        <v>34336</v>
      </c>
      <c r="E31" s="155" t="s">
        <v>2059</v>
      </c>
      <c r="F31" s="155" t="s">
        <v>2054</v>
      </c>
      <c r="G31" s="142" t="s">
        <v>2240</v>
      </c>
      <c r="H31" s="142">
        <v>819</v>
      </c>
      <c r="I31" s="142" t="s">
        <v>2240</v>
      </c>
      <c r="J31" s="142">
        <v>819</v>
      </c>
      <c r="K31" s="142"/>
      <c r="L31" s="142"/>
      <c r="M31" s="142"/>
      <c r="N31" s="318">
        <v>819</v>
      </c>
      <c r="O31" s="200">
        <v>4</v>
      </c>
      <c r="P31" s="207"/>
      <c r="Q31" s="198"/>
      <c r="R31" s="197"/>
    </row>
    <row r="32" spans="1:18" s="67" customFormat="1" ht="36.75" customHeight="1">
      <c r="A32" s="76">
        <v>25</v>
      </c>
      <c r="B32" s="77" t="s">
        <v>658</v>
      </c>
      <c r="C32" s="319">
        <v>776</v>
      </c>
      <c r="D32" s="78">
        <v>33168</v>
      </c>
      <c r="E32" s="155" t="s">
        <v>1879</v>
      </c>
      <c r="F32" s="155" t="s">
        <v>1874</v>
      </c>
      <c r="G32" s="142" t="s">
        <v>2240</v>
      </c>
      <c r="H32" s="142">
        <v>814</v>
      </c>
      <c r="I32" s="142" t="s">
        <v>2240</v>
      </c>
      <c r="J32" s="142">
        <v>814</v>
      </c>
      <c r="K32" s="142"/>
      <c r="L32" s="142"/>
      <c r="M32" s="142"/>
      <c r="N32" s="318">
        <v>814</v>
      </c>
      <c r="O32" s="200">
        <v>3</v>
      </c>
      <c r="P32" s="207"/>
      <c r="Q32" s="198">
        <v>311</v>
      </c>
      <c r="R32" s="197">
        <v>21</v>
      </c>
    </row>
    <row r="33" spans="1:18" s="67" customFormat="1" ht="36.75" customHeight="1">
      <c r="A33" s="76">
        <v>26</v>
      </c>
      <c r="B33" s="77" t="s">
        <v>659</v>
      </c>
      <c r="C33" s="319">
        <v>811</v>
      </c>
      <c r="D33" s="78" t="s">
        <v>1927</v>
      </c>
      <c r="E33" s="155" t="s">
        <v>1928</v>
      </c>
      <c r="F33" s="155" t="s">
        <v>1918</v>
      </c>
      <c r="G33" s="142">
        <v>784</v>
      </c>
      <c r="H33" s="142">
        <v>788</v>
      </c>
      <c r="I33" s="142" t="s">
        <v>2240</v>
      </c>
      <c r="J33" s="142">
        <v>788</v>
      </c>
      <c r="K33" s="142"/>
      <c r="L33" s="142"/>
      <c r="M33" s="142"/>
      <c r="N33" s="318">
        <v>788</v>
      </c>
      <c r="O33" s="200">
        <v>2</v>
      </c>
      <c r="P33" s="207"/>
      <c r="Q33" s="198">
        <v>317</v>
      </c>
      <c r="R33" s="197">
        <v>22</v>
      </c>
    </row>
    <row r="34" spans="1:18" s="67" customFormat="1" ht="36.75" customHeight="1">
      <c r="A34" s="76">
        <v>27</v>
      </c>
      <c r="B34" s="77" t="s">
        <v>660</v>
      </c>
      <c r="C34" s="319">
        <v>744</v>
      </c>
      <c r="D34" s="78">
        <v>35084</v>
      </c>
      <c r="E34" s="155" t="s">
        <v>1854</v>
      </c>
      <c r="F34" s="155" t="s">
        <v>1849</v>
      </c>
      <c r="G34" s="142" t="s">
        <v>2240</v>
      </c>
      <c r="H34" s="142" t="s">
        <v>2240</v>
      </c>
      <c r="I34" s="142">
        <v>671</v>
      </c>
      <c r="J34" s="142">
        <v>671</v>
      </c>
      <c r="K34" s="142"/>
      <c r="L34" s="142"/>
      <c r="M34" s="142"/>
      <c r="N34" s="318">
        <v>671</v>
      </c>
      <c r="O34" s="200">
        <v>1</v>
      </c>
      <c r="P34" s="207"/>
      <c r="Q34" s="198">
        <v>323</v>
      </c>
      <c r="R34" s="197">
        <v>23</v>
      </c>
    </row>
    <row r="35" spans="1:18" s="67" customFormat="1" ht="36.75" customHeight="1">
      <c r="A35" s="76">
        <v>28</v>
      </c>
      <c r="B35" s="77" t="s">
        <v>661</v>
      </c>
      <c r="C35" s="319">
        <v>618</v>
      </c>
      <c r="D35" s="78">
        <v>33802</v>
      </c>
      <c r="E35" s="155" t="s">
        <v>1713</v>
      </c>
      <c r="F35" s="155" t="s">
        <v>1709</v>
      </c>
      <c r="G35" s="142" t="s">
        <v>2240</v>
      </c>
      <c r="H35" s="142">
        <v>655</v>
      </c>
      <c r="I35" s="142">
        <v>653</v>
      </c>
      <c r="J35" s="142">
        <v>655</v>
      </c>
      <c r="K35" s="142"/>
      <c r="L35" s="142"/>
      <c r="M35" s="142"/>
      <c r="N35" s="318">
        <v>655</v>
      </c>
      <c r="O35" s="200"/>
      <c r="P35" s="207"/>
      <c r="Q35" s="198">
        <v>329</v>
      </c>
      <c r="R35" s="197">
        <v>24</v>
      </c>
    </row>
    <row r="36" spans="1:18" s="67" customFormat="1" ht="36.75" customHeight="1">
      <c r="A36" s="76" t="s">
        <v>2241</v>
      </c>
      <c r="B36" s="77" t="s">
        <v>662</v>
      </c>
      <c r="C36" s="319">
        <v>671</v>
      </c>
      <c r="D36" s="78">
        <v>35893</v>
      </c>
      <c r="E36" s="155" t="s">
        <v>1761</v>
      </c>
      <c r="F36" s="155" t="s">
        <v>1756</v>
      </c>
      <c r="G36" s="142" t="s">
        <v>2240</v>
      </c>
      <c r="H36" s="142" t="s">
        <v>2240</v>
      </c>
      <c r="I36" s="142" t="s">
        <v>2240</v>
      </c>
      <c r="J36" s="142">
        <v>0</v>
      </c>
      <c r="K36" s="142"/>
      <c r="L36" s="142"/>
      <c r="M36" s="142"/>
      <c r="N36" s="318" t="s">
        <v>2242</v>
      </c>
      <c r="O36" s="200"/>
      <c r="P36" s="207"/>
      <c r="Q36" s="198">
        <v>335</v>
      </c>
      <c r="R36" s="197">
        <v>25</v>
      </c>
    </row>
    <row r="37" spans="1:18" s="67" customFormat="1" ht="36.75" customHeight="1">
      <c r="A37" s="76" t="s">
        <v>2241</v>
      </c>
      <c r="B37" s="77" t="s">
        <v>663</v>
      </c>
      <c r="C37" s="319">
        <v>753</v>
      </c>
      <c r="D37" s="78">
        <v>34998</v>
      </c>
      <c r="E37" s="155" t="s">
        <v>1866</v>
      </c>
      <c r="F37" s="155" t="s">
        <v>2076</v>
      </c>
      <c r="G37" s="142"/>
      <c r="H37" s="142"/>
      <c r="I37" s="142"/>
      <c r="J37" s="142">
        <v>0</v>
      </c>
      <c r="K37" s="142"/>
      <c r="L37" s="142"/>
      <c r="M37" s="142"/>
      <c r="N37" s="318" t="s">
        <v>2255</v>
      </c>
      <c r="O37" s="200"/>
      <c r="P37" s="207"/>
      <c r="Q37" s="198">
        <v>341</v>
      </c>
      <c r="R37" s="197">
        <v>26</v>
      </c>
    </row>
    <row r="38" spans="1:18" s="67" customFormat="1" ht="36.75" customHeight="1">
      <c r="A38" s="76" t="s">
        <v>2241</v>
      </c>
      <c r="B38" s="77" t="s">
        <v>664</v>
      </c>
      <c r="C38" s="319">
        <v>871</v>
      </c>
      <c r="D38" s="78">
        <v>33166</v>
      </c>
      <c r="E38" s="155" t="s">
        <v>1335</v>
      </c>
      <c r="F38" s="155" t="s">
        <v>2082</v>
      </c>
      <c r="G38" s="142"/>
      <c r="H38" s="142"/>
      <c r="I38" s="142"/>
      <c r="J38" s="142">
        <v>0</v>
      </c>
      <c r="K38" s="142"/>
      <c r="L38" s="142"/>
      <c r="M38" s="142"/>
      <c r="N38" s="318" t="s">
        <v>2255</v>
      </c>
      <c r="O38" s="200"/>
      <c r="P38" s="207"/>
      <c r="Q38" s="198">
        <v>347</v>
      </c>
      <c r="R38" s="197">
        <v>27</v>
      </c>
    </row>
    <row r="39" spans="1:18" s="67" customFormat="1" ht="36.75" hidden="1" customHeight="1">
      <c r="A39" s="76">
        <v>33</v>
      </c>
      <c r="B39" s="77" t="s">
        <v>665</v>
      </c>
      <c r="C39" s="200" t="s">
        <v>1705</v>
      </c>
      <c r="D39" s="78" t="s">
        <v>1705</v>
      </c>
      <c r="E39" s="155" t="s">
        <v>1705</v>
      </c>
      <c r="F39" s="155" t="s">
        <v>1705</v>
      </c>
      <c r="G39" s="142"/>
      <c r="H39" s="142"/>
      <c r="I39" s="142"/>
      <c r="J39" s="154">
        <v>0</v>
      </c>
      <c r="K39" s="171"/>
      <c r="L39" s="171"/>
      <c r="M39" s="171"/>
      <c r="N39" s="153">
        <v>0</v>
      </c>
      <c r="O39" s="200"/>
      <c r="P39" s="207"/>
      <c r="Q39" s="198">
        <v>353</v>
      </c>
      <c r="R39" s="197">
        <v>28</v>
      </c>
    </row>
    <row r="40" spans="1:18" s="67" customFormat="1" ht="36.75" hidden="1" customHeight="1">
      <c r="A40" s="76">
        <v>34</v>
      </c>
      <c r="B40" s="77" t="s">
        <v>666</v>
      </c>
      <c r="C40" s="200" t="s">
        <v>1705</v>
      </c>
      <c r="D40" s="78" t="s">
        <v>1705</v>
      </c>
      <c r="E40" s="155" t="s">
        <v>1705</v>
      </c>
      <c r="F40" s="155" t="s">
        <v>1705</v>
      </c>
      <c r="G40" s="142"/>
      <c r="H40" s="142"/>
      <c r="I40" s="142"/>
      <c r="J40" s="154">
        <v>0</v>
      </c>
      <c r="K40" s="171"/>
      <c r="L40" s="171"/>
      <c r="M40" s="171"/>
      <c r="N40" s="153">
        <v>0</v>
      </c>
      <c r="O40" s="200"/>
      <c r="P40" s="207"/>
      <c r="Q40" s="198">
        <v>359</v>
      </c>
      <c r="R40" s="197">
        <v>29</v>
      </c>
    </row>
    <row r="41" spans="1:18" s="67" customFormat="1" ht="36.75" hidden="1" customHeight="1">
      <c r="A41" s="76">
        <v>35</v>
      </c>
      <c r="B41" s="77" t="s">
        <v>667</v>
      </c>
      <c r="C41" s="200" t="s">
        <v>1705</v>
      </c>
      <c r="D41" s="78" t="s">
        <v>1705</v>
      </c>
      <c r="E41" s="155" t="s">
        <v>1705</v>
      </c>
      <c r="F41" s="155" t="s">
        <v>1705</v>
      </c>
      <c r="G41" s="142"/>
      <c r="H41" s="142"/>
      <c r="I41" s="142"/>
      <c r="J41" s="154">
        <v>0</v>
      </c>
      <c r="K41" s="171"/>
      <c r="L41" s="171"/>
      <c r="M41" s="171"/>
      <c r="N41" s="153">
        <v>0</v>
      </c>
      <c r="O41" s="200"/>
      <c r="P41" s="207"/>
      <c r="Q41" s="198">
        <v>365</v>
      </c>
      <c r="R41" s="197">
        <v>30</v>
      </c>
    </row>
    <row r="42" spans="1:18" s="67" customFormat="1" ht="36.75" hidden="1" customHeight="1">
      <c r="A42" s="76">
        <v>36</v>
      </c>
      <c r="B42" s="77" t="s">
        <v>668</v>
      </c>
      <c r="C42" s="200" t="s">
        <v>1705</v>
      </c>
      <c r="D42" s="78" t="s">
        <v>1705</v>
      </c>
      <c r="E42" s="155" t="s">
        <v>1705</v>
      </c>
      <c r="F42" s="155" t="s">
        <v>1705</v>
      </c>
      <c r="G42" s="142"/>
      <c r="H42" s="142"/>
      <c r="I42" s="142"/>
      <c r="J42" s="154">
        <v>0</v>
      </c>
      <c r="K42" s="171"/>
      <c r="L42" s="171"/>
      <c r="M42" s="171"/>
      <c r="N42" s="153">
        <v>0</v>
      </c>
      <c r="O42" s="200"/>
      <c r="P42" s="207"/>
      <c r="Q42" s="198">
        <v>371</v>
      </c>
      <c r="R42" s="197">
        <v>31</v>
      </c>
    </row>
    <row r="43" spans="1:18" s="67" customFormat="1" ht="36.75" hidden="1" customHeight="1">
      <c r="A43" s="76">
        <v>37</v>
      </c>
      <c r="B43" s="77" t="s">
        <v>669</v>
      </c>
      <c r="C43" s="200" t="s">
        <v>1705</v>
      </c>
      <c r="D43" s="78" t="s">
        <v>1705</v>
      </c>
      <c r="E43" s="155" t="s">
        <v>1705</v>
      </c>
      <c r="F43" s="155" t="s">
        <v>1705</v>
      </c>
      <c r="G43" s="142"/>
      <c r="H43" s="142"/>
      <c r="I43" s="142"/>
      <c r="J43" s="154">
        <v>0</v>
      </c>
      <c r="K43" s="171"/>
      <c r="L43" s="171"/>
      <c r="M43" s="171"/>
      <c r="N43" s="153">
        <v>0</v>
      </c>
      <c r="O43" s="200"/>
      <c r="P43" s="207"/>
      <c r="Q43" s="198">
        <v>377</v>
      </c>
      <c r="R43" s="197">
        <v>32</v>
      </c>
    </row>
    <row r="44" spans="1:18" s="68" customFormat="1" ht="30.75" customHeight="1">
      <c r="A44" s="626" t="s">
        <v>4</v>
      </c>
      <c r="B44" s="626"/>
      <c r="C44" s="626"/>
      <c r="D44" s="626"/>
      <c r="E44" s="69" t="s">
        <v>0</v>
      </c>
      <c r="F44" s="69" t="s">
        <v>1</v>
      </c>
      <c r="G44" s="627" t="s">
        <v>2</v>
      </c>
      <c r="H44" s="627"/>
      <c r="I44" s="627"/>
      <c r="J44" s="627"/>
      <c r="K44" s="627"/>
      <c r="L44" s="627"/>
      <c r="M44" s="627"/>
      <c r="N44" s="627" t="s">
        <v>3</v>
      </c>
      <c r="O44" s="627"/>
      <c r="P44" s="69"/>
      <c r="Q44" s="198">
        <v>460</v>
      </c>
      <c r="R44" s="197">
        <v>49</v>
      </c>
    </row>
    <row r="45" spans="1:18">
      <c r="F45" s="3" t="s">
        <v>1962</v>
      </c>
      <c r="Q45" s="198">
        <v>465</v>
      </c>
      <c r="R45" s="197">
        <v>50</v>
      </c>
    </row>
    <row r="46" spans="1:18" ht="25.5">
      <c r="F46" s="3" t="s">
        <v>1769</v>
      </c>
      <c r="Q46" s="198">
        <v>469</v>
      </c>
      <c r="R46" s="197">
        <v>51</v>
      </c>
    </row>
    <row r="47" spans="1:18">
      <c r="F47" s="3" t="s">
        <v>1691</v>
      </c>
      <c r="Q47" s="199">
        <v>473</v>
      </c>
      <c r="R47" s="69">
        <v>52</v>
      </c>
    </row>
    <row r="48" spans="1:18">
      <c r="F48" s="3" t="s">
        <v>1648</v>
      </c>
      <c r="Q48" s="199">
        <v>477</v>
      </c>
      <c r="R48" s="69">
        <v>53</v>
      </c>
    </row>
    <row r="49" spans="6:18">
      <c r="F49" s="3" t="s">
        <v>1816</v>
      </c>
      <c r="Q49" s="199">
        <v>481</v>
      </c>
      <c r="R49" s="69">
        <v>54</v>
      </c>
    </row>
    <row r="50" spans="6:18">
      <c r="F50" s="3" t="s">
        <v>1795</v>
      </c>
      <c r="Q50" s="199">
        <v>485</v>
      </c>
      <c r="R50" s="69">
        <v>55</v>
      </c>
    </row>
    <row r="51" spans="6:18">
      <c r="F51" s="3" t="s">
        <v>1874</v>
      </c>
      <c r="Q51" s="199">
        <v>489</v>
      </c>
      <c r="R51" s="69">
        <v>56</v>
      </c>
    </row>
    <row r="52" spans="6:18" ht="25.5">
      <c r="F52" s="3" t="s">
        <v>1719</v>
      </c>
      <c r="Q52" s="199">
        <v>493</v>
      </c>
      <c r="R52" s="69">
        <v>57</v>
      </c>
    </row>
    <row r="53" spans="6:18">
      <c r="F53" s="3" t="s">
        <v>1665</v>
      </c>
      <c r="Q53" s="199">
        <v>497</v>
      </c>
      <c r="R53" s="69">
        <v>58</v>
      </c>
    </row>
    <row r="54" spans="6:18" ht="25.5">
      <c r="F54" s="3" t="s">
        <v>1973</v>
      </c>
      <c r="Q54" s="199">
        <v>501</v>
      </c>
      <c r="R54" s="69">
        <v>59</v>
      </c>
    </row>
    <row r="55" spans="6:18" ht="25.5">
      <c r="F55" s="3" t="s">
        <v>1756</v>
      </c>
      <c r="Q55" s="199">
        <v>505</v>
      </c>
      <c r="R55" s="69">
        <v>60</v>
      </c>
    </row>
    <row r="56" spans="6:18">
      <c r="F56" s="3" t="s">
        <v>1700</v>
      </c>
      <c r="Q56" s="199">
        <v>509</v>
      </c>
      <c r="R56" s="69">
        <v>61</v>
      </c>
    </row>
    <row r="57" spans="6:18" ht="25.5">
      <c r="F57" s="3" t="s">
        <v>1660</v>
      </c>
      <c r="Q57" s="199">
        <v>513</v>
      </c>
      <c r="R57" s="69">
        <v>62</v>
      </c>
    </row>
    <row r="58" spans="6:18">
      <c r="F58" s="3" t="s">
        <v>1806</v>
      </c>
      <c r="Q58" s="199">
        <v>517</v>
      </c>
      <c r="R58" s="69">
        <v>63</v>
      </c>
    </row>
    <row r="59" spans="6:18">
      <c r="F59" s="3" t="s">
        <v>2054</v>
      </c>
      <c r="Q59" s="199">
        <v>521</v>
      </c>
      <c r="R59" s="69">
        <v>64</v>
      </c>
    </row>
    <row r="60" spans="6:18">
      <c r="F60" s="3" t="s">
        <v>1870</v>
      </c>
      <c r="Q60" s="199">
        <v>525</v>
      </c>
      <c r="R60" s="69">
        <v>65</v>
      </c>
    </row>
    <row r="61" spans="6:18">
      <c r="F61" s="3" t="s">
        <v>1675</v>
      </c>
      <c r="Q61" s="199">
        <v>529</v>
      </c>
      <c r="R61" s="69">
        <v>66</v>
      </c>
    </row>
    <row r="62" spans="6:18">
      <c r="F62" s="3" t="s">
        <v>1832</v>
      </c>
      <c r="Q62" s="199">
        <v>533</v>
      </c>
      <c r="R62" s="69">
        <v>67</v>
      </c>
    </row>
    <row r="63" spans="6:18">
      <c r="F63" s="3" t="s">
        <v>2062</v>
      </c>
      <c r="Q63" s="199">
        <v>537</v>
      </c>
      <c r="R63" s="69">
        <v>68</v>
      </c>
    </row>
    <row r="64" spans="6:18">
      <c r="F64" s="3" t="s">
        <v>1999</v>
      </c>
      <c r="Q64" s="199">
        <v>541</v>
      </c>
      <c r="R64" s="69">
        <v>69</v>
      </c>
    </row>
    <row r="65" spans="6:18" ht="25.5">
      <c r="F65" s="3" t="s">
        <v>2064</v>
      </c>
      <c r="Q65" s="199">
        <v>545</v>
      </c>
      <c r="R65" s="69">
        <v>70</v>
      </c>
    </row>
    <row r="66" spans="6:18" ht="25.5">
      <c r="F66" s="3" t="s">
        <v>2026</v>
      </c>
      <c r="Q66" s="199">
        <v>549</v>
      </c>
      <c r="R66" s="69">
        <v>71</v>
      </c>
    </row>
    <row r="67" spans="6:18">
      <c r="F67" s="3" t="s">
        <v>1986</v>
      </c>
      <c r="Q67" s="199">
        <v>553</v>
      </c>
      <c r="R67" s="69">
        <v>72</v>
      </c>
    </row>
    <row r="68" spans="6:18" ht="25.5">
      <c r="F68" s="3" t="s">
        <v>1918</v>
      </c>
      <c r="Q68" s="199">
        <v>557</v>
      </c>
      <c r="R68" s="69">
        <v>73</v>
      </c>
    </row>
    <row r="69" spans="6:18">
      <c r="F69" s="3" t="s">
        <v>1849</v>
      </c>
      <c r="Q69" s="199">
        <v>561</v>
      </c>
      <c r="R69" s="69">
        <v>74</v>
      </c>
    </row>
    <row r="70" spans="6:18" ht="25.5">
      <c r="F70" s="3" t="s">
        <v>1940</v>
      </c>
      <c r="Q70" s="199">
        <v>565</v>
      </c>
      <c r="R70" s="69">
        <v>75</v>
      </c>
    </row>
    <row r="71" spans="6:18">
      <c r="F71" s="3" t="s">
        <v>2029</v>
      </c>
      <c r="Q71" s="199">
        <v>569</v>
      </c>
      <c r="R71" s="69">
        <v>76</v>
      </c>
    </row>
    <row r="72" spans="6:18" ht="25.5">
      <c r="F72" s="3" t="s">
        <v>1846</v>
      </c>
      <c r="Q72" s="199">
        <v>573</v>
      </c>
      <c r="R72" s="69">
        <v>77</v>
      </c>
    </row>
    <row r="73" spans="6:18">
      <c r="F73" s="3" t="s">
        <v>1858</v>
      </c>
      <c r="Q73" s="199">
        <v>577</v>
      </c>
      <c r="R73" s="69">
        <v>78</v>
      </c>
    </row>
    <row r="74" spans="6:18">
      <c r="F74" s="3" t="s">
        <v>1709</v>
      </c>
      <c r="Q74" s="199">
        <v>581</v>
      </c>
      <c r="R74" s="69">
        <v>79</v>
      </c>
    </row>
    <row r="75" spans="6:18" ht="25.5">
      <c r="F75" s="3" t="s">
        <v>1784</v>
      </c>
      <c r="Q75" s="199">
        <v>585</v>
      </c>
      <c r="R75" s="69">
        <v>80</v>
      </c>
    </row>
    <row r="76" spans="6:18">
      <c r="F76" s="3" t="s">
        <v>1732</v>
      </c>
      <c r="Q76" s="199">
        <v>589</v>
      </c>
      <c r="R76" s="69">
        <v>81</v>
      </c>
    </row>
    <row r="77" spans="6:18">
      <c r="F77" s="3" t="s">
        <v>1677</v>
      </c>
      <c r="Q77" s="199">
        <v>593</v>
      </c>
      <c r="R77" s="69">
        <v>82</v>
      </c>
    </row>
    <row r="78" spans="6:18">
      <c r="F78" s="3" t="s">
        <v>1955</v>
      </c>
      <c r="Q78" s="199">
        <v>597</v>
      </c>
      <c r="R78" s="69">
        <v>83</v>
      </c>
    </row>
    <row r="79" spans="6:18" ht="25.5">
      <c r="F79" s="3" t="s">
        <v>1772</v>
      </c>
      <c r="Q79" s="199">
        <v>601</v>
      </c>
      <c r="R79" s="69">
        <v>84</v>
      </c>
    </row>
    <row r="80" spans="6:18">
      <c r="F80" s="3" t="s">
        <v>2070</v>
      </c>
      <c r="Q80" s="199">
        <v>605</v>
      </c>
      <c r="R80" s="69">
        <v>85</v>
      </c>
    </row>
    <row r="81" spans="6:18">
      <c r="F81" s="3" t="s">
        <v>1903</v>
      </c>
      <c r="Q81" s="199">
        <v>608</v>
      </c>
      <c r="R81" s="69">
        <v>86</v>
      </c>
    </row>
    <row r="82" spans="6:18">
      <c r="F82" s="3" t="s">
        <v>2040</v>
      </c>
      <c r="Q82" s="199">
        <v>611</v>
      </c>
      <c r="R82" s="69">
        <v>87</v>
      </c>
    </row>
    <row r="83" spans="6:18">
      <c r="F83" s="3" t="s">
        <v>1744</v>
      </c>
      <c r="Q83" s="199">
        <v>614</v>
      </c>
      <c r="R83" s="69">
        <v>88</v>
      </c>
    </row>
    <row r="84" spans="6:18">
      <c r="F84" s="3" t="s">
        <v>2073</v>
      </c>
      <c r="Q84" s="199">
        <v>617</v>
      </c>
      <c r="R84" s="69">
        <v>89</v>
      </c>
    </row>
    <row r="85" spans="6:18">
      <c r="F85" s="3" t="s">
        <v>1828</v>
      </c>
      <c r="Q85" s="199">
        <v>620</v>
      </c>
      <c r="R85" s="69">
        <v>90</v>
      </c>
    </row>
    <row r="86" spans="6:18">
      <c r="F86" s="3" t="s">
        <v>1942</v>
      </c>
      <c r="Q86" s="199">
        <v>623</v>
      </c>
      <c r="R86" s="69">
        <v>91</v>
      </c>
    </row>
    <row r="87" spans="6:18" ht="25.5">
      <c r="F87" s="3" t="s">
        <v>1887</v>
      </c>
      <c r="Q87" s="199">
        <v>626</v>
      </c>
      <c r="R87" s="69">
        <v>92</v>
      </c>
    </row>
    <row r="88" spans="6:18">
      <c r="F88" s="3" t="s">
        <v>2066</v>
      </c>
      <c r="Q88" s="199">
        <v>629</v>
      </c>
      <c r="R88" s="69">
        <v>93</v>
      </c>
    </row>
    <row r="89" spans="6:18" ht="25.5">
      <c r="F89" s="3" t="s">
        <v>1948</v>
      </c>
      <c r="Q89" s="198">
        <v>632</v>
      </c>
      <c r="R89" s="197">
        <v>94</v>
      </c>
    </row>
    <row r="90" spans="6:18">
      <c r="F90" s="168" t="s">
        <v>2258</v>
      </c>
      <c r="Q90" s="198">
        <v>635</v>
      </c>
      <c r="R90" s="197">
        <v>95</v>
      </c>
    </row>
    <row r="91" spans="6:18">
      <c r="Q91" s="198">
        <v>637</v>
      </c>
      <c r="R91" s="197">
        <v>96</v>
      </c>
    </row>
    <row r="92" spans="6:18">
      <c r="Q92" s="198">
        <v>639</v>
      </c>
      <c r="R92" s="197">
        <v>97</v>
      </c>
    </row>
    <row r="93" spans="6:18">
      <c r="Q93" s="198">
        <v>641</v>
      </c>
      <c r="R93" s="197">
        <v>98</v>
      </c>
    </row>
    <row r="94" spans="6:18">
      <c r="Q94" s="198">
        <v>643</v>
      </c>
      <c r="R94" s="197">
        <v>99</v>
      </c>
    </row>
    <row r="95" spans="6:18">
      <c r="Q95" s="198">
        <v>645</v>
      </c>
      <c r="R95" s="197">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4:D44"/>
    <mergeCell ref="G44:M44"/>
    <mergeCell ref="N44:O44"/>
  </mergeCells>
  <conditionalFormatting sqref="N8:N43">
    <cfRule type="cellIs" dxfId="67" priority="2" stopIfTrue="1" operator="greaterThan">
      <formula>1898</formula>
    </cfRule>
  </conditionalFormatting>
  <conditionalFormatting sqref="E8:E38">
    <cfRule type="duplicateValues" dxfId="66" priority="1" stopIfTrue="1"/>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sheetPr>
    <tabColor rgb="FFFFFF00"/>
  </sheetPr>
  <dimension ref="A1:O61"/>
  <sheetViews>
    <sheetView view="pageBreakPreview" zoomScale="50" zoomScaleNormal="100" zoomScaleSheetLayoutView="50" workbookViewId="0">
      <selection activeCell="U16" sqref="U16"/>
    </sheetView>
  </sheetViews>
  <sheetFormatPr defaultRowHeight="12.75"/>
  <cols>
    <col min="2" max="2" width="58.7109375" customWidth="1"/>
    <col min="3" max="4" width="13.42578125" customWidth="1"/>
    <col min="5" max="5" width="14.85546875" bestFit="1" customWidth="1"/>
    <col min="6" max="6" width="13.42578125" customWidth="1"/>
    <col min="7" max="7" width="17.28515625" bestFit="1" customWidth="1"/>
    <col min="8" max="14" width="13.42578125" customWidth="1"/>
    <col min="15" max="15" width="15.7109375" customWidth="1"/>
  </cols>
  <sheetData>
    <row r="1" spans="1:15" ht="45">
      <c r="A1" s="631" t="s">
        <v>510</v>
      </c>
      <c r="B1" s="631"/>
      <c r="C1" s="631"/>
      <c r="D1" s="631"/>
      <c r="E1" s="631"/>
      <c r="F1" s="631"/>
      <c r="G1" s="631"/>
      <c r="H1" s="631"/>
      <c r="I1" s="631"/>
      <c r="J1" s="631"/>
      <c r="K1" s="631"/>
      <c r="L1" s="631"/>
      <c r="M1" s="631"/>
      <c r="N1" s="631"/>
      <c r="O1" s="631"/>
    </row>
    <row r="2" spans="1:15" ht="45">
      <c r="A2" s="632" t="s">
        <v>506</v>
      </c>
      <c r="B2" s="632"/>
      <c r="C2" s="632"/>
      <c r="D2" s="632"/>
      <c r="E2" s="632"/>
      <c r="F2" s="632"/>
      <c r="G2" s="632"/>
      <c r="H2" s="632"/>
      <c r="I2" s="632"/>
      <c r="J2" s="632"/>
      <c r="K2" s="632"/>
      <c r="L2" s="632"/>
      <c r="M2" s="632"/>
      <c r="N2" s="632"/>
      <c r="O2" s="632"/>
    </row>
    <row r="3" spans="1:15" ht="59.25">
      <c r="A3" s="633" t="s">
        <v>1207</v>
      </c>
      <c r="B3" s="633"/>
      <c r="C3" s="633"/>
      <c r="D3" s="633"/>
      <c r="E3" s="633"/>
      <c r="F3" s="633"/>
      <c r="G3" s="633"/>
      <c r="H3" s="633"/>
      <c r="I3" s="633"/>
      <c r="J3" s="633"/>
      <c r="K3" s="633"/>
      <c r="L3" s="633"/>
      <c r="M3" s="633"/>
      <c r="N3" s="633"/>
      <c r="O3" s="633"/>
    </row>
    <row r="4" spans="1:15" ht="59.25">
      <c r="A4" s="633" t="s">
        <v>2397</v>
      </c>
      <c r="B4" s="633"/>
      <c r="C4" s="633"/>
      <c r="D4" s="633"/>
      <c r="E4" s="633"/>
      <c r="F4" s="633"/>
      <c r="G4" s="633"/>
      <c r="H4" s="633"/>
      <c r="I4" s="633"/>
      <c r="J4" s="633"/>
      <c r="K4" s="633"/>
      <c r="L4" s="633"/>
      <c r="M4" s="633"/>
      <c r="N4" s="633"/>
      <c r="O4" s="633"/>
    </row>
    <row r="5" spans="1:15" ht="63" customHeight="1">
      <c r="A5" s="634" t="s">
        <v>1206</v>
      </c>
      <c r="B5" s="636" t="s">
        <v>505</v>
      </c>
      <c r="C5" s="638" t="s">
        <v>196</v>
      </c>
      <c r="D5" s="638"/>
      <c r="E5" s="639" t="s">
        <v>317</v>
      </c>
      <c r="F5" s="640"/>
      <c r="G5" s="638" t="s">
        <v>473</v>
      </c>
      <c r="H5" s="638"/>
      <c r="I5" s="639" t="s">
        <v>312</v>
      </c>
      <c r="J5" s="640"/>
      <c r="K5" s="628" t="s">
        <v>712</v>
      </c>
      <c r="L5" s="629"/>
      <c r="M5" s="628" t="s">
        <v>285</v>
      </c>
      <c r="N5" s="629"/>
      <c r="O5" s="630" t="s">
        <v>200</v>
      </c>
    </row>
    <row r="6" spans="1:15" ht="63" customHeight="1">
      <c r="A6" s="635"/>
      <c r="B6" s="637"/>
      <c r="C6" s="372" t="s">
        <v>26</v>
      </c>
      <c r="D6" s="372" t="s">
        <v>125</v>
      </c>
      <c r="E6" s="372" t="s">
        <v>26</v>
      </c>
      <c r="F6" s="372" t="s">
        <v>125</v>
      </c>
      <c r="G6" s="372" t="s">
        <v>26</v>
      </c>
      <c r="H6" s="372" t="s">
        <v>125</v>
      </c>
      <c r="I6" s="372" t="s">
        <v>26</v>
      </c>
      <c r="J6" s="372" t="s">
        <v>125</v>
      </c>
      <c r="K6" s="372" t="s">
        <v>26</v>
      </c>
      <c r="L6" s="372" t="s">
        <v>125</v>
      </c>
      <c r="M6" s="372" t="s">
        <v>26</v>
      </c>
      <c r="N6" s="372" t="s">
        <v>125</v>
      </c>
      <c r="O6" s="630" t="s">
        <v>26</v>
      </c>
    </row>
    <row r="7" spans="1:15" ht="36" customHeight="1">
      <c r="A7" s="237">
        <v>1</v>
      </c>
      <c r="B7" s="316" t="s">
        <v>1999</v>
      </c>
      <c r="C7" s="239">
        <v>1078</v>
      </c>
      <c r="D7" s="337">
        <v>25</v>
      </c>
      <c r="E7" s="241">
        <v>4772</v>
      </c>
      <c r="F7" s="242">
        <v>26</v>
      </c>
      <c r="G7" s="263">
        <v>151531</v>
      </c>
      <c r="H7" s="244">
        <v>23</v>
      </c>
      <c r="I7" s="245">
        <v>6388</v>
      </c>
      <c r="J7" s="242">
        <v>27</v>
      </c>
      <c r="K7" s="246">
        <v>1504</v>
      </c>
      <c r="L7" s="240">
        <v>26</v>
      </c>
      <c r="M7" s="245">
        <v>1476</v>
      </c>
      <c r="N7" s="242">
        <v>27</v>
      </c>
      <c r="O7" s="269">
        <v>154</v>
      </c>
    </row>
    <row r="8" spans="1:15" ht="36" customHeight="1">
      <c r="A8" s="237">
        <v>2</v>
      </c>
      <c r="B8" s="316" t="s">
        <v>1648</v>
      </c>
      <c r="C8" s="239">
        <v>1062</v>
      </c>
      <c r="D8" s="337">
        <v>26</v>
      </c>
      <c r="E8" s="241">
        <v>4740</v>
      </c>
      <c r="F8" s="242">
        <v>27</v>
      </c>
      <c r="G8" s="263">
        <v>141682</v>
      </c>
      <c r="H8" s="244">
        <v>27</v>
      </c>
      <c r="I8" s="245">
        <v>5798</v>
      </c>
      <c r="J8" s="242">
        <v>25</v>
      </c>
      <c r="K8" s="246">
        <v>1201</v>
      </c>
      <c r="L8" s="240">
        <v>13</v>
      </c>
      <c r="M8" s="245">
        <v>861</v>
      </c>
      <c r="N8" s="242">
        <v>5</v>
      </c>
      <c r="O8" s="269">
        <v>123</v>
      </c>
    </row>
    <row r="9" spans="1:15" ht="36" customHeight="1">
      <c r="A9" s="237">
        <v>3</v>
      </c>
      <c r="B9" s="316" t="s">
        <v>1719</v>
      </c>
      <c r="C9" s="239">
        <v>1171</v>
      </c>
      <c r="D9" s="337">
        <v>10</v>
      </c>
      <c r="E9" s="241">
        <v>4884</v>
      </c>
      <c r="F9" s="242">
        <v>25</v>
      </c>
      <c r="G9" s="263">
        <v>171807</v>
      </c>
      <c r="H9" s="244">
        <v>17</v>
      </c>
      <c r="I9" s="245">
        <v>6299</v>
      </c>
      <c r="J9" s="242">
        <v>26</v>
      </c>
      <c r="K9" s="246">
        <v>1467</v>
      </c>
      <c r="L9" s="240">
        <v>24</v>
      </c>
      <c r="M9" s="245">
        <v>991</v>
      </c>
      <c r="N9" s="242">
        <v>16</v>
      </c>
      <c r="O9" s="269">
        <v>118</v>
      </c>
    </row>
    <row r="10" spans="1:15" ht="36" customHeight="1">
      <c r="A10" s="237">
        <v>4</v>
      </c>
      <c r="B10" s="316" t="s">
        <v>2029</v>
      </c>
      <c r="C10" s="239">
        <v>1105</v>
      </c>
      <c r="D10" s="337">
        <v>24</v>
      </c>
      <c r="E10" s="241">
        <v>4930</v>
      </c>
      <c r="F10" s="242">
        <v>23</v>
      </c>
      <c r="G10" s="263">
        <v>153885</v>
      </c>
      <c r="H10" s="244">
        <v>22</v>
      </c>
      <c r="I10" s="245" t="s">
        <v>2242</v>
      </c>
      <c r="J10" s="242">
        <v>0</v>
      </c>
      <c r="K10" s="246">
        <v>1476</v>
      </c>
      <c r="L10" s="240">
        <v>25</v>
      </c>
      <c r="M10" s="245">
        <v>1398</v>
      </c>
      <c r="N10" s="242">
        <v>24</v>
      </c>
      <c r="O10" s="269">
        <v>118</v>
      </c>
    </row>
    <row r="11" spans="1:15" ht="36" customHeight="1">
      <c r="A11" s="237">
        <v>5</v>
      </c>
      <c r="B11" s="316" t="s">
        <v>1677</v>
      </c>
      <c r="C11" s="239">
        <v>1621</v>
      </c>
      <c r="D11" s="337">
        <v>17</v>
      </c>
      <c r="E11" s="241">
        <v>5207</v>
      </c>
      <c r="F11" s="242">
        <v>14</v>
      </c>
      <c r="G11" s="263">
        <v>183627</v>
      </c>
      <c r="H11" s="244">
        <v>15</v>
      </c>
      <c r="I11" s="245">
        <v>4637</v>
      </c>
      <c r="J11" s="242">
        <v>20</v>
      </c>
      <c r="K11" s="246">
        <v>1393</v>
      </c>
      <c r="L11" s="240">
        <v>23</v>
      </c>
      <c r="M11" s="245">
        <v>1174</v>
      </c>
      <c r="N11" s="242">
        <v>21</v>
      </c>
      <c r="O11" s="269">
        <v>110</v>
      </c>
    </row>
    <row r="12" spans="1:15" ht="36" customHeight="1">
      <c r="A12" s="237">
        <v>6</v>
      </c>
      <c r="B12" s="316" t="s">
        <v>1772</v>
      </c>
      <c r="C12" s="239">
        <v>1012</v>
      </c>
      <c r="D12" s="337">
        <v>27</v>
      </c>
      <c r="E12" s="241">
        <v>5216</v>
      </c>
      <c r="F12" s="242">
        <v>13</v>
      </c>
      <c r="G12" s="263">
        <v>155195</v>
      </c>
      <c r="H12" s="244">
        <v>20</v>
      </c>
      <c r="I12" s="245">
        <v>3837</v>
      </c>
      <c r="J12" s="242">
        <v>16</v>
      </c>
      <c r="K12" s="246">
        <v>1296</v>
      </c>
      <c r="L12" s="240">
        <v>19</v>
      </c>
      <c r="M12" s="245">
        <v>929</v>
      </c>
      <c r="N12" s="242">
        <v>11</v>
      </c>
      <c r="O12" s="269">
        <v>106</v>
      </c>
    </row>
    <row r="13" spans="1:15" ht="36" customHeight="1">
      <c r="A13" s="237">
        <v>7</v>
      </c>
      <c r="B13" s="316" t="s">
        <v>1858</v>
      </c>
      <c r="C13" s="239">
        <v>1190</v>
      </c>
      <c r="D13" s="337">
        <v>3</v>
      </c>
      <c r="E13" s="241">
        <v>5079</v>
      </c>
      <c r="F13" s="242">
        <v>18</v>
      </c>
      <c r="G13" s="263">
        <v>181700</v>
      </c>
      <c r="H13" s="244">
        <v>16</v>
      </c>
      <c r="I13" s="245">
        <v>4052</v>
      </c>
      <c r="J13" s="242">
        <v>17</v>
      </c>
      <c r="K13" s="246">
        <v>1222</v>
      </c>
      <c r="L13" s="240">
        <v>15</v>
      </c>
      <c r="M13" s="245">
        <v>1471</v>
      </c>
      <c r="N13" s="242">
        <v>26</v>
      </c>
      <c r="O13" s="269">
        <v>95</v>
      </c>
    </row>
    <row r="14" spans="1:15" ht="36" customHeight="1">
      <c r="A14" s="237">
        <v>8</v>
      </c>
      <c r="B14" s="316" t="s">
        <v>1816</v>
      </c>
      <c r="C14" s="239">
        <v>1111</v>
      </c>
      <c r="D14" s="337">
        <v>23</v>
      </c>
      <c r="E14" s="241">
        <v>5142</v>
      </c>
      <c r="F14" s="242">
        <v>15</v>
      </c>
      <c r="G14" s="263" t="s">
        <v>2286</v>
      </c>
      <c r="H14" s="244">
        <v>0</v>
      </c>
      <c r="I14" s="245">
        <v>3808</v>
      </c>
      <c r="J14" s="242">
        <v>15</v>
      </c>
      <c r="K14" s="246">
        <v>1302</v>
      </c>
      <c r="L14" s="240">
        <v>20</v>
      </c>
      <c r="M14" s="245">
        <v>1015</v>
      </c>
      <c r="N14" s="242">
        <v>15</v>
      </c>
      <c r="O14" s="269">
        <v>88</v>
      </c>
    </row>
    <row r="15" spans="1:15" ht="36" customHeight="1">
      <c r="A15" s="237">
        <v>9</v>
      </c>
      <c r="B15" s="316" t="s">
        <v>1795</v>
      </c>
      <c r="C15" s="239">
        <v>1148</v>
      </c>
      <c r="D15" s="337">
        <v>19</v>
      </c>
      <c r="E15" s="241">
        <v>4964</v>
      </c>
      <c r="F15" s="242">
        <v>22</v>
      </c>
      <c r="G15" s="263">
        <v>190605</v>
      </c>
      <c r="H15" s="244">
        <v>12</v>
      </c>
      <c r="I15" s="245">
        <v>3120</v>
      </c>
      <c r="J15" s="242">
        <v>8</v>
      </c>
      <c r="K15" s="246">
        <v>1016</v>
      </c>
      <c r="L15" s="240">
        <v>2</v>
      </c>
      <c r="M15" s="245">
        <v>1102</v>
      </c>
      <c r="N15" s="242">
        <v>19</v>
      </c>
      <c r="O15" s="269">
        <v>82</v>
      </c>
    </row>
    <row r="16" spans="1:15" ht="36" customHeight="1">
      <c r="A16" s="237">
        <v>10</v>
      </c>
      <c r="B16" s="316" t="s">
        <v>1732</v>
      </c>
      <c r="C16" s="239">
        <v>1169</v>
      </c>
      <c r="D16" s="337">
        <v>11</v>
      </c>
      <c r="E16" s="241">
        <v>5590</v>
      </c>
      <c r="F16" s="242">
        <v>4</v>
      </c>
      <c r="G16" s="263">
        <v>144235</v>
      </c>
      <c r="H16" s="244">
        <v>25</v>
      </c>
      <c r="I16" s="245">
        <v>3533</v>
      </c>
      <c r="J16" s="242">
        <v>12</v>
      </c>
      <c r="K16" s="246">
        <v>1220</v>
      </c>
      <c r="L16" s="240">
        <v>14</v>
      </c>
      <c r="M16" s="245">
        <v>934</v>
      </c>
      <c r="N16" s="242">
        <v>12</v>
      </c>
      <c r="O16" s="269">
        <v>78</v>
      </c>
    </row>
    <row r="17" spans="1:15" ht="36" customHeight="1">
      <c r="A17" s="237">
        <v>11</v>
      </c>
      <c r="B17" s="316" t="s">
        <v>1832</v>
      </c>
      <c r="C17" s="239">
        <v>1184</v>
      </c>
      <c r="D17" s="337">
        <v>7</v>
      </c>
      <c r="E17" s="241">
        <v>5742</v>
      </c>
      <c r="F17" s="242">
        <v>0</v>
      </c>
      <c r="G17" s="263">
        <v>184833</v>
      </c>
      <c r="H17" s="244">
        <v>14</v>
      </c>
      <c r="I17" s="245">
        <v>4366</v>
      </c>
      <c r="J17" s="242">
        <v>19</v>
      </c>
      <c r="K17" s="246">
        <v>1220</v>
      </c>
      <c r="L17" s="240">
        <v>16</v>
      </c>
      <c r="M17" s="245">
        <v>1045</v>
      </c>
      <c r="N17" s="242">
        <v>18</v>
      </c>
      <c r="O17" s="269">
        <v>74</v>
      </c>
    </row>
    <row r="18" spans="1:15" ht="36" customHeight="1">
      <c r="A18" s="237">
        <v>12</v>
      </c>
      <c r="B18" s="316" t="s">
        <v>1948</v>
      </c>
      <c r="C18" s="239">
        <v>1224</v>
      </c>
      <c r="D18" s="337">
        <v>0</v>
      </c>
      <c r="E18" s="241">
        <v>5368</v>
      </c>
      <c r="F18" s="242">
        <v>8</v>
      </c>
      <c r="G18" s="263">
        <v>190364</v>
      </c>
      <c r="H18" s="244">
        <v>13</v>
      </c>
      <c r="I18" s="245">
        <v>3226</v>
      </c>
      <c r="J18" s="242">
        <v>9</v>
      </c>
      <c r="K18" s="246">
        <v>1150</v>
      </c>
      <c r="L18" s="240">
        <v>9</v>
      </c>
      <c r="M18" s="245">
        <v>1462</v>
      </c>
      <c r="N18" s="242">
        <v>25</v>
      </c>
      <c r="O18" s="269">
        <v>64</v>
      </c>
    </row>
    <row r="19" spans="1:15" ht="36" customHeight="1">
      <c r="A19" s="237">
        <v>13</v>
      </c>
      <c r="B19" s="316" t="s">
        <v>1887</v>
      </c>
      <c r="C19" s="239">
        <v>1188</v>
      </c>
      <c r="D19" s="337">
        <v>4</v>
      </c>
      <c r="E19" s="241">
        <v>5682</v>
      </c>
      <c r="F19" s="242">
        <v>0</v>
      </c>
      <c r="G19" s="263" t="s">
        <v>2286</v>
      </c>
      <c r="H19" s="244">
        <v>0</v>
      </c>
      <c r="I19" s="245">
        <v>4231</v>
      </c>
      <c r="J19" s="242">
        <v>18</v>
      </c>
      <c r="K19" s="246">
        <v>1306</v>
      </c>
      <c r="L19" s="240">
        <v>21</v>
      </c>
      <c r="M19" s="245">
        <v>998</v>
      </c>
      <c r="N19" s="242">
        <v>17</v>
      </c>
      <c r="O19" s="269">
        <v>60</v>
      </c>
    </row>
    <row r="20" spans="1:15" ht="36" customHeight="1">
      <c r="A20" s="237">
        <v>14</v>
      </c>
      <c r="B20" s="316" t="s">
        <v>1973</v>
      </c>
      <c r="C20" s="239">
        <v>1148</v>
      </c>
      <c r="D20" s="337">
        <v>13.5</v>
      </c>
      <c r="E20" s="241">
        <v>5860</v>
      </c>
      <c r="F20" s="242">
        <v>0</v>
      </c>
      <c r="G20" s="263">
        <v>224046</v>
      </c>
      <c r="H20" s="244">
        <v>9</v>
      </c>
      <c r="I20" s="245">
        <v>2969</v>
      </c>
      <c r="J20" s="242">
        <v>5</v>
      </c>
      <c r="K20" s="246">
        <v>1128</v>
      </c>
      <c r="L20" s="240">
        <v>7</v>
      </c>
      <c r="M20" s="245">
        <v>1270</v>
      </c>
      <c r="N20" s="242">
        <v>23</v>
      </c>
      <c r="O20" s="269">
        <v>57.5</v>
      </c>
    </row>
    <row r="21" spans="1:15" ht="36" customHeight="1">
      <c r="A21" s="237">
        <v>15</v>
      </c>
      <c r="B21" s="316" t="s">
        <v>1986</v>
      </c>
      <c r="C21" s="239">
        <v>1183</v>
      </c>
      <c r="D21" s="337">
        <v>8</v>
      </c>
      <c r="E21" s="241">
        <v>5232</v>
      </c>
      <c r="F21" s="242">
        <v>12</v>
      </c>
      <c r="G21" s="263">
        <v>230339</v>
      </c>
      <c r="H21" s="244">
        <v>7</v>
      </c>
      <c r="I21" s="245">
        <v>4707</v>
      </c>
      <c r="J21" s="242">
        <v>21</v>
      </c>
      <c r="K21" s="246" t="s">
        <v>2242</v>
      </c>
      <c r="L21" s="240">
        <v>0</v>
      </c>
      <c r="M21" s="245">
        <v>893</v>
      </c>
      <c r="N21" s="242">
        <v>9</v>
      </c>
      <c r="O21" s="269">
        <v>57</v>
      </c>
    </row>
    <row r="22" spans="1:15" ht="36" customHeight="1">
      <c r="A22" s="237">
        <v>16</v>
      </c>
      <c r="B22" s="316" t="s">
        <v>1665</v>
      </c>
      <c r="C22" s="239">
        <v>1214</v>
      </c>
      <c r="D22" s="337">
        <v>0</v>
      </c>
      <c r="E22" s="241">
        <v>5481</v>
      </c>
      <c r="F22" s="242">
        <v>6</v>
      </c>
      <c r="G22" s="263" t="s">
        <v>2286</v>
      </c>
      <c r="H22" s="244">
        <v>0</v>
      </c>
      <c r="I22" s="245">
        <v>3543</v>
      </c>
      <c r="J22" s="242">
        <v>13</v>
      </c>
      <c r="K22" s="246">
        <v>1316</v>
      </c>
      <c r="L22" s="240">
        <v>22</v>
      </c>
      <c r="M22" s="245">
        <v>963</v>
      </c>
      <c r="N22" s="242">
        <v>13</v>
      </c>
      <c r="O22" s="269">
        <v>54</v>
      </c>
    </row>
    <row r="23" spans="1:15" ht="36" customHeight="1">
      <c r="A23" s="237">
        <v>17</v>
      </c>
      <c r="B23" s="316" t="s">
        <v>1784</v>
      </c>
      <c r="C23" s="239">
        <v>1211</v>
      </c>
      <c r="D23" s="337">
        <v>0</v>
      </c>
      <c r="E23" s="241">
        <v>5251</v>
      </c>
      <c r="F23" s="242">
        <v>11</v>
      </c>
      <c r="G23" s="263">
        <v>161444</v>
      </c>
      <c r="H23" s="244">
        <v>19</v>
      </c>
      <c r="I23" s="245">
        <v>3340</v>
      </c>
      <c r="J23" s="242">
        <v>10</v>
      </c>
      <c r="K23" s="246">
        <v>1146</v>
      </c>
      <c r="L23" s="240">
        <v>8</v>
      </c>
      <c r="M23" s="245">
        <v>881</v>
      </c>
      <c r="N23" s="242">
        <v>6</v>
      </c>
      <c r="O23" s="269">
        <v>54</v>
      </c>
    </row>
    <row r="24" spans="1:15" ht="36" customHeight="1">
      <c r="A24" s="237">
        <v>18</v>
      </c>
      <c r="B24" s="316" t="s">
        <v>1918</v>
      </c>
      <c r="C24" s="239">
        <v>1140</v>
      </c>
      <c r="D24" s="337">
        <v>21</v>
      </c>
      <c r="E24" s="241">
        <v>5359</v>
      </c>
      <c r="F24" s="242">
        <v>9</v>
      </c>
      <c r="G24" s="263">
        <v>244159</v>
      </c>
      <c r="H24" s="244">
        <v>6</v>
      </c>
      <c r="I24" s="245">
        <v>2478</v>
      </c>
      <c r="J24" s="242">
        <v>3</v>
      </c>
      <c r="K24" s="246">
        <v>1174</v>
      </c>
      <c r="L24" s="240">
        <v>11</v>
      </c>
      <c r="M24" s="245">
        <v>788</v>
      </c>
      <c r="N24" s="242">
        <v>2</v>
      </c>
      <c r="O24" s="269">
        <v>52</v>
      </c>
    </row>
    <row r="25" spans="1:15" ht="36" customHeight="1">
      <c r="A25" s="237">
        <v>19</v>
      </c>
      <c r="B25" s="316" t="s">
        <v>1849</v>
      </c>
      <c r="C25" s="239">
        <v>1146</v>
      </c>
      <c r="D25" s="337">
        <v>20</v>
      </c>
      <c r="E25" s="241">
        <v>5090</v>
      </c>
      <c r="F25" s="242">
        <v>16</v>
      </c>
      <c r="G25" s="263">
        <v>190925</v>
      </c>
      <c r="H25" s="244">
        <v>11</v>
      </c>
      <c r="I25" s="245">
        <v>1851</v>
      </c>
      <c r="J25" s="242">
        <v>1</v>
      </c>
      <c r="K25" s="246">
        <v>1075</v>
      </c>
      <c r="L25" s="240">
        <v>4</v>
      </c>
      <c r="M25" s="245">
        <v>671</v>
      </c>
      <c r="N25" s="242">
        <v>1</v>
      </c>
      <c r="O25" s="269">
        <v>53</v>
      </c>
    </row>
    <row r="26" spans="1:15" ht="36" customHeight="1">
      <c r="A26" s="237">
        <v>20</v>
      </c>
      <c r="B26" s="316" t="s">
        <v>1903</v>
      </c>
      <c r="C26" s="239">
        <v>1221</v>
      </c>
      <c r="D26" s="337">
        <v>0</v>
      </c>
      <c r="E26" s="241">
        <v>5350</v>
      </c>
      <c r="F26" s="242">
        <v>10</v>
      </c>
      <c r="G26" s="263">
        <v>195157</v>
      </c>
      <c r="H26" s="244">
        <v>10</v>
      </c>
      <c r="I26" s="245">
        <v>3058</v>
      </c>
      <c r="J26" s="242">
        <v>7</v>
      </c>
      <c r="K26" s="246">
        <v>1253</v>
      </c>
      <c r="L26" s="240">
        <v>17</v>
      </c>
      <c r="M26" s="245">
        <v>881</v>
      </c>
      <c r="N26" s="242">
        <v>7</v>
      </c>
      <c r="O26" s="269">
        <v>51</v>
      </c>
    </row>
    <row r="27" spans="1:15" ht="36" customHeight="1">
      <c r="A27" s="237">
        <v>21</v>
      </c>
      <c r="B27" s="316" t="s">
        <v>1744</v>
      </c>
      <c r="C27" s="239">
        <v>1137</v>
      </c>
      <c r="D27" s="337">
        <v>22</v>
      </c>
      <c r="E27" s="241">
        <v>5391</v>
      </c>
      <c r="F27" s="242">
        <v>7</v>
      </c>
      <c r="G27" s="263" t="s">
        <v>2286</v>
      </c>
      <c r="H27" s="244">
        <v>0</v>
      </c>
      <c r="I27" s="245">
        <v>3484</v>
      </c>
      <c r="J27" s="242">
        <v>11</v>
      </c>
      <c r="K27" s="246">
        <v>1006</v>
      </c>
      <c r="L27" s="240">
        <v>1</v>
      </c>
      <c r="M27" s="245">
        <v>882</v>
      </c>
      <c r="N27" s="242">
        <v>8</v>
      </c>
      <c r="O27" s="269">
        <v>49</v>
      </c>
    </row>
    <row r="28" spans="1:15" ht="36" customHeight="1">
      <c r="A28" s="237">
        <v>22</v>
      </c>
      <c r="B28" s="316" t="s">
        <v>1709</v>
      </c>
      <c r="C28" s="239">
        <v>1256</v>
      </c>
      <c r="D28" s="337">
        <v>0</v>
      </c>
      <c r="E28" s="241">
        <v>5090</v>
      </c>
      <c r="F28" s="242">
        <v>17</v>
      </c>
      <c r="G28" s="263">
        <v>224657</v>
      </c>
      <c r="H28" s="244">
        <v>8</v>
      </c>
      <c r="I28" s="245">
        <v>2640</v>
      </c>
      <c r="J28" s="242">
        <v>4</v>
      </c>
      <c r="K28" s="246">
        <v>1295</v>
      </c>
      <c r="L28" s="240">
        <v>18</v>
      </c>
      <c r="M28" s="245">
        <v>655</v>
      </c>
      <c r="N28" s="242">
        <v>0</v>
      </c>
      <c r="O28" s="269">
        <v>47</v>
      </c>
    </row>
    <row r="29" spans="1:15" ht="36" customHeight="1">
      <c r="A29" s="237">
        <v>23</v>
      </c>
      <c r="B29" s="316" t="s">
        <v>1955</v>
      </c>
      <c r="C29" s="239" t="s">
        <v>2255</v>
      </c>
      <c r="D29" s="337">
        <v>0</v>
      </c>
      <c r="E29" s="241">
        <v>5015</v>
      </c>
      <c r="F29" s="242">
        <v>20</v>
      </c>
      <c r="G29" s="263">
        <v>0</v>
      </c>
      <c r="H29" s="244">
        <v>0</v>
      </c>
      <c r="I29" s="245">
        <v>4768</v>
      </c>
      <c r="J29" s="242">
        <v>22</v>
      </c>
      <c r="K29" s="246">
        <v>1057</v>
      </c>
      <c r="L29" s="240">
        <v>3</v>
      </c>
      <c r="M29" s="245">
        <v>0</v>
      </c>
      <c r="N29" s="242">
        <v>0</v>
      </c>
      <c r="O29" s="269">
        <v>45</v>
      </c>
    </row>
    <row r="30" spans="1:15" ht="36" customHeight="1">
      <c r="A30" s="237">
        <v>24</v>
      </c>
      <c r="B30" s="316" t="s">
        <v>2040</v>
      </c>
      <c r="C30" s="239">
        <v>1208</v>
      </c>
      <c r="D30" s="337">
        <v>1</v>
      </c>
      <c r="E30" s="241">
        <v>5617</v>
      </c>
      <c r="F30" s="242">
        <v>1</v>
      </c>
      <c r="G30" s="263">
        <v>164740</v>
      </c>
      <c r="H30" s="244">
        <v>18</v>
      </c>
      <c r="I30" s="245">
        <v>2979</v>
      </c>
      <c r="J30" s="242">
        <v>6</v>
      </c>
      <c r="K30" s="246">
        <v>1112</v>
      </c>
      <c r="L30" s="240">
        <v>5</v>
      </c>
      <c r="M30" s="245">
        <v>982</v>
      </c>
      <c r="N30" s="242">
        <v>14</v>
      </c>
      <c r="O30" s="269">
        <v>45</v>
      </c>
    </row>
    <row r="31" spans="1:15" ht="36" customHeight="1">
      <c r="A31" s="237">
        <v>25</v>
      </c>
      <c r="B31" s="316" t="s">
        <v>1962</v>
      </c>
      <c r="C31" s="239" t="s">
        <v>2255</v>
      </c>
      <c r="D31" s="337">
        <v>0</v>
      </c>
      <c r="E31" s="241">
        <v>5623</v>
      </c>
      <c r="F31" s="242">
        <v>0</v>
      </c>
      <c r="G31" s="263">
        <v>0</v>
      </c>
      <c r="H31" s="244">
        <v>0</v>
      </c>
      <c r="I31" s="245">
        <v>5291</v>
      </c>
      <c r="J31" s="242">
        <v>24</v>
      </c>
      <c r="K31" s="246">
        <v>0</v>
      </c>
      <c r="L31" s="240">
        <v>0</v>
      </c>
      <c r="M31" s="245">
        <v>1140</v>
      </c>
      <c r="N31" s="242">
        <v>20</v>
      </c>
      <c r="O31" s="269">
        <v>44</v>
      </c>
    </row>
    <row r="32" spans="1:15" ht="36" customHeight="1">
      <c r="A32" s="237">
        <v>26</v>
      </c>
      <c r="B32" s="316" t="s">
        <v>1700</v>
      </c>
      <c r="C32" s="239">
        <v>1265</v>
      </c>
      <c r="D32" s="337">
        <v>0</v>
      </c>
      <c r="E32" s="241">
        <v>4999</v>
      </c>
      <c r="F32" s="242">
        <v>21</v>
      </c>
      <c r="G32" s="263">
        <v>155193</v>
      </c>
      <c r="H32" s="244">
        <v>21</v>
      </c>
      <c r="I32" s="245">
        <v>0</v>
      </c>
      <c r="J32" s="242">
        <v>0</v>
      </c>
      <c r="K32" s="246">
        <v>0</v>
      </c>
      <c r="L32" s="240">
        <v>0</v>
      </c>
      <c r="M32" s="245">
        <v>0</v>
      </c>
      <c r="N32" s="242">
        <v>0</v>
      </c>
      <c r="O32" s="269">
        <v>42</v>
      </c>
    </row>
    <row r="33" spans="1:15" ht="36" customHeight="1">
      <c r="A33" s="237">
        <v>27</v>
      </c>
      <c r="B33" s="316" t="s">
        <v>1874</v>
      </c>
      <c r="C33" s="239">
        <v>1148</v>
      </c>
      <c r="D33" s="337">
        <v>15</v>
      </c>
      <c r="E33" s="241">
        <v>5600</v>
      </c>
      <c r="F33" s="242">
        <v>3</v>
      </c>
      <c r="G33" s="263">
        <v>252469</v>
      </c>
      <c r="H33" s="244">
        <v>5</v>
      </c>
      <c r="I33" s="245">
        <v>2133</v>
      </c>
      <c r="J33" s="242">
        <v>2</v>
      </c>
      <c r="K33" s="246">
        <v>1193</v>
      </c>
      <c r="L33" s="240">
        <v>12</v>
      </c>
      <c r="M33" s="245">
        <v>814</v>
      </c>
      <c r="N33" s="242">
        <v>3</v>
      </c>
      <c r="O33" s="269">
        <v>40</v>
      </c>
    </row>
    <row r="34" spans="1:15" ht="36" customHeight="1">
      <c r="A34" s="237">
        <v>28</v>
      </c>
      <c r="B34" s="316" t="s">
        <v>1691</v>
      </c>
      <c r="C34" s="239">
        <v>0</v>
      </c>
      <c r="D34" s="337">
        <v>0</v>
      </c>
      <c r="E34" s="241">
        <v>5863</v>
      </c>
      <c r="F34" s="242">
        <v>0</v>
      </c>
      <c r="G34" s="263">
        <v>144906</v>
      </c>
      <c r="H34" s="244">
        <v>24</v>
      </c>
      <c r="I34" s="245">
        <v>0</v>
      </c>
      <c r="J34" s="242">
        <v>0</v>
      </c>
      <c r="K34" s="246">
        <v>1125</v>
      </c>
      <c r="L34" s="240">
        <v>6</v>
      </c>
      <c r="M34" s="245">
        <v>897</v>
      </c>
      <c r="N34" s="242">
        <v>10</v>
      </c>
      <c r="O34" s="269">
        <v>40</v>
      </c>
    </row>
    <row r="35" spans="1:15" ht="36" customHeight="1">
      <c r="A35" s="237">
        <v>29</v>
      </c>
      <c r="B35" s="316" t="s">
        <v>1756</v>
      </c>
      <c r="C35" s="239">
        <v>1185</v>
      </c>
      <c r="D35" s="337">
        <v>6</v>
      </c>
      <c r="E35" s="241">
        <v>5713</v>
      </c>
      <c r="F35" s="242">
        <v>0</v>
      </c>
      <c r="G35" s="263" t="s">
        <v>2286</v>
      </c>
      <c r="H35" s="244">
        <v>0</v>
      </c>
      <c r="I35" s="245">
        <v>4845</v>
      </c>
      <c r="J35" s="242">
        <v>23</v>
      </c>
      <c r="K35" s="246">
        <v>1155</v>
      </c>
      <c r="L35" s="240">
        <v>10</v>
      </c>
      <c r="M35" s="245" t="s">
        <v>2242</v>
      </c>
      <c r="N35" s="242">
        <v>0</v>
      </c>
      <c r="O35" s="269">
        <v>39</v>
      </c>
    </row>
    <row r="36" spans="1:15" ht="36" customHeight="1">
      <c r="A36" s="237">
        <v>30</v>
      </c>
      <c r="B36" s="316" t="s">
        <v>2054</v>
      </c>
      <c r="C36" s="239">
        <v>1152</v>
      </c>
      <c r="D36" s="337">
        <v>13.5</v>
      </c>
      <c r="E36" s="241">
        <v>10435</v>
      </c>
      <c r="F36" s="242">
        <v>0</v>
      </c>
      <c r="G36" s="263" t="s">
        <v>2286</v>
      </c>
      <c r="H36" s="244">
        <v>0</v>
      </c>
      <c r="I36" s="245">
        <v>3560</v>
      </c>
      <c r="J36" s="242">
        <v>14</v>
      </c>
      <c r="K36" s="246">
        <v>0</v>
      </c>
      <c r="L36" s="240">
        <v>0</v>
      </c>
      <c r="M36" s="245">
        <v>819</v>
      </c>
      <c r="N36" s="242">
        <v>4</v>
      </c>
      <c r="O36" s="269">
        <v>31.5</v>
      </c>
    </row>
    <row r="37" spans="1:15" ht="36" customHeight="1">
      <c r="A37" s="237">
        <v>31</v>
      </c>
      <c r="B37" s="316" t="s">
        <v>2073</v>
      </c>
      <c r="C37" s="239">
        <v>0</v>
      </c>
      <c r="D37" s="337">
        <v>0</v>
      </c>
      <c r="E37" s="241">
        <v>0</v>
      </c>
      <c r="F37" s="242">
        <v>0</v>
      </c>
      <c r="G37" s="263">
        <v>0</v>
      </c>
      <c r="H37" s="244">
        <v>0</v>
      </c>
      <c r="I37" s="245">
        <v>0</v>
      </c>
      <c r="J37" s="242">
        <v>0</v>
      </c>
      <c r="K37" s="246">
        <v>1607</v>
      </c>
      <c r="L37" s="240">
        <v>27</v>
      </c>
      <c r="M37" s="245">
        <v>0</v>
      </c>
      <c r="N37" s="242">
        <v>0</v>
      </c>
      <c r="O37" s="269">
        <v>27</v>
      </c>
    </row>
    <row r="38" spans="1:15" ht="36" customHeight="1">
      <c r="A38" s="237">
        <v>32</v>
      </c>
      <c r="B38" s="316" t="s">
        <v>2066</v>
      </c>
      <c r="C38" s="239">
        <v>1484</v>
      </c>
      <c r="D38" s="337">
        <v>0</v>
      </c>
      <c r="E38" s="241">
        <v>0</v>
      </c>
      <c r="F38" s="242">
        <v>0</v>
      </c>
      <c r="G38" s="263">
        <v>142080</v>
      </c>
      <c r="H38" s="244">
        <v>26</v>
      </c>
      <c r="I38" s="245">
        <v>0</v>
      </c>
      <c r="J38" s="242">
        <v>0</v>
      </c>
      <c r="K38" s="246">
        <v>0</v>
      </c>
      <c r="L38" s="240">
        <v>0</v>
      </c>
      <c r="M38" s="245">
        <v>0</v>
      </c>
      <c r="N38" s="242">
        <v>0</v>
      </c>
      <c r="O38" s="269">
        <v>26</v>
      </c>
    </row>
    <row r="39" spans="1:15" ht="36" customHeight="1">
      <c r="A39" s="237">
        <v>33</v>
      </c>
      <c r="B39" s="316" t="s">
        <v>1660</v>
      </c>
      <c r="C39" s="239">
        <v>0</v>
      </c>
      <c r="D39" s="337">
        <v>0</v>
      </c>
      <c r="E39" s="241">
        <v>4906</v>
      </c>
      <c r="F39" s="242">
        <v>24</v>
      </c>
      <c r="G39" s="263">
        <v>0</v>
      </c>
      <c r="H39" s="244">
        <v>0</v>
      </c>
      <c r="I39" s="245">
        <v>0</v>
      </c>
      <c r="J39" s="242">
        <v>0</v>
      </c>
      <c r="K39" s="246">
        <v>0</v>
      </c>
      <c r="L39" s="240">
        <v>0</v>
      </c>
      <c r="M39" s="245">
        <v>0</v>
      </c>
      <c r="N39" s="242">
        <v>0</v>
      </c>
      <c r="O39" s="269">
        <v>24</v>
      </c>
    </row>
    <row r="40" spans="1:15" ht="36" customHeight="1">
      <c r="A40" s="237">
        <v>34</v>
      </c>
      <c r="B40" s="316" t="s">
        <v>1846</v>
      </c>
      <c r="C40" s="239">
        <v>0</v>
      </c>
      <c r="D40" s="337">
        <v>0</v>
      </c>
      <c r="E40" s="241">
        <v>0</v>
      </c>
      <c r="F40" s="242">
        <v>0</v>
      </c>
      <c r="G40" s="263">
        <v>0</v>
      </c>
      <c r="H40" s="244">
        <v>0</v>
      </c>
      <c r="I40" s="245">
        <v>0</v>
      </c>
      <c r="J40" s="242">
        <v>0</v>
      </c>
      <c r="K40" s="246">
        <v>0</v>
      </c>
      <c r="L40" s="240">
        <v>0</v>
      </c>
      <c r="M40" s="245">
        <v>1175</v>
      </c>
      <c r="N40" s="242">
        <v>22</v>
      </c>
      <c r="O40" s="269">
        <v>22</v>
      </c>
    </row>
    <row r="41" spans="1:15" ht="36" customHeight="1">
      <c r="A41" s="237">
        <v>35</v>
      </c>
      <c r="B41" s="316" t="s">
        <v>2064</v>
      </c>
      <c r="C41" s="239">
        <v>0</v>
      </c>
      <c r="D41" s="337">
        <v>0</v>
      </c>
      <c r="E41" s="241">
        <v>5068</v>
      </c>
      <c r="F41" s="242">
        <v>19</v>
      </c>
      <c r="G41" s="263">
        <v>0</v>
      </c>
      <c r="H41" s="244">
        <v>0</v>
      </c>
      <c r="I41" s="245">
        <v>0</v>
      </c>
      <c r="J41" s="242">
        <v>0</v>
      </c>
      <c r="K41" s="246">
        <v>0</v>
      </c>
      <c r="L41" s="240">
        <v>0</v>
      </c>
      <c r="M41" s="245">
        <v>0</v>
      </c>
      <c r="N41" s="242">
        <v>0</v>
      </c>
      <c r="O41" s="269">
        <v>19</v>
      </c>
    </row>
    <row r="42" spans="1:15" ht="36" customHeight="1">
      <c r="A42" s="237">
        <v>36</v>
      </c>
      <c r="B42" s="316" t="s">
        <v>1940</v>
      </c>
      <c r="C42" s="239">
        <v>1151</v>
      </c>
      <c r="D42" s="337">
        <v>18</v>
      </c>
      <c r="E42" s="241">
        <v>0</v>
      </c>
      <c r="F42" s="242">
        <v>0</v>
      </c>
      <c r="G42" s="263">
        <v>0</v>
      </c>
      <c r="H42" s="244">
        <v>0</v>
      </c>
      <c r="I42" s="245">
        <v>0</v>
      </c>
      <c r="J42" s="242">
        <v>0</v>
      </c>
      <c r="K42" s="246">
        <v>0</v>
      </c>
      <c r="L42" s="240">
        <v>0</v>
      </c>
      <c r="M42" s="245">
        <v>0</v>
      </c>
      <c r="N42" s="242">
        <v>0</v>
      </c>
      <c r="O42" s="269">
        <v>18</v>
      </c>
    </row>
    <row r="43" spans="1:15" ht="36" customHeight="1">
      <c r="A43" s="237">
        <v>37</v>
      </c>
      <c r="B43" s="316" t="s">
        <v>1942</v>
      </c>
      <c r="C43" s="239">
        <v>1155</v>
      </c>
      <c r="D43" s="337">
        <v>12</v>
      </c>
      <c r="E43" s="486" t="s">
        <v>2278</v>
      </c>
      <c r="F43" s="242">
        <v>0</v>
      </c>
      <c r="G43" s="263">
        <v>0</v>
      </c>
      <c r="H43" s="244">
        <v>0</v>
      </c>
      <c r="I43" s="245">
        <v>0</v>
      </c>
      <c r="J43" s="242">
        <v>0</v>
      </c>
      <c r="K43" s="246">
        <v>0</v>
      </c>
      <c r="L43" s="240">
        <v>0</v>
      </c>
      <c r="M43" s="245">
        <v>0</v>
      </c>
      <c r="N43" s="242">
        <v>0</v>
      </c>
      <c r="O43" s="269">
        <v>12</v>
      </c>
    </row>
    <row r="44" spans="1:15" ht="36" customHeight="1">
      <c r="A44" s="237">
        <v>38</v>
      </c>
      <c r="B44" s="316" t="s">
        <v>1828</v>
      </c>
      <c r="C44" s="239">
        <v>1269</v>
      </c>
      <c r="D44" s="337">
        <v>0</v>
      </c>
      <c r="E44" s="241">
        <v>5488</v>
      </c>
      <c r="F44" s="242">
        <v>5</v>
      </c>
      <c r="G44" s="263">
        <v>0</v>
      </c>
      <c r="H44" s="244">
        <v>0</v>
      </c>
      <c r="I44" s="245">
        <v>0</v>
      </c>
      <c r="J44" s="242">
        <v>0</v>
      </c>
      <c r="K44" s="246">
        <v>0</v>
      </c>
      <c r="L44" s="240">
        <v>0</v>
      </c>
      <c r="M44" s="245">
        <v>0</v>
      </c>
      <c r="N44" s="242">
        <v>0</v>
      </c>
      <c r="O44" s="269">
        <v>5</v>
      </c>
    </row>
    <row r="45" spans="1:15" ht="36" customHeight="1">
      <c r="A45" s="237">
        <v>39</v>
      </c>
      <c r="B45" s="316" t="s">
        <v>1806</v>
      </c>
      <c r="C45" s="239">
        <v>0</v>
      </c>
      <c r="D45" s="337">
        <v>0</v>
      </c>
      <c r="E45" s="241">
        <v>5602</v>
      </c>
      <c r="F45" s="242">
        <v>2</v>
      </c>
      <c r="G45" s="263" t="s">
        <v>2286</v>
      </c>
      <c r="H45" s="244">
        <v>0</v>
      </c>
      <c r="I45" s="245">
        <v>0</v>
      </c>
      <c r="J45" s="242">
        <v>0</v>
      </c>
      <c r="K45" s="246">
        <v>0</v>
      </c>
      <c r="L45" s="240">
        <v>0</v>
      </c>
      <c r="M45" s="245">
        <v>0</v>
      </c>
      <c r="N45" s="242">
        <v>0</v>
      </c>
      <c r="O45" s="269">
        <v>2</v>
      </c>
    </row>
    <row r="46" spans="1:15" ht="36" customHeight="1">
      <c r="A46" s="237" t="s">
        <v>2241</v>
      </c>
      <c r="B46" s="316" t="s">
        <v>1769</v>
      </c>
      <c r="C46" s="239">
        <v>0</v>
      </c>
      <c r="D46" s="337">
        <v>0</v>
      </c>
      <c r="E46" s="241" t="s">
        <v>2255</v>
      </c>
      <c r="F46" s="242">
        <v>0</v>
      </c>
      <c r="G46" s="263">
        <v>0</v>
      </c>
      <c r="H46" s="244">
        <v>0</v>
      </c>
      <c r="I46" s="245">
        <v>0</v>
      </c>
      <c r="J46" s="242">
        <v>0</v>
      </c>
      <c r="K46" s="246">
        <v>0</v>
      </c>
      <c r="L46" s="240">
        <v>0</v>
      </c>
      <c r="M46" s="245">
        <v>0</v>
      </c>
      <c r="N46" s="242">
        <v>0</v>
      </c>
      <c r="O46" s="269">
        <v>0</v>
      </c>
    </row>
    <row r="47" spans="1:15" ht="36" customHeight="1">
      <c r="A47" s="237" t="s">
        <v>2241</v>
      </c>
      <c r="B47" s="316" t="s">
        <v>1870</v>
      </c>
      <c r="C47" s="239">
        <v>0</v>
      </c>
      <c r="D47" s="337">
        <v>0</v>
      </c>
      <c r="E47" s="241">
        <v>0</v>
      </c>
      <c r="F47" s="242">
        <v>0</v>
      </c>
      <c r="G47" s="263" t="s">
        <v>2286</v>
      </c>
      <c r="H47" s="244">
        <v>0</v>
      </c>
      <c r="I47" s="245">
        <v>0</v>
      </c>
      <c r="J47" s="242">
        <v>0</v>
      </c>
      <c r="K47" s="246">
        <v>0</v>
      </c>
      <c r="L47" s="240">
        <v>0</v>
      </c>
      <c r="M47" s="245">
        <v>0</v>
      </c>
      <c r="N47" s="242">
        <v>0</v>
      </c>
      <c r="O47" s="269">
        <v>0</v>
      </c>
    </row>
    <row r="48" spans="1:15" ht="36" customHeight="1">
      <c r="A48" s="237" t="s">
        <v>2241</v>
      </c>
      <c r="B48" s="316" t="s">
        <v>1675</v>
      </c>
      <c r="C48" s="239">
        <v>0</v>
      </c>
      <c r="D48" s="337">
        <v>0</v>
      </c>
      <c r="E48" s="241">
        <v>5639</v>
      </c>
      <c r="F48" s="242">
        <v>0</v>
      </c>
      <c r="G48" s="263">
        <v>0</v>
      </c>
      <c r="H48" s="244">
        <v>0</v>
      </c>
      <c r="I48" s="245">
        <v>0</v>
      </c>
      <c r="J48" s="242">
        <v>0</v>
      </c>
      <c r="K48" s="246">
        <v>0</v>
      </c>
      <c r="L48" s="240">
        <v>0</v>
      </c>
      <c r="M48" s="245">
        <v>0</v>
      </c>
      <c r="N48" s="242">
        <v>0</v>
      </c>
      <c r="O48" s="269">
        <v>0</v>
      </c>
    </row>
    <row r="49" spans="1:15" ht="36" customHeight="1">
      <c r="A49" s="237" t="s">
        <v>2241</v>
      </c>
      <c r="B49" s="316" t="s">
        <v>2062</v>
      </c>
      <c r="C49" s="239">
        <v>0</v>
      </c>
      <c r="D49" s="337">
        <v>0</v>
      </c>
      <c r="E49" s="241">
        <v>0</v>
      </c>
      <c r="F49" s="242">
        <v>0</v>
      </c>
      <c r="G49" s="263">
        <v>0</v>
      </c>
      <c r="H49" s="244">
        <v>0</v>
      </c>
      <c r="I49" s="245">
        <v>0</v>
      </c>
      <c r="J49" s="242">
        <v>0</v>
      </c>
      <c r="K49" s="246">
        <v>0</v>
      </c>
      <c r="L49" s="240">
        <v>0</v>
      </c>
      <c r="M49" s="245">
        <v>0</v>
      </c>
      <c r="N49" s="242">
        <v>0</v>
      </c>
      <c r="O49" s="269">
        <v>0</v>
      </c>
    </row>
    <row r="50" spans="1:15" ht="36" customHeight="1">
      <c r="A50" s="237" t="s">
        <v>2241</v>
      </c>
      <c r="B50" s="316" t="s">
        <v>2026</v>
      </c>
      <c r="C50" s="239">
        <v>0</v>
      </c>
      <c r="D50" s="337">
        <v>0</v>
      </c>
      <c r="E50" s="241">
        <v>0</v>
      </c>
      <c r="F50" s="242">
        <v>0</v>
      </c>
      <c r="G50" s="263">
        <v>0</v>
      </c>
      <c r="H50" s="244">
        <v>0</v>
      </c>
      <c r="I50" s="245">
        <v>0</v>
      </c>
      <c r="J50" s="242">
        <v>0</v>
      </c>
      <c r="K50" s="246">
        <v>0</v>
      </c>
      <c r="L50" s="240">
        <v>0</v>
      </c>
      <c r="M50" s="245">
        <v>0</v>
      </c>
      <c r="N50" s="242">
        <v>0</v>
      </c>
      <c r="O50" s="269">
        <v>0</v>
      </c>
    </row>
    <row r="51" spans="1:15" ht="36" customHeight="1">
      <c r="A51" s="237" t="s">
        <v>2241</v>
      </c>
      <c r="B51" s="316" t="s">
        <v>2070</v>
      </c>
      <c r="C51" s="239">
        <v>0</v>
      </c>
      <c r="D51" s="337">
        <v>0</v>
      </c>
      <c r="E51" s="241">
        <v>5733</v>
      </c>
      <c r="F51" s="242">
        <v>0</v>
      </c>
      <c r="G51" s="263">
        <v>0</v>
      </c>
      <c r="H51" s="244">
        <v>0</v>
      </c>
      <c r="I51" s="245">
        <v>0</v>
      </c>
      <c r="J51" s="242">
        <v>0</v>
      </c>
      <c r="K51" s="246">
        <v>0</v>
      </c>
      <c r="L51" s="240">
        <v>0</v>
      </c>
      <c r="M51" s="245">
        <v>0</v>
      </c>
      <c r="N51" s="242">
        <v>0</v>
      </c>
      <c r="O51" s="269">
        <v>0</v>
      </c>
    </row>
    <row r="52" spans="1:15" ht="36" customHeight="1">
      <c r="A52" s="237" t="s">
        <v>2241</v>
      </c>
      <c r="B52" s="316" t="s">
        <v>2258</v>
      </c>
      <c r="C52" s="239">
        <v>0</v>
      </c>
      <c r="D52" s="240">
        <v>0</v>
      </c>
      <c r="E52" s="241">
        <v>0</v>
      </c>
      <c r="F52" s="242">
        <v>0</v>
      </c>
      <c r="G52" s="263" t="s">
        <v>2255</v>
      </c>
      <c r="H52" s="244">
        <v>0</v>
      </c>
      <c r="I52" s="245">
        <v>0</v>
      </c>
      <c r="J52" s="242">
        <v>0</v>
      </c>
      <c r="K52" s="246">
        <v>0</v>
      </c>
      <c r="L52" s="240">
        <v>0</v>
      </c>
      <c r="M52" s="245">
        <v>0</v>
      </c>
      <c r="N52" s="242">
        <v>0</v>
      </c>
      <c r="O52" s="269">
        <v>0</v>
      </c>
    </row>
    <row r="53" spans="1:15" ht="36" hidden="1" customHeight="1">
      <c r="A53" s="237">
        <v>47</v>
      </c>
      <c r="B53" s="238"/>
      <c r="C53" s="239" t="s">
        <v>1705</v>
      </c>
      <c r="D53" s="240" t="s">
        <v>1705</v>
      </c>
      <c r="E53" s="241" t="s">
        <v>1705</v>
      </c>
      <c r="F53" s="242" t="s">
        <v>1705</v>
      </c>
      <c r="G53" s="263" t="s">
        <v>1705</v>
      </c>
      <c r="H53" s="244" t="s">
        <v>1705</v>
      </c>
      <c r="I53" s="245" t="s">
        <v>1705</v>
      </c>
      <c r="J53" s="242" t="s">
        <v>1705</v>
      </c>
      <c r="K53" s="246" t="s">
        <v>1705</v>
      </c>
      <c r="L53" s="240" t="s">
        <v>1705</v>
      </c>
      <c r="M53" s="245" t="s">
        <v>1705</v>
      </c>
      <c r="N53" s="242" t="s">
        <v>1705</v>
      </c>
      <c r="O53" s="269" t="e">
        <v>#VALUE!</v>
      </c>
    </row>
    <row r="54" spans="1:15" ht="36" hidden="1" customHeight="1">
      <c r="A54" s="237">
        <v>48</v>
      </c>
      <c r="B54" s="238"/>
      <c r="C54" s="239" t="s">
        <v>1705</v>
      </c>
      <c r="D54" s="240" t="s">
        <v>1705</v>
      </c>
      <c r="E54" s="241" t="s">
        <v>1705</v>
      </c>
      <c r="F54" s="242" t="s">
        <v>1705</v>
      </c>
      <c r="G54" s="263" t="s">
        <v>1705</v>
      </c>
      <c r="H54" s="244" t="s">
        <v>1705</v>
      </c>
      <c r="I54" s="245" t="s">
        <v>1705</v>
      </c>
      <c r="J54" s="242" t="s">
        <v>1705</v>
      </c>
      <c r="K54" s="246" t="s">
        <v>1705</v>
      </c>
      <c r="L54" s="240" t="s">
        <v>1705</v>
      </c>
      <c r="M54" s="245" t="s">
        <v>1705</v>
      </c>
      <c r="N54" s="242" t="s">
        <v>1705</v>
      </c>
      <c r="O54" s="269" t="e">
        <v>#VALUE!</v>
      </c>
    </row>
    <row r="55" spans="1:15" ht="36" hidden="1" customHeight="1">
      <c r="A55" s="237">
        <v>49</v>
      </c>
      <c r="B55" s="238"/>
      <c r="C55" s="239" t="s">
        <v>1705</v>
      </c>
      <c r="D55" s="240" t="s">
        <v>1705</v>
      </c>
      <c r="E55" s="241" t="s">
        <v>1705</v>
      </c>
      <c r="F55" s="242" t="s">
        <v>1705</v>
      </c>
      <c r="G55" s="263" t="s">
        <v>1705</v>
      </c>
      <c r="H55" s="244" t="s">
        <v>1705</v>
      </c>
      <c r="I55" s="245" t="s">
        <v>1705</v>
      </c>
      <c r="J55" s="242" t="s">
        <v>1705</v>
      </c>
      <c r="K55" s="246" t="s">
        <v>1705</v>
      </c>
      <c r="L55" s="240" t="s">
        <v>1705</v>
      </c>
      <c r="M55" s="245" t="s">
        <v>1705</v>
      </c>
      <c r="N55" s="242" t="s">
        <v>1705</v>
      </c>
      <c r="O55" s="269" t="e">
        <v>#VALUE!</v>
      </c>
    </row>
    <row r="56" spans="1:15" ht="36" hidden="1" customHeight="1">
      <c r="A56" s="237">
        <v>50</v>
      </c>
      <c r="B56" s="238"/>
      <c r="C56" s="239" t="s">
        <v>1705</v>
      </c>
      <c r="D56" s="240" t="s">
        <v>1705</v>
      </c>
      <c r="E56" s="241" t="s">
        <v>1705</v>
      </c>
      <c r="F56" s="242" t="s">
        <v>1705</v>
      </c>
      <c r="G56" s="263" t="s">
        <v>1705</v>
      </c>
      <c r="H56" s="244" t="s">
        <v>1705</v>
      </c>
      <c r="I56" s="245" t="s">
        <v>1705</v>
      </c>
      <c r="J56" s="242" t="s">
        <v>1705</v>
      </c>
      <c r="K56" s="246" t="s">
        <v>1705</v>
      </c>
      <c r="L56" s="240" t="s">
        <v>1705</v>
      </c>
      <c r="M56" s="245" t="s">
        <v>1705</v>
      </c>
      <c r="N56" s="242" t="s">
        <v>1705</v>
      </c>
      <c r="O56" s="269" t="e">
        <v>#VALUE!</v>
      </c>
    </row>
    <row r="57" spans="1:15" ht="36" hidden="1" customHeight="1">
      <c r="A57" s="237">
        <v>51</v>
      </c>
      <c r="B57" s="238"/>
      <c r="C57" s="239" t="s">
        <v>1705</v>
      </c>
      <c r="D57" s="240" t="s">
        <v>1705</v>
      </c>
      <c r="E57" s="241" t="s">
        <v>1705</v>
      </c>
      <c r="F57" s="242" t="s">
        <v>1705</v>
      </c>
      <c r="G57" s="263" t="s">
        <v>1705</v>
      </c>
      <c r="H57" s="244" t="s">
        <v>1705</v>
      </c>
      <c r="I57" s="245" t="s">
        <v>1705</v>
      </c>
      <c r="J57" s="242" t="s">
        <v>1705</v>
      </c>
      <c r="K57" s="246" t="s">
        <v>1705</v>
      </c>
      <c r="L57" s="240" t="s">
        <v>1705</v>
      </c>
      <c r="M57" s="245" t="s">
        <v>1705</v>
      </c>
      <c r="N57" s="242" t="s">
        <v>1705</v>
      </c>
      <c r="O57" s="269" t="e">
        <v>#VALUE!</v>
      </c>
    </row>
    <row r="58" spans="1:15" ht="36" hidden="1" customHeight="1">
      <c r="A58" s="237">
        <v>52</v>
      </c>
      <c r="B58" s="238"/>
      <c r="C58" s="239" t="s">
        <v>1705</v>
      </c>
      <c r="D58" s="240" t="s">
        <v>1705</v>
      </c>
      <c r="E58" s="241" t="s">
        <v>1705</v>
      </c>
      <c r="F58" s="242" t="s">
        <v>1705</v>
      </c>
      <c r="G58" s="263" t="s">
        <v>1705</v>
      </c>
      <c r="H58" s="244" t="s">
        <v>1705</v>
      </c>
      <c r="I58" s="245" t="s">
        <v>1705</v>
      </c>
      <c r="J58" s="242" t="s">
        <v>1705</v>
      </c>
      <c r="K58" s="246" t="s">
        <v>1705</v>
      </c>
      <c r="L58" s="240" t="s">
        <v>1705</v>
      </c>
      <c r="M58" s="245" t="s">
        <v>1705</v>
      </c>
      <c r="N58" s="242" t="s">
        <v>1705</v>
      </c>
      <c r="O58" s="269" t="e">
        <v>#VALUE!</v>
      </c>
    </row>
    <row r="59" spans="1:15" ht="36" hidden="1" customHeight="1">
      <c r="A59" s="237">
        <v>53</v>
      </c>
      <c r="B59" s="238"/>
      <c r="C59" s="239" t="s">
        <v>1705</v>
      </c>
      <c r="D59" s="240" t="s">
        <v>1705</v>
      </c>
      <c r="E59" s="241" t="s">
        <v>1705</v>
      </c>
      <c r="F59" s="242" t="s">
        <v>1705</v>
      </c>
      <c r="G59" s="263" t="s">
        <v>1705</v>
      </c>
      <c r="H59" s="244" t="s">
        <v>1705</v>
      </c>
      <c r="I59" s="245" t="s">
        <v>1705</v>
      </c>
      <c r="J59" s="242" t="s">
        <v>1705</v>
      </c>
      <c r="K59" s="246" t="s">
        <v>1705</v>
      </c>
      <c r="L59" s="240" t="s">
        <v>1705</v>
      </c>
      <c r="M59" s="245" t="s">
        <v>1705</v>
      </c>
      <c r="N59" s="242" t="s">
        <v>1705</v>
      </c>
      <c r="O59" s="269" t="e">
        <v>#VALUE!</v>
      </c>
    </row>
    <row r="60" spans="1:15" ht="36" hidden="1" customHeight="1">
      <c r="A60" s="237">
        <v>54</v>
      </c>
      <c r="B60" s="238"/>
      <c r="C60" s="239" t="s">
        <v>1705</v>
      </c>
      <c r="D60" s="240" t="s">
        <v>1705</v>
      </c>
      <c r="E60" s="241" t="s">
        <v>1705</v>
      </c>
      <c r="F60" s="242" t="s">
        <v>1705</v>
      </c>
      <c r="G60" s="263" t="s">
        <v>1705</v>
      </c>
      <c r="H60" s="244" t="s">
        <v>1705</v>
      </c>
      <c r="I60" s="245" t="s">
        <v>1705</v>
      </c>
      <c r="J60" s="242" t="s">
        <v>1705</v>
      </c>
      <c r="K60" s="246" t="s">
        <v>1705</v>
      </c>
      <c r="L60" s="240" t="s">
        <v>1705</v>
      </c>
      <c r="M60" s="245" t="s">
        <v>1705</v>
      </c>
      <c r="N60" s="242" t="s">
        <v>1705</v>
      </c>
      <c r="O60" s="269" t="e">
        <v>#VALUE!</v>
      </c>
    </row>
    <row r="61" spans="1:15" ht="36" hidden="1" customHeight="1">
      <c r="A61" s="237">
        <v>55</v>
      </c>
      <c r="B61" s="238"/>
      <c r="C61" s="239" t="s">
        <v>1705</v>
      </c>
      <c r="D61" s="240" t="s">
        <v>1705</v>
      </c>
      <c r="E61" s="241" t="s">
        <v>1705</v>
      </c>
      <c r="F61" s="242" t="s">
        <v>1705</v>
      </c>
      <c r="G61" s="263" t="s">
        <v>1705</v>
      </c>
      <c r="H61" s="244" t="s">
        <v>1705</v>
      </c>
      <c r="I61" s="245" t="s">
        <v>1705</v>
      </c>
      <c r="J61" s="242" t="s">
        <v>1705</v>
      </c>
      <c r="K61" s="246" t="s">
        <v>1705</v>
      </c>
      <c r="L61" s="240" t="s">
        <v>1705</v>
      </c>
      <c r="M61" s="245" t="s">
        <v>1705</v>
      </c>
      <c r="N61" s="242" t="s">
        <v>1705</v>
      </c>
      <c r="O61" s="269" t="e">
        <v>#VALUE!</v>
      </c>
    </row>
  </sheetData>
  <mergeCells count="13">
    <mergeCell ref="E5:F5"/>
    <mergeCell ref="G5:H5"/>
    <mergeCell ref="I5:J5"/>
    <mergeCell ref="K5:L5"/>
    <mergeCell ref="M5:N5"/>
    <mergeCell ref="O5:O6"/>
    <mergeCell ref="A1:O1"/>
    <mergeCell ref="A2:O2"/>
    <mergeCell ref="A3:O3"/>
    <mergeCell ref="A4:O4"/>
    <mergeCell ref="A5:A6"/>
    <mergeCell ref="B5:B6"/>
    <mergeCell ref="C5:D5"/>
  </mergeCells>
  <printOptions horizontalCentered="1" verticalCentered="1"/>
  <pageMargins left="7.874015748031496E-2" right="7.874015748031496E-2" top="7.874015748031496E-2" bottom="7.874015748031496E-2" header="0.74803149606299213" footer="0.39370078740157483"/>
  <pageSetup paperSize="9" scale="36" orientation="portrait" r:id="rId1"/>
  <drawing r:id="rId2"/>
</worksheet>
</file>

<file path=xl/worksheets/sheet3.xml><?xml version="1.0" encoding="utf-8"?>
<worksheet xmlns="http://schemas.openxmlformats.org/spreadsheetml/2006/main" xmlns:r="http://schemas.openxmlformats.org/officeDocument/2006/relationships">
  <sheetPr>
    <tabColor rgb="FFFFFF00"/>
  </sheetPr>
  <dimension ref="A1:L260"/>
  <sheetViews>
    <sheetView view="pageBreakPreview" zoomScale="98" zoomScaleNormal="100" zoomScaleSheetLayoutView="98" workbookViewId="0">
      <selection activeCell="I13" sqref="I13"/>
    </sheetView>
  </sheetViews>
  <sheetFormatPr defaultRowHeight="15.75"/>
  <cols>
    <col min="1" max="1" width="6.140625" style="101" customWidth="1"/>
    <col min="2" max="2" width="16" style="160" customWidth="1"/>
    <col min="3" max="3" width="8.7109375" style="140" customWidth="1"/>
    <col min="4" max="4" width="16.85546875" style="103" hidden="1" customWidth="1"/>
    <col min="5" max="5" width="11.7109375" style="101" customWidth="1"/>
    <col min="6" max="6" width="24.85546875" style="98" customWidth="1"/>
    <col min="7" max="7" width="40.85546875" style="169" customWidth="1"/>
    <col min="8" max="8" width="12.42578125" style="139" customWidth="1"/>
    <col min="9" max="9" width="9.5703125" style="104" customWidth="1"/>
    <col min="10" max="11" width="8.5703125" style="105" customWidth="1"/>
    <col min="12" max="12" width="8.5703125" style="103" customWidth="1"/>
    <col min="13" max="16384" width="9.140625" style="98"/>
  </cols>
  <sheetData>
    <row r="1" spans="1:12" ht="44.25" customHeight="1">
      <c r="A1" s="582" t="str">
        <f>'YARIŞMA BİLGİLERİ'!F19</f>
        <v>Türkiye Üniversiteler Atletizm Şampiyonası</v>
      </c>
      <c r="B1" s="582"/>
      <c r="C1" s="582"/>
      <c r="D1" s="582"/>
      <c r="E1" s="582"/>
      <c r="F1" s="583"/>
      <c r="G1" s="583"/>
      <c r="H1" s="583"/>
      <c r="I1" s="583"/>
      <c r="J1" s="582"/>
      <c r="K1" s="582"/>
      <c r="L1" s="582"/>
    </row>
    <row r="2" spans="1:12" ht="44.25" customHeight="1">
      <c r="A2" s="584" t="str">
        <f>'YARIŞMA BİLGİLERİ'!F21</f>
        <v>Erkekler</v>
      </c>
      <c r="B2" s="584"/>
      <c r="C2" s="584"/>
      <c r="D2" s="584"/>
      <c r="E2" s="584"/>
      <c r="F2" s="584"/>
      <c r="G2" s="159" t="s">
        <v>94</v>
      </c>
      <c r="H2" s="144"/>
      <c r="I2" s="585">
        <f ca="1">NOW()</f>
        <v>42135.868491782407</v>
      </c>
      <c r="J2" s="585"/>
      <c r="K2" s="585"/>
      <c r="L2" s="585"/>
    </row>
    <row r="3" spans="1:12" s="101" customFormat="1" ht="45" customHeight="1">
      <c r="A3" s="99" t="s">
        <v>24</v>
      </c>
      <c r="B3" s="100" t="s">
        <v>28</v>
      </c>
      <c r="C3" s="100" t="s">
        <v>85</v>
      </c>
      <c r="D3" s="100" t="s">
        <v>118</v>
      </c>
      <c r="E3" s="99" t="s">
        <v>20</v>
      </c>
      <c r="F3" s="99" t="s">
        <v>6</v>
      </c>
      <c r="G3" s="99" t="s">
        <v>511</v>
      </c>
      <c r="H3" s="138" t="s">
        <v>124</v>
      </c>
      <c r="I3" s="135" t="s">
        <v>46</v>
      </c>
      <c r="J3" s="136" t="s">
        <v>121</v>
      </c>
      <c r="K3" s="136" t="s">
        <v>122</v>
      </c>
      <c r="L3" s="137" t="s">
        <v>123</v>
      </c>
    </row>
    <row r="4" spans="1:12" s="102" customFormat="1" ht="28.5" customHeight="1">
      <c r="A4" s="66">
        <v>11</v>
      </c>
      <c r="B4" s="176" t="str">
        <f>CONCATENATE(H4,"-",J4,"-",K4)</f>
        <v>100M--</v>
      </c>
      <c r="C4" s="161"/>
      <c r="D4" s="161"/>
      <c r="E4" s="162"/>
      <c r="F4" s="163"/>
      <c r="G4" s="168"/>
      <c r="H4" s="164" t="s">
        <v>146</v>
      </c>
      <c r="I4" s="165"/>
      <c r="J4" s="166"/>
      <c r="K4" s="166"/>
      <c r="L4" s="167"/>
    </row>
    <row r="5" spans="1:12" s="102" customFormat="1" ht="28.5" customHeight="1">
      <c r="A5" s="66">
        <v>233</v>
      </c>
      <c r="B5" s="176" t="str">
        <f>CONCATENATE(H5,"-",L5)</f>
        <v>YÜKSEK-</v>
      </c>
      <c r="C5" s="161"/>
      <c r="D5" s="161"/>
      <c r="E5" s="162"/>
      <c r="F5" s="163"/>
      <c r="G5" s="168"/>
      <c r="H5" s="164" t="s">
        <v>66</v>
      </c>
      <c r="I5" s="165"/>
      <c r="J5" s="166"/>
      <c r="K5" s="166"/>
      <c r="L5" s="167"/>
    </row>
    <row r="6" spans="1:12" s="102" customFormat="1" ht="28.5" customHeight="1">
      <c r="A6" s="66">
        <v>246</v>
      </c>
      <c r="B6" s="176" t="str">
        <f>CONCATENATE(H6,"-",L6)</f>
        <v>SIRIK-</v>
      </c>
      <c r="C6" s="161"/>
      <c r="D6" s="161"/>
      <c r="E6" s="162"/>
      <c r="F6" s="163"/>
      <c r="G6" s="168"/>
      <c r="H6" s="164" t="s">
        <v>316</v>
      </c>
      <c r="I6" s="165"/>
      <c r="J6" s="166"/>
      <c r="K6" s="166"/>
      <c r="L6" s="167"/>
    </row>
    <row r="7" spans="1:12" s="102" customFormat="1" ht="28.5" customHeight="1">
      <c r="A7" s="66">
        <v>71</v>
      </c>
      <c r="B7" s="176" t="str">
        <f>CONCATENATE(H7,"-",J7,"-",K7)</f>
        <v>1500M--</v>
      </c>
      <c r="C7" s="161"/>
      <c r="D7" s="161"/>
      <c r="E7" s="162"/>
      <c r="F7" s="163"/>
      <c r="G7" s="168"/>
      <c r="H7" s="164" t="s">
        <v>229</v>
      </c>
      <c r="I7" s="165"/>
      <c r="J7" s="166"/>
      <c r="K7" s="166"/>
      <c r="L7" s="167"/>
    </row>
    <row r="8" spans="1:12" s="102" customFormat="1" ht="28.5" customHeight="1">
      <c r="A8" s="66">
        <v>83</v>
      </c>
      <c r="B8" s="176" t="str">
        <f>CONCATENATE(H8,"-",J8,"-",K8)</f>
        <v>5000M--</v>
      </c>
      <c r="C8" s="161"/>
      <c r="D8" s="161"/>
      <c r="E8" s="162"/>
      <c r="F8" s="163"/>
      <c r="G8" s="168"/>
      <c r="H8" s="164" t="s">
        <v>355</v>
      </c>
      <c r="I8" s="165"/>
      <c r="J8" s="166"/>
      <c r="K8" s="166"/>
      <c r="L8" s="167"/>
    </row>
    <row r="9" spans="1:12" s="102" customFormat="1" ht="28.5" customHeight="1">
      <c r="A9" s="66">
        <v>70</v>
      </c>
      <c r="B9" s="176" t="str">
        <f>CONCATENATE(H9,"-",J9,"-",K9)</f>
        <v>1500M--</v>
      </c>
      <c r="C9" s="161"/>
      <c r="D9" s="161"/>
      <c r="E9" s="162"/>
      <c r="F9" s="163"/>
      <c r="G9" s="168"/>
      <c r="H9" s="164" t="s">
        <v>229</v>
      </c>
      <c r="I9" s="165"/>
      <c r="J9" s="166"/>
      <c r="K9" s="166"/>
      <c r="L9" s="167"/>
    </row>
    <row r="10" spans="1:12" s="102" customFormat="1" ht="28.5" customHeight="1">
      <c r="A10" s="66">
        <v>200</v>
      </c>
      <c r="B10" s="176" t="str">
        <f>CONCATENATE(H10,"-",L10)</f>
        <v>UZUN-</v>
      </c>
      <c r="C10" s="161"/>
      <c r="D10" s="161"/>
      <c r="E10" s="162"/>
      <c r="F10" s="163"/>
      <c r="G10" s="168"/>
      <c r="H10" s="164" t="s">
        <v>65</v>
      </c>
      <c r="I10" s="165"/>
      <c r="J10" s="166"/>
      <c r="K10" s="166"/>
      <c r="L10" s="167"/>
    </row>
    <row r="11" spans="1:12" s="102" customFormat="1" ht="28.5" customHeight="1">
      <c r="A11" s="66">
        <v>98</v>
      </c>
      <c r="B11" s="176" t="str">
        <f>CONCATENATE(H11,"-",J11,"-",K11)</f>
        <v>110M.ENG--</v>
      </c>
      <c r="C11" s="161"/>
      <c r="D11" s="161"/>
      <c r="E11" s="162"/>
      <c r="F11" s="163"/>
      <c r="G11" s="168"/>
      <c r="H11" s="164" t="s">
        <v>492</v>
      </c>
      <c r="I11" s="165"/>
      <c r="J11" s="166"/>
      <c r="K11" s="166"/>
      <c r="L11" s="167"/>
    </row>
    <row r="12" spans="1:12" s="102" customFormat="1" ht="28.5" customHeight="1">
      <c r="A12" s="66">
        <v>154</v>
      </c>
      <c r="B12" s="176" t="str">
        <f>CONCATENATE(H12,"-",L12)</f>
        <v>DİSK-</v>
      </c>
      <c r="C12" s="161"/>
      <c r="D12" s="161"/>
      <c r="E12" s="162"/>
      <c r="F12" s="163"/>
      <c r="G12" s="168"/>
      <c r="H12" s="164" t="s">
        <v>231</v>
      </c>
      <c r="I12" s="165"/>
      <c r="J12" s="166"/>
      <c r="K12" s="166"/>
      <c r="L12" s="167"/>
    </row>
    <row r="13" spans="1:12" s="102" customFormat="1" ht="28.5" customHeight="1">
      <c r="A13" s="66">
        <v>2</v>
      </c>
      <c r="B13" s="176" t="str">
        <f t="shared" ref="B13:B19" si="0">CONCATENATE(H13,"-",J13,"-",K13)</f>
        <v>100M--</v>
      </c>
      <c r="C13" s="161"/>
      <c r="D13" s="161"/>
      <c r="E13" s="162"/>
      <c r="F13" s="163"/>
      <c r="G13" s="168"/>
      <c r="H13" s="164" t="s">
        <v>146</v>
      </c>
      <c r="I13" s="165"/>
      <c r="J13" s="166"/>
      <c r="K13" s="166"/>
      <c r="L13" s="167"/>
    </row>
    <row r="14" spans="1:12" s="102" customFormat="1" ht="28.5" customHeight="1">
      <c r="A14" s="66">
        <v>51</v>
      </c>
      <c r="B14" s="176" t="str">
        <f t="shared" si="0"/>
        <v>800M--</v>
      </c>
      <c r="C14" s="161"/>
      <c r="D14" s="161"/>
      <c r="E14" s="162"/>
      <c r="F14" s="163"/>
      <c r="G14" s="168"/>
      <c r="H14" s="164" t="s">
        <v>120</v>
      </c>
      <c r="I14" s="165"/>
      <c r="J14" s="166"/>
      <c r="K14" s="166"/>
      <c r="L14" s="167"/>
    </row>
    <row r="15" spans="1:12" s="102" customFormat="1" ht="28.5" customHeight="1">
      <c r="A15" s="66">
        <v>85</v>
      </c>
      <c r="B15" s="176" t="str">
        <f t="shared" si="0"/>
        <v>5000M--</v>
      </c>
      <c r="C15" s="161"/>
      <c r="D15" s="161"/>
      <c r="E15" s="162"/>
      <c r="F15" s="163"/>
      <c r="G15" s="168"/>
      <c r="H15" s="164" t="s">
        <v>355</v>
      </c>
      <c r="I15" s="165"/>
      <c r="J15" s="166"/>
      <c r="K15" s="166"/>
      <c r="L15" s="167"/>
    </row>
    <row r="16" spans="1:12" s="102" customFormat="1" ht="28.5" customHeight="1">
      <c r="A16" s="66">
        <v>84</v>
      </c>
      <c r="B16" s="176" t="str">
        <f t="shared" si="0"/>
        <v>5000M--</v>
      </c>
      <c r="C16" s="161"/>
      <c r="D16" s="161"/>
      <c r="E16" s="162"/>
      <c r="F16" s="163"/>
      <c r="G16" s="168"/>
      <c r="H16" s="164" t="s">
        <v>355</v>
      </c>
      <c r="I16" s="165"/>
      <c r="J16" s="166"/>
      <c r="K16" s="166"/>
      <c r="L16" s="167"/>
    </row>
    <row r="17" spans="1:12" s="102" customFormat="1" ht="28.5" customHeight="1">
      <c r="A17" s="66">
        <v>72</v>
      </c>
      <c r="B17" s="176" t="str">
        <f t="shared" si="0"/>
        <v>1500M--</v>
      </c>
      <c r="C17" s="161"/>
      <c r="D17" s="161"/>
      <c r="E17" s="162"/>
      <c r="F17" s="163"/>
      <c r="G17" s="168"/>
      <c r="H17" s="164" t="s">
        <v>229</v>
      </c>
      <c r="I17" s="165"/>
      <c r="J17" s="166"/>
      <c r="K17" s="166"/>
      <c r="L17" s="167"/>
    </row>
    <row r="18" spans="1:12" s="102" customFormat="1" ht="28.5" customHeight="1">
      <c r="A18" s="66">
        <v>115</v>
      </c>
      <c r="B18" s="176" t="str">
        <f t="shared" si="0"/>
        <v>400M.ENG--</v>
      </c>
      <c r="C18" s="161"/>
      <c r="D18" s="161"/>
      <c r="E18" s="162"/>
      <c r="F18" s="163"/>
      <c r="G18" s="168"/>
      <c r="H18" s="164" t="s">
        <v>353</v>
      </c>
      <c r="I18" s="165"/>
      <c r="J18" s="166"/>
      <c r="K18" s="166"/>
      <c r="L18" s="167"/>
    </row>
    <row r="19" spans="1:12" s="102" customFormat="1" ht="28.5" customHeight="1">
      <c r="A19" s="66">
        <v>86</v>
      </c>
      <c r="B19" s="176" t="str">
        <f t="shared" si="0"/>
        <v>5000M--</v>
      </c>
      <c r="C19" s="161"/>
      <c r="D19" s="161"/>
      <c r="E19" s="162"/>
      <c r="F19" s="163"/>
      <c r="G19" s="168"/>
      <c r="H19" s="164" t="s">
        <v>355</v>
      </c>
      <c r="I19" s="165"/>
      <c r="J19" s="166"/>
      <c r="K19" s="166"/>
      <c r="L19" s="167"/>
    </row>
    <row r="20" spans="1:12" s="102" customFormat="1" ht="28.5" customHeight="1">
      <c r="A20" s="66">
        <v>170</v>
      </c>
      <c r="B20" s="176" t="str">
        <f>CONCATENATE(H20,"-",L20)</f>
        <v>CİRİT-</v>
      </c>
      <c r="C20" s="161"/>
      <c r="D20" s="161"/>
      <c r="E20" s="162"/>
      <c r="F20" s="163"/>
      <c r="G20" s="168"/>
      <c r="H20" s="164" t="s">
        <v>232</v>
      </c>
      <c r="I20" s="165"/>
      <c r="J20" s="166"/>
      <c r="K20" s="166"/>
      <c r="L20" s="167"/>
    </row>
    <row r="21" spans="1:12" s="102" customFormat="1" ht="28.5" customHeight="1">
      <c r="A21" s="66">
        <v>37</v>
      </c>
      <c r="B21" s="176" t="str">
        <f>CONCATENATE(H21,"-",J21,"-",K21)</f>
        <v>400M--</v>
      </c>
      <c r="C21" s="161"/>
      <c r="D21" s="161"/>
      <c r="E21" s="162"/>
      <c r="F21" s="163"/>
      <c r="G21" s="168"/>
      <c r="H21" s="164" t="s">
        <v>314</v>
      </c>
      <c r="I21" s="165"/>
      <c r="J21" s="166"/>
      <c r="K21" s="166"/>
      <c r="L21" s="167"/>
    </row>
    <row r="22" spans="1:12" s="102" customFormat="1" ht="28.5" customHeight="1">
      <c r="A22" s="66">
        <v>9</v>
      </c>
      <c r="B22" s="176" t="str">
        <f>CONCATENATE(H22,"-",J22,"-",K22)</f>
        <v>100M--</v>
      </c>
      <c r="C22" s="161"/>
      <c r="D22" s="161"/>
      <c r="E22" s="162"/>
      <c r="F22" s="163"/>
      <c r="G22" s="168"/>
      <c r="H22" s="164" t="s">
        <v>146</v>
      </c>
      <c r="I22" s="165"/>
      <c r="J22" s="166"/>
      <c r="K22" s="166"/>
      <c r="L22" s="167"/>
    </row>
    <row r="23" spans="1:12" s="102" customFormat="1" ht="28.5" customHeight="1">
      <c r="A23" s="66">
        <v>10</v>
      </c>
      <c r="B23" s="176" t="str">
        <f>CONCATENATE(H23,"-",J23,"-",K23)</f>
        <v>100M--</v>
      </c>
      <c r="C23" s="161"/>
      <c r="D23" s="161"/>
      <c r="E23" s="162"/>
      <c r="F23" s="163"/>
      <c r="G23" s="168"/>
      <c r="H23" s="164" t="s">
        <v>146</v>
      </c>
      <c r="I23" s="165"/>
      <c r="J23" s="166"/>
      <c r="K23" s="166"/>
      <c r="L23" s="167"/>
    </row>
    <row r="24" spans="1:12" s="102" customFormat="1" ht="28.5" customHeight="1">
      <c r="A24" s="66">
        <v>8</v>
      </c>
      <c r="B24" s="176" t="str">
        <f>CONCATENATE(H24,"-",J24,"-",K24)</f>
        <v>100M--</v>
      </c>
      <c r="C24" s="161"/>
      <c r="D24" s="161"/>
      <c r="E24" s="162"/>
      <c r="F24" s="163"/>
      <c r="G24" s="168"/>
      <c r="H24" s="164" t="s">
        <v>146</v>
      </c>
      <c r="I24" s="165"/>
      <c r="J24" s="166"/>
      <c r="K24" s="166"/>
      <c r="L24" s="167"/>
    </row>
    <row r="25" spans="1:12" s="102" customFormat="1" ht="28.5" customHeight="1">
      <c r="A25" s="66">
        <v>171</v>
      </c>
      <c r="B25" s="176" t="str">
        <f>CONCATENATE(H25,"-",L25)</f>
        <v>CİRİT-</v>
      </c>
      <c r="C25" s="161"/>
      <c r="D25" s="161"/>
      <c r="E25" s="162"/>
      <c r="F25" s="163"/>
      <c r="G25" s="168"/>
      <c r="H25" s="164" t="s">
        <v>232</v>
      </c>
      <c r="I25" s="165"/>
      <c r="J25" s="166"/>
      <c r="K25" s="166"/>
      <c r="L25" s="167"/>
    </row>
    <row r="26" spans="1:12" s="102" customFormat="1" ht="28.5" customHeight="1">
      <c r="A26" s="66">
        <v>202</v>
      </c>
      <c r="B26" s="176" t="str">
        <f>CONCATENATE(H26,"-",L26)</f>
        <v>UZUN-</v>
      </c>
      <c r="C26" s="161"/>
      <c r="D26" s="161"/>
      <c r="E26" s="162"/>
      <c r="F26" s="163"/>
      <c r="G26" s="168"/>
      <c r="H26" s="164" t="s">
        <v>65</v>
      </c>
      <c r="I26" s="165"/>
      <c r="J26" s="166"/>
      <c r="K26" s="166"/>
      <c r="L26" s="167"/>
    </row>
    <row r="27" spans="1:12" s="102" customFormat="1" ht="28.5" customHeight="1">
      <c r="A27" s="66">
        <v>198</v>
      </c>
      <c r="B27" s="176" t="str">
        <f>CONCATENATE(H27,"-",L27)</f>
        <v>UZUN-</v>
      </c>
      <c r="C27" s="161"/>
      <c r="D27" s="161"/>
      <c r="E27" s="162"/>
      <c r="F27" s="163"/>
      <c r="G27" s="168"/>
      <c r="H27" s="164" t="s">
        <v>65</v>
      </c>
      <c r="I27" s="165"/>
      <c r="J27" s="166"/>
      <c r="K27" s="166"/>
      <c r="L27" s="167"/>
    </row>
    <row r="28" spans="1:12" s="102" customFormat="1" ht="28.5" customHeight="1">
      <c r="A28" s="66">
        <v>36</v>
      </c>
      <c r="B28" s="176" t="str">
        <f>CONCATENATE(H28,"-",J28,"-",K28)</f>
        <v>400M--</v>
      </c>
      <c r="C28" s="161"/>
      <c r="D28" s="161"/>
      <c r="E28" s="162"/>
      <c r="F28" s="163"/>
      <c r="G28" s="168"/>
      <c r="H28" s="164" t="s">
        <v>314</v>
      </c>
      <c r="I28" s="165"/>
      <c r="J28" s="166"/>
      <c r="K28" s="166"/>
      <c r="L28" s="167"/>
    </row>
    <row r="29" spans="1:12" s="102" customFormat="1" ht="28.5" customHeight="1">
      <c r="A29" s="66">
        <v>116</v>
      </c>
      <c r="B29" s="176" t="str">
        <f>CONCATENATE(H29,"-",J29,"-",K29)</f>
        <v>400M.ENG--</v>
      </c>
      <c r="C29" s="161"/>
      <c r="D29" s="161"/>
      <c r="E29" s="162"/>
      <c r="F29" s="163"/>
      <c r="G29" s="168"/>
      <c r="H29" s="164" t="s">
        <v>353</v>
      </c>
      <c r="I29" s="165"/>
      <c r="J29" s="166"/>
      <c r="K29" s="166"/>
      <c r="L29" s="167"/>
    </row>
    <row r="30" spans="1:12" s="102" customFormat="1" ht="28.5" customHeight="1">
      <c r="A30" s="66">
        <v>201</v>
      </c>
      <c r="B30" s="176" t="str">
        <f>CONCATENATE(H30,"-",L30)</f>
        <v>UZUN-</v>
      </c>
      <c r="C30" s="161"/>
      <c r="D30" s="161"/>
      <c r="E30" s="162"/>
      <c r="F30" s="163"/>
      <c r="G30" s="168"/>
      <c r="H30" s="164" t="s">
        <v>65</v>
      </c>
      <c r="I30" s="165"/>
      <c r="J30" s="166"/>
      <c r="K30" s="166"/>
      <c r="L30" s="167"/>
    </row>
    <row r="31" spans="1:12" s="102" customFormat="1" ht="28.5" customHeight="1">
      <c r="A31" s="66">
        <v>6</v>
      </c>
      <c r="B31" s="176" t="str">
        <f t="shared" ref="B31:B41" si="1">CONCATENATE(H31,"-",J31,"-",K31)</f>
        <v>100M--</v>
      </c>
      <c r="C31" s="161"/>
      <c r="D31" s="161"/>
      <c r="E31" s="162"/>
      <c r="F31" s="163"/>
      <c r="G31" s="168"/>
      <c r="H31" s="164" t="s">
        <v>146</v>
      </c>
      <c r="I31" s="165"/>
      <c r="J31" s="166"/>
      <c r="K31" s="166"/>
      <c r="L31" s="167"/>
    </row>
    <row r="32" spans="1:12" s="102" customFormat="1" ht="28.5" customHeight="1">
      <c r="A32" s="66">
        <v>20</v>
      </c>
      <c r="B32" s="176" t="str">
        <f t="shared" si="1"/>
        <v>200M--</v>
      </c>
      <c r="C32" s="161"/>
      <c r="D32" s="161"/>
      <c r="E32" s="162"/>
      <c r="F32" s="163"/>
      <c r="G32" s="168"/>
      <c r="H32" s="164" t="s">
        <v>313</v>
      </c>
      <c r="I32" s="165"/>
      <c r="J32" s="166"/>
      <c r="K32" s="166"/>
      <c r="L32" s="167"/>
    </row>
    <row r="33" spans="1:12" s="102" customFormat="1" ht="28.5" customHeight="1">
      <c r="A33" s="66">
        <v>49</v>
      </c>
      <c r="B33" s="176" t="str">
        <f t="shared" si="1"/>
        <v>800M--</v>
      </c>
      <c r="C33" s="161"/>
      <c r="D33" s="161"/>
      <c r="E33" s="162"/>
      <c r="F33" s="163"/>
      <c r="G33" s="168"/>
      <c r="H33" s="164" t="s">
        <v>120</v>
      </c>
      <c r="I33" s="165"/>
      <c r="J33" s="166"/>
      <c r="K33" s="166"/>
      <c r="L33" s="167"/>
    </row>
    <row r="34" spans="1:12" s="102" customFormat="1" ht="28.5" customHeight="1">
      <c r="A34" s="66">
        <v>1</v>
      </c>
      <c r="B34" s="176" t="str">
        <f t="shared" si="1"/>
        <v>100M--</v>
      </c>
      <c r="C34" s="161"/>
      <c r="D34" s="161"/>
      <c r="E34" s="162"/>
      <c r="F34" s="163"/>
      <c r="G34" s="168"/>
      <c r="H34" s="164" t="s">
        <v>146</v>
      </c>
      <c r="I34" s="165"/>
      <c r="J34" s="166"/>
      <c r="K34" s="166"/>
      <c r="L34" s="167"/>
    </row>
    <row r="35" spans="1:12" s="102" customFormat="1" ht="28.5" customHeight="1">
      <c r="A35" s="66">
        <v>17</v>
      </c>
      <c r="B35" s="176" t="str">
        <f t="shared" si="1"/>
        <v>200M--</v>
      </c>
      <c r="C35" s="161"/>
      <c r="D35" s="161"/>
      <c r="E35" s="162"/>
      <c r="F35" s="163"/>
      <c r="G35" s="168"/>
      <c r="H35" s="164" t="s">
        <v>313</v>
      </c>
      <c r="I35" s="165"/>
      <c r="J35" s="166"/>
      <c r="K35" s="166"/>
      <c r="L35" s="167"/>
    </row>
    <row r="36" spans="1:12" s="102" customFormat="1" ht="28.5" customHeight="1">
      <c r="A36" s="66">
        <v>33</v>
      </c>
      <c r="B36" s="176" t="str">
        <f t="shared" si="1"/>
        <v>400M--</v>
      </c>
      <c r="C36" s="161"/>
      <c r="D36" s="161"/>
      <c r="E36" s="162"/>
      <c r="F36" s="163"/>
      <c r="G36" s="168"/>
      <c r="H36" s="164" t="s">
        <v>314</v>
      </c>
      <c r="I36" s="165"/>
      <c r="J36" s="166"/>
      <c r="K36" s="166"/>
      <c r="L36" s="167"/>
    </row>
    <row r="37" spans="1:12" s="102" customFormat="1" ht="28.5" customHeight="1">
      <c r="A37" s="66">
        <v>97</v>
      </c>
      <c r="B37" s="176" t="str">
        <f t="shared" si="1"/>
        <v>110M.ENG--</v>
      </c>
      <c r="C37" s="161"/>
      <c r="D37" s="161"/>
      <c r="E37" s="162"/>
      <c r="F37" s="163"/>
      <c r="G37" s="168"/>
      <c r="H37" s="164" t="s">
        <v>492</v>
      </c>
      <c r="I37" s="165"/>
      <c r="J37" s="166"/>
      <c r="K37" s="166"/>
      <c r="L37" s="167"/>
    </row>
    <row r="38" spans="1:12" s="102" customFormat="1" ht="28.5" customHeight="1">
      <c r="A38" s="66">
        <v>113</v>
      </c>
      <c r="B38" s="176" t="str">
        <f t="shared" si="1"/>
        <v>400M.ENG--</v>
      </c>
      <c r="C38" s="161"/>
      <c r="D38" s="161"/>
      <c r="E38" s="162"/>
      <c r="F38" s="163"/>
      <c r="G38" s="168"/>
      <c r="H38" s="164" t="s">
        <v>353</v>
      </c>
      <c r="I38" s="165"/>
      <c r="J38" s="166"/>
      <c r="K38" s="166"/>
      <c r="L38" s="167"/>
    </row>
    <row r="39" spans="1:12" s="102" customFormat="1" ht="28.5" customHeight="1">
      <c r="A39" s="66">
        <v>5</v>
      </c>
      <c r="B39" s="176" t="str">
        <f t="shared" si="1"/>
        <v>100M--</v>
      </c>
      <c r="C39" s="161"/>
      <c r="D39" s="161"/>
      <c r="E39" s="162"/>
      <c r="F39" s="163"/>
      <c r="G39" s="168"/>
      <c r="H39" s="164" t="s">
        <v>146</v>
      </c>
      <c r="I39" s="165"/>
      <c r="J39" s="166"/>
      <c r="K39" s="166"/>
      <c r="L39" s="167"/>
    </row>
    <row r="40" spans="1:12" s="102" customFormat="1" ht="28.5" customHeight="1">
      <c r="A40" s="66">
        <v>4</v>
      </c>
      <c r="B40" s="176" t="str">
        <f t="shared" si="1"/>
        <v>100M--</v>
      </c>
      <c r="C40" s="161"/>
      <c r="D40" s="161"/>
      <c r="E40" s="162"/>
      <c r="F40" s="163"/>
      <c r="G40" s="168"/>
      <c r="H40" s="164" t="s">
        <v>146</v>
      </c>
      <c r="I40" s="165"/>
      <c r="J40" s="166"/>
      <c r="K40" s="166"/>
      <c r="L40" s="167"/>
    </row>
    <row r="41" spans="1:12" s="102" customFormat="1" ht="28.5" customHeight="1">
      <c r="A41" s="66">
        <v>19</v>
      </c>
      <c r="B41" s="176" t="str">
        <f t="shared" si="1"/>
        <v>200M--</v>
      </c>
      <c r="C41" s="161"/>
      <c r="D41" s="161"/>
      <c r="E41" s="162"/>
      <c r="F41" s="163"/>
      <c r="G41" s="168"/>
      <c r="H41" s="164" t="s">
        <v>313</v>
      </c>
      <c r="I41" s="165"/>
      <c r="J41" s="166"/>
      <c r="K41" s="166"/>
      <c r="L41" s="167"/>
    </row>
    <row r="42" spans="1:12" s="102" customFormat="1" ht="28.5" customHeight="1">
      <c r="A42" s="66">
        <v>155</v>
      </c>
      <c r="B42" s="176" t="str">
        <f>CONCATENATE(H42,"-",L42)</f>
        <v>DİSK-</v>
      </c>
      <c r="C42" s="161"/>
      <c r="D42" s="161"/>
      <c r="E42" s="162"/>
      <c r="F42" s="163"/>
      <c r="G42" s="168"/>
      <c r="H42" s="164" t="s">
        <v>231</v>
      </c>
      <c r="I42" s="165"/>
      <c r="J42" s="166"/>
      <c r="K42" s="166"/>
      <c r="L42" s="167"/>
    </row>
    <row r="43" spans="1:12" s="102" customFormat="1" ht="28.5" customHeight="1">
      <c r="A43" s="66">
        <v>81</v>
      </c>
      <c r="B43" s="176" t="str">
        <f>CONCATENATE(H43,"-",J43,"-",K43)</f>
        <v>5000M--</v>
      </c>
      <c r="C43" s="161"/>
      <c r="D43" s="161"/>
      <c r="E43" s="162"/>
      <c r="F43" s="163"/>
      <c r="G43" s="168"/>
      <c r="H43" s="164" t="s">
        <v>355</v>
      </c>
      <c r="I43" s="165"/>
      <c r="J43" s="166"/>
      <c r="K43" s="166"/>
      <c r="L43" s="167"/>
    </row>
    <row r="44" spans="1:12" s="102" customFormat="1" ht="28.5" customHeight="1">
      <c r="A44" s="66">
        <v>199</v>
      </c>
      <c r="B44" s="176" t="str">
        <f>CONCATENATE(H44,"-",L44)</f>
        <v>UZUN-</v>
      </c>
      <c r="C44" s="161"/>
      <c r="D44" s="161"/>
      <c r="E44" s="162"/>
      <c r="F44" s="163"/>
      <c r="G44" s="168"/>
      <c r="H44" s="164" t="s">
        <v>65</v>
      </c>
      <c r="I44" s="165"/>
      <c r="J44" s="166"/>
      <c r="K44" s="166"/>
      <c r="L44" s="167"/>
    </row>
    <row r="45" spans="1:12" s="102" customFormat="1" ht="28.5" customHeight="1">
      <c r="A45" s="66">
        <v>82</v>
      </c>
      <c r="B45" s="176" t="str">
        <f t="shared" ref="B45:B55" si="2">CONCATENATE(H45,"-",J45,"-",K45)</f>
        <v>5000M--</v>
      </c>
      <c r="C45" s="161"/>
      <c r="D45" s="161"/>
      <c r="E45" s="162"/>
      <c r="F45" s="163"/>
      <c r="G45" s="168"/>
      <c r="H45" s="164" t="s">
        <v>355</v>
      </c>
      <c r="I45" s="165"/>
      <c r="J45" s="166"/>
      <c r="K45" s="166"/>
      <c r="L45" s="167"/>
    </row>
    <row r="46" spans="1:12" s="102" customFormat="1" ht="28.5" customHeight="1">
      <c r="A46" s="66">
        <v>129</v>
      </c>
      <c r="B46" s="176" t="str">
        <f t="shared" si="2"/>
        <v>3000M.ENG--</v>
      </c>
      <c r="C46" s="161"/>
      <c r="D46" s="161"/>
      <c r="E46" s="162"/>
      <c r="F46" s="163"/>
      <c r="G46" s="168"/>
      <c r="H46" s="164" t="s">
        <v>356</v>
      </c>
      <c r="I46" s="165"/>
      <c r="J46" s="166"/>
      <c r="K46" s="166"/>
      <c r="L46" s="167"/>
    </row>
    <row r="47" spans="1:12" s="102" customFormat="1" ht="28.5" customHeight="1">
      <c r="A47" s="66">
        <v>34</v>
      </c>
      <c r="B47" s="176" t="str">
        <f t="shared" si="2"/>
        <v>400M--</v>
      </c>
      <c r="C47" s="161"/>
      <c r="D47" s="161"/>
      <c r="E47" s="162"/>
      <c r="F47" s="163"/>
      <c r="G47" s="168"/>
      <c r="H47" s="164" t="s">
        <v>314</v>
      </c>
      <c r="I47" s="165"/>
      <c r="J47" s="166"/>
      <c r="K47" s="166"/>
      <c r="L47" s="167"/>
    </row>
    <row r="48" spans="1:12" s="102" customFormat="1" ht="28.5" customHeight="1">
      <c r="A48" s="66">
        <v>50</v>
      </c>
      <c r="B48" s="176" t="str">
        <f t="shared" si="2"/>
        <v>800M--</v>
      </c>
      <c r="C48" s="161"/>
      <c r="D48" s="161"/>
      <c r="E48" s="162"/>
      <c r="F48" s="163"/>
      <c r="G48" s="163"/>
      <c r="H48" s="164" t="s">
        <v>120</v>
      </c>
      <c r="I48" s="165"/>
      <c r="J48" s="166"/>
      <c r="K48" s="166"/>
      <c r="L48" s="167"/>
    </row>
    <row r="49" spans="1:12" s="102" customFormat="1" ht="28.5" customHeight="1">
      <c r="A49" s="66">
        <v>35</v>
      </c>
      <c r="B49" s="176" t="str">
        <f t="shared" si="2"/>
        <v>400M--</v>
      </c>
      <c r="C49" s="161"/>
      <c r="D49" s="161"/>
      <c r="E49" s="162"/>
      <c r="F49" s="163"/>
      <c r="G49" s="168"/>
      <c r="H49" s="164" t="s">
        <v>314</v>
      </c>
      <c r="I49" s="165"/>
      <c r="J49" s="166"/>
      <c r="K49" s="166"/>
      <c r="L49" s="167"/>
    </row>
    <row r="50" spans="1:12" s="102" customFormat="1" ht="28.5" customHeight="1">
      <c r="A50" s="66">
        <v>114</v>
      </c>
      <c r="B50" s="176" t="str">
        <f t="shared" si="2"/>
        <v>400M.ENG--</v>
      </c>
      <c r="C50" s="161"/>
      <c r="D50" s="161"/>
      <c r="E50" s="162"/>
      <c r="F50" s="163"/>
      <c r="G50" s="168"/>
      <c r="H50" s="164" t="s">
        <v>353</v>
      </c>
      <c r="I50" s="165"/>
      <c r="J50" s="166"/>
      <c r="K50" s="166"/>
      <c r="L50" s="167"/>
    </row>
    <row r="51" spans="1:12" s="102" customFormat="1" ht="28.5" customHeight="1">
      <c r="A51" s="66">
        <v>7</v>
      </c>
      <c r="B51" s="176" t="str">
        <f t="shared" si="2"/>
        <v>100M--</v>
      </c>
      <c r="C51" s="161"/>
      <c r="D51" s="161"/>
      <c r="E51" s="162"/>
      <c r="F51" s="163"/>
      <c r="G51" s="168"/>
      <c r="H51" s="164" t="s">
        <v>146</v>
      </c>
      <c r="I51" s="165"/>
      <c r="J51" s="166"/>
      <c r="K51" s="166"/>
      <c r="L51" s="167"/>
    </row>
    <row r="52" spans="1:12" s="102" customFormat="1" ht="28.5" customHeight="1">
      <c r="A52" s="66">
        <v>67</v>
      </c>
      <c r="B52" s="176" t="str">
        <f t="shared" si="2"/>
        <v>1500M--</v>
      </c>
      <c r="C52" s="161"/>
      <c r="D52" s="161"/>
      <c r="E52" s="162"/>
      <c r="F52" s="163"/>
      <c r="G52" s="168"/>
      <c r="H52" s="164" t="s">
        <v>229</v>
      </c>
      <c r="I52" s="165"/>
      <c r="J52" s="166"/>
      <c r="K52" s="166"/>
      <c r="L52" s="167"/>
    </row>
    <row r="53" spans="1:12" s="102" customFormat="1" ht="28.5" customHeight="1">
      <c r="A53" s="66">
        <v>65</v>
      </c>
      <c r="B53" s="176" t="str">
        <f t="shared" si="2"/>
        <v>1500M--</v>
      </c>
      <c r="C53" s="161"/>
      <c r="D53" s="161"/>
      <c r="E53" s="162"/>
      <c r="F53" s="163"/>
      <c r="G53" s="168"/>
      <c r="H53" s="164" t="s">
        <v>229</v>
      </c>
      <c r="I53" s="165"/>
      <c r="J53" s="166"/>
      <c r="K53" s="166"/>
      <c r="L53" s="167"/>
    </row>
    <row r="54" spans="1:12" s="102" customFormat="1" ht="28.5" customHeight="1">
      <c r="A54" s="66">
        <v>66</v>
      </c>
      <c r="B54" s="176" t="str">
        <f t="shared" si="2"/>
        <v>1500M--</v>
      </c>
      <c r="C54" s="161"/>
      <c r="D54" s="161"/>
      <c r="E54" s="162"/>
      <c r="F54" s="163"/>
      <c r="G54" s="168"/>
      <c r="H54" s="164" t="s">
        <v>229</v>
      </c>
      <c r="I54" s="165"/>
      <c r="J54" s="166"/>
      <c r="K54" s="166"/>
      <c r="L54" s="167"/>
    </row>
    <row r="55" spans="1:12" s="102" customFormat="1" ht="28.5" customHeight="1">
      <c r="A55" s="66">
        <v>68</v>
      </c>
      <c r="B55" s="176" t="str">
        <f t="shared" si="2"/>
        <v>1500M--</v>
      </c>
      <c r="C55" s="161"/>
      <c r="D55" s="161"/>
      <c r="E55" s="162"/>
      <c r="F55" s="163"/>
      <c r="G55" s="168"/>
      <c r="H55" s="164" t="s">
        <v>229</v>
      </c>
      <c r="I55" s="165"/>
      <c r="J55" s="166"/>
      <c r="K55" s="166"/>
      <c r="L55" s="167"/>
    </row>
    <row r="56" spans="1:12" s="102" customFormat="1" ht="28.5" customHeight="1">
      <c r="A56" s="66">
        <v>254</v>
      </c>
      <c r="B56" s="176" t="str">
        <f>CONCATENATE(H56,"-",L56)</f>
        <v>YÜRÜYÜŞ-</v>
      </c>
      <c r="C56" s="161"/>
      <c r="D56" s="161"/>
      <c r="E56" s="162"/>
      <c r="F56" s="163"/>
      <c r="G56" s="168"/>
      <c r="H56" s="164" t="s">
        <v>1349</v>
      </c>
      <c r="I56" s="165"/>
      <c r="J56" s="166"/>
      <c r="K56" s="166"/>
      <c r="L56" s="167"/>
    </row>
    <row r="57" spans="1:12" s="102" customFormat="1" ht="28.5" customHeight="1">
      <c r="A57" s="66">
        <v>3</v>
      </c>
      <c r="B57" s="176" t="str">
        <f t="shared" ref="B57:B88" si="3">CONCATENATE(H57,"-",J57,"-",K57)</f>
        <v>100M--</v>
      </c>
      <c r="C57" s="161"/>
      <c r="D57" s="161"/>
      <c r="E57" s="162"/>
      <c r="F57" s="163"/>
      <c r="G57" s="168"/>
      <c r="H57" s="164" t="s">
        <v>146</v>
      </c>
      <c r="I57" s="165"/>
      <c r="J57" s="166"/>
      <c r="K57" s="166"/>
      <c r="L57" s="167"/>
    </row>
    <row r="58" spans="1:12" s="102" customFormat="1" ht="28.5" customHeight="1">
      <c r="A58" s="66">
        <v>18</v>
      </c>
      <c r="B58" s="176" t="str">
        <f t="shared" si="3"/>
        <v>200M--</v>
      </c>
      <c r="C58" s="161"/>
      <c r="D58" s="161"/>
      <c r="E58" s="162"/>
      <c r="F58" s="163"/>
      <c r="G58" s="168"/>
      <c r="H58" s="164" t="s">
        <v>313</v>
      </c>
      <c r="I58" s="165"/>
      <c r="J58" s="166"/>
      <c r="K58" s="166"/>
      <c r="L58" s="167"/>
    </row>
    <row r="59" spans="1:12" s="102" customFormat="1" ht="28.5" customHeight="1">
      <c r="A59" s="66">
        <v>69</v>
      </c>
      <c r="B59" s="176" t="str">
        <f t="shared" si="3"/>
        <v>1500M--</v>
      </c>
      <c r="C59" s="161"/>
      <c r="D59" s="161"/>
      <c r="E59" s="162"/>
      <c r="F59" s="163"/>
      <c r="G59" s="168"/>
      <c r="H59" s="164" t="s">
        <v>229</v>
      </c>
      <c r="I59" s="165"/>
      <c r="J59" s="166"/>
      <c r="K59" s="166"/>
      <c r="L59" s="167"/>
    </row>
    <row r="60" spans="1:12" s="102" customFormat="1" ht="28.5" customHeight="1">
      <c r="A60" s="66">
        <v>12</v>
      </c>
      <c r="B60" s="176" t="str">
        <f t="shared" si="3"/>
        <v>100M--</v>
      </c>
      <c r="C60" s="161"/>
      <c r="D60" s="161"/>
      <c r="E60" s="162"/>
      <c r="F60" s="163"/>
      <c r="G60" s="168"/>
      <c r="H60" s="164" t="s">
        <v>146</v>
      </c>
      <c r="I60" s="165"/>
      <c r="J60" s="166"/>
      <c r="K60" s="166"/>
      <c r="L60" s="167"/>
    </row>
    <row r="61" spans="1:12" s="102" customFormat="1" ht="28.5" customHeight="1">
      <c r="A61" s="66">
        <v>13</v>
      </c>
      <c r="B61" s="176" t="str">
        <f t="shared" si="3"/>
        <v>100M--</v>
      </c>
      <c r="C61" s="161"/>
      <c r="D61" s="161"/>
      <c r="E61" s="162"/>
      <c r="F61" s="163"/>
      <c r="G61" s="168"/>
      <c r="H61" s="164" t="s">
        <v>146</v>
      </c>
      <c r="I61" s="165"/>
      <c r="J61" s="166"/>
      <c r="K61" s="166"/>
      <c r="L61" s="167"/>
    </row>
    <row r="62" spans="1:12" s="102" customFormat="1" ht="28.5" customHeight="1">
      <c r="A62" s="66">
        <v>14</v>
      </c>
      <c r="B62" s="176" t="str">
        <f t="shared" si="3"/>
        <v>100M--</v>
      </c>
      <c r="C62" s="161"/>
      <c r="D62" s="161"/>
      <c r="E62" s="162"/>
      <c r="F62" s="163"/>
      <c r="G62" s="168"/>
      <c r="H62" s="164" t="s">
        <v>146</v>
      </c>
      <c r="I62" s="165"/>
      <c r="J62" s="166"/>
      <c r="K62" s="166"/>
      <c r="L62" s="167"/>
    </row>
    <row r="63" spans="1:12" s="102" customFormat="1" ht="28.5" customHeight="1">
      <c r="A63" s="66">
        <v>15</v>
      </c>
      <c r="B63" s="176" t="str">
        <f t="shared" si="3"/>
        <v>100M--</v>
      </c>
      <c r="C63" s="161"/>
      <c r="D63" s="161"/>
      <c r="E63" s="162"/>
      <c r="F63" s="163"/>
      <c r="G63" s="168"/>
      <c r="H63" s="164" t="s">
        <v>146</v>
      </c>
      <c r="I63" s="165"/>
      <c r="J63" s="166"/>
      <c r="K63" s="166"/>
      <c r="L63" s="167"/>
    </row>
    <row r="64" spans="1:12" s="102" customFormat="1" ht="28.5" customHeight="1">
      <c r="A64" s="66">
        <v>16</v>
      </c>
      <c r="B64" s="176" t="str">
        <f t="shared" si="3"/>
        <v>100M--</v>
      </c>
      <c r="C64" s="161"/>
      <c r="D64" s="161"/>
      <c r="E64" s="162"/>
      <c r="F64" s="163"/>
      <c r="G64" s="168"/>
      <c r="H64" s="164" t="s">
        <v>146</v>
      </c>
      <c r="I64" s="165"/>
      <c r="J64" s="166"/>
      <c r="K64" s="166"/>
      <c r="L64" s="167"/>
    </row>
    <row r="65" spans="1:12" s="102" customFormat="1" ht="28.5" customHeight="1">
      <c r="A65" s="66">
        <v>21</v>
      </c>
      <c r="B65" s="176" t="str">
        <f t="shared" si="3"/>
        <v>200M--</v>
      </c>
      <c r="C65" s="161"/>
      <c r="D65" s="161"/>
      <c r="E65" s="162"/>
      <c r="F65" s="163"/>
      <c r="G65" s="168"/>
      <c r="H65" s="164" t="s">
        <v>313</v>
      </c>
      <c r="I65" s="165"/>
      <c r="J65" s="166"/>
      <c r="K65" s="166"/>
      <c r="L65" s="167"/>
    </row>
    <row r="66" spans="1:12" s="102" customFormat="1" ht="28.5" customHeight="1">
      <c r="A66" s="66">
        <v>22</v>
      </c>
      <c r="B66" s="176" t="str">
        <f t="shared" si="3"/>
        <v>200M--</v>
      </c>
      <c r="C66" s="161"/>
      <c r="D66" s="161"/>
      <c r="E66" s="162"/>
      <c r="F66" s="163"/>
      <c r="G66" s="168"/>
      <c r="H66" s="164" t="s">
        <v>313</v>
      </c>
      <c r="I66" s="165"/>
      <c r="J66" s="166"/>
      <c r="K66" s="166"/>
      <c r="L66" s="167"/>
    </row>
    <row r="67" spans="1:12" s="102" customFormat="1" ht="28.5" customHeight="1">
      <c r="A67" s="66">
        <v>23</v>
      </c>
      <c r="B67" s="176" t="str">
        <f t="shared" si="3"/>
        <v>200M--</v>
      </c>
      <c r="C67" s="161"/>
      <c r="D67" s="161"/>
      <c r="E67" s="162"/>
      <c r="F67" s="163"/>
      <c r="G67" s="168"/>
      <c r="H67" s="164" t="s">
        <v>313</v>
      </c>
      <c r="I67" s="165"/>
      <c r="J67" s="166"/>
      <c r="K67" s="166"/>
      <c r="L67" s="167"/>
    </row>
    <row r="68" spans="1:12" s="102" customFormat="1" ht="28.5" customHeight="1">
      <c r="A68" s="66">
        <v>24</v>
      </c>
      <c r="B68" s="176" t="str">
        <f t="shared" si="3"/>
        <v>200M--</v>
      </c>
      <c r="C68" s="161"/>
      <c r="D68" s="161"/>
      <c r="E68" s="162"/>
      <c r="F68" s="163"/>
      <c r="G68" s="168"/>
      <c r="H68" s="164" t="s">
        <v>313</v>
      </c>
      <c r="I68" s="165"/>
      <c r="J68" s="166"/>
      <c r="K68" s="166"/>
      <c r="L68" s="167"/>
    </row>
    <row r="69" spans="1:12" s="102" customFormat="1" ht="28.5" customHeight="1">
      <c r="A69" s="66">
        <v>25</v>
      </c>
      <c r="B69" s="176" t="str">
        <f t="shared" si="3"/>
        <v>200M--</v>
      </c>
      <c r="C69" s="161"/>
      <c r="D69" s="161"/>
      <c r="E69" s="162"/>
      <c r="F69" s="163"/>
      <c r="G69" s="168"/>
      <c r="H69" s="164" t="s">
        <v>313</v>
      </c>
      <c r="I69" s="165"/>
      <c r="J69" s="166"/>
      <c r="K69" s="166"/>
      <c r="L69" s="167"/>
    </row>
    <row r="70" spans="1:12" s="102" customFormat="1" ht="28.5" customHeight="1">
      <c r="A70" s="66">
        <v>26</v>
      </c>
      <c r="B70" s="176" t="str">
        <f t="shared" si="3"/>
        <v>200M--</v>
      </c>
      <c r="C70" s="161"/>
      <c r="D70" s="161"/>
      <c r="E70" s="162"/>
      <c r="F70" s="163"/>
      <c r="G70" s="168"/>
      <c r="H70" s="164" t="s">
        <v>313</v>
      </c>
      <c r="I70" s="165"/>
      <c r="J70" s="166"/>
      <c r="K70" s="166"/>
      <c r="L70" s="167"/>
    </row>
    <row r="71" spans="1:12" s="102" customFormat="1" ht="28.5" customHeight="1">
      <c r="A71" s="66">
        <v>27</v>
      </c>
      <c r="B71" s="176" t="str">
        <f t="shared" si="3"/>
        <v>200M--</v>
      </c>
      <c r="C71" s="161"/>
      <c r="D71" s="161"/>
      <c r="E71" s="162"/>
      <c r="F71" s="163"/>
      <c r="G71" s="168"/>
      <c r="H71" s="164" t="s">
        <v>313</v>
      </c>
      <c r="I71" s="165"/>
      <c r="J71" s="166"/>
      <c r="K71" s="166"/>
      <c r="L71" s="167"/>
    </row>
    <row r="72" spans="1:12" s="102" customFormat="1" ht="28.5" customHeight="1">
      <c r="A72" s="66">
        <v>28</v>
      </c>
      <c r="B72" s="176" t="str">
        <f t="shared" si="3"/>
        <v>200M--</v>
      </c>
      <c r="C72" s="161"/>
      <c r="D72" s="161"/>
      <c r="E72" s="162"/>
      <c r="F72" s="163"/>
      <c r="G72" s="168"/>
      <c r="H72" s="164" t="s">
        <v>313</v>
      </c>
      <c r="I72" s="165"/>
      <c r="J72" s="166"/>
      <c r="K72" s="166"/>
      <c r="L72" s="167"/>
    </row>
    <row r="73" spans="1:12" s="102" customFormat="1" ht="28.5" customHeight="1">
      <c r="A73" s="66">
        <v>29</v>
      </c>
      <c r="B73" s="176" t="str">
        <f t="shared" si="3"/>
        <v>200M--</v>
      </c>
      <c r="C73" s="161"/>
      <c r="D73" s="161"/>
      <c r="E73" s="162"/>
      <c r="F73" s="163"/>
      <c r="G73" s="168"/>
      <c r="H73" s="164" t="s">
        <v>313</v>
      </c>
      <c r="I73" s="165"/>
      <c r="J73" s="166"/>
      <c r="K73" s="166"/>
      <c r="L73" s="167"/>
    </row>
    <row r="74" spans="1:12" s="102" customFormat="1" ht="28.5" customHeight="1">
      <c r="A74" s="66">
        <v>30</v>
      </c>
      <c r="B74" s="176" t="str">
        <f t="shared" si="3"/>
        <v>200M--</v>
      </c>
      <c r="C74" s="161"/>
      <c r="D74" s="161"/>
      <c r="E74" s="162"/>
      <c r="F74" s="163"/>
      <c r="G74" s="168"/>
      <c r="H74" s="164" t="s">
        <v>313</v>
      </c>
      <c r="I74" s="165"/>
      <c r="J74" s="166"/>
      <c r="K74" s="166"/>
      <c r="L74" s="167"/>
    </row>
    <row r="75" spans="1:12" s="102" customFormat="1" ht="28.5" customHeight="1">
      <c r="A75" s="66">
        <v>31</v>
      </c>
      <c r="B75" s="176" t="str">
        <f t="shared" si="3"/>
        <v>200M--</v>
      </c>
      <c r="C75" s="161"/>
      <c r="D75" s="161"/>
      <c r="E75" s="162"/>
      <c r="F75" s="163"/>
      <c r="G75" s="168"/>
      <c r="H75" s="164" t="s">
        <v>313</v>
      </c>
      <c r="I75" s="165"/>
      <c r="J75" s="166"/>
      <c r="K75" s="166"/>
      <c r="L75" s="167"/>
    </row>
    <row r="76" spans="1:12" s="102" customFormat="1" ht="28.5" customHeight="1">
      <c r="A76" s="66">
        <v>32</v>
      </c>
      <c r="B76" s="176" t="str">
        <f t="shared" si="3"/>
        <v>200M--</v>
      </c>
      <c r="C76" s="161"/>
      <c r="D76" s="161"/>
      <c r="E76" s="162"/>
      <c r="F76" s="163"/>
      <c r="G76" s="168"/>
      <c r="H76" s="164" t="s">
        <v>313</v>
      </c>
      <c r="I76" s="165"/>
      <c r="J76" s="166"/>
      <c r="K76" s="166"/>
      <c r="L76" s="167"/>
    </row>
    <row r="77" spans="1:12" s="102" customFormat="1" ht="28.5" customHeight="1">
      <c r="A77" s="66">
        <v>38</v>
      </c>
      <c r="B77" s="176" t="str">
        <f t="shared" si="3"/>
        <v>400M--</v>
      </c>
      <c r="C77" s="161"/>
      <c r="D77" s="161"/>
      <c r="E77" s="162"/>
      <c r="F77" s="163"/>
      <c r="G77" s="168"/>
      <c r="H77" s="164" t="s">
        <v>314</v>
      </c>
      <c r="I77" s="165"/>
      <c r="J77" s="166"/>
      <c r="K77" s="166"/>
      <c r="L77" s="167"/>
    </row>
    <row r="78" spans="1:12" s="102" customFormat="1" ht="28.5" customHeight="1">
      <c r="A78" s="66">
        <v>39</v>
      </c>
      <c r="B78" s="176" t="str">
        <f t="shared" si="3"/>
        <v>400M--</v>
      </c>
      <c r="C78" s="161"/>
      <c r="D78" s="161"/>
      <c r="E78" s="162"/>
      <c r="F78" s="163"/>
      <c r="G78" s="168"/>
      <c r="H78" s="164" t="s">
        <v>314</v>
      </c>
      <c r="I78" s="165"/>
      <c r="J78" s="166"/>
      <c r="K78" s="166"/>
      <c r="L78" s="167"/>
    </row>
    <row r="79" spans="1:12" s="102" customFormat="1" ht="28.5" customHeight="1">
      <c r="A79" s="66">
        <v>40</v>
      </c>
      <c r="B79" s="176" t="str">
        <f t="shared" si="3"/>
        <v>400M--</v>
      </c>
      <c r="C79" s="161"/>
      <c r="D79" s="161"/>
      <c r="E79" s="162"/>
      <c r="F79" s="163"/>
      <c r="G79" s="168"/>
      <c r="H79" s="164" t="s">
        <v>314</v>
      </c>
      <c r="I79" s="165"/>
      <c r="J79" s="166"/>
      <c r="K79" s="166"/>
      <c r="L79" s="167"/>
    </row>
    <row r="80" spans="1:12" s="102" customFormat="1" ht="28.5" customHeight="1">
      <c r="A80" s="66">
        <v>41</v>
      </c>
      <c r="B80" s="176" t="str">
        <f t="shared" si="3"/>
        <v>400M--</v>
      </c>
      <c r="C80" s="161"/>
      <c r="D80" s="161"/>
      <c r="E80" s="162"/>
      <c r="F80" s="163"/>
      <c r="G80" s="168"/>
      <c r="H80" s="164" t="s">
        <v>314</v>
      </c>
      <c r="I80" s="165"/>
      <c r="J80" s="166"/>
      <c r="K80" s="166"/>
      <c r="L80" s="167"/>
    </row>
    <row r="81" spans="1:12" s="102" customFormat="1" ht="28.5" customHeight="1">
      <c r="A81" s="66">
        <v>42</v>
      </c>
      <c r="B81" s="176" t="str">
        <f t="shared" si="3"/>
        <v>400M--</v>
      </c>
      <c r="C81" s="161"/>
      <c r="D81" s="161"/>
      <c r="E81" s="162"/>
      <c r="F81" s="163"/>
      <c r="G81" s="168"/>
      <c r="H81" s="164" t="s">
        <v>314</v>
      </c>
      <c r="I81" s="165"/>
      <c r="J81" s="166"/>
      <c r="K81" s="166"/>
      <c r="L81" s="167"/>
    </row>
    <row r="82" spans="1:12" s="102" customFormat="1" ht="28.5" customHeight="1">
      <c r="A82" s="66">
        <v>43</v>
      </c>
      <c r="B82" s="176" t="str">
        <f t="shared" si="3"/>
        <v>400M--</v>
      </c>
      <c r="C82" s="161"/>
      <c r="D82" s="161"/>
      <c r="E82" s="162"/>
      <c r="F82" s="163"/>
      <c r="G82" s="168"/>
      <c r="H82" s="164" t="s">
        <v>314</v>
      </c>
      <c r="I82" s="165"/>
      <c r="J82" s="166"/>
      <c r="K82" s="166"/>
      <c r="L82" s="167"/>
    </row>
    <row r="83" spans="1:12" s="102" customFormat="1" ht="28.5" customHeight="1">
      <c r="A83" s="66">
        <v>44</v>
      </c>
      <c r="B83" s="176" t="str">
        <f t="shared" si="3"/>
        <v>400M--</v>
      </c>
      <c r="C83" s="161"/>
      <c r="D83" s="161"/>
      <c r="E83" s="162"/>
      <c r="F83" s="163"/>
      <c r="G83" s="168"/>
      <c r="H83" s="164" t="s">
        <v>314</v>
      </c>
      <c r="I83" s="165"/>
      <c r="J83" s="166"/>
      <c r="K83" s="166"/>
      <c r="L83" s="167"/>
    </row>
    <row r="84" spans="1:12" s="102" customFormat="1" ht="28.5" customHeight="1">
      <c r="A84" s="66">
        <v>45</v>
      </c>
      <c r="B84" s="176" t="str">
        <f t="shared" si="3"/>
        <v>400M--</v>
      </c>
      <c r="C84" s="161"/>
      <c r="D84" s="161"/>
      <c r="E84" s="162"/>
      <c r="F84" s="163"/>
      <c r="G84" s="168"/>
      <c r="H84" s="164" t="s">
        <v>314</v>
      </c>
      <c r="I84" s="165"/>
      <c r="J84" s="166"/>
      <c r="K84" s="166"/>
      <c r="L84" s="167"/>
    </row>
    <row r="85" spans="1:12" s="102" customFormat="1" ht="28.5" customHeight="1">
      <c r="A85" s="66">
        <v>46</v>
      </c>
      <c r="B85" s="176" t="str">
        <f t="shared" si="3"/>
        <v>400M--</v>
      </c>
      <c r="C85" s="161"/>
      <c r="D85" s="161"/>
      <c r="E85" s="162"/>
      <c r="F85" s="163"/>
      <c r="G85" s="168"/>
      <c r="H85" s="164" t="s">
        <v>314</v>
      </c>
      <c r="I85" s="165"/>
      <c r="J85" s="166"/>
      <c r="K85" s="166"/>
      <c r="L85" s="167"/>
    </row>
    <row r="86" spans="1:12" s="102" customFormat="1" ht="28.5" customHeight="1">
      <c r="A86" s="66">
        <v>47</v>
      </c>
      <c r="B86" s="176" t="str">
        <f t="shared" si="3"/>
        <v>400M--</v>
      </c>
      <c r="C86" s="161"/>
      <c r="D86" s="161"/>
      <c r="E86" s="162"/>
      <c r="F86" s="163"/>
      <c r="G86" s="168"/>
      <c r="H86" s="164" t="s">
        <v>314</v>
      </c>
      <c r="I86" s="165"/>
      <c r="J86" s="166"/>
      <c r="K86" s="166"/>
      <c r="L86" s="167"/>
    </row>
    <row r="87" spans="1:12" s="102" customFormat="1" ht="28.5" customHeight="1">
      <c r="A87" s="66">
        <v>48</v>
      </c>
      <c r="B87" s="176" t="str">
        <f t="shared" si="3"/>
        <v>400M--</v>
      </c>
      <c r="C87" s="161"/>
      <c r="D87" s="161"/>
      <c r="E87" s="162"/>
      <c r="F87" s="163"/>
      <c r="G87" s="168"/>
      <c r="H87" s="164" t="s">
        <v>314</v>
      </c>
      <c r="I87" s="165"/>
      <c r="J87" s="166"/>
      <c r="K87" s="166"/>
      <c r="L87" s="167"/>
    </row>
    <row r="88" spans="1:12" s="102" customFormat="1" ht="28.5" customHeight="1">
      <c r="A88" s="66">
        <v>52</v>
      </c>
      <c r="B88" s="176" t="str">
        <f t="shared" si="3"/>
        <v>800M--</v>
      </c>
      <c r="C88" s="161"/>
      <c r="D88" s="161"/>
      <c r="E88" s="162"/>
      <c r="F88" s="163"/>
      <c r="G88" s="168"/>
      <c r="H88" s="164" t="s">
        <v>120</v>
      </c>
      <c r="I88" s="165"/>
      <c r="J88" s="166"/>
      <c r="K88" s="166"/>
      <c r="L88" s="167"/>
    </row>
    <row r="89" spans="1:12" s="102" customFormat="1" ht="28.5" customHeight="1">
      <c r="A89" s="66">
        <v>53</v>
      </c>
      <c r="B89" s="176" t="str">
        <f t="shared" ref="B89:B120" si="4">CONCATENATE(H89,"-",J89,"-",K89)</f>
        <v>800M--</v>
      </c>
      <c r="C89" s="161"/>
      <c r="D89" s="161"/>
      <c r="E89" s="162"/>
      <c r="F89" s="163"/>
      <c r="G89" s="168"/>
      <c r="H89" s="164" t="s">
        <v>120</v>
      </c>
      <c r="I89" s="165"/>
      <c r="J89" s="166"/>
      <c r="K89" s="166"/>
      <c r="L89" s="167"/>
    </row>
    <row r="90" spans="1:12" s="102" customFormat="1" ht="28.5" customHeight="1">
      <c r="A90" s="66">
        <v>54</v>
      </c>
      <c r="B90" s="176" t="str">
        <f t="shared" si="4"/>
        <v>800M--</v>
      </c>
      <c r="C90" s="161"/>
      <c r="D90" s="161"/>
      <c r="E90" s="162"/>
      <c r="F90" s="163"/>
      <c r="G90" s="168"/>
      <c r="H90" s="164" t="s">
        <v>120</v>
      </c>
      <c r="I90" s="165"/>
      <c r="J90" s="166"/>
      <c r="K90" s="166"/>
      <c r="L90" s="167"/>
    </row>
    <row r="91" spans="1:12" s="102" customFormat="1" ht="28.5" customHeight="1">
      <c r="A91" s="66">
        <v>55</v>
      </c>
      <c r="B91" s="176" t="str">
        <f t="shared" si="4"/>
        <v>800M--</v>
      </c>
      <c r="C91" s="161"/>
      <c r="D91" s="161"/>
      <c r="E91" s="162"/>
      <c r="F91" s="163"/>
      <c r="G91" s="168"/>
      <c r="H91" s="164" t="s">
        <v>120</v>
      </c>
      <c r="I91" s="165"/>
      <c r="J91" s="166"/>
      <c r="K91" s="166"/>
      <c r="L91" s="167"/>
    </row>
    <row r="92" spans="1:12" s="102" customFormat="1" ht="28.5" customHeight="1">
      <c r="A92" s="66">
        <v>56</v>
      </c>
      <c r="B92" s="176" t="str">
        <f t="shared" si="4"/>
        <v>800M--</v>
      </c>
      <c r="C92" s="161"/>
      <c r="D92" s="161"/>
      <c r="E92" s="162"/>
      <c r="F92" s="163"/>
      <c r="G92" s="168"/>
      <c r="H92" s="164" t="s">
        <v>120</v>
      </c>
      <c r="I92" s="165"/>
      <c r="J92" s="166"/>
      <c r="K92" s="166"/>
      <c r="L92" s="167"/>
    </row>
    <row r="93" spans="1:12" s="102" customFormat="1" ht="28.5" customHeight="1">
      <c r="A93" s="66">
        <v>57</v>
      </c>
      <c r="B93" s="176" t="str">
        <f t="shared" si="4"/>
        <v>800M--</v>
      </c>
      <c r="C93" s="161"/>
      <c r="D93" s="161"/>
      <c r="E93" s="162"/>
      <c r="F93" s="163"/>
      <c r="G93" s="168"/>
      <c r="H93" s="164" t="s">
        <v>120</v>
      </c>
      <c r="I93" s="165"/>
      <c r="J93" s="166"/>
      <c r="K93" s="166"/>
      <c r="L93" s="167"/>
    </row>
    <row r="94" spans="1:12" s="102" customFormat="1" ht="28.5" customHeight="1">
      <c r="A94" s="66">
        <v>58</v>
      </c>
      <c r="B94" s="176" t="str">
        <f t="shared" si="4"/>
        <v>800M--</v>
      </c>
      <c r="C94" s="161"/>
      <c r="D94" s="161"/>
      <c r="E94" s="162"/>
      <c r="F94" s="163"/>
      <c r="G94" s="168"/>
      <c r="H94" s="164" t="s">
        <v>120</v>
      </c>
      <c r="I94" s="165"/>
      <c r="J94" s="166"/>
      <c r="K94" s="166"/>
      <c r="L94" s="167"/>
    </row>
    <row r="95" spans="1:12" s="102" customFormat="1" ht="28.5" customHeight="1">
      <c r="A95" s="66">
        <v>59</v>
      </c>
      <c r="B95" s="176" t="str">
        <f t="shared" si="4"/>
        <v>800M--</v>
      </c>
      <c r="C95" s="161"/>
      <c r="D95" s="161"/>
      <c r="E95" s="162"/>
      <c r="F95" s="163"/>
      <c r="G95" s="168"/>
      <c r="H95" s="164" t="s">
        <v>120</v>
      </c>
      <c r="I95" s="165"/>
      <c r="J95" s="166"/>
      <c r="K95" s="166"/>
      <c r="L95" s="167"/>
    </row>
    <row r="96" spans="1:12" s="102" customFormat="1" ht="28.5" customHeight="1">
      <c r="A96" s="66">
        <v>60</v>
      </c>
      <c r="B96" s="176" t="str">
        <f t="shared" si="4"/>
        <v>800M--</v>
      </c>
      <c r="C96" s="161"/>
      <c r="D96" s="161"/>
      <c r="E96" s="162"/>
      <c r="F96" s="163"/>
      <c r="G96" s="168"/>
      <c r="H96" s="164" t="s">
        <v>120</v>
      </c>
      <c r="I96" s="165"/>
      <c r="J96" s="166"/>
      <c r="K96" s="166"/>
      <c r="L96" s="167"/>
    </row>
    <row r="97" spans="1:12" s="102" customFormat="1" ht="28.5" customHeight="1">
      <c r="A97" s="66">
        <v>61</v>
      </c>
      <c r="B97" s="176" t="str">
        <f t="shared" si="4"/>
        <v>800M--</v>
      </c>
      <c r="C97" s="161"/>
      <c r="D97" s="161"/>
      <c r="E97" s="162"/>
      <c r="F97" s="163"/>
      <c r="G97" s="168"/>
      <c r="H97" s="164" t="s">
        <v>120</v>
      </c>
      <c r="I97" s="165"/>
      <c r="J97" s="166"/>
      <c r="K97" s="166"/>
      <c r="L97" s="167"/>
    </row>
    <row r="98" spans="1:12" s="102" customFormat="1" ht="28.5" customHeight="1">
      <c r="A98" s="66">
        <v>62</v>
      </c>
      <c r="B98" s="176" t="str">
        <f t="shared" si="4"/>
        <v>800M--</v>
      </c>
      <c r="C98" s="161"/>
      <c r="D98" s="161"/>
      <c r="E98" s="162"/>
      <c r="F98" s="163"/>
      <c r="G98" s="168"/>
      <c r="H98" s="164" t="s">
        <v>120</v>
      </c>
      <c r="I98" s="165"/>
      <c r="J98" s="166"/>
      <c r="K98" s="166"/>
      <c r="L98" s="167"/>
    </row>
    <row r="99" spans="1:12" s="102" customFormat="1" ht="28.5" customHeight="1">
      <c r="A99" s="66">
        <v>63</v>
      </c>
      <c r="B99" s="176" t="str">
        <f t="shared" si="4"/>
        <v>800M--</v>
      </c>
      <c r="C99" s="161"/>
      <c r="D99" s="161"/>
      <c r="E99" s="162"/>
      <c r="F99" s="163"/>
      <c r="G99" s="168"/>
      <c r="H99" s="164" t="s">
        <v>120</v>
      </c>
      <c r="I99" s="165"/>
      <c r="J99" s="166"/>
      <c r="K99" s="166"/>
      <c r="L99" s="167"/>
    </row>
    <row r="100" spans="1:12" s="102" customFormat="1" ht="28.5" customHeight="1">
      <c r="A100" s="66">
        <v>64</v>
      </c>
      <c r="B100" s="176" t="str">
        <f t="shared" si="4"/>
        <v>800M--</v>
      </c>
      <c r="C100" s="161"/>
      <c r="D100" s="161"/>
      <c r="E100" s="162"/>
      <c r="F100" s="163"/>
      <c r="G100" s="168"/>
      <c r="H100" s="164" t="s">
        <v>120</v>
      </c>
      <c r="I100" s="165"/>
      <c r="J100" s="166"/>
      <c r="K100" s="166"/>
      <c r="L100" s="167"/>
    </row>
    <row r="101" spans="1:12" s="102" customFormat="1" ht="28.5" customHeight="1">
      <c r="A101" s="66">
        <v>73</v>
      </c>
      <c r="B101" s="176" t="str">
        <f t="shared" si="4"/>
        <v>1500M--</v>
      </c>
      <c r="C101" s="161"/>
      <c r="D101" s="161"/>
      <c r="E101" s="162"/>
      <c r="F101" s="163"/>
      <c r="G101" s="168"/>
      <c r="H101" s="164" t="s">
        <v>229</v>
      </c>
      <c r="I101" s="165"/>
      <c r="J101" s="166"/>
      <c r="K101" s="166"/>
      <c r="L101" s="167"/>
    </row>
    <row r="102" spans="1:12" s="102" customFormat="1" ht="28.5" customHeight="1">
      <c r="A102" s="66">
        <v>74</v>
      </c>
      <c r="B102" s="176" t="str">
        <f t="shared" si="4"/>
        <v>1500M--</v>
      </c>
      <c r="C102" s="161"/>
      <c r="D102" s="161"/>
      <c r="E102" s="162"/>
      <c r="F102" s="163"/>
      <c r="G102" s="168"/>
      <c r="H102" s="164" t="s">
        <v>229</v>
      </c>
      <c r="I102" s="165"/>
      <c r="J102" s="166"/>
      <c r="K102" s="166"/>
      <c r="L102" s="167"/>
    </row>
    <row r="103" spans="1:12" s="102" customFormat="1" ht="28.5" customHeight="1">
      <c r="A103" s="66">
        <v>75</v>
      </c>
      <c r="B103" s="176" t="str">
        <f t="shared" si="4"/>
        <v>1500M--</v>
      </c>
      <c r="C103" s="161"/>
      <c r="D103" s="161"/>
      <c r="E103" s="162"/>
      <c r="F103" s="163"/>
      <c r="G103" s="168"/>
      <c r="H103" s="164" t="s">
        <v>229</v>
      </c>
      <c r="I103" s="165"/>
      <c r="J103" s="166"/>
      <c r="K103" s="166"/>
      <c r="L103" s="167"/>
    </row>
    <row r="104" spans="1:12" s="102" customFormat="1" ht="28.5" customHeight="1">
      <c r="A104" s="66">
        <v>76</v>
      </c>
      <c r="B104" s="176" t="str">
        <f t="shared" si="4"/>
        <v>1500M--</v>
      </c>
      <c r="C104" s="161"/>
      <c r="D104" s="161"/>
      <c r="E104" s="162"/>
      <c r="F104" s="163"/>
      <c r="G104" s="168"/>
      <c r="H104" s="164" t="s">
        <v>229</v>
      </c>
      <c r="I104" s="165"/>
      <c r="J104" s="166"/>
      <c r="K104" s="166"/>
      <c r="L104" s="167"/>
    </row>
    <row r="105" spans="1:12" s="102" customFormat="1" ht="28.5" customHeight="1">
      <c r="A105" s="66">
        <v>77</v>
      </c>
      <c r="B105" s="176" t="str">
        <f t="shared" si="4"/>
        <v>1500M--</v>
      </c>
      <c r="C105" s="161"/>
      <c r="D105" s="161"/>
      <c r="E105" s="162"/>
      <c r="F105" s="163"/>
      <c r="G105" s="168"/>
      <c r="H105" s="164" t="s">
        <v>229</v>
      </c>
      <c r="I105" s="165"/>
      <c r="J105" s="166"/>
      <c r="K105" s="166"/>
      <c r="L105" s="167"/>
    </row>
    <row r="106" spans="1:12" s="102" customFormat="1" ht="28.5" customHeight="1">
      <c r="A106" s="66">
        <v>78</v>
      </c>
      <c r="B106" s="176" t="str">
        <f t="shared" si="4"/>
        <v>1500M--</v>
      </c>
      <c r="C106" s="161"/>
      <c r="D106" s="161"/>
      <c r="E106" s="162"/>
      <c r="F106" s="163"/>
      <c r="G106" s="168"/>
      <c r="H106" s="164" t="s">
        <v>229</v>
      </c>
      <c r="I106" s="165"/>
      <c r="J106" s="166"/>
      <c r="K106" s="166"/>
      <c r="L106" s="167"/>
    </row>
    <row r="107" spans="1:12" s="102" customFormat="1" ht="28.5" customHeight="1">
      <c r="A107" s="66">
        <v>79</v>
      </c>
      <c r="B107" s="176" t="str">
        <f t="shared" si="4"/>
        <v>1500M--</v>
      </c>
      <c r="C107" s="161"/>
      <c r="D107" s="161"/>
      <c r="E107" s="162"/>
      <c r="F107" s="163"/>
      <c r="G107" s="168"/>
      <c r="H107" s="164" t="s">
        <v>229</v>
      </c>
      <c r="I107" s="165"/>
      <c r="J107" s="166"/>
      <c r="K107" s="166"/>
      <c r="L107" s="167"/>
    </row>
    <row r="108" spans="1:12" s="102" customFormat="1" ht="28.5" customHeight="1">
      <c r="A108" s="66">
        <v>80</v>
      </c>
      <c r="B108" s="176" t="str">
        <f t="shared" si="4"/>
        <v>1500M--</v>
      </c>
      <c r="C108" s="161"/>
      <c r="D108" s="161"/>
      <c r="E108" s="162"/>
      <c r="F108" s="163"/>
      <c r="G108" s="168"/>
      <c r="H108" s="164" t="s">
        <v>229</v>
      </c>
      <c r="I108" s="165"/>
      <c r="J108" s="166"/>
      <c r="K108" s="166"/>
      <c r="L108" s="167"/>
    </row>
    <row r="109" spans="1:12" s="102" customFormat="1" ht="28.5" customHeight="1">
      <c r="A109" s="66">
        <v>87</v>
      </c>
      <c r="B109" s="176" t="str">
        <f t="shared" si="4"/>
        <v>5000M--</v>
      </c>
      <c r="C109" s="161"/>
      <c r="D109" s="161"/>
      <c r="E109" s="162"/>
      <c r="F109" s="163"/>
      <c r="G109" s="168"/>
      <c r="H109" s="164" t="s">
        <v>355</v>
      </c>
      <c r="I109" s="165"/>
      <c r="J109" s="166"/>
      <c r="K109" s="166"/>
      <c r="L109" s="167"/>
    </row>
    <row r="110" spans="1:12" s="102" customFormat="1" ht="28.5" customHeight="1">
      <c r="A110" s="66">
        <v>88</v>
      </c>
      <c r="B110" s="176" t="str">
        <f t="shared" si="4"/>
        <v>5000M--</v>
      </c>
      <c r="C110" s="161"/>
      <c r="D110" s="161"/>
      <c r="E110" s="162"/>
      <c r="F110" s="163"/>
      <c r="G110" s="168"/>
      <c r="H110" s="164" t="s">
        <v>355</v>
      </c>
      <c r="I110" s="165"/>
      <c r="J110" s="166"/>
      <c r="K110" s="166"/>
      <c r="L110" s="167"/>
    </row>
    <row r="111" spans="1:12" s="102" customFormat="1" ht="28.5" customHeight="1">
      <c r="A111" s="66">
        <v>89</v>
      </c>
      <c r="B111" s="176" t="str">
        <f t="shared" si="4"/>
        <v>5000M--</v>
      </c>
      <c r="C111" s="161"/>
      <c r="D111" s="161"/>
      <c r="E111" s="162"/>
      <c r="F111" s="163"/>
      <c r="G111" s="168"/>
      <c r="H111" s="164" t="s">
        <v>355</v>
      </c>
      <c r="I111" s="165"/>
      <c r="J111" s="166"/>
      <c r="K111" s="166"/>
      <c r="L111" s="167"/>
    </row>
    <row r="112" spans="1:12" s="102" customFormat="1" ht="28.5" customHeight="1">
      <c r="A112" s="66">
        <v>90</v>
      </c>
      <c r="B112" s="176" t="str">
        <f t="shared" si="4"/>
        <v>5000M--</v>
      </c>
      <c r="C112" s="161"/>
      <c r="D112" s="161"/>
      <c r="E112" s="162"/>
      <c r="F112" s="163"/>
      <c r="G112" s="168"/>
      <c r="H112" s="164" t="s">
        <v>355</v>
      </c>
      <c r="I112" s="165"/>
      <c r="J112" s="166"/>
      <c r="K112" s="166"/>
      <c r="L112" s="167"/>
    </row>
    <row r="113" spans="1:12" s="102" customFormat="1" ht="28.5" customHeight="1">
      <c r="A113" s="66">
        <v>91</v>
      </c>
      <c r="B113" s="176" t="str">
        <f t="shared" si="4"/>
        <v>5000M--</v>
      </c>
      <c r="C113" s="161"/>
      <c r="D113" s="161"/>
      <c r="E113" s="162"/>
      <c r="F113" s="163"/>
      <c r="G113" s="168"/>
      <c r="H113" s="164" t="s">
        <v>355</v>
      </c>
      <c r="I113" s="165"/>
      <c r="J113" s="166"/>
      <c r="K113" s="166"/>
      <c r="L113" s="167"/>
    </row>
    <row r="114" spans="1:12" s="102" customFormat="1" ht="28.5" customHeight="1">
      <c r="A114" s="66">
        <v>92</v>
      </c>
      <c r="B114" s="176" t="str">
        <f t="shared" si="4"/>
        <v>5000M--</v>
      </c>
      <c r="C114" s="161"/>
      <c r="D114" s="161"/>
      <c r="E114" s="162"/>
      <c r="F114" s="163"/>
      <c r="G114" s="168"/>
      <c r="H114" s="164" t="s">
        <v>355</v>
      </c>
      <c r="I114" s="165"/>
      <c r="J114" s="166"/>
      <c r="K114" s="166"/>
      <c r="L114" s="167"/>
    </row>
    <row r="115" spans="1:12" s="102" customFormat="1" ht="28.5" customHeight="1">
      <c r="A115" s="66">
        <v>93</v>
      </c>
      <c r="B115" s="176" t="str">
        <f t="shared" si="4"/>
        <v>5000M--</v>
      </c>
      <c r="C115" s="161"/>
      <c r="D115" s="161"/>
      <c r="E115" s="162"/>
      <c r="F115" s="163"/>
      <c r="G115" s="168"/>
      <c r="H115" s="164" t="s">
        <v>355</v>
      </c>
      <c r="I115" s="165"/>
      <c r="J115" s="166"/>
      <c r="K115" s="166"/>
      <c r="L115" s="167"/>
    </row>
    <row r="116" spans="1:12" s="102" customFormat="1" ht="28.5" customHeight="1">
      <c r="A116" s="66">
        <v>94</v>
      </c>
      <c r="B116" s="176" t="str">
        <f t="shared" si="4"/>
        <v>5000M--</v>
      </c>
      <c r="C116" s="161"/>
      <c r="D116" s="161"/>
      <c r="E116" s="162"/>
      <c r="F116" s="163"/>
      <c r="G116" s="168"/>
      <c r="H116" s="164" t="s">
        <v>355</v>
      </c>
      <c r="I116" s="165"/>
      <c r="J116" s="166"/>
      <c r="K116" s="166"/>
      <c r="L116" s="167"/>
    </row>
    <row r="117" spans="1:12" s="102" customFormat="1" ht="28.5" customHeight="1">
      <c r="A117" s="66">
        <v>95</v>
      </c>
      <c r="B117" s="176" t="str">
        <f t="shared" si="4"/>
        <v>5000M--</v>
      </c>
      <c r="C117" s="161"/>
      <c r="D117" s="161"/>
      <c r="E117" s="162"/>
      <c r="F117" s="163"/>
      <c r="G117" s="168"/>
      <c r="H117" s="164" t="s">
        <v>355</v>
      </c>
      <c r="I117" s="165"/>
      <c r="J117" s="166"/>
      <c r="K117" s="166"/>
      <c r="L117" s="167"/>
    </row>
    <row r="118" spans="1:12" s="102" customFormat="1" ht="28.5" customHeight="1">
      <c r="A118" s="66">
        <v>96</v>
      </c>
      <c r="B118" s="176" t="str">
        <f t="shared" si="4"/>
        <v>5000M--</v>
      </c>
      <c r="C118" s="161"/>
      <c r="D118" s="161"/>
      <c r="E118" s="162"/>
      <c r="F118" s="163"/>
      <c r="G118" s="168"/>
      <c r="H118" s="164" t="s">
        <v>355</v>
      </c>
      <c r="I118" s="165"/>
      <c r="J118" s="166"/>
      <c r="K118" s="166"/>
      <c r="L118" s="167"/>
    </row>
    <row r="119" spans="1:12" s="102" customFormat="1" ht="28.5" customHeight="1">
      <c r="A119" s="66">
        <v>99</v>
      </c>
      <c r="B119" s="176" t="str">
        <f t="shared" si="4"/>
        <v>110M.ENG--</v>
      </c>
      <c r="C119" s="161"/>
      <c r="D119" s="161"/>
      <c r="E119" s="162"/>
      <c r="F119" s="163"/>
      <c r="G119" s="168"/>
      <c r="H119" s="164" t="s">
        <v>492</v>
      </c>
      <c r="I119" s="165"/>
      <c r="J119" s="166"/>
      <c r="K119" s="166"/>
      <c r="L119" s="167"/>
    </row>
    <row r="120" spans="1:12" s="102" customFormat="1" ht="28.5" customHeight="1">
      <c r="A120" s="66">
        <v>100</v>
      </c>
      <c r="B120" s="176" t="str">
        <f t="shared" si="4"/>
        <v>110M.ENG--</v>
      </c>
      <c r="C120" s="161"/>
      <c r="D120" s="161"/>
      <c r="E120" s="162"/>
      <c r="F120" s="163"/>
      <c r="G120" s="168"/>
      <c r="H120" s="164" t="s">
        <v>492</v>
      </c>
      <c r="I120" s="165"/>
      <c r="J120" s="166"/>
      <c r="K120" s="166"/>
      <c r="L120" s="167"/>
    </row>
    <row r="121" spans="1:12" s="102" customFormat="1" ht="28.5" customHeight="1">
      <c r="A121" s="66">
        <v>101</v>
      </c>
      <c r="B121" s="176" t="str">
        <f t="shared" ref="B121:B152" si="5">CONCATENATE(H121,"-",J121,"-",K121)</f>
        <v>110M.ENG--</v>
      </c>
      <c r="C121" s="161"/>
      <c r="D121" s="161"/>
      <c r="E121" s="162"/>
      <c r="F121" s="163"/>
      <c r="G121" s="168"/>
      <c r="H121" s="164" t="s">
        <v>492</v>
      </c>
      <c r="I121" s="165"/>
      <c r="J121" s="166"/>
      <c r="K121" s="166"/>
      <c r="L121" s="167"/>
    </row>
    <row r="122" spans="1:12" s="102" customFormat="1" ht="28.5" customHeight="1">
      <c r="A122" s="66">
        <v>102</v>
      </c>
      <c r="B122" s="176" t="str">
        <f t="shared" si="5"/>
        <v>110M.ENG--</v>
      </c>
      <c r="C122" s="161"/>
      <c r="D122" s="161"/>
      <c r="E122" s="162"/>
      <c r="F122" s="163"/>
      <c r="G122" s="168"/>
      <c r="H122" s="164" t="s">
        <v>492</v>
      </c>
      <c r="I122" s="165"/>
      <c r="J122" s="166"/>
      <c r="K122" s="166"/>
      <c r="L122" s="167"/>
    </row>
    <row r="123" spans="1:12" s="102" customFormat="1" ht="28.5" customHeight="1">
      <c r="A123" s="66">
        <v>103</v>
      </c>
      <c r="B123" s="176" t="str">
        <f t="shared" si="5"/>
        <v>110M.ENG--</v>
      </c>
      <c r="C123" s="161"/>
      <c r="D123" s="161"/>
      <c r="E123" s="162"/>
      <c r="F123" s="163"/>
      <c r="G123" s="168"/>
      <c r="H123" s="164" t="s">
        <v>492</v>
      </c>
      <c r="I123" s="165"/>
      <c r="J123" s="166"/>
      <c r="K123" s="166"/>
      <c r="L123" s="167"/>
    </row>
    <row r="124" spans="1:12" s="102" customFormat="1" ht="28.5" customHeight="1">
      <c r="A124" s="66">
        <v>104</v>
      </c>
      <c r="B124" s="176" t="str">
        <f t="shared" si="5"/>
        <v>110M.ENG--</v>
      </c>
      <c r="C124" s="161"/>
      <c r="D124" s="161"/>
      <c r="E124" s="162"/>
      <c r="F124" s="163"/>
      <c r="G124" s="168"/>
      <c r="H124" s="164" t="s">
        <v>492</v>
      </c>
      <c r="I124" s="165"/>
      <c r="J124" s="166"/>
      <c r="K124" s="166"/>
      <c r="L124" s="167"/>
    </row>
    <row r="125" spans="1:12" s="102" customFormat="1" ht="28.5" customHeight="1">
      <c r="A125" s="66">
        <v>105</v>
      </c>
      <c r="B125" s="176" t="str">
        <f t="shared" si="5"/>
        <v>110M.ENG--</v>
      </c>
      <c r="C125" s="161"/>
      <c r="D125" s="161"/>
      <c r="E125" s="162"/>
      <c r="F125" s="163"/>
      <c r="G125" s="168"/>
      <c r="H125" s="164" t="s">
        <v>492</v>
      </c>
      <c r="I125" s="165"/>
      <c r="J125" s="166"/>
      <c r="K125" s="166"/>
      <c r="L125" s="167"/>
    </row>
    <row r="126" spans="1:12" s="102" customFormat="1" ht="28.5" customHeight="1">
      <c r="A126" s="66">
        <v>106</v>
      </c>
      <c r="B126" s="176" t="str">
        <f t="shared" si="5"/>
        <v>110M.ENG--</v>
      </c>
      <c r="C126" s="161"/>
      <c r="D126" s="161"/>
      <c r="E126" s="162"/>
      <c r="F126" s="163"/>
      <c r="G126" s="168"/>
      <c r="H126" s="164" t="s">
        <v>492</v>
      </c>
      <c r="I126" s="165"/>
      <c r="J126" s="166"/>
      <c r="K126" s="166"/>
      <c r="L126" s="167"/>
    </row>
    <row r="127" spans="1:12" s="102" customFormat="1" ht="28.5" customHeight="1">
      <c r="A127" s="66">
        <v>107</v>
      </c>
      <c r="B127" s="176" t="str">
        <f t="shared" si="5"/>
        <v>110M.ENG--</v>
      </c>
      <c r="C127" s="161"/>
      <c r="D127" s="161"/>
      <c r="E127" s="162"/>
      <c r="F127" s="163"/>
      <c r="G127" s="168"/>
      <c r="H127" s="164" t="s">
        <v>492</v>
      </c>
      <c r="I127" s="165"/>
      <c r="J127" s="166"/>
      <c r="K127" s="166"/>
      <c r="L127" s="167"/>
    </row>
    <row r="128" spans="1:12" s="102" customFormat="1" ht="28.5" customHeight="1">
      <c r="A128" s="66">
        <v>108</v>
      </c>
      <c r="B128" s="176" t="str">
        <f t="shared" si="5"/>
        <v>110M.ENG--</v>
      </c>
      <c r="C128" s="161"/>
      <c r="D128" s="161"/>
      <c r="E128" s="162"/>
      <c r="F128" s="163"/>
      <c r="G128" s="168"/>
      <c r="H128" s="164" t="s">
        <v>492</v>
      </c>
      <c r="I128" s="165"/>
      <c r="J128" s="166"/>
      <c r="K128" s="166"/>
      <c r="L128" s="167"/>
    </row>
    <row r="129" spans="1:12" s="102" customFormat="1" ht="28.5" customHeight="1">
      <c r="A129" s="66">
        <v>109</v>
      </c>
      <c r="B129" s="176" t="str">
        <f t="shared" si="5"/>
        <v>110M.ENG--</v>
      </c>
      <c r="C129" s="161"/>
      <c r="D129" s="161"/>
      <c r="E129" s="162"/>
      <c r="F129" s="163"/>
      <c r="G129" s="168"/>
      <c r="H129" s="164" t="s">
        <v>492</v>
      </c>
      <c r="I129" s="165"/>
      <c r="J129" s="166"/>
      <c r="K129" s="166"/>
      <c r="L129" s="167"/>
    </row>
    <row r="130" spans="1:12" s="102" customFormat="1" ht="28.5" customHeight="1">
      <c r="A130" s="66">
        <v>110</v>
      </c>
      <c r="B130" s="176" t="str">
        <f t="shared" si="5"/>
        <v>110M.ENG--</v>
      </c>
      <c r="C130" s="161"/>
      <c r="D130" s="161"/>
      <c r="E130" s="162"/>
      <c r="F130" s="163"/>
      <c r="G130" s="168"/>
      <c r="H130" s="164" t="s">
        <v>492</v>
      </c>
      <c r="I130" s="165"/>
      <c r="J130" s="166"/>
      <c r="K130" s="166"/>
      <c r="L130" s="167"/>
    </row>
    <row r="131" spans="1:12" s="102" customFormat="1" ht="28.5" customHeight="1">
      <c r="A131" s="66">
        <v>111</v>
      </c>
      <c r="B131" s="176" t="str">
        <f t="shared" si="5"/>
        <v>110M.ENG--</v>
      </c>
      <c r="C131" s="161"/>
      <c r="D131" s="161"/>
      <c r="E131" s="162"/>
      <c r="F131" s="163"/>
      <c r="G131" s="168"/>
      <c r="H131" s="164" t="s">
        <v>492</v>
      </c>
      <c r="I131" s="165"/>
      <c r="J131" s="166"/>
      <c r="K131" s="166"/>
      <c r="L131" s="167"/>
    </row>
    <row r="132" spans="1:12" s="102" customFormat="1" ht="28.5" customHeight="1">
      <c r="A132" s="66">
        <v>112</v>
      </c>
      <c r="B132" s="176" t="str">
        <f t="shared" si="5"/>
        <v>110M.ENG--</v>
      </c>
      <c r="C132" s="161"/>
      <c r="D132" s="161"/>
      <c r="E132" s="162"/>
      <c r="F132" s="163"/>
      <c r="G132" s="168"/>
      <c r="H132" s="164" t="s">
        <v>492</v>
      </c>
      <c r="I132" s="165"/>
      <c r="J132" s="166"/>
      <c r="K132" s="166"/>
      <c r="L132" s="167"/>
    </row>
    <row r="133" spans="1:12" s="102" customFormat="1" ht="28.5" customHeight="1">
      <c r="A133" s="66">
        <v>117</v>
      </c>
      <c r="B133" s="176" t="str">
        <f t="shared" si="5"/>
        <v>400M.ENG--</v>
      </c>
      <c r="C133" s="161"/>
      <c r="D133" s="161"/>
      <c r="E133" s="162"/>
      <c r="F133" s="163"/>
      <c r="G133" s="168"/>
      <c r="H133" s="164" t="s">
        <v>353</v>
      </c>
      <c r="I133" s="165"/>
      <c r="J133" s="166"/>
      <c r="K133" s="166"/>
      <c r="L133" s="167"/>
    </row>
    <row r="134" spans="1:12" s="102" customFormat="1" ht="28.5" customHeight="1">
      <c r="A134" s="66">
        <v>118</v>
      </c>
      <c r="B134" s="176" t="str">
        <f t="shared" si="5"/>
        <v>400M.ENG--</v>
      </c>
      <c r="C134" s="161"/>
      <c r="D134" s="161"/>
      <c r="E134" s="162"/>
      <c r="F134" s="163"/>
      <c r="G134" s="168"/>
      <c r="H134" s="164" t="s">
        <v>353</v>
      </c>
      <c r="I134" s="165"/>
      <c r="J134" s="166"/>
      <c r="K134" s="166"/>
      <c r="L134" s="167"/>
    </row>
    <row r="135" spans="1:12" s="102" customFormat="1" ht="28.5" customHeight="1">
      <c r="A135" s="66">
        <v>119</v>
      </c>
      <c r="B135" s="176" t="str">
        <f t="shared" si="5"/>
        <v>400M.ENG--</v>
      </c>
      <c r="C135" s="161"/>
      <c r="D135" s="161"/>
      <c r="E135" s="162"/>
      <c r="F135" s="163"/>
      <c r="G135" s="168"/>
      <c r="H135" s="164" t="s">
        <v>353</v>
      </c>
      <c r="I135" s="165"/>
      <c r="J135" s="166"/>
      <c r="K135" s="166"/>
      <c r="L135" s="167"/>
    </row>
    <row r="136" spans="1:12" s="102" customFormat="1" ht="28.5" customHeight="1">
      <c r="A136" s="66">
        <v>120</v>
      </c>
      <c r="B136" s="176" t="str">
        <f t="shared" si="5"/>
        <v>400M.ENG--</v>
      </c>
      <c r="C136" s="161"/>
      <c r="D136" s="161"/>
      <c r="E136" s="162"/>
      <c r="F136" s="163"/>
      <c r="G136" s="168"/>
      <c r="H136" s="164" t="s">
        <v>353</v>
      </c>
      <c r="I136" s="165"/>
      <c r="J136" s="166"/>
      <c r="K136" s="166"/>
      <c r="L136" s="167"/>
    </row>
    <row r="137" spans="1:12" s="102" customFormat="1" ht="28.5" customHeight="1">
      <c r="A137" s="66">
        <v>121</v>
      </c>
      <c r="B137" s="176" t="str">
        <f t="shared" si="5"/>
        <v>400M.ENG--</v>
      </c>
      <c r="C137" s="161"/>
      <c r="D137" s="161"/>
      <c r="E137" s="162"/>
      <c r="F137" s="163"/>
      <c r="G137" s="168"/>
      <c r="H137" s="164" t="s">
        <v>353</v>
      </c>
      <c r="I137" s="165"/>
      <c r="J137" s="166"/>
      <c r="K137" s="166"/>
      <c r="L137" s="167"/>
    </row>
    <row r="138" spans="1:12" s="102" customFormat="1" ht="28.5" customHeight="1">
      <c r="A138" s="66">
        <v>122</v>
      </c>
      <c r="B138" s="176" t="str">
        <f t="shared" si="5"/>
        <v>400M.ENG--</v>
      </c>
      <c r="C138" s="161"/>
      <c r="D138" s="161"/>
      <c r="E138" s="162"/>
      <c r="F138" s="163"/>
      <c r="G138" s="168"/>
      <c r="H138" s="164" t="s">
        <v>353</v>
      </c>
      <c r="I138" s="165"/>
      <c r="J138" s="166"/>
      <c r="K138" s="166"/>
      <c r="L138" s="167"/>
    </row>
    <row r="139" spans="1:12" s="102" customFormat="1" ht="28.5" customHeight="1">
      <c r="A139" s="66">
        <v>123</v>
      </c>
      <c r="B139" s="176" t="str">
        <f t="shared" si="5"/>
        <v>400M.ENG--</v>
      </c>
      <c r="C139" s="161"/>
      <c r="D139" s="161"/>
      <c r="E139" s="162"/>
      <c r="F139" s="163"/>
      <c r="G139" s="168"/>
      <c r="H139" s="164" t="s">
        <v>353</v>
      </c>
      <c r="I139" s="165"/>
      <c r="J139" s="166"/>
      <c r="K139" s="166"/>
      <c r="L139" s="167"/>
    </row>
    <row r="140" spans="1:12" s="102" customFormat="1" ht="28.5" customHeight="1">
      <c r="A140" s="66">
        <v>124</v>
      </c>
      <c r="B140" s="176" t="str">
        <f t="shared" si="5"/>
        <v>400M.ENG--</v>
      </c>
      <c r="C140" s="161"/>
      <c r="D140" s="161"/>
      <c r="E140" s="162"/>
      <c r="F140" s="163"/>
      <c r="G140" s="168"/>
      <c r="H140" s="164" t="s">
        <v>353</v>
      </c>
      <c r="I140" s="165"/>
      <c r="J140" s="166"/>
      <c r="K140" s="166"/>
      <c r="L140" s="167"/>
    </row>
    <row r="141" spans="1:12" s="102" customFormat="1" ht="28.5" customHeight="1">
      <c r="A141" s="66">
        <v>125</v>
      </c>
      <c r="B141" s="176" t="str">
        <f t="shared" si="5"/>
        <v>400M.ENG--</v>
      </c>
      <c r="C141" s="161"/>
      <c r="D141" s="161"/>
      <c r="E141" s="162"/>
      <c r="F141" s="163"/>
      <c r="G141" s="168"/>
      <c r="H141" s="164" t="s">
        <v>353</v>
      </c>
      <c r="I141" s="165"/>
      <c r="J141" s="166"/>
      <c r="K141" s="166"/>
      <c r="L141" s="167"/>
    </row>
    <row r="142" spans="1:12" s="102" customFormat="1" ht="28.5" customHeight="1">
      <c r="A142" s="66">
        <v>126</v>
      </c>
      <c r="B142" s="176" t="str">
        <f t="shared" si="5"/>
        <v>400M.ENG--</v>
      </c>
      <c r="C142" s="161"/>
      <c r="D142" s="161"/>
      <c r="E142" s="162"/>
      <c r="F142" s="163"/>
      <c r="G142" s="168"/>
      <c r="H142" s="164" t="s">
        <v>353</v>
      </c>
      <c r="I142" s="165"/>
      <c r="J142" s="166"/>
      <c r="K142" s="166"/>
      <c r="L142" s="167"/>
    </row>
    <row r="143" spans="1:12" s="102" customFormat="1" ht="28.5" customHeight="1">
      <c r="A143" s="66">
        <v>127</v>
      </c>
      <c r="B143" s="176" t="str">
        <f t="shared" si="5"/>
        <v>400M.ENG--</v>
      </c>
      <c r="C143" s="161"/>
      <c r="D143" s="161"/>
      <c r="E143" s="162"/>
      <c r="F143" s="163"/>
      <c r="G143" s="168"/>
      <c r="H143" s="164" t="s">
        <v>353</v>
      </c>
      <c r="I143" s="165"/>
      <c r="J143" s="166"/>
      <c r="K143" s="166"/>
      <c r="L143" s="167"/>
    </row>
    <row r="144" spans="1:12" s="102" customFormat="1" ht="28.5" customHeight="1">
      <c r="A144" s="66">
        <v>128</v>
      </c>
      <c r="B144" s="176" t="str">
        <f t="shared" si="5"/>
        <v>400M.ENG--</v>
      </c>
      <c r="C144" s="161"/>
      <c r="D144" s="161"/>
      <c r="E144" s="162"/>
      <c r="F144" s="163"/>
      <c r="G144" s="168"/>
      <c r="H144" s="164" t="s">
        <v>353</v>
      </c>
      <c r="I144" s="165"/>
      <c r="J144" s="166"/>
      <c r="K144" s="166"/>
      <c r="L144" s="167"/>
    </row>
    <row r="145" spans="1:12" s="102" customFormat="1" ht="28.5" customHeight="1">
      <c r="A145" s="66">
        <v>130</v>
      </c>
      <c r="B145" s="176" t="str">
        <f t="shared" si="5"/>
        <v>3000M.ENG--</v>
      </c>
      <c r="C145" s="161"/>
      <c r="D145" s="161"/>
      <c r="E145" s="162"/>
      <c r="F145" s="163"/>
      <c r="G145" s="168"/>
      <c r="H145" s="164" t="s">
        <v>356</v>
      </c>
      <c r="I145" s="165"/>
      <c r="J145" s="166"/>
      <c r="K145" s="166"/>
      <c r="L145" s="167"/>
    </row>
    <row r="146" spans="1:12" s="102" customFormat="1" ht="28.5" customHeight="1">
      <c r="A146" s="66">
        <v>131</v>
      </c>
      <c r="B146" s="176" t="str">
        <f t="shared" si="5"/>
        <v>3000M.ENG--</v>
      </c>
      <c r="C146" s="161"/>
      <c r="D146" s="161"/>
      <c r="E146" s="162"/>
      <c r="F146" s="163"/>
      <c r="G146" s="168"/>
      <c r="H146" s="164" t="s">
        <v>356</v>
      </c>
      <c r="I146" s="165"/>
      <c r="J146" s="166"/>
      <c r="K146" s="166"/>
      <c r="L146" s="167"/>
    </row>
    <row r="147" spans="1:12" s="102" customFormat="1" ht="28.5" customHeight="1">
      <c r="A147" s="66">
        <v>132</v>
      </c>
      <c r="B147" s="176" t="str">
        <f t="shared" si="5"/>
        <v>3000M.ENG--</v>
      </c>
      <c r="C147" s="161"/>
      <c r="D147" s="161"/>
      <c r="E147" s="162"/>
      <c r="F147" s="163"/>
      <c r="G147" s="168"/>
      <c r="H147" s="164" t="s">
        <v>356</v>
      </c>
      <c r="I147" s="165"/>
      <c r="J147" s="166"/>
      <c r="K147" s="166"/>
      <c r="L147" s="167"/>
    </row>
    <row r="148" spans="1:12" s="102" customFormat="1" ht="28.5" customHeight="1">
      <c r="A148" s="66">
        <v>133</v>
      </c>
      <c r="B148" s="176" t="str">
        <f t="shared" si="5"/>
        <v>3000M.ENG--</v>
      </c>
      <c r="C148" s="161"/>
      <c r="D148" s="161"/>
      <c r="E148" s="162"/>
      <c r="F148" s="163"/>
      <c r="G148" s="168"/>
      <c r="H148" s="164" t="s">
        <v>356</v>
      </c>
      <c r="I148" s="165"/>
      <c r="J148" s="166"/>
      <c r="K148" s="166"/>
      <c r="L148" s="167"/>
    </row>
    <row r="149" spans="1:12" s="102" customFormat="1" ht="28.5" customHeight="1">
      <c r="A149" s="66">
        <v>134</v>
      </c>
      <c r="B149" s="176" t="str">
        <f t="shared" si="5"/>
        <v>3000M.ENG--</v>
      </c>
      <c r="C149" s="161"/>
      <c r="D149" s="161"/>
      <c r="E149" s="162"/>
      <c r="F149" s="163"/>
      <c r="G149" s="168"/>
      <c r="H149" s="164" t="s">
        <v>356</v>
      </c>
      <c r="I149" s="165"/>
      <c r="J149" s="166"/>
      <c r="K149" s="166"/>
      <c r="L149" s="167"/>
    </row>
    <row r="150" spans="1:12" s="102" customFormat="1" ht="28.5" customHeight="1">
      <c r="A150" s="66">
        <v>135</v>
      </c>
      <c r="B150" s="176" t="str">
        <f t="shared" si="5"/>
        <v>3000M.ENG--</v>
      </c>
      <c r="C150" s="161"/>
      <c r="D150" s="161"/>
      <c r="E150" s="162"/>
      <c r="F150" s="163"/>
      <c r="G150" s="168"/>
      <c r="H150" s="164" t="s">
        <v>356</v>
      </c>
      <c r="I150" s="165"/>
      <c r="J150" s="166"/>
      <c r="K150" s="166"/>
      <c r="L150" s="167"/>
    </row>
    <row r="151" spans="1:12" s="102" customFormat="1" ht="28.5" customHeight="1">
      <c r="A151" s="66">
        <v>136</v>
      </c>
      <c r="B151" s="176" t="str">
        <f t="shared" si="5"/>
        <v>3000M.ENG--</v>
      </c>
      <c r="C151" s="161"/>
      <c r="D151" s="161"/>
      <c r="E151" s="162"/>
      <c r="F151" s="163"/>
      <c r="G151" s="168"/>
      <c r="H151" s="164" t="s">
        <v>356</v>
      </c>
      <c r="I151" s="165"/>
      <c r="J151" s="166"/>
      <c r="K151" s="166"/>
      <c r="L151" s="167"/>
    </row>
    <row r="152" spans="1:12" s="102" customFormat="1" ht="28.5" customHeight="1">
      <c r="A152" s="66">
        <v>137</v>
      </c>
      <c r="B152" s="176" t="str">
        <f t="shared" si="5"/>
        <v>3000M.ENG--</v>
      </c>
      <c r="C152" s="161"/>
      <c r="D152" s="161"/>
      <c r="E152" s="162"/>
      <c r="F152" s="163"/>
      <c r="G152" s="168"/>
      <c r="H152" s="164" t="s">
        <v>356</v>
      </c>
      <c r="I152" s="165"/>
      <c r="J152" s="166"/>
      <c r="K152" s="166"/>
      <c r="L152" s="167"/>
    </row>
    <row r="153" spans="1:12" s="102" customFormat="1" ht="28.5" customHeight="1">
      <c r="A153" s="66">
        <v>138</v>
      </c>
      <c r="B153" s="176" t="str">
        <f t="shared" ref="B153:B184" si="6">CONCATENATE(H153,"-",L153)</f>
        <v>GÜLLE-</v>
      </c>
      <c r="C153" s="161"/>
      <c r="D153" s="161"/>
      <c r="E153" s="162"/>
      <c r="F153" s="163"/>
      <c r="G153" s="168"/>
      <c r="H153" s="164" t="s">
        <v>230</v>
      </c>
      <c r="I153" s="165"/>
      <c r="J153" s="166"/>
      <c r="K153" s="166"/>
      <c r="L153" s="167"/>
    </row>
    <row r="154" spans="1:12" s="102" customFormat="1" ht="28.5" customHeight="1">
      <c r="A154" s="66">
        <v>139</v>
      </c>
      <c r="B154" s="176" t="str">
        <f t="shared" si="6"/>
        <v>GÜLLE-</v>
      </c>
      <c r="C154" s="161"/>
      <c r="D154" s="161"/>
      <c r="E154" s="162"/>
      <c r="F154" s="163"/>
      <c r="G154" s="168"/>
      <c r="H154" s="164" t="s">
        <v>230</v>
      </c>
      <c r="I154" s="165"/>
      <c r="J154" s="166"/>
      <c r="K154" s="166"/>
      <c r="L154" s="167"/>
    </row>
    <row r="155" spans="1:12" s="102" customFormat="1" ht="28.5" customHeight="1">
      <c r="A155" s="66">
        <v>140</v>
      </c>
      <c r="B155" s="176" t="str">
        <f t="shared" si="6"/>
        <v>GÜLLE-</v>
      </c>
      <c r="C155" s="161"/>
      <c r="D155" s="161"/>
      <c r="E155" s="162"/>
      <c r="F155" s="163"/>
      <c r="G155" s="168"/>
      <c r="H155" s="164" t="s">
        <v>230</v>
      </c>
      <c r="I155" s="165"/>
      <c r="J155" s="166"/>
      <c r="K155" s="166"/>
      <c r="L155" s="167"/>
    </row>
    <row r="156" spans="1:12" s="102" customFormat="1" ht="28.5" customHeight="1">
      <c r="A156" s="66">
        <v>141</v>
      </c>
      <c r="B156" s="176" t="str">
        <f t="shared" si="6"/>
        <v>GÜLLE-</v>
      </c>
      <c r="C156" s="161"/>
      <c r="D156" s="161"/>
      <c r="E156" s="162"/>
      <c r="F156" s="163"/>
      <c r="G156" s="168"/>
      <c r="H156" s="164" t="s">
        <v>230</v>
      </c>
      <c r="I156" s="165"/>
      <c r="J156" s="166"/>
      <c r="K156" s="166"/>
      <c r="L156" s="167"/>
    </row>
    <row r="157" spans="1:12" s="102" customFormat="1" ht="28.5" customHeight="1">
      <c r="A157" s="66">
        <v>142</v>
      </c>
      <c r="B157" s="176" t="str">
        <f t="shared" si="6"/>
        <v>GÜLLE-</v>
      </c>
      <c r="C157" s="161"/>
      <c r="D157" s="161"/>
      <c r="E157" s="162"/>
      <c r="F157" s="163"/>
      <c r="G157" s="168"/>
      <c r="H157" s="164" t="s">
        <v>230</v>
      </c>
      <c r="I157" s="165"/>
      <c r="J157" s="166"/>
      <c r="K157" s="166"/>
      <c r="L157" s="167"/>
    </row>
    <row r="158" spans="1:12" s="102" customFormat="1" ht="28.5" customHeight="1">
      <c r="A158" s="66">
        <v>143</v>
      </c>
      <c r="B158" s="176" t="str">
        <f t="shared" si="6"/>
        <v>GÜLLE-</v>
      </c>
      <c r="C158" s="161"/>
      <c r="D158" s="161"/>
      <c r="E158" s="162"/>
      <c r="F158" s="163"/>
      <c r="G158" s="168"/>
      <c r="H158" s="164" t="s">
        <v>230</v>
      </c>
      <c r="I158" s="165"/>
      <c r="J158" s="166"/>
      <c r="K158" s="166"/>
      <c r="L158" s="167"/>
    </row>
    <row r="159" spans="1:12" s="102" customFormat="1" ht="28.5" customHeight="1">
      <c r="A159" s="66">
        <v>144</v>
      </c>
      <c r="B159" s="176" t="str">
        <f t="shared" si="6"/>
        <v>GÜLLE-</v>
      </c>
      <c r="C159" s="161"/>
      <c r="D159" s="161"/>
      <c r="E159" s="162"/>
      <c r="F159" s="163"/>
      <c r="G159" s="168"/>
      <c r="H159" s="164" t="s">
        <v>230</v>
      </c>
      <c r="I159" s="165"/>
      <c r="J159" s="166"/>
      <c r="K159" s="166"/>
      <c r="L159" s="167"/>
    </row>
    <row r="160" spans="1:12" s="102" customFormat="1" ht="28.5" customHeight="1">
      <c r="A160" s="66">
        <v>145</v>
      </c>
      <c r="B160" s="176" t="str">
        <f t="shared" si="6"/>
        <v>GÜLLE-</v>
      </c>
      <c r="C160" s="161"/>
      <c r="D160" s="161"/>
      <c r="E160" s="162"/>
      <c r="F160" s="163"/>
      <c r="G160" s="168"/>
      <c r="H160" s="164" t="s">
        <v>230</v>
      </c>
      <c r="I160" s="165"/>
      <c r="J160" s="166"/>
      <c r="K160" s="166"/>
      <c r="L160" s="167"/>
    </row>
    <row r="161" spans="1:12" s="102" customFormat="1" ht="28.5" customHeight="1">
      <c r="A161" s="66">
        <v>146</v>
      </c>
      <c r="B161" s="176" t="str">
        <f t="shared" si="6"/>
        <v>GÜLLE-</v>
      </c>
      <c r="C161" s="161"/>
      <c r="D161" s="161"/>
      <c r="E161" s="162"/>
      <c r="F161" s="163"/>
      <c r="G161" s="168"/>
      <c r="H161" s="164" t="s">
        <v>230</v>
      </c>
      <c r="I161" s="165"/>
      <c r="J161" s="166"/>
      <c r="K161" s="166"/>
      <c r="L161" s="167"/>
    </row>
    <row r="162" spans="1:12" s="102" customFormat="1" ht="28.5" customHeight="1">
      <c r="A162" s="66">
        <v>147</v>
      </c>
      <c r="B162" s="176" t="str">
        <f t="shared" si="6"/>
        <v>GÜLLE-</v>
      </c>
      <c r="C162" s="161"/>
      <c r="D162" s="161"/>
      <c r="E162" s="162"/>
      <c r="F162" s="163"/>
      <c r="G162" s="168"/>
      <c r="H162" s="164" t="s">
        <v>230</v>
      </c>
      <c r="I162" s="165"/>
      <c r="J162" s="166"/>
      <c r="K162" s="166"/>
      <c r="L162" s="167"/>
    </row>
    <row r="163" spans="1:12" s="102" customFormat="1" ht="28.5" customHeight="1">
      <c r="A163" s="66">
        <v>148</v>
      </c>
      <c r="B163" s="176" t="str">
        <f t="shared" si="6"/>
        <v>GÜLLE-</v>
      </c>
      <c r="C163" s="161"/>
      <c r="D163" s="161"/>
      <c r="E163" s="162"/>
      <c r="F163" s="163"/>
      <c r="G163" s="168"/>
      <c r="H163" s="164" t="s">
        <v>230</v>
      </c>
      <c r="I163" s="165"/>
      <c r="J163" s="166"/>
      <c r="K163" s="166"/>
      <c r="L163" s="167"/>
    </row>
    <row r="164" spans="1:12" s="102" customFormat="1" ht="28.5" customHeight="1">
      <c r="A164" s="66">
        <v>149</v>
      </c>
      <c r="B164" s="176" t="str">
        <f t="shared" si="6"/>
        <v>GÜLLE-</v>
      </c>
      <c r="C164" s="161"/>
      <c r="D164" s="161"/>
      <c r="E164" s="162"/>
      <c r="F164" s="163"/>
      <c r="G164" s="168"/>
      <c r="H164" s="164" t="s">
        <v>230</v>
      </c>
      <c r="I164" s="165"/>
      <c r="J164" s="166"/>
      <c r="K164" s="166"/>
      <c r="L164" s="167"/>
    </row>
    <row r="165" spans="1:12" s="102" customFormat="1" ht="28.5" customHeight="1">
      <c r="A165" s="66">
        <v>150</v>
      </c>
      <c r="B165" s="176" t="str">
        <f t="shared" si="6"/>
        <v>GÜLLE-</v>
      </c>
      <c r="C165" s="161"/>
      <c r="D165" s="161"/>
      <c r="E165" s="162"/>
      <c r="F165" s="163"/>
      <c r="G165" s="168"/>
      <c r="H165" s="164" t="s">
        <v>230</v>
      </c>
      <c r="I165" s="165"/>
      <c r="J165" s="166"/>
      <c r="K165" s="166"/>
      <c r="L165" s="167"/>
    </row>
    <row r="166" spans="1:12" s="102" customFormat="1" ht="28.5" customHeight="1">
      <c r="A166" s="66">
        <v>151</v>
      </c>
      <c r="B166" s="176" t="str">
        <f t="shared" si="6"/>
        <v>GÜLLE-</v>
      </c>
      <c r="C166" s="161"/>
      <c r="D166" s="161"/>
      <c r="E166" s="162"/>
      <c r="F166" s="163"/>
      <c r="G166" s="168"/>
      <c r="H166" s="164" t="s">
        <v>230</v>
      </c>
      <c r="I166" s="165"/>
      <c r="J166" s="166"/>
      <c r="K166" s="166"/>
      <c r="L166" s="167"/>
    </row>
    <row r="167" spans="1:12" s="102" customFormat="1" ht="28.5" customHeight="1">
      <c r="A167" s="66">
        <v>152</v>
      </c>
      <c r="B167" s="176" t="str">
        <f t="shared" si="6"/>
        <v>GÜLLE-</v>
      </c>
      <c r="C167" s="161"/>
      <c r="D167" s="161"/>
      <c r="E167" s="162"/>
      <c r="F167" s="163"/>
      <c r="G167" s="168"/>
      <c r="H167" s="164" t="s">
        <v>230</v>
      </c>
      <c r="I167" s="165"/>
      <c r="J167" s="166"/>
      <c r="K167" s="166"/>
      <c r="L167" s="167"/>
    </row>
    <row r="168" spans="1:12" s="102" customFormat="1" ht="28.5" customHeight="1">
      <c r="A168" s="66">
        <v>153</v>
      </c>
      <c r="B168" s="176" t="str">
        <f t="shared" si="6"/>
        <v>GÜLLE-</v>
      </c>
      <c r="C168" s="161"/>
      <c r="D168" s="161"/>
      <c r="E168" s="162"/>
      <c r="F168" s="163"/>
      <c r="G168" s="168"/>
      <c r="H168" s="164" t="s">
        <v>230</v>
      </c>
      <c r="I168" s="165"/>
      <c r="J168" s="166"/>
      <c r="K168" s="166"/>
      <c r="L168" s="167"/>
    </row>
    <row r="169" spans="1:12" s="102" customFormat="1" ht="28.5" customHeight="1">
      <c r="A169" s="66">
        <v>156</v>
      </c>
      <c r="B169" s="176" t="str">
        <f t="shared" si="6"/>
        <v>DİSK-</v>
      </c>
      <c r="C169" s="161"/>
      <c r="D169" s="161"/>
      <c r="E169" s="162"/>
      <c r="F169" s="163"/>
      <c r="G169" s="168"/>
      <c r="H169" s="164" t="s">
        <v>231</v>
      </c>
      <c r="I169" s="165"/>
      <c r="J169" s="166"/>
      <c r="K169" s="166"/>
      <c r="L169" s="167"/>
    </row>
    <row r="170" spans="1:12" s="102" customFormat="1" ht="28.5" customHeight="1">
      <c r="A170" s="66">
        <v>157</v>
      </c>
      <c r="B170" s="176" t="str">
        <f t="shared" si="6"/>
        <v>DİSK-</v>
      </c>
      <c r="C170" s="161"/>
      <c r="D170" s="161"/>
      <c r="E170" s="162"/>
      <c r="F170" s="163"/>
      <c r="G170" s="168"/>
      <c r="H170" s="164" t="s">
        <v>231</v>
      </c>
      <c r="I170" s="165"/>
      <c r="J170" s="166"/>
      <c r="K170" s="166"/>
      <c r="L170" s="167"/>
    </row>
    <row r="171" spans="1:12" s="102" customFormat="1" ht="28.5" customHeight="1">
      <c r="A171" s="66">
        <v>158</v>
      </c>
      <c r="B171" s="176" t="str">
        <f t="shared" si="6"/>
        <v>DİSK-</v>
      </c>
      <c r="C171" s="161"/>
      <c r="D171" s="161"/>
      <c r="E171" s="162"/>
      <c r="F171" s="163"/>
      <c r="G171" s="168"/>
      <c r="H171" s="164" t="s">
        <v>231</v>
      </c>
      <c r="I171" s="165"/>
      <c r="J171" s="166"/>
      <c r="K171" s="166"/>
      <c r="L171" s="167"/>
    </row>
    <row r="172" spans="1:12" s="102" customFormat="1" ht="28.5" customHeight="1">
      <c r="A172" s="66">
        <v>159</v>
      </c>
      <c r="B172" s="176" t="str">
        <f t="shared" si="6"/>
        <v>DİSK-</v>
      </c>
      <c r="C172" s="161"/>
      <c r="D172" s="161"/>
      <c r="E172" s="162"/>
      <c r="F172" s="163"/>
      <c r="G172" s="168"/>
      <c r="H172" s="164" t="s">
        <v>231</v>
      </c>
      <c r="I172" s="165"/>
      <c r="J172" s="166"/>
      <c r="K172" s="166"/>
      <c r="L172" s="167"/>
    </row>
    <row r="173" spans="1:12" s="102" customFormat="1" ht="28.5" customHeight="1">
      <c r="A173" s="66">
        <v>160</v>
      </c>
      <c r="B173" s="176" t="str">
        <f t="shared" si="6"/>
        <v>DİSK-</v>
      </c>
      <c r="C173" s="161"/>
      <c r="D173" s="161"/>
      <c r="E173" s="162"/>
      <c r="F173" s="163"/>
      <c r="G173" s="168"/>
      <c r="H173" s="164" t="s">
        <v>231</v>
      </c>
      <c r="I173" s="165"/>
      <c r="J173" s="166"/>
      <c r="K173" s="166"/>
      <c r="L173" s="167"/>
    </row>
    <row r="174" spans="1:12" s="102" customFormat="1" ht="28.5" customHeight="1">
      <c r="A174" s="66">
        <v>161</v>
      </c>
      <c r="B174" s="176" t="str">
        <f t="shared" si="6"/>
        <v>DİSK-</v>
      </c>
      <c r="C174" s="161"/>
      <c r="D174" s="161"/>
      <c r="E174" s="162"/>
      <c r="F174" s="163"/>
      <c r="G174" s="168"/>
      <c r="H174" s="164" t="s">
        <v>231</v>
      </c>
      <c r="I174" s="165"/>
      <c r="J174" s="166"/>
      <c r="K174" s="166"/>
      <c r="L174" s="167"/>
    </row>
    <row r="175" spans="1:12" s="102" customFormat="1" ht="28.5" customHeight="1">
      <c r="A175" s="66">
        <v>162</v>
      </c>
      <c r="B175" s="176" t="str">
        <f t="shared" si="6"/>
        <v>DİSK-</v>
      </c>
      <c r="C175" s="161"/>
      <c r="D175" s="161"/>
      <c r="E175" s="162"/>
      <c r="F175" s="163"/>
      <c r="G175" s="168"/>
      <c r="H175" s="164" t="s">
        <v>231</v>
      </c>
      <c r="I175" s="165"/>
      <c r="J175" s="166"/>
      <c r="K175" s="166"/>
      <c r="L175" s="167"/>
    </row>
    <row r="176" spans="1:12" s="102" customFormat="1" ht="28.5" customHeight="1">
      <c r="A176" s="66">
        <v>163</v>
      </c>
      <c r="B176" s="176" t="str">
        <f t="shared" si="6"/>
        <v>DİSK-</v>
      </c>
      <c r="C176" s="161"/>
      <c r="D176" s="161"/>
      <c r="E176" s="162"/>
      <c r="F176" s="163"/>
      <c r="G176" s="168"/>
      <c r="H176" s="164" t="s">
        <v>231</v>
      </c>
      <c r="I176" s="165"/>
      <c r="J176" s="166"/>
      <c r="K176" s="166"/>
      <c r="L176" s="167"/>
    </row>
    <row r="177" spans="1:12" s="102" customFormat="1" ht="28.5" customHeight="1">
      <c r="A177" s="66">
        <v>164</v>
      </c>
      <c r="B177" s="176" t="str">
        <f t="shared" si="6"/>
        <v>DİSK-</v>
      </c>
      <c r="C177" s="161"/>
      <c r="D177" s="161"/>
      <c r="E177" s="162"/>
      <c r="F177" s="163"/>
      <c r="G177" s="168"/>
      <c r="H177" s="164" t="s">
        <v>231</v>
      </c>
      <c r="I177" s="165"/>
      <c r="J177" s="166"/>
      <c r="K177" s="166"/>
      <c r="L177" s="167"/>
    </row>
    <row r="178" spans="1:12" s="102" customFormat="1" ht="28.5" customHeight="1">
      <c r="A178" s="66">
        <v>165</v>
      </c>
      <c r="B178" s="176" t="str">
        <f t="shared" si="6"/>
        <v>DİSK-</v>
      </c>
      <c r="C178" s="161"/>
      <c r="D178" s="161"/>
      <c r="E178" s="162"/>
      <c r="F178" s="163"/>
      <c r="G178" s="168"/>
      <c r="H178" s="164" t="s">
        <v>231</v>
      </c>
      <c r="I178" s="165"/>
      <c r="J178" s="166"/>
      <c r="K178" s="166"/>
      <c r="L178" s="167"/>
    </row>
    <row r="179" spans="1:12" s="102" customFormat="1" ht="28.5" customHeight="1">
      <c r="A179" s="66">
        <v>166</v>
      </c>
      <c r="B179" s="176" t="str">
        <f t="shared" si="6"/>
        <v>DİSK-</v>
      </c>
      <c r="C179" s="161"/>
      <c r="D179" s="161"/>
      <c r="E179" s="162"/>
      <c r="F179" s="163"/>
      <c r="G179" s="168"/>
      <c r="H179" s="164" t="s">
        <v>231</v>
      </c>
      <c r="I179" s="165"/>
      <c r="J179" s="166"/>
      <c r="K179" s="166"/>
      <c r="L179" s="167"/>
    </row>
    <row r="180" spans="1:12" s="102" customFormat="1" ht="28.5" customHeight="1">
      <c r="A180" s="66">
        <v>167</v>
      </c>
      <c r="B180" s="176" t="str">
        <f t="shared" si="6"/>
        <v>DİSK-</v>
      </c>
      <c r="C180" s="161"/>
      <c r="D180" s="161"/>
      <c r="E180" s="162"/>
      <c r="F180" s="163"/>
      <c r="G180" s="168"/>
      <c r="H180" s="164" t="s">
        <v>231</v>
      </c>
      <c r="I180" s="165"/>
      <c r="J180" s="166"/>
      <c r="K180" s="166"/>
      <c r="L180" s="167"/>
    </row>
    <row r="181" spans="1:12" s="102" customFormat="1" ht="28.5" customHeight="1">
      <c r="A181" s="66">
        <v>168</v>
      </c>
      <c r="B181" s="176" t="str">
        <f t="shared" si="6"/>
        <v>DİSK-</v>
      </c>
      <c r="C181" s="161"/>
      <c r="D181" s="161"/>
      <c r="E181" s="162"/>
      <c r="F181" s="163"/>
      <c r="G181" s="168"/>
      <c r="H181" s="164" t="s">
        <v>231</v>
      </c>
      <c r="I181" s="165"/>
      <c r="J181" s="166"/>
      <c r="K181" s="166"/>
      <c r="L181" s="167"/>
    </row>
    <row r="182" spans="1:12" s="102" customFormat="1" ht="28.5" customHeight="1">
      <c r="A182" s="66">
        <v>169</v>
      </c>
      <c r="B182" s="176" t="str">
        <f t="shared" si="6"/>
        <v>DİSK-</v>
      </c>
      <c r="C182" s="161"/>
      <c r="D182" s="161"/>
      <c r="E182" s="162"/>
      <c r="F182" s="163"/>
      <c r="G182" s="168"/>
      <c r="H182" s="164" t="s">
        <v>231</v>
      </c>
      <c r="I182" s="165"/>
      <c r="J182" s="166"/>
      <c r="K182" s="166"/>
      <c r="L182" s="167"/>
    </row>
    <row r="183" spans="1:12" s="102" customFormat="1" ht="28.5" customHeight="1">
      <c r="A183" s="66">
        <v>172</v>
      </c>
      <c r="B183" s="176" t="str">
        <f t="shared" si="6"/>
        <v>CİRİT-</v>
      </c>
      <c r="C183" s="161"/>
      <c r="D183" s="161"/>
      <c r="E183" s="162"/>
      <c r="F183" s="163"/>
      <c r="G183" s="168"/>
      <c r="H183" s="164" t="s">
        <v>232</v>
      </c>
      <c r="I183" s="165"/>
      <c r="J183" s="166"/>
      <c r="K183" s="166"/>
      <c r="L183" s="167"/>
    </row>
    <row r="184" spans="1:12" s="102" customFormat="1" ht="28.5" customHeight="1">
      <c r="A184" s="66">
        <v>173</v>
      </c>
      <c r="B184" s="176" t="str">
        <f t="shared" si="6"/>
        <v>CİRİT-</v>
      </c>
      <c r="C184" s="161"/>
      <c r="D184" s="161"/>
      <c r="E184" s="162"/>
      <c r="F184" s="163"/>
      <c r="G184" s="168"/>
      <c r="H184" s="164" t="s">
        <v>232</v>
      </c>
      <c r="I184" s="165"/>
      <c r="J184" s="166"/>
      <c r="K184" s="166"/>
      <c r="L184" s="167"/>
    </row>
    <row r="185" spans="1:12" s="102" customFormat="1" ht="28.5" customHeight="1">
      <c r="A185" s="66">
        <v>174</v>
      </c>
      <c r="B185" s="176" t="str">
        <f t="shared" ref="B185:B216" si="7">CONCATENATE(H185,"-",L185)</f>
        <v>CİRİT-</v>
      </c>
      <c r="C185" s="161"/>
      <c r="D185" s="161"/>
      <c r="E185" s="162"/>
      <c r="F185" s="163"/>
      <c r="G185" s="168"/>
      <c r="H185" s="164" t="s">
        <v>232</v>
      </c>
      <c r="I185" s="165"/>
      <c r="J185" s="166"/>
      <c r="K185" s="166"/>
      <c r="L185" s="167"/>
    </row>
    <row r="186" spans="1:12" s="102" customFormat="1" ht="28.5" customHeight="1">
      <c r="A186" s="66">
        <v>175</v>
      </c>
      <c r="B186" s="176" t="str">
        <f t="shared" si="7"/>
        <v>CİRİT-</v>
      </c>
      <c r="C186" s="161"/>
      <c r="D186" s="161"/>
      <c r="E186" s="162"/>
      <c r="F186" s="163"/>
      <c r="G186" s="168"/>
      <c r="H186" s="164" t="s">
        <v>232</v>
      </c>
      <c r="I186" s="165"/>
      <c r="J186" s="166"/>
      <c r="K186" s="166"/>
      <c r="L186" s="167"/>
    </row>
    <row r="187" spans="1:12" s="102" customFormat="1" ht="28.5" customHeight="1">
      <c r="A187" s="66">
        <v>176</v>
      </c>
      <c r="B187" s="176" t="str">
        <f t="shared" si="7"/>
        <v>CİRİT-</v>
      </c>
      <c r="C187" s="161"/>
      <c r="D187" s="161"/>
      <c r="E187" s="162"/>
      <c r="F187" s="163"/>
      <c r="G187" s="168"/>
      <c r="H187" s="164" t="s">
        <v>232</v>
      </c>
      <c r="I187" s="165"/>
      <c r="J187" s="166"/>
      <c r="K187" s="166"/>
      <c r="L187" s="167"/>
    </row>
    <row r="188" spans="1:12" s="102" customFormat="1" ht="28.5" customHeight="1">
      <c r="A188" s="66">
        <v>177</v>
      </c>
      <c r="B188" s="176" t="str">
        <f t="shared" si="7"/>
        <v>CİRİT-</v>
      </c>
      <c r="C188" s="161"/>
      <c r="D188" s="161"/>
      <c r="E188" s="162"/>
      <c r="F188" s="163"/>
      <c r="G188" s="168"/>
      <c r="H188" s="164" t="s">
        <v>232</v>
      </c>
      <c r="I188" s="165"/>
      <c r="J188" s="166"/>
      <c r="K188" s="166"/>
      <c r="L188" s="167"/>
    </row>
    <row r="189" spans="1:12" s="102" customFormat="1" ht="28.5" customHeight="1">
      <c r="A189" s="66">
        <v>178</v>
      </c>
      <c r="B189" s="176" t="str">
        <f t="shared" si="7"/>
        <v>CİRİT-</v>
      </c>
      <c r="C189" s="161"/>
      <c r="D189" s="161"/>
      <c r="E189" s="162"/>
      <c r="F189" s="163"/>
      <c r="G189" s="168"/>
      <c r="H189" s="164" t="s">
        <v>232</v>
      </c>
      <c r="I189" s="165"/>
      <c r="J189" s="166"/>
      <c r="K189" s="166"/>
      <c r="L189" s="167"/>
    </row>
    <row r="190" spans="1:12" s="102" customFormat="1" ht="28.5" customHeight="1">
      <c r="A190" s="66">
        <v>179</v>
      </c>
      <c r="B190" s="176" t="str">
        <f t="shared" si="7"/>
        <v>CİRİT-</v>
      </c>
      <c r="C190" s="161"/>
      <c r="D190" s="161"/>
      <c r="E190" s="162"/>
      <c r="F190" s="163"/>
      <c r="G190" s="168"/>
      <c r="H190" s="164" t="s">
        <v>232</v>
      </c>
      <c r="I190" s="165"/>
      <c r="J190" s="166"/>
      <c r="K190" s="166"/>
      <c r="L190" s="167"/>
    </row>
    <row r="191" spans="1:12" s="102" customFormat="1" ht="28.5" customHeight="1">
      <c r="A191" s="66">
        <v>180</v>
      </c>
      <c r="B191" s="176" t="str">
        <f t="shared" si="7"/>
        <v>CİRİT-</v>
      </c>
      <c r="C191" s="161"/>
      <c r="D191" s="161"/>
      <c r="E191" s="162"/>
      <c r="F191" s="163"/>
      <c r="G191" s="168"/>
      <c r="H191" s="164" t="s">
        <v>232</v>
      </c>
      <c r="I191" s="165"/>
      <c r="J191" s="166"/>
      <c r="K191" s="166"/>
      <c r="L191" s="167"/>
    </row>
    <row r="192" spans="1:12" s="102" customFormat="1" ht="28.5" customHeight="1">
      <c r="A192" s="66">
        <v>181</v>
      </c>
      <c r="B192" s="176" t="str">
        <f t="shared" si="7"/>
        <v>CİRİT-</v>
      </c>
      <c r="C192" s="161"/>
      <c r="D192" s="161"/>
      <c r="E192" s="162"/>
      <c r="F192" s="163"/>
      <c r="G192" s="168"/>
      <c r="H192" s="164" t="s">
        <v>232</v>
      </c>
      <c r="I192" s="165"/>
      <c r="J192" s="166"/>
      <c r="K192" s="166"/>
      <c r="L192" s="167"/>
    </row>
    <row r="193" spans="1:12" s="102" customFormat="1" ht="28.5" customHeight="1">
      <c r="A193" s="66">
        <v>182</v>
      </c>
      <c r="B193" s="176" t="str">
        <f t="shared" si="7"/>
        <v>CİRİT-</v>
      </c>
      <c r="C193" s="161"/>
      <c r="D193" s="161"/>
      <c r="E193" s="162"/>
      <c r="F193" s="163"/>
      <c r="G193" s="168"/>
      <c r="H193" s="164" t="s">
        <v>232</v>
      </c>
      <c r="I193" s="165"/>
      <c r="J193" s="166"/>
      <c r="K193" s="166"/>
      <c r="L193" s="167"/>
    </row>
    <row r="194" spans="1:12" s="102" customFormat="1" ht="28.5" customHeight="1">
      <c r="A194" s="66">
        <v>183</v>
      </c>
      <c r="B194" s="176" t="str">
        <f t="shared" si="7"/>
        <v>CİRİT-</v>
      </c>
      <c r="C194" s="161"/>
      <c r="D194" s="161"/>
      <c r="E194" s="162"/>
      <c r="F194" s="163"/>
      <c r="G194" s="168"/>
      <c r="H194" s="164" t="s">
        <v>232</v>
      </c>
      <c r="I194" s="165"/>
      <c r="J194" s="166"/>
      <c r="K194" s="166"/>
      <c r="L194" s="167"/>
    </row>
    <row r="195" spans="1:12" s="102" customFormat="1" ht="28.5" customHeight="1">
      <c r="A195" s="66">
        <v>184</v>
      </c>
      <c r="B195" s="176" t="str">
        <f t="shared" si="7"/>
        <v>CİRİT-</v>
      </c>
      <c r="C195" s="161"/>
      <c r="D195" s="161"/>
      <c r="E195" s="162"/>
      <c r="F195" s="163"/>
      <c r="G195" s="168"/>
      <c r="H195" s="164" t="s">
        <v>232</v>
      </c>
      <c r="I195" s="165"/>
      <c r="J195" s="166"/>
      <c r="K195" s="166"/>
      <c r="L195" s="167"/>
    </row>
    <row r="196" spans="1:12" s="102" customFormat="1" ht="28.5" customHeight="1">
      <c r="A196" s="66">
        <v>185</v>
      </c>
      <c r="B196" s="176" t="str">
        <f t="shared" si="7"/>
        <v>CİRİT-</v>
      </c>
      <c r="C196" s="161"/>
      <c r="D196" s="161"/>
      <c r="E196" s="162"/>
      <c r="F196" s="163"/>
      <c r="G196" s="168"/>
      <c r="H196" s="164" t="s">
        <v>232</v>
      </c>
      <c r="I196" s="165"/>
      <c r="J196" s="166"/>
      <c r="K196" s="166"/>
      <c r="L196" s="167"/>
    </row>
    <row r="197" spans="1:12" s="102" customFormat="1" ht="28.5" customHeight="1">
      <c r="A197" s="66">
        <v>186</v>
      </c>
      <c r="B197" s="176" t="str">
        <f t="shared" si="7"/>
        <v>ÇEKİÇ-</v>
      </c>
      <c r="C197" s="161"/>
      <c r="D197" s="161"/>
      <c r="E197" s="162"/>
      <c r="F197" s="163"/>
      <c r="G197" s="168"/>
      <c r="H197" s="164" t="s">
        <v>357</v>
      </c>
      <c r="I197" s="165"/>
      <c r="J197" s="166"/>
      <c r="K197" s="166"/>
      <c r="L197" s="167"/>
    </row>
    <row r="198" spans="1:12" s="102" customFormat="1" ht="28.5" customHeight="1">
      <c r="A198" s="66">
        <v>187</v>
      </c>
      <c r="B198" s="176" t="str">
        <f t="shared" si="7"/>
        <v>ÇEKİÇ-</v>
      </c>
      <c r="C198" s="161"/>
      <c r="D198" s="161"/>
      <c r="E198" s="162"/>
      <c r="F198" s="163"/>
      <c r="G198" s="168"/>
      <c r="H198" s="164" t="s">
        <v>357</v>
      </c>
      <c r="I198" s="165"/>
      <c r="J198" s="166"/>
      <c r="K198" s="166"/>
      <c r="L198" s="167"/>
    </row>
    <row r="199" spans="1:12" s="102" customFormat="1" ht="28.5" customHeight="1">
      <c r="A199" s="66">
        <v>188</v>
      </c>
      <c r="B199" s="176" t="str">
        <f t="shared" si="7"/>
        <v>ÇEKİÇ-</v>
      </c>
      <c r="C199" s="161"/>
      <c r="D199" s="161"/>
      <c r="E199" s="162"/>
      <c r="F199" s="163"/>
      <c r="G199" s="168"/>
      <c r="H199" s="164" t="s">
        <v>357</v>
      </c>
      <c r="I199" s="165"/>
      <c r="J199" s="166"/>
      <c r="K199" s="166"/>
      <c r="L199" s="167"/>
    </row>
    <row r="200" spans="1:12" s="102" customFormat="1" ht="28.5" customHeight="1">
      <c r="A200" s="66">
        <v>189</v>
      </c>
      <c r="B200" s="176" t="str">
        <f t="shared" si="7"/>
        <v>ÇEKİÇ-</v>
      </c>
      <c r="C200" s="161"/>
      <c r="D200" s="161"/>
      <c r="E200" s="162"/>
      <c r="F200" s="163"/>
      <c r="G200" s="168"/>
      <c r="H200" s="164" t="s">
        <v>357</v>
      </c>
      <c r="I200" s="165"/>
      <c r="J200" s="166"/>
      <c r="K200" s="166"/>
      <c r="L200" s="167"/>
    </row>
    <row r="201" spans="1:12" s="102" customFormat="1" ht="28.5" customHeight="1">
      <c r="A201" s="66">
        <v>190</v>
      </c>
      <c r="B201" s="176" t="str">
        <f t="shared" si="7"/>
        <v>ÇEKİÇ-</v>
      </c>
      <c r="C201" s="161"/>
      <c r="D201" s="161"/>
      <c r="E201" s="162"/>
      <c r="F201" s="163"/>
      <c r="G201" s="168"/>
      <c r="H201" s="164" t="s">
        <v>357</v>
      </c>
      <c r="I201" s="165"/>
      <c r="J201" s="166"/>
      <c r="K201" s="166"/>
      <c r="L201" s="167"/>
    </row>
    <row r="202" spans="1:12" s="102" customFormat="1" ht="28.5" customHeight="1">
      <c r="A202" s="66">
        <v>191</v>
      </c>
      <c r="B202" s="176" t="str">
        <f t="shared" si="7"/>
        <v>ÇEKİÇ-</v>
      </c>
      <c r="C202" s="161"/>
      <c r="D202" s="161"/>
      <c r="E202" s="162"/>
      <c r="F202" s="163"/>
      <c r="G202" s="168"/>
      <c r="H202" s="164" t="s">
        <v>357</v>
      </c>
      <c r="I202" s="165"/>
      <c r="J202" s="166"/>
      <c r="K202" s="166"/>
      <c r="L202" s="167"/>
    </row>
    <row r="203" spans="1:12" s="102" customFormat="1" ht="28.5" customHeight="1">
      <c r="A203" s="66">
        <v>192</v>
      </c>
      <c r="B203" s="176" t="str">
        <f t="shared" si="7"/>
        <v>ÇEKİÇ-</v>
      </c>
      <c r="C203" s="161"/>
      <c r="D203" s="161"/>
      <c r="E203" s="162"/>
      <c r="F203" s="163"/>
      <c r="G203" s="168"/>
      <c r="H203" s="164" t="s">
        <v>357</v>
      </c>
      <c r="I203" s="165"/>
      <c r="J203" s="166"/>
      <c r="K203" s="166"/>
      <c r="L203" s="167"/>
    </row>
    <row r="204" spans="1:12" s="102" customFormat="1" ht="28.5" customHeight="1">
      <c r="A204" s="66">
        <v>193</v>
      </c>
      <c r="B204" s="176" t="str">
        <f t="shared" si="7"/>
        <v>ÇEKİÇ-</v>
      </c>
      <c r="C204" s="161"/>
      <c r="D204" s="161"/>
      <c r="E204" s="162"/>
      <c r="F204" s="163"/>
      <c r="G204" s="168"/>
      <c r="H204" s="164" t="s">
        <v>357</v>
      </c>
      <c r="I204" s="165"/>
      <c r="J204" s="166"/>
      <c r="K204" s="166"/>
      <c r="L204" s="167"/>
    </row>
    <row r="205" spans="1:12" s="102" customFormat="1" ht="28.5" customHeight="1">
      <c r="A205" s="66">
        <v>194</v>
      </c>
      <c r="B205" s="176" t="str">
        <f t="shared" si="7"/>
        <v>ÇEKİÇ-</v>
      </c>
      <c r="C205" s="161"/>
      <c r="D205" s="161"/>
      <c r="E205" s="162"/>
      <c r="F205" s="163"/>
      <c r="G205" s="168"/>
      <c r="H205" s="164" t="s">
        <v>357</v>
      </c>
      <c r="I205" s="165"/>
      <c r="J205" s="166"/>
      <c r="K205" s="166"/>
      <c r="L205" s="167"/>
    </row>
    <row r="206" spans="1:12" s="102" customFormat="1" ht="28.5" customHeight="1">
      <c r="A206" s="66">
        <v>195</v>
      </c>
      <c r="B206" s="176" t="str">
        <f t="shared" si="7"/>
        <v>ÇEKİÇ-</v>
      </c>
      <c r="C206" s="161"/>
      <c r="D206" s="161"/>
      <c r="E206" s="162"/>
      <c r="F206" s="163"/>
      <c r="G206" s="168"/>
      <c r="H206" s="164" t="s">
        <v>357</v>
      </c>
      <c r="I206" s="165"/>
      <c r="J206" s="166"/>
      <c r="K206" s="166"/>
      <c r="L206" s="167"/>
    </row>
    <row r="207" spans="1:12" s="102" customFormat="1" ht="28.5" customHeight="1">
      <c r="A207" s="66">
        <v>196</v>
      </c>
      <c r="B207" s="176" t="str">
        <f t="shared" si="7"/>
        <v>ÇEKİÇ-</v>
      </c>
      <c r="C207" s="161"/>
      <c r="D207" s="161"/>
      <c r="E207" s="162"/>
      <c r="F207" s="163"/>
      <c r="G207" s="168"/>
      <c r="H207" s="164" t="s">
        <v>357</v>
      </c>
      <c r="I207" s="165"/>
      <c r="J207" s="166"/>
      <c r="K207" s="166"/>
      <c r="L207" s="167"/>
    </row>
    <row r="208" spans="1:12" s="102" customFormat="1" ht="28.5" customHeight="1">
      <c r="A208" s="66">
        <v>197</v>
      </c>
      <c r="B208" s="176" t="str">
        <f t="shared" si="7"/>
        <v>ÇEKİÇ-</v>
      </c>
      <c r="C208" s="161"/>
      <c r="D208" s="161"/>
      <c r="E208" s="162"/>
      <c r="F208" s="163"/>
      <c r="G208" s="168"/>
      <c r="H208" s="164" t="s">
        <v>357</v>
      </c>
      <c r="I208" s="165"/>
      <c r="J208" s="166"/>
      <c r="K208" s="166"/>
      <c r="L208" s="167"/>
    </row>
    <row r="209" spans="1:12" s="102" customFormat="1" ht="28.5" customHeight="1">
      <c r="A209" s="66">
        <v>203</v>
      </c>
      <c r="B209" s="176" t="str">
        <f t="shared" si="7"/>
        <v>UZUN-</v>
      </c>
      <c r="C209" s="161"/>
      <c r="D209" s="161"/>
      <c r="E209" s="162"/>
      <c r="F209" s="163"/>
      <c r="G209" s="168"/>
      <c r="H209" s="164" t="s">
        <v>65</v>
      </c>
      <c r="I209" s="165"/>
      <c r="J209" s="166"/>
      <c r="K209" s="166"/>
      <c r="L209" s="167"/>
    </row>
    <row r="210" spans="1:12" s="102" customFormat="1" ht="28.5" customHeight="1">
      <c r="A210" s="66">
        <v>204</v>
      </c>
      <c r="B210" s="176" t="str">
        <f t="shared" si="7"/>
        <v>UZUN-</v>
      </c>
      <c r="C210" s="161"/>
      <c r="D210" s="161"/>
      <c r="E210" s="162"/>
      <c r="F210" s="163"/>
      <c r="G210" s="168"/>
      <c r="H210" s="164" t="s">
        <v>65</v>
      </c>
      <c r="I210" s="165"/>
      <c r="J210" s="166"/>
      <c r="K210" s="166"/>
      <c r="L210" s="167"/>
    </row>
    <row r="211" spans="1:12" s="102" customFormat="1" ht="28.5" customHeight="1">
      <c r="A211" s="66">
        <v>205</v>
      </c>
      <c r="B211" s="176" t="str">
        <f t="shared" si="7"/>
        <v>UZUN-</v>
      </c>
      <c r="C211" s="161"/>
      <c r="D211" s="161"/>
      <c r="E211" s="162"/>
      <c r="F211" s="163"/>
      <c r="G211" s="168"/>
      <c r="H211" s="164" t="s">
        <v>65</v>
      </c>
      <c r="I211" s="165"/>
      <c r="J211" s="166"/>
      <c r="K211" s="166"/>
      <c r="L211" s="167"/>
    </row>
    <row r="212" spans="1:12" s="102" customFormat="1" ht="28.5" customHeight="1">
      <c r="A212" s="66">
        <v>206</v>
      </c>
      <c r="B212" s="176" t="str">
        <f t="shared" si="7"/>
        <v>UZUN-</v>
      </c>
      <c r="C212" s="161"/>
      <c r="D212" s="161"/>
      <c r="E212" s="162"/>
      <c r="F212" s="163"/>
      <c r="G212" s="168"/>
      <c r="H212" s="164" t="s">
        <v>65</v>
      </c>
      <c r="I212" s="165"/>
      <c r="J212" s="166"/>
      <c r="K212" s="166"/>
      <c r="L212" s="167"/>
    </row>
    <row r="213" spans="1:12" s="102" customFormat="1" ht="28.5" customHeight="1">
      <c r="A213" s="66">
        <v>207</v>
      </c>
      <c r="B213" s="176" t="str">
        <f t="shared" si="7"/>
        <v>UZUN-</v>
      </c>
      <c r="C213" s="161"/>
      <c r="D213" s="161"/>
      <c r="E213" s="162"/>
      <c r="F213" s="163"/>
      <c r="G213" s="168"/>
      <c r="H213" s="164" t="s">
        <v>65</v>
      </c>
      <c r="I213" s="165"/>
      <c r="J213" s="166"/>
      <c r="K213" s="166"/>
      <c r="L213" s="167"/>
    </row>
    <row r="214" spans="1:12" s="102" customFormat="1" ht="28.5" customHeight="1">
      <c r="A214" s="66">
        <v>208</v>
      </c>
      <c r="B214" s="176" t="str">
        <f t="shared" si="7"/>
        <v>UZUN-</v>
      </c>
      <c r="C214" s="161"/>
      <c r="D214" s="161"/>
      <c r="E214" s="162"/>
      <c r="F214" s="163"/>
      <c r="G214" s="168"/>
      <c r="H214" s="164" t="s">
        <v>65</v>
      </c>
      <c r="I214" s="165"/>
      <c r="J214" s="166"/>
      <c r="K214" s="166"/>
      <c r="L214" s="167"/>
    </row>
    <row r="215" spans="1:12" s="102" customFormat="1" ht="28.5" customHeight="1">
      <c r="A215" s="66">
        <v>209</v>
      </c>
      <c r="B215" s="176" t="str">
        <f t="shared" si="7"/>
        <v>UZUN-</v>
      </c>
      <c r="C215" s="161"/>
      <c r="D215" s="161"/>
      <c r="E215" s="162"/>
      <c r="F215" s="163"/>
      <c r="G215" s="168"/>
      <c r="H215" s="164" t="s">
        <v>65</v>
      </c>
      <c r="I215" s="165"/>
      <c r="J215" s="166"/>
      <c r="K215" s="166"/>
      <c r="L215" s="167"/>
    </row>
    <row r="216" spans="1:12" s="102" customFormat="1" ht="28.5" customHeight="1">
      <c r="A216" s="66">
        <v>210</v>
      </c>
      <c r="B216" s="176" t="str">
        <f t="shared" si="7"/>
        <v>UZUN-</v>
      </c>
      <c r="C216" s="161"/>
      <c r="D216" s="161"/>
      <c r="E216" s="162"/>
      <c r="F216" s="163"/>
      <c r="G216" s="168"/>
      <c r="H216" s="164" t="s">
        <v>65</v>
      </c>
      <c r="I216" s="165"/>
      <c r="J216" s="166"/>
      <c r="K216" s="166"/>
      <c r="L216" s="167"/>
    </row>
    <row r="217" spans="1:12" s="102" customFormat="1" ht="28.5" customHeight="1">
      <c r="A217" s="66">
        <v>211</v>
      </c>
      <c r="B217" s="176" t="str">
        <f t="shared" ref="B217:B248" si="8">CONCATENATE(H217,"-",L217)</f>
        <v>UZUN-</v>
      </c>
      <c r="C217" s="161"/>
      <c r="D217" s="161"/>
      <c r="E217" s="162"/>
      <c r="F217" s="163"/>
      <c r="G217" s="168"/>
      <c r="H217" s="164" t="s">
        <v>65</v>
      </c>
      <c r="I217" s="165"/>
      <c r="J217" s="166"/>
      <c r="K217" s="166"/>
      <c r="L217" s="167"/>
    </row>
    <row r="218" spans="1:12" s="102" customFormat="1" ht="28.5" customHeight="1">
      <c r="A218" s="66">
        <v>212</v>
      </c>
      <c r="B218" s="176" t="str">
        <f t="shared" si="8"/>
        <v>UZUN-</v>
      </c>
      <c r="C218" s="161"/>
      <c r="D218" s="161"/>
      <c r="E218" s="162"/>
      <c r="F218" s="163"/>
      <c r="G218" s="168"/>
      <c r="H218" s="164" t="s">
        <v>65</v>
      </c>
      <c r="I218" s="165"/>
      <c r="J218" s="166"/>
      <c r="K218" s="166"/>
      <c r="L218" s="167"/>
    </row>
    <row r="219" spans="1:12" s="102" customFormat="1" ht="28.5" customHeight="1">
      <c r="A219" s="66">
        <v>213</v>
      </c>
      <c r="B219" s="176" t="str">
        <f t="shared" si="8"/>
        <v>UZUN-</v>
      </c>
      <c r="C219" s="161"/>
      <c r="D219" s="161"/>
      <c r="E219" s="162"/>
      <c r="F219" s="163"/>
      <c r="G219" s="168"/>
      <c r="H219" s="164" t="s">
        <v>65</v>
      </c>
      <c r="I219" s="165"/>
      <c r="J219" s="166"/>
      <c r="K219" s="166"/>
      <c r="L219" s="167"/>
    </row>
    <row r="220" spans="1:12" s="102" customFormat="1" ht="28.5" customHeight="1">
      <c r="A220" s="66">
        <v>214</v>
      </c>
      <c r="B220" s="176" t="str">
        <f t="shared" si="8"/>
        <v>UZUN-</v>
      </c>
      <c r="C220" s="161"/>
      <c r="D220" s="161"/>
      <c r="E220" s="162"/>
      <c r="F220" s="163"/>
      <c r="G220" s="168"/>
      <c r="H220" s="164" t="s">
        <v>65</v>
      </c>
      <c r="I220" s="165"/>
      <c r="J220" s="166"/>
      <c r="K220" s="166"/>
      <c r="L220" s="167"/>
    </row>
    <row r="221" spans="1:12" s="102" customFormat="1" ht="28.5" customHeight="1">
      <c r="A221" s="66">
        <v>215</v>
      </c>
      <c r="B221" s="176" t="str">
        <f t="shared" si="8"/>
        <v>UZUN-</v>
      </c>
      <c r="C221" s="161"/>
      <c r="D221" s="161"/>
      <c r="E221" s="162"/>
      <c r="F221" s="163"/>
      <c r="G221" s="168"/>
      <c r="H221" s="164" t="s">
        <v>65</v>
      </c>
      <c r="I221" s="165"/>
      <c r="J221" s="166"/>
      <c r="K221" s="166"/>
      <c r="L221" s="167"/>
    </row>
    <row r="222" spans="1:12" s="102" customFormat="1" ht="28.5" customHeight="1">
      <c r="A222" s="66">
        <v>216</v>
      </c>
      <c r="B222" s="176" t="str">
        <f t="shared" si="8"/>
        <v>UZUN-</v>
      </c>
      <c r="C222" s="161"/>
      <c r="D222" s="161"/>
      <c r="E222" s="162"/>
      <c r="F222" s="163"/>
      <c r="G222" s="168"/>
      <c r="H222" s="164" t="s">
        <v>65</v>
      </c>
      <c r="I222" s="165"/>
      <c r="J222" s="166"/>
      <c r="K222" s="166"/>
      <c r="L222" s="167"/>
    </row>
    <row r="223" spans="1:12" s="102" customFormat="1" ht="28.5" customHeight="1">
      <c r="A223" s="66">
        <v>217</v>
      </c>
      <c r="B223" s="176" t="str">
        <f t="shared" si="8"/>
        <v>ÜÇADIM-</v>
      </c>
      <c r="C223" s="161"/>
      <c r="D223" s="161"/>
      <c r="E223" s="162"/>
      <c r="F223" s="163"/>
      <c r="G223" s="168"/>
      <c r="H223" s="164" t="s">
        <v>315</v>
      </c>
      <c r="I223" s="165"/>
      <c r="J223" s="166"/>
      <c r="K223" s="166"/>
      <c r="L223" s="167"/>
    </row>
    <row r="224" spans="1:12" s="102" customFormat="1" ht="28.5" customHeight="1">
      <c r="A224" s="66">
        <v>218</v>
      </c>
      <c r="B224" s="176" t="str">
        <f t="shared" si="8"/>
        <v>ÜÇADIM-</v>
      </c>
      <c r="C224" s="161"/>
      <c r="D224" s="161"/>
      <c r="E224" s="162"/>
      <c r="F224" s="163"/>
      <c r="G224" s="168"/>
      <c r="H224" s="164" t="s">
        <v>315</v>
      </c>
      <c r="I224" s="165"/>
      <c r="J224" s="166"/>
      <c r="K224" s="166"/>
      <c r="L224" s="167"/>
    </row>
    <row r="225" spans="1:12" s="102" customFormat="1" ht="28.5" customHeight="1">
      <c r="A225" s="66">
        <v>219</v>
      </c>
      <c r="B225" s="176" t="str">
        <f t="shared" si="8"/>
        <v>ÜÇADIM-</v>
      </c>
      <c r="C225" s="161"/>
      <c r="D225" s="161"/>
      <c r="E225" s="162"/>
      <c r="F225" s="163"/>
      <c r="G225" s="168"/>
      <c r="H225" s="164" t="s">
        <v>315</v>
      </c>
      <c r="I225" s="165"/>
      <c r="J225" s="166"/>
      <c r="K225" s="166"/>
      <c r="L225" s="167"/>
    </row>
    <row r="226" spans="1:12" s="102" customFormat="1" ht="28.5" customHeight="1">
      <c r="A226" s="66">
        <v>220</v>
      </c>
      <c r="B226" s="176" t="str">
        <f t="shared" si="8"/>
        <v>ÜÇADIM-</v>
      </c>
      <c r="C226" s="161"/>
      <c r="D226" s="161"/>
      <c r="E226" s="162"/>
      <c r="F226" s="163"/>
      <c r="G226" s="168"/>
      <c r="H226" s="164" t="s">
        <v>315</v>
      </c>
      <c r="I226" s="165"/>
      <c r="J226" s="166"/>
      <c r="K226" s="166"/>
      <c r="L226" s="167"/>
    </row>
    <row r="227" spans="1:12" s="102" customFormat="1" ht="28.5" customHeight="1">
      <c r="A227" s="66">
        <v>221</v>
      </c>
      <c r="B227" s="176" t="str">
        <f t="shared" si="8"/>
        <v>ÜÇADIM-</v>
      </c>
      <c r="C227" s="161"/>
      <c r="D227" s="161"/>
      <c r="E227" s="162"/>
      <c r="F227" s="163"/>
      <c r="G227" s="168"/>
      <c r="H227" s="164" t="s">
        <v>315</v>
      </c>
      <c r="I227" s="165"/>
      <c r="J227" s="166"/>
      <c r="K227" s="166"/>
      <c r="L227" s="167"/>
    </row>
    <row r="228" spans="1:12" s="102" customFormat="1" ht="28.5" customHeight="1">
      <c r="A228" s="66">
        <v>222</v>
      </c>
      <c r="B228" s="176" t="str">
        <f t="shared" si="8"/>
        <v>ÜÇADIM-</v>
      </c>
      <c r="C228" s="161"/>
      <c r="D228" s="161"/>
      <c r="E228" s="162"/>
      <c r="F228" s="163"/>
      <c r="G228" s="168"/>
      <c r="H228" s="164" t="s">
        <v>315</v>
      </c>
      <c r="I228" s="165"/>
      <c r="J228" s="166"/>
      <c r="K228" s="166"/>
      <c r="L228" s="167"/>
    </row>
    <row r="229" spans="1:12" s="102" customFormat="1" ht="28.5" customHeight="1">
      <c r="A229" s="66">
        <v>223</v>
      </c>
      <c r="B229" s="176" t="str">
        <f t="shared" si="8"/>
        <v>ÜÇADIM-</v>
      </c>
      <c r="C229" s="161"/>
      <c r="D229" s="161"/>
      <c r="E229" s="162"/>
      <c r="F229" s="163"/>
      <c r="G229" s="168"/>
      <c r="H229" s="164" t="s">
        <v>315</v>
      </c>
      <c r="I229" s="165"/>
      <c r="J229" s="166"/>
      <c r="K229" s="166"/>
      <c r="L229" s="167"/>
    </row>
    <row r="230" spans="1:12" s="102" customFormat="1" ht="28.5" customHeight="1">
      <c r="A230" s="66">
        <v>224</v>
      </c>
      <c r="B230" s="176" t="str">
        <f t="shared" si="8"/>
        <v>ÜÇADIM-</v>
      </c>
      <c r="C230" s="161"/>
      <c r="D230" s="161"/>
      <c r="E230" s="162"/>
      <c r="F230" s="163"/>
      <c r="G230" s="168"/>
      <c r="H230" s="164" t="s">
        <v>315</v>
      </c>
      <c r="I230" s="165"/>
      <c r="J230" s="166"/>
      <c r="K230" s="166"/>
      <c r="L230" s="167"/>
    </row>
    <row r="231" spans="1:12" s="102" customFormat="1" ht="28.5" customHeight="1">
      <c r="A231" s="66">
        <v>225</v>
      </c>
      <c r="B231" s="176" t="str">
        <f t="shared" si="8"/>
        <v>ÜÇADIM-</v>
      </c>
      <c r="C231" s="161"/>
      <c r="D231" s="161"/>
      <c r="E231" s="162"/>
      <c r="F231" s="163"/>
      <c r="G231" s="168"/>
      <c r="H231" s="164" t="s">
        <v>315</v>
      </c>
      <c r="I231" s="165"/>
      <c r="J231" s="166"/>
      <c r="K231" s="166"/>
      <c r="L231" s="167"/>
    </row>
    <row r="232" spans="1:12" s="102" customFormat="1" ht="28.5" customHeight="1">
      <c r="A232" s="66">
        <v>226</v>
      </c>
      <c r="B232" s="176" t="str">
        <f t="shared" si="8"/>
        <v>ÜÇADIM-</v>
      </c>
      <c r="C232" s="161"/>
      <c r="D232" s="161"/>
      <c r="E232" s="162"/>
      <c r="F232" s="163"/>
      <c r="G232" s="168"/>
      <c r="H232" s="164" t="s">
        <v>315</v>
      </c>
      <c r="I232" s="165"/>
      <c r="J232" s="166"/>
      <c r="K232" s="166"/>
      <c r="L232" s="167"/>
    </row>
    <row r="233" spans="1:12" s="102" customFormat="1" ht="28.5" customHeight="1">
      <c r="A233" s="66">
        <v>227</v>
      </c>
      <c r="B233" s="176" t="str">
        <f t="shared" si="8"/>
        <v>ÜÇADIM-</v>
      </c>
      <c r="C233" s="161"/>
      <c r="D233" s="161"/>
      <c r="E233" s="162"/>
      <c r="F233" s="163"/>
      <c r="G233" s="168"/>
      <c r="H233" s="164" t="s">
        <v>315</v>
      </c>
      <c r="I233" s="165"/>
      <c r="J233" s="166"/>
      <c r="K233" s="166"/>
      <c r="L233" s="167"/>
    </row>
    <row r="234" spans="1:12" s="102" customFormat="1" ht="28.5" customHeight="1">
      <c r="A234" s="66">
        <v>228</v>
      </c>
      <c r="B234" s="176" t="str">
        <f t="shared" si="8"/>
        <v>ÜÇADIM-</v>
      </c>
      <c r="C234" s="161"/>
      <c r="D234" s="161"/>
      <c r="E234" s="162"/>
      <c r="F234" s="163"/>
      <c r="G234" s="168"/>
      <c r="H234" s="164" t="s">
        <v>315</v>
      </c>
      <c r="I234" s="165"/>
      <c r="J234" s="166"/>
      <c r="K234" s="166"/>
      <c r="L234" s="167"/>
    </row>
    <row r="235" spans="1:12" s="102" customFormat="1" ht="28.5" customHeight="1">
      <c r="A235" s="66">
        <v>229</v>
      </c>
      <c r="B235" s="176" t="str">
        <f t="shared" si="8"/>
        <v>ÜÇADIM-</v>
      </c>
      <c r="C235" s="161"/>
      <c r="D235" s="161"/>
      <c r="E235" s="162"/>
      <c r="F235" s="163"/>
      <c r="G235" s="168"/>
      <c r="H235" s="164" t="s">
        <v>315</v>
      </c>
      <c r="I235" s="165"/>
      <c r="J235" s="166"/>
      <c r="K235" s="166"/>
      <c r="L235" s="167"/>
    </row>
    <row r="236" spans="1:12" s="102" customFormat="1" ht="28.5" customHeight="1">
      <c r="A236" s="66">
        <v>230</v>
      </c>
      <c r="B236" s="176" t="str">
        <f t="shared" si="8"/>
        <v>ÜÇADIM-</v>
      </c>
      <c r="C236" s="161"/>
      <c r="D236" s="161"/>
      <c r="E236" s="162"/>
      <c r="F236" s="163"/>
      <c r="G236" s="168"/>
      <c r="H236" s="164" t="s">
        <v>315</v>
      </c>
      <c r="I236" s="165"/>
      <c r="J236" s="166"/>
      <c r="K236" s="166"/>
      <c r="L236" s="167"/>
    </row>
    <row r="237" spans="1:12" s="102" customFormat="1" ht="28.5" customHeight="1">
      <c r="A237" s="66">
        <v>231</v>
      </c>
      <c r="B237" s="176" t="str">
        <f t="shared" si="8"/>
        <v>ÜÇADIM-</v>
      </c>
      <c r="C237" s="161"/>
      <c r="D237" s="161"/>
      <c r="E237" s="162"/>
      <c r="F237" s="163"/>
      <c r="G237" s="168"/>
      <c r="H237" s="164" t="s">
        <v>315</v>
      </c>
      <c r="I237" s="165"/>
      <c r="J237" s="166"/>
      <c r="K237" s="166"/>
      <c r="L237" s="167"/>
    </row>
    <row r="238" spans="1:12" s="102" customFormat="1" ht="28.5" customHeight="1">
      <c r="A238" s="66">
        <v>232</v>
      </c>
      <c r="B238" s="176" t="str">
        <f t="shared" si="8"/>
        <v>ÜÇADIM-</v>
      </c>
      <c r="C238" s="161"/>
      <c r="D238" s="161"/>
      <c r="E238" s="162"/>
      <c r="F238" s="163"/>
      <c r="G238" s="168"/>
      <c r="H238" s="164" t="s">
        <v>315</v>
      </c>
      <c r="I238" s="165"/>
      <c r="J238" s="166"/>
      <c r="K238" s="166"/>
      <c r="L238" s="167"/>
    </row>
    <row r="239" spans="1:12" s="102" customFormat="1" ht="28.5" customHeight="1">
      <c r="A239" s="66">
        <v>234</v>
      </c>
      <c r="B239" s="176" t="str">
        <f t="shared" si="8"/>
        <v>YÜKSEK-</v>
      </c>
      <c r="C239" s="161"/>
      <c r="D239" s="161"/>
      <c r="E239" s="162"/>
      <c r="F239" s="163"/>
      <c r="G239" s="168"/>
      <c r="H239" s="164" t="s">
        <v>66</v>
      </c>
      <c r="I239" s="165"/>
      <c r="J239" s="166"/>
      <c r="K239" s="166"/>
      <c r="L239" s="167"/>
    </row>
    <row r="240" spans="1:12" s="102" customFormat="1" ht="28.5" customHeight="1">
      <c r="A240" s="66">
        <v>235</v>
      </c>
      <c r="B240" s="176" t="str">
        <f t="shared" si="8"/>
        <v>YÜKSEK-</v>
      </c>
      <c r="C240" s="161"/>
      <c r="D240" s="161"/>
      <c r="E240" s="162"/>
      <c r="F240" s="163"/>
      <c r="G240" s="168"/>
      <c r="H240" s="164" t="s">
        <v>66</v>
      </c>
      <c r="I240" s="165"/>
      <c r="J240" s="166"/>
      <c r="K240" s="166"/>
      <c r="L240" s="167"/>
    </row>
    <row r="241" spans="1:12" s="102" customFormat="1" ht="28.5" customHeight="1">
      <c r="A241" s="66">
        <v>236</v>
      </c>
      <c r="B241" s="176" t="str">
        <f t="shared" si="8"/>
        <v>YÜKSEK-</v>
      </c>
      <c r="C241" s="161"/>
      <c r="D241" s="161"/>
      <c r="E241" s="162"/>
      <c r="F241" s="163"/>
      <c r="G241" s="168"/>
      <c r="H241" s="164" t="s">
        <v>66</v>
      </c>
      <c r="I241" s="165"/>
      <c r="J241" s="166"/>
      <c r="K241" s="166"/>
      <c r="L241" s="167"/>
    </row>
    <row r="242" spans="1:12" s="102" customFormat="1" ht="28.5" customHeight="1">
      <c r="A242" s="66">
        <v>237</v>
      </c>
      <c r="B242" s="176" t="str">
        <f t="shared" si="8"/>
        <v>YÜKSEK-</v>
      </c>
      <c r="C242" s="161"/>
      <c r="D242" s="161"/>
      <c r="E242" s="162"/>
      <c r="F242" s="163"/>
      <c r="G242" s="168"/>
      <c r="H242" s="164" t="s">
        <v>66</v>
      </c>
      <c r="I242" s="165"/>
      <c r="J242" s="166"/>
      <c r="K242" s="166"/>
      <c r="L242" s="167"/>
    </row>
    <row r="243" spans="1:12" s="102" customFormat="1" ht="28.5" customHeight="1">
      <c r="A243" s="66">
        <v>238</v>
      </c>
      <c r="B243" s="176" t="str">
        <f t="shared" si="8"/>
        <v>YÜKSEK-</v>
      </c>
      <c r="C243" s="161"/>
      <c r="D243" s="161"/>
      <c r="E243" s="162"/>
      <c r="F243" s="163"/>
      <c r="G243" s="168"/>
      <c r="H243" s="164" t="s">
        <v>66</v>
      </c>
      <c r="I243" s="165"/>
      <c r="J243" s="166"/>
      <c r="K243" s="166"/>
      <c r="L243" s="167"/>
    </row>
    <row r="244" spans="1:12" s="102" customFormat="1" ht="28.5" customHeight="1">
      <c r="A244" s="66">
        <v>239</v>
      </c>
      <c r="B244" s="176" t="str">
        <f t="shared" si="8"/>
        <v>YÜKSEK-</v>
      </c>
      <c r="C244" s="161"/>
      <c r="D244" s="161"/>
      <c r="E244" s="162"/>
      <c r="F244" s="163"/>
      <c r="G244" s="168"/>
      <c r="H244" s="164" t="s">
        <v>66</v>
      </c>
      <c r="I244" s="165"/>
      <c r="J244" s="166"/>
      <c r="K244" s="166"/>
      <c r="L244" s="167"/>
    </row>
    <row r="245" spans="1:12" s="102" customFormat="1" ht="28.5" customHeight="1">
      <c r="A245" s="66">
        <v>240</v>
      </c>
      <c r="B245" s="176" t="str">
        <f t="shared" si="8"/>
        <v>YÜKSEK-</v>
      </c>
      <c r="C245" s="161"/>
      <c r="D245" s="161"/>
      <c r="E245" s="162"/>
      <c r="F245" s="163"/>
      <c r="G245" s="168"/>
      <c r="H245" s="164" t="s">
        <v>66</v>
      </c>
      <c r="I245" s="165"/>
      <c r="J245" s="166"/>
      <c r="K245" s="166"/>
      <c r="L245" s="167"/>
    </row>
    <row r="246" spans="1:12" s="102" customFormat="1" ht="28.5" customHeight="1">
      <c r="A246" s="66">
        <v>241</v>
      </c>
      <c r="B246" s="176" t="str">
        <f t="shared" si="8"/>
        <v>YÜKSEK-</v>
      </c>
      <c r="C246" s="161"/>
      <c r="D246" s="161"/>
      <c r="E246" s="162"/>
      <c r="F246" s="163"/>
      <c r="G246" s="168"/>
      <c r="H246" s="164" t="s">
        <v>66</v>
      </c>
      <c r="I246" s="165"/>
      <c r="J246" s="166"/>
      <c r="K246" s="166"/>
      <c r="L246" s="167"/>
    </row>
    <row r="247" spans="1:12" s="102" customFormat="1" ht="28.5" customHeight="1">
      <c r="A247" s="66">
        <v>242</v>
      </c>
      <c r="B247" s="176" t="str">
        <f t="shared" si="8"/>
        <v>YÜKSEK-</v>
      </c>
      <c r="C247" s="161"/>
      <c r="D247" s="161"/>
      <c r="E247" s="162"/>
      <c r="F247" s="163"/>
      <c r="G247" s="168"/>
      <c r="H247" s="164" t="s">
        <v>66</v>
      </c>
      <c r="I247" s="165"/>
      <c r="J247" s="166"/>
      <c r="K247" s="166"/>
      <c r="L247" s="167"/>
    </row>
    <row r="248" spans="1:12" s="102" customFormat="1" ht="28.5" customHeight="1">
      <c r="A248" s="66">
        <v>243</v>
      </c>
      <c r="B248" s="176" t="str">
        <f t="shared" si="8"/>
        <v>YÜKSEK-</v>
      </c>
      <c r="C248" s="161"/>
      <c r="D248" s="161"/>
      <c r="E248" s="162"/>
      <c r="F248" s="163"/>
      <c r="G248" s="168"/>
      <c r="H248" s="164" t="s">
        <v>66</v>
      </c>
      <c r="I248" s="165"/>
      <c r="J248" s="166"/>
      <c r="K248" s="166"/>
      <c r="L248" s="167"/>
    </row>
    <row r="249" spans="1:12" s="102" customFormat="1" ht="28.5" customHeight="1">
      <c r="A249" s="66">
        <v>244</v>
      </c>
      <c r="B249" s="176" t="str">
        <f t="shared" ref="B249:B260" si="9">CONCATENATE(H249,"-",L249)</f>
        <v>YÜKSEK-</v>
      </c>
      <c r="C249" s="161"/>
      <c r="D249" s="161"/>
      <c r="E249" s="162"/>
      <c r="F249" s="163"/>
      <c r="G249" s="168"/>
      <c r="H249" s="164" t="s">
        <v>66</v>
      </c>
      <c r="I249" s="165"/>
      <c r="J249" s="166"/>
      <c r="K249" s="166"/>
      <c r="L249" s="167"/>
    </row>
    <row r="250" spans="1:12" s="102" customFormat="1" ht="28.5" customHeight="1">
      <c r="A250" s="66">
        <v>245</v>
      </c>
      <c r="B250" s="176" t="str">
        <f t="shared" si="9"/>
        <v>YÜKSEK-</v>
      </c>
      <c r="C250" s="161"/>
      <c r="D250" s="161"/>
      <c r="E250" s="162"/>
      <c r="F250" s="163"/>
      <c r="G250" s="168"/>
      <c r="H250" s="164" t="s">
        <v>66</v>
      </c>
      <c r="I250" s="165"/>
      <c r="J250" s="166"/>
      <c r="K250" s="166"/>
      <c r="L250" s="167"/>
    </row>
    <row r="251" spans="1:12" s="102" customFormat="1" ht="28.5" customHeight="1">
      <c r="A251" s="66">
        <v>247</v>
      </c>
      <c r="B251" s="176" t="str">
        <f t="shared" si="9"/>
        <v>SIRIK-</v>
      </c>
      <c r="C251" s="161"/>
      <c r="D251" s="161"/>
      <c r="E251" s="162"/>
      <c r="F251" s="163"/>
      <c r="G251" s="168"/>
      <c r="H251" s="164" t="s">
        <v>316</v>
      </c>
      <c r="I251" s="165"/>
      <c r="J251" s="166"/>
      <c r="K251" s="166"/>
      <c r="L251" s="167"/>
    </row>
    <row r="252" spans="1:12" s="102" customFormat="1" ht="28.5" customHeight="1">
      <c r="A252" s="66">
        <v>248</v>
      </c>
      <c r="B252" s="176" t="str">
        <f t="shared" si="9"/>
        <v>SIRIK-</v>
      </c>
      <c r="C252" s="161"/>
      <c r="D252" s="161"/>
      <c r="E252" s="162"/>
      <c r="F252" s="163"/>
      <c r="G252" s="168"/>
      <c r="H252" s="164" t="s">
        <v>316</v>
      </c>
      <c r="I252" s="165"/>
      <c r="J252" s="166"/>
      <c r="K252" s="166"/>
      <c r="L252" s="167"/>
    </row>
    <row r="253" spans="1:12" s="102" customFormat="1" ht="28.5" customHeight="1">
      <c r="A253" s="66">
        <v>249</v>
      </c>
      <c r="B253" s="176" t="str">
        <f t="shared" si="9"/>
        <v>SIRIK-</v>
      </c>
      <c r="C253" s="161"/>
      <c r="D253" s="161"/>
      <c r="E253" s="162"/>
      <c r="F253" s="163"/>
      <c r="G253" s="168"/>
      <c r="H253" s="164" t="s">
        <v>316</v>
      </c>
      <c r="I253" s="165"/>
      <c r="J253" s="166"/>
      <c r="K253" s="166"/>
      <c r="L253" s="167"/>
    </row>
    <row r="254" spans="1:12" s="102" customFormat="1" ht="28.5" customHeight="1">
      <c r="A254" s="66">
        <v>250</v>
      </c>
      <c r="B254" s="176" t="str">
        <f t="shared" si="9"/>
        <v>SIRIK-</v>
      </c>
      <c r="C254" s="161"/>
      <c r="D254" s="161"/>
      <c r="E254" s="162"/>
      <c r="F254" s="163"/>
      <c r="G254" s="168"/>
      <c r="H254" s="164" t="s">
        <v>316</v>
      </c>
      <c r="I254" s="165"/>
      <c r="J254" s="166"/>
      <c r="K254" s="166"/>
      <c r="L254" s="167"/>
    </row>
    <row r="255" spans="1:12" s="102" customFormat="1" ht="28.5" customHeight="1">
      <c r="A255" s="66">
        <v>251</v>
      </c>
      <c r="B255" s="176" t="str">
        <f t="shared" si="9"/>
        <v>SIRIK-</v>
      </c>
      <c r="C255" s="161"/>
      <c r="D255" s="161"/>
      <c r="E255" s="162"/>
      <c r="F255" s="163"/>
      <c r="G255" s="168"/>
      <c r="H255" s="164" t="s">
        <v>316</v>
      </c>
      <c r="I255" s="165"/>
      <c r="J255" s="166"/>
      <c r="K255" s="166"/>
      <c r="L255" s="167"/>
    </row>
    <row r="256" spans="1:12" s="102" customFormat="1" ht="28.5" customHeight="1">
      <c r="A256" s="66">
        <v>252</v>
      </c>
      <c r="B256" s="176" t="str">
        <f t="shared" si="9"/>
        <v>SIRIK-</v>
      </c>
      <c r="C256" s="161"/>
      <c r="D256" s="161"/>
      <c r="E256" s="162"/>
      <c r="F256" s="163"/>
      <c r="G256" s="168"/>
      <c r="H256" s="164" t="s">
        <v>316</v>
      </c>
      <c r="I256" s="165"/>
      <c r="J256" s="166"/>
      <c r="K256" s="166"/>
      <c r="L256" s="167"/>
    </row>
    <row r="257" spans="1:12" s="102" customFormat="1" ht="28.5" customHeight="1">
      <c r="A257" s="66">
        <v>253</v>
      </c>
      <c r="B257" s="176" t="str">
        <f t="shared" si="9"/>
        <v>SIRIK-</v>
      </c>
      <c r="C257" s="161"/>
      <c r="D257" s="161"/>
      <c r="E257" s="162"/>
      <c r="F257" s="163"/>
      <c r="G257" s="168"/>
      <c r="H257" s="164" t="s">
        <v>316</v>
      </c>
      <c r="I257" s="165"/>
      <c r="J257" s="166"/>
      <c r="K257" s="166"/>
      <c r="L257" s="167"/>
    </row>
    <row r="258" spans="1:12" s="102" customFormat="1" ht="28.5" customHeight="1">
      <c r="A258" s="66">
        <v>255</v>
      </c>
      <c r="B258" s="176" t="str">
        <f t="shared" si="9"/>
        <v>YÜRÜYÜŞ-</v>
      </c>
      <c r="C258" s="161"/>
      <c r="D258" s="161"/>
      <c r="E258" s="162"/>
      <c r="F258" s="163"/>
      <c r="G258" s="168"/>
      <c r="H258" s="164" t="s">
        <v>1349</v>
      </c>
      <c r="I258" s="165"/>
      <c r="J258" s="166"/>
      <c r="K258" s="166"/>
      <c r="L258" s="167"/>
    </row>
    <row r="259" spans="1:12" s="102" customFormat="1" ht="28.5" customHeight="1">
      <c r="A259" s="66">
        <v>256</v>
      </c>
      <c r="B259" s="176" t="str">
        <f t="shared" si="9"/>
        <v>YÜRÜYÜŞ-</v>
      </c>
      <c r="C259" s="161"/>
      <c r="D259" s="161"/>
      <c r="E259" s="162"/>
      <c r="F259" s="163"/>
      <c r="G259" s="168"/>
      <c r="H259" s="164" t="s">
        <v>1349</v>
      </c>
      <c r="I259" s="165"/>
      <c r="J259" s="166"/>
      <c r="K259" s="166"/>
      <c r="L259" s="167"/>
    </row>
    <row r="260" spans="1:12" s="102" customFormat="1" ht="28.5" customHeight="1">
      <c r="A260" s="66">
        <v>257</v>
      </c>
      <c r="B260" s="176" t="str">
        <f t="shared" si="9"/>
        <v>YÜRÜYÜŞ-</v>
      </c>
      <c r="C260" s="161"/>
      <c r="D260" s="161"/>
      <c r="E260" s="162"/>
      <c r="F260" s="163"/>
      <c r="G260" s="168"/>
      <c r="H260" s="164" t="s">
        <v>1349</v>
      </c>
      <c r="I260" s="165"/>
      <c r="J260" s="166"/>
      <c r="K260" s="166"/>
      <c r="L260" s="167"/>
    </row>
  </sheetData>
  <autoFilter ref="A3:L260"/>
  <mergeCells count="3">
    <mergeCell ref="A1:L1"/>
    <mergeCell ref="A2:F2"/>
    <mergeCell ref="I2:L2"/>
  </mergeCells>
  <conditionalFormatting sqref="E4:E707">
    <cfRule type="cellIs" dxfId="101" priority="53" stopIfTrue="1" operator="between">
      <formula>35065</formula>
      <formula>36160</formula>
    </cfRule>
  </conditionalFormatting>
  <printOptions horizontalCentered="1"/>
  <pageMargins left="0.23622047244094491" right="0.23622047244094491" top="0.62992125984251968" bottom="0.23622047244094491" header="0.35433070866141736" footer="0.15748031496062992"/>
  <pageSetup paperSize="9" scale="47" orientation="portrait" horizontalDpi="300" verticalDpi="300" r:id="rId1"/>
  <headerFooter alignWithMargins="0"/>
  <rowBreaks count="2" manualBreakCount="2">
    <brk id="51" max="11" man="1"/>
    <brk id="156" max="11" man="1"/>
  </rowBreaks>
</worksheet>
</file>

<file path=xl/worksheets/sheet30.xml><?xml version="1.0" encoding="utf-8"?>
<worksheet xmlns="http://schemas.openxmlformats.org/spreadsheetml/2006/main" xmlns:r="http://schemas.openxmlformats.org/officeDocument/2006/relationships">
  <sheetPr>
    <tabColor rgb="FF7030A0"/>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20.42578125" style="40" customWidth="1"/>
    <col min="14" max="14" width="31"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977</v>
      </c>
      <c r="E3" s="590"/>
      <c r="F3" s="591" t="s">
        <v>514</v>
      </c>
      <c r="G3" s="591"/>
      <c r="H3" s="607" t="s">
        <v>1267</v>
      </c>
      <c r="I3" s="592"/>
      <c r="J3" s="592"/>
      <c r="K3" s="592"/>
      <c r="L3" s="592"/>
      <c r="M3" s="259" t="s">
        <v>513</v>
      </c>
      <c r="N3" s="593" t="s">
        <v>1292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2220</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t="s">
        <v>2294</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50.25" customHeight="1">
      <c r="A8" s="57">
        <v>1</v>
      </c>
      <c r="B8" s="231"/>
      <c r="C8" s="94"/>
      <c r="D8" s="232"/>
      <c r="E8" s="143"/>
      <c r="F8" s="95"/>
      <c r="G8" s="209"/>
      <c r="H8" s="21"/>
      <c r="I8" s="57">
        <v>1</v>
      </c>
      <c r="J8" s="172" t="s">
        <v>126</v>
      </c>
      <c r="K8" s="209">
        <v>563</v>
      </c>
      <c r="L8" s="94">
        <v>34714</v>
      </c>
      <c r="M8" s="173" t="s">
        <v>1661</v>
      </c>
      <c r="N8" s="173" t="s">
        <v>1660</v>
      </c>
      <c r="O8" s="95">
        <v>2235</v>
      </c>
      <c r="P8" s="230">
        <v>2</v>
      </c>
      <c r="T8" s="189">
        <v>1174</v>
      </c>
      <c r="U8" s="190">
        <v>93</v>
      </c>
    </row>
    <row r="9" spans="1:21" s="18" customFormat="1" ht="50.25" customHeight="1">
      <c r="A9" s="57">
        <v>2</v>
      </c>
      <c r="B9" s="231"/>
      <c r="C9" s="94"/>
      <c r="D9" s="232"/>
      <c r="E9" s="143"/>
      <c r="F9" s="95"/>
      <c r="G9" s="209"/>
      <c r="H9" s="21"/>
      <c r="I9" s="57">
        <v>2</v>
      </c>
      <c r="J9" s="172" t="s">
        <v>127</v>
      </c>
      <c r="K9" s="209">
        <v>781</v>
      </c>
      <c r="L9" s="94">
        <v>35321</v>
      </c>
      <c r="M9" s="173" t="s">
        <v>1888</v>
      </c>
      <c r="N9" s="173" t="s">
        <v>1887</v>
      </c>
      <c r="O9" s="95">
        <v>2520</v>
      </c>
      <c r="P9" s="230">
        <v>6</v>
      </c>
      <c r="T9" s="189">
        <v>1176</v>
      </c>
      <c r="U9" s="190">
        <v>92</v>
      </c>
    </row>
    <row r="10" spans="1:21" s="18" customFormat="1" ht="50.25" customHeight="1">
      <c r="A10" s="57">
        <v>3</v>
      </c>
      <c r="B10" s="231"/>
      <c r="C10" s="94"/>
      <c r="D10" s="232"/>
      <c r="E10" s="143"/>
      <c r="F10" s="95"/>
      <c r="G10" s="209"/>
      <c r="H10" s="21"/>
      <c r="I10" s="57">
        <v>3</v>
      </c>
      <c r="J10" s="172" t="s">
        <v>128</v>
      </c>
      <c r="K10" s="209">
        <v>858</v>
      </c>
      <c r="L10" s="94">
        <v>33765</v>
      </c>
      <c r="M10" s="173" t="s">
        <v>1985</v>
      </c>
      <c r="N10" s="173" t="s">
        <v>1986</v>
      </c>
      <c r="O10" s="95">
        <v>2399</v>
      </c>
      <c r="P10" s="230">
        <v>5</v>
      </c>
      <c r="T10" s="189">
        <v>1178</v>
      </c>
      <c r="U10" s="190">
        <v>91</v>
      </c>
    </row>
    <row r="11" spans="1:21" s="18" customFormat="1" ht="50.25" customHeight="1">
      <c r="A11" s="57">
        <v>4</v>
      </c>
      <c r="B11" s="231"/>
      <c r="C11" s="94"/>
      <c r="D11" s="232"/>
      <c r="E11" s="143"/>
      <c r="F11" s="95"/>
      <c r="G11" s="209"/>
      <c r="H11" s="21"/>
      <c r="I11" s="57">
        <v>4</v>
      </c>
      <c r="J11" s="172" t="s">
        <v>129</v>
      </c>
      <c r="K11" s="209">
        <v>662</v>
      </c>
      <c r="L11" s="94">
        <v>33660</v>
      </c>
      <c r="M11" s="173" t="s">
        <v>1755</v>
      </c>
      <c r="N11" s="173" t="s">
        <v>1756</v>
      </c>
      <c r="O11" s="95">
        <v>2371</v>
      </c>
      <c r="P11" s="230">
        <v>4</v>
      </c>
      <c r="T11" s="189">
        <v>1180</v>
      </c>
      <c r="U11" s="190">
        <v>90</v>
      </c>
    </row>
    <row r="12" spans="1:21" s="18" customFormat="1" ht="50.25" customHeight="1">
      <c r="A12" s="57">
        <v>5</v>
      </c>
      <c r="B12" s="231"/>
      <c r="C12" s="94"/>
      <c r="D12" s="232"/>
      <c r="E12" s="143"/>
      <c r="F12" s="95"/>
      <c r="G12" s="209"/>
      <c r="H12" s="21"/>
      <c r="I12" s="57">
        <v>5</v>
      </c>
      <c r="J12" s="172" t="s">
        <v>130</v>
      </c>
      <c r="K12" s="209">
        <v>619</v>
      </c>
      <c r="L12" s="94">
        <v>33433</v>
      </c>
      <c r="M12" s="173" t="s">
        <v>1720</v>
      </c>
      <c r="N12" s="173" t="s">
        <v>1719</v>
      </c>
      <c r="O12" s="95">
        <v>2210</v>
      </c>
      <c r="P12" s="230">
        <v>1</v>
      </c>
      <c r="T12" s="189">
        <v>1182</v>
      </c>
      <c r="U12" s="190">
        <v>89</v>
      </c>
    </row>
    <row r="13" spans="1:21" s="18" customFormat="1" ht="50.25" customHeight="1">
      <c r="A13" s="57">
        <v>6</v>
      </c>
      <c r="B13" s="231"/>
      <c r="C13" s="94"/>
      <c r="D13" s="232"/>
      <c r="E13" s="143"/>
      <c r="F13" s="95"/>
      <c r="G13" s="209"/>
      <c r="H13" s="21"/>
      <c r="I13" s="57">
        <v>6</v>
      </c>
      <c r="J13" s="172" t="s">
        <v>131</v>
      </c>
      <c r="K13" s="209">
        <v>611</v>
      </c>
      <c r="L13" s="94">
        <v>34100</v>
      </c>
      <c r="M13" s="173" t="s">
        <v>1701</v>
      </c>
      <c r="N13" s="173" t="s">
        <v>1700</v>
      </c>
      <c r="O13" s="95">
        <v>2250</v>
      </c>
      <c r="P13" s="230">
        <v>3</v>
      </c>
      <c r="T13" s="189">
        <v>1184</v>
      </c>
      <c r="U13" s="190">
        <v>88</v>
      </c>
    </row>
    <row r="14" spans="1:21" s="18" customFormat="1" ht="50.25" customHeight="1">
      <c r="A14" s="57">
        <v>7</v>
      </c>
      <c r="B14" s="231"/>
      <c r="C14" s="94"/>
      <c r="D14" s="232"/>
      <c r="E14" s="143"/>
      <c r="F14" s="95"/>
      <c r="G14" s="209"/>
      <c r="H14" s="21"/>
      <c r="I14" s="201" t="s">
        <v>16</v>
      </c>
      <c r="J14" s="202"/>
      <c r="K14" s="202"/>
      <c r="L14" s="202"/>
      <c r="M14" s="205" t="s">
        <v>348</v>
      </c>
      <c r="N14" s="206" t="s">
        <v>2295</v>
      </c>
      <c r="O14" s="202"/>
      <c r="P14" s="203"/>
      <c r="T14" s="189">
        <v>1190</v>
      </c>
      <c r="U14" s="190">
        <v>85</v>
      </c>
    </row>
    <row r="15" spans="1:21" s="18" customFormat="1" ht="50.25"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50.25" customHeight="1">
      <c r="A16" s="57">
        <v>9</v>
      </c>
      <c r="B16" s="231"/>
      <c r="C16" s="94"/>
      <c r="D16" s="232"/>
      <c r="E16" s="143"/>
      <c r="F16" s="95"/>
      <c r="G16" s="209"/>
      <c r="H16" s="21"/>
      <c r="I16" s="57">
        <v>1</v>
      </c>
      <c r="J16" s="172" t="s">
        <v>132</v>
      </c>
      <c r="K16" s="209">
        <v>709</v>
      </c>
      <c r="L16" s="94" t="s">
        <v>1807</v>
      </c>
      <c r="M16" s="173" t="s">
        <v>1808</v>
      </c>
      <c r="N16" s="173" t="s">
        <v>1806</v>
      </c>
      <c r="O16" s="95">
        <v>2700</v>
      </c>
      <c r="P16" s="230">
        <v>5</v>
      </c>
      <c r="T16" s="189">
        <v>1194</v>
      </c>
      <c r="U16" s="190">
        <v>83</v>
      </c>
    </row>
    <row r="17" spans="1:21" s="18" customFormat="1" ht="50.25" customHeight="1">
      <c r="A17" s="57">
        <v>10</v>
      </c>
      <c r="B17" s="231"/>
      <c r="C17" s="94"/>
      <c r="D17" s="232"/>
      <c r="E17" s="143"/>
      <c r="F17" s="95"/>
      <c r="G17" s="209"/>
      <c r="H17" s="21"/>
      <c r="I17" s="57">
        <v>2</v>
      </c>
      <c r="J17" s="172" t="s">
        <v>133</v>
      </c>
      <c r="K17" s="209">
        <v>769</v>
      </c>
      <c r="L17" s="94">
        <v>34312</v>
      </c>
      <c r="M17" s="173" t="s">
        <v>1873</v>
      </c>
      <c r="N17" s="173" t="s">
        <v>1874</v>
      </c>
      <c r="O17" s="95">
        <v>2406</v>
      </c>
      <c r="P17" s="230">
        <v>4</v>
      </c>
      <c r="T17" s="189">
        <v>1196</v>
      </c>
      <c r="U17" s="190">
        <v>82</v>
      </c>
    </row>
    <row r="18" spans="1:21" s="18" customFormat="1" ht="50.25" customHeight="1">
      <c r="A18" s="57">
        <v>11</v>
      </c>
      <c r="B18" s="231"/>
      <c r="C18" s="94"/>
      <c r="D18" s="232"/>
      <c r="E18" s="143"/>
      <c r="F18" s="95"/>
      <c r="G18" s="209"/>
      <c r="H18" s="21"/>
      <c r="I18" s="57">
        <v>3</v>
      </c>
      <c r="J18" s="172" t="s">
        <v>134</v>
      </c>
      <c r="K18" s="209">
        <v>792</v>
      </c>
      <c r="L18" s="94">
        <v>33986</v>
      </c>
      <c r="M18" s="173" t="s">
        <v>1902</v>
      </c>
      <c r="N18" s="173" t="s">
        <v>1903</v>
      </c>
      <c r="O18" s="403" t="s">
        <v>2278</v>
      </c>
      <c r="P18" s="230"/>
      <c r="T18" s="189">
        <v>1198</v>
      </c>
      <c r="U18" s="190">
        <v>81</v>
      </c>
    </row>
    <row r="19" spans="1:21" s="18" customFormat="1" ht="50.25" customHeight="1">
      <c r="A19" s="57">
        <v>12</v>
      </c>
      <c r="B19" s="231"/>
      <c r="C19" s="94"/>
      <c r="D19" s="232"/>
      <c r="E19" s="143"/>
      <c r="F19" s="95"/>
      <c r="G19" s="209"/>
      <c r="H19" s="21"/>
      <c r="I19" s="57">
        <v>4</v>
      </c>
      <c r="J19" s="172" t="s">
        <v>135</v>
      </c>
      <c r="K19" s="209">
        <v>685</v>
      </c>
      <c r="L19" s="94">
        <v>0</v>
      </c>
      <c r="M19" s="173" t="s">
        <v>1773</v>
      </c>
      <c r="N19" s="173" t="s">
        <v>1772</v>
      </c>
      <c r="O19" s="95">
        <v>2332</v>
      </c>
      <c r="P19" s="230">
        <v>2</v>
      </c>
      <c r="T19" s="189">
        <v>1200</v>
      </c>
      <c r="U19" s="190">
        <v>80</v>
      </c>
    </row>
    <row r="20" spans="1:21" s="18" customFormat="1" ht="50.25" customHeight="1">
      <c r="A20" s="57">
        <v>13</v>
      </c>
      <c r="B20" s="231"/>
      <c r="C20" s="94"/>
      <c r="D20" s="232"/>
      <c r="E20" s="143"/>
      <c r="F20" s="95"/>
      <c r="G20" s="209"/>
      <c r="H20" s="21"/>
      <c r="I20" s="57">
        <v>5</v>
      </c>
      <c r="J20" s="172" t="s">
        <v>136</v>
      </c>
      <c r="K20" s="209">
        <v>500</v>
      </c>
      <c r="L20" s="94">
        <v>34773</v>
      </c>
      <c r="M20" s="173" t="s">
        <v>2028</v>
      </c>
      <c r="N20" s="173" t="s">
        <v>2029</v>
      </c>
      <c r="O20" s="95">
        <v>2341</v>
      </c>
      <c r="P20" s="230">
        <v>3</v>
      </c>
      <c r="T20" s="189">
        <v>1202</v>
      </c>
      <c r="U20" s="190">
        <v>79</v>
      </c>
    </row>
    <row r="21" spans="1:21" s="18" customFormat="1" ht="50.25" customHeight="1">
      <c r="A21" s="57">
        <v>14</v>
      </c>
      <c r="B21" s="231"/>
      <c r="C21" s="94"/>
      <c r="D21" s="232"/>
      <c r="E21" s="143"/>
      <c r="F21" s="95"/>
      <c r="G21" s="209"/>
      <c r="H21" s="21"/>
      <c r="I21" s="57">
        <v>6</v>
      </c>
      <c r="J21" s="172" t="s">
        <v>137</v>
      </c>
      <c r="K21" s="209">
        <v>874</v>
      </c>
      <c r="L21" s="94" t="s">
        <v>2000</v>
      </c>
      <c r="M21" s="173" t="s">
        <v>2001</v>
      </c>
      <c r="N21" s="173" t="s">
        <v>1999</v>
      </c>
      <c r="O21" s="95">
        <v>2210</v>
      </c>
      <c r="P21" s="230">
        <v>1</v>
      </c>
      <c r="T21" s="189">
        <v>1204</v>
      </c>
      <c r="U21" s="190">
        <v>78</v>
      </c>
    </row>
    <row r="22" spans="1:21" s="18" customFormat="1" ht="50.25" customHeight="1">
      <c r="A22" s="57">
        <v>15</v>
      </c>
      <c r="B22" s="231"/>
      <c r="C22" s="94"/>
      <c r="D22" s="232"/>
      <c r="E22" s="143"/>
      <c r="F22" s="95"/>
      <c r="G22" s="209"/>
      <c r="H22" s="21"/>
      <c r="I22" s="201" t="s">
        <v>17</v>
      </c>
      <c r="J22" s="202"/>
      <c r="K22" s="202"/>
      <c r="L22" s="202"/>
      <c r="M22" s="205" t="s">
        <v>348</v>
      </c>
      <c r="N22" s="206" t="s">
        <v>2296</v>
      </c>
      <c r="O22" s="202"/>
      <c r="P22" s="203"/>
      <c r="T22" s="189">
        <v>1210</v>
      </c>
      <c r="U22" s="190">
        <v>75</v>
      </c>
    </row>
    <row r="23" spans="1:21" s="18" customFormat="1" ht="50.25"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50.25" customHeight="1">
      <c r="A24" s="57">
        <v>17</v>
      </c>
      <c r="B24" s="231"/>
      <c r="C24" s="94"/>
      <c r="D24" s="232"/>
      <c r="E24" s="143"/>
      <c r="F24" s="95"/>
      <c r="G24" s="209"/>
      <c r="H24" s="21"/>
      <c r="I24" s="57">
        <v>1</v>
      </c>
      <c r="J24" s="172" t="s">
        <v>138</v>
      </c>
      <c r="K24" s="209">
        <v>722</v>
      </c>
      <c r="L24" s="94">
        <v>35107</v>
      </c>
      <c r="M24" s="173" t="s">
        <v>1817</v>
      </c>
      <c r="N24" s="173" t="s">
        <v>1816</v>
      </c>
      <c r="O24" s="95">
        <v>2294</v>
      </c>
      <c r="P24" s="230">
        <v>2</v>
      </c>
      <c r="T24" s="189">
        <v>1216</v>
      </c>
      <c r="U24" s="190">
        <v>73</v>
      </c>
    </row>
    <row r="25" spans="1:21" s="18" customFormat="1" ht="50.25" customHeight="1">
      <c r="A25" s="57">
        <v>18</v>
      </c>
      <c r="B25" s="231"/>
      <c r="C25" s="94"/>
      <c r="D25" s="232"/>
      <c r="E25" s="143"/>
      <c r="F25" s="95"/>
      <c r="G25" s="209"/>
      <c r="H25" s="21"/>
      <c r="I25" s="57">
        <v>2</v>
      </c>
      <c r="J25" s="172" t="s">
        <v>139</v>
      </c>
      <c r="K25" s="209">
        <v>750</v>
      </c>
      <c r="L25" s="94">
        <v>34227</v>
      </c>
      <c r="M25" s="173" t="s">
        <v>1848</v>
      </c>
      <c r="N25" s="173" t="s">
        <v>1849</v>
      </c>
      <c r="O25" s="95">
        <v>2344</v>
      </c>
      <c r="P25" s="230">
        <v>3</v>
      </c>
      <c r="T25" s="189">
        <v>1219</v>
      </c>
      <c r="U25" s="190">
        <v>72</v>
      </c>
    </row>
    <row r="26" spans="1:21" s="18" customFormat="1" ht="50.25" customHeight="1">
      <c r="A26" s="57">
        <v>19</v>
      </c>
      <c r="B26" s="231"/>
      <c r="C26" s="94"/>
      <c r="D26" s="232"/>
      <c r="E26" s="143"/>
      <c r="F26" s="95"/>
      <c r="G26" s="209"/>
      <c r="H26" s="21"/>
      <c r="I26" s="57">
        <v>3</v>
      </c>
      <c r="J26" s="172" t="s">
        <v>140</v>
      </c>
      <c r="K26" s="209">
        <v>700</v>
      </c>
      <c r="L26" s="94">
        <v>32729</v>
      </c>
      <c r="M26" s="173" t="s">
        <v>1796</v>
      </c>
      <c r="N26" s="173" t="s">
        <v>1795</v>
      </c>
      <c r="O26" s="95">
        <v>2245</v>
      </c>
      <c r="P26" s="230">
        <v>1</v>
      </c>
      <c r="T26" s="189">
        <v>1222</v>
      </c>
      <c r="U26" s="190">
        <v>71</v>
      </c>
    </row>
    <row r="27" spans="1:21" s="18" customFormat="1" ht="50.25" customHeight="1">
      <c r="A27" s="57">
        <v>20</v>
      </c>
      <c r="B27" s="231"/>
      <c r="C27" s="94"/>
      <c r="D27" s="232"/>
      <c r="E27" s="143"/>
      <c r="F27" s="95"/>
      <c r="G27" s="209"/>
      <c r="H27" s="21"/>
      <c r="I27" s="57">
        <v>4</v>
      </c>
      <c r="J27" s="172" t="s">
        <v>141</v>
      </c>
      <c r="K27" s="209">
        <v>735</v>
      </c>
      <c r="L27" s="94">
        <v>35156</v>
      </c>
      <c r="M27" s="173" t="s">
        <v>1833</v>
      </c>
      <c r="N27" s="173" t="s">
        <v>1832</v>
      </c>
      <c r="O27" s="95">
        <v>2500</v>
      </c>
      <c r="P27" s="230">
        <v>4</v>
      </c>
      <c r="T27" s="189">
        <v>1225</v>
      </c>
      <c r="U27" s="190">
        <v>70</v>
      </c>
    </row>
    <row r="28" spans="1:21" s="18" customFormat="1" ht="50.25" customHeight="1">
      <c r="A28" s="57">
        <v>21</v>
      </c>
      <c r="B28" s="231"/>
      <c r="C28" s="94"/>
      <c r="D28" s="232"/>
      <c r="E28" s="143"/>
      <c r="F28" s="95"/>
      <c r="G28" s="209"/>
      <c r="H28" s="21"/>
      <c r="I28" s="57">
        <v>5</v>
      </c>
      <c r="J28" s="172" t="s">
        <v>142</v>
      </c>
      <c r="K28" s="209">
        <v>820</v>
      </c>
      <c r="L28" s="94">
        <v>34599</v>
      </c>
      <c r="M28" s="173" t="s">
        <v>1947</v>
      </c>
      <c r="N28" s="173" t="s">
        <v>1948</v>
      </c>
      <c r="O28" s="95" t="s">
        <v>2255</v>
      </c>
      <c r="P28" s="230"/>
      <c r="T28" s="189">
        <v>1228</v>
      </c>
      <c r="U28" s="190">
        <v>69</v>
      </c>
    </row>
    <row r="29" spans="1:21" s="18" customFormat="1" ht="50.25" customHeight="1">
      <c r="A29" s="57">
        <v>22</v>
      </c>
      <c r="B29" s="231"/>
      <c r="C29" s="94"/>
      <c r="D29" s="232"/>
      <c r="E29" s="143"/>
      <c r="F29" s="95"/>
      <c r="G29" s="209"/>
      <c r="H29" s="21"/>
      <c r="I29" s="57">
        <v>6</v>
      </c>
      <c r="J29" s="172" t="s">
        <v>143</v>
      </c>
      <c r="K29" s="209">
        <v>567</v>
      </c>
      <c r="L29" s="94">
        <v>34184</v>
      </c>
      <c r="M29" s="173" t="s">
        <v>1664</v>
      </c>
      <c r="N29" s="173" t="s">
        <v>1665</v>
      </c>
      <c r="O29" s="95">
        <v>2584</v>
      </c>
      <c r="P29" s="230">
        <v>5</v>
      </c>
      <c r="T29" s="189">
        <v>1231</v>
      </c>
      <c r="U29" s="190">
        <v>68</v>
      </c>
    </row>
    <row r="30" spans="1:21" s="18" customFormat="1" ht="50.25" customHeight="1">
      <c r="A30" s="57">
        <v>23</v>
      </c>
      <c r="B30" s="231"/>
      <c r="C30" s="94"/>
      <c r="D30" s="232"/>
      <c r="E30" s="143"/>
      <c r="F30" s="95"/>
      <c r="G30" s="209"/>
      <c r="H30" s="21"/>
      <c r="I30" s="201" t="s">
        <v>512</v>
      </c>
      <c r="J30" s="202"/>
      <c r="K30" s="202"/>
      <c r="L30" s="202"/>
      <c r="M30" s="205" t="s">
        <v>348</v>
      </c>
      <c r="N30" s="206" t="s">
        <v>2252</v>
      </c>
      <c r="O30" s="202"/>
      <c r="P30" s="203"/>
      <c r="T30" s="189">
        <v>1210</v>
      </c>
      <c r="U30" s="190">
        <v>75</v>
      </c>
    </row>
    <row r="31" spans="1:21" s="18" customFormat="1" ht="50.25"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50.25" customHeight="1">
      <c r="A32" s="57">
        <v>25</v>
      </c>
      <c r="B32" s="231"/>
      <c r="C32" s="94"/>
      <c r="D32" s="232"/>
      <c r="E32" s="143"/>
      <c r="F32" s="95"/>
      <c r="G32" s="209"/>
      <c r="H32" s="21"/>
      <c r="I32" s="57">
        <v>1</v>
      </c>
      <c r="J32" s="172" t="s">
        <v>521</v>
      </c>
      <c r="K32" s="209">
        <v>805</v>
      </c>
      <c r="L32" s="94" t="s">
        <v>1916</v>
      </c>
      <c r="M32" s="173" t="s">
        <v>1917</v>
      </c>
      <c r="N32" s="173" t="s">
        <v>1918</v>
      </c>
      <c r="O32" s="95">
        <v>2327</v>
      </c>
      <c r="P32" s="230">
        <v>2</v>
      </c>
      <c r="T32" s="189">
        <v>1216</v>
      </c>
      <c r="U32" s="190">
        <v>73</v>
      </c>
    </row>
    <row r="33" spans="1:21" s="18" customFormat="1" ht="50.25" customHeight="1">
      <c r="A33" s="57">
        <v>26</v>
      </c>
      <c r="B33" s="231"/>
      <c r="C33" s="94"/>
      <c r="D33" s="232"/>
      <c r="E33" s="143"/>
      <c r="F33" s="95"/>
      <c r="G33" s="209"/>
      <c r="H33" s="21"/>
      <c r="I33" s="57">
        <v>2</v>
      </c>
      <c r="J33" s="172" t="s">
        <v>522</v>
      </c>
      <c r="K33" s="209">
        <v>643</v>
      </c>
      <c r="L33" s="94">
        <v>33973</v>
      </c>
      <c r="M33" s="173" t="s">
        <v>2287</v>
      </c>
      <c r="N33" s="173" t="s">
        <v>1732</v>
      </c>
      <c r="O33" s="95">
        <v>2469</v>
      </c>
      <c r="P33" s="230">
        <v>5</v>
      </c>
      <c r="T33" s="189">
        <v>1219</v>
      </c>
      <c r="U33" s="190">
        <v>72</v>
      </c>
    </row>
    <row r="34" spans="1:21" s="18" customFormat="1" ht="50.25" customHeight="1">
      <c r="A34" s="57">
        <v>27</v>
      </c>
      <c r="B34" s="231"/>
      <c r="C34" s="94"/>
      <c r="D34" s="232"/>
      <c r="E34" s="143"/>
      <c r="F34" s="95"/>
      <c r="G34" s="209"/>
      <c r="H34" s="21"/>
      <c r="I34" s="57">
        <v>3</v>
      </c>
      <c r="J34" s="172" t="s">
        <v>523</v>
      </c>
      <c r="K34" s="209">
        <v>727</v>
      </c>
      <c r="L34" s="94">
        <v>34547</v>
      </c>
      <c r="M34" s="173" t="s">
        <v>1827</v>
      </c>
      <c r="N34" s="173" t="s">
        <v>1828</v>
      </c>
      <c r="O34" s="95">
        <v>2587</v>
      </c>
      <c r="P34" s="230">
        <v>6</v>
      </c>
      <c r="T34" s="189">
        <v>1222</v>
      </c>
      <c r="U34" s="190">
        <v>71</v>
      </c>
    </row>
    <row r="35" spans="1:21" s="18" customFormat="1" ht="50.25" customHeight="1">
      <c r="A35" s="57">
        <v>28</v>
      </c>
      <c r="B35" s="231"/>
      <c r="C35" s="94"/>
      <c r="D35" s="232"/>
      <c r="E35" s="143"/>
      <c r="F35" s="95"/>
      <c r="G35" s="209"/>
      <c r="H35" s="21"/>
      <c r="I35" s="57">
        <v>4</v>
      </c>
      <c r="J35" s="172" t="s">
        <v>524</v>
      </c>
      <c r="K35" s="209">
        <v>559</v>
      </c>
      <c r="L35" s="94">
        <v>33065</v>
      </c>
      <c r="M35" s="173" t="s">
        <v>1647</v>
      </c>
      <c r="N35" s="173" t="s">
        <v>1648</v>
      </c>
      <c r="O35" s="95">
        <v>2201</v>
      </c>
      <c r="P35" s="230">
        <v>1</v>
      </c>
      <c r="T35" s="189">
        <v>1225</v>
      </c>
      <c r="U35" s="190">
        <v>70</v>
      </c>
    </row>
    <row r="36" spans="1:21" s="18" customFormat="1" ht="50.25" customHeight="1">
      <c r="A36" s="57">
        <v>29</v>
      </c>
      <c r="B36" s="231"/>
      <c r="C36" s="94"/>
      <c r="D36" s="232"/>
      <c r="E36" s="143"/>
      <c r="F36" s="95"/>
      <c r="G36" s="209"/>
      <c r="H36" s="21"/>
      <c r="I36" s="57">
        <v>5</v>
      </c>
      <c r="J36" s="172" t="s">
        <v>525</v>
      </c>
      <c r="K36" s="209">
        <v>691</v>
      </c>
      <c r="L36" s="94">
        <v>0</v>
      </c>
      <c r="M36" s="173" t="s">
        <v>1785</v>
      </c>
      <c r="N36" s="173" t="s">
        <v>1784</v>
      </c>
      <c r="O36" s="95">
        <v>2463</v>
      </c>
      <c r="P36" s="230">
        <v>4</v>
      </c>
      <c r="T36" s="189">
        <v>1228</v>
      </c>
      <c r="U36" s="190">
        <v>69</v>
      </c>
    </row>
    <row r="37" spans="1:21" s="18" customFormat="1" ht="50.25" customHeight="1">
      <c r="A37" s="57">
        <v>30</v>
      </c>
      <c r="B37" s="231"/>
      <c r="C37" s="94"/>
      <c r="D37" s="232"/>
      <c r="E37" s="143"/>
      <c r="F37" s="95"/>
      <c r="G37" s="209"/>
      <c r="H37" s="21"/>
      <c r="I37" s="57">
        <v>6</v>
      </c>
      <c r="J37" s="172" t="s">
        <v>526</v>
      </c>
      <c r="K37" s="209">
        <v>544</v>
      </c>
      <c r="L37" s="94">
        <v>33168</v>
      </c>
      <c r="M37" s="173" t="s">
        <v>2055</v>
      </c>
      <c r="N37" s="173" t="s">
        <v>2054</v>
      </c>
      <c r="O37" s="95">
        <v>2397</v>
      </c>
      <c r="P37" s="230">
        <v>3</v>
      </c>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65" priority="1" stopIfTrue="1" operator="between">
      <formula>2040</formula>
      <formula>2129</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sheetPr>
    <tabColor rgb="FF7030A0"/>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9.5703125" style="40"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977</v>
      </c>
      <c r="E3" s="590"/>
      <c r="F3" s="591" t="s">
        <v>514</v>
      </c>
      <c r="G3" s="591"/>
      <c r="H3" s="607" t="s">
        <v>1267</v>
      </c>
      <c r="I3" s="592"/>
      <c r="J3" s="592"/>
      <c r="K3" s="592"/>
      <c r="L3" s="592"/>
      <c r="M3" s="268" t="s">
        <v>513</v>
      </c>
      <c r="N3" s="593" t="s">
        <v>1292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2220</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979</v>
      </c>
      <c r="J6" s="202"/>
      <c r="K6" s="202"/>
      <c r="L6" s="202"/>
      <c r="M6" s="205" t="s">
        <v>348</v>
      </c>
      <c r="N6" s="206" t="s">
        <v>2296</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49.5" customHeight="1">
      <c r="A8" s="57">
        <v>1</v>
      </c>
      <c r="B8" s="231"/>
      <c r="C8" s="94"/>
      <c r="D8" s="232"/>
      <c r="E8" s="143"/>
      <c r="F8" s="95"/>
      <c r="G8" s="209"/>
      <c r="H8" s="21"/>
      <c r="I8" s="57">
        <v>1</v>
      </c>
      <c r="J8" s="172" t="s">
        <v>983</v>
      </c>
      <c r="K8" s="209">
        <v>756</v>
      </c>
      <c r="L8" s="94">
        <v>35101</v>
      </c>
      <c r="M8" s="173" t="s">
        <v>1859</v>
      </c>
      <c r="N8" s="173" t="s">
        <v>1858</v>
      </c>
      <c r="O8" s="403" t="s">
        <v>2298</v>
      </c>
      <c r="P8" s="230"/>
      <c r="T8" s="189">
        <v>1174</v>
      </c>
      <c r="U8" s="190">
        <v>93</v>
      </c>
    </row>
    <row r="9" spans="1:21" s="18" customFormat="1" ht="49.5" customHeight="1">
      <c r="A9" s="57">
        <v>2</v>
      </c>
      <c r="B9" s="231"/>
      <c r="C9" s="94"/>
      <c r="D9" s="232"/>
      <c r="E9" s="143"/>
      <c r="F9" s="95"/>
      <c r="G9" s="209"/>
      <c r="H9" s="21"/>
      <c r="I9" s="57">
        <v>2</v>
      </c>
      <c r="J9" s="172" t="s">
        <v>984</v>
      </c>
      <c r="K9" s="209">
        <v>814</v>
      </c>
      <c r="L9" s="94">
        <v>33956</v>
      </c>
      <c r="M9" s="173" t="s">
        <v>1939</v>
      </c>
      <c r="N9" s="173" t="s">
        <v>1940</v>
      </c>
      <c r="O9" s="95">
        <v>2304</v>
      </c>
      <c r="P9" s="230">
        <v>2</v>
      </c>
      <c r="T9" s="189">
        <v>1176</v>
      </c>
      <c r="U9" s="190">
        <v>92</v>
      </c>
    </row>
    <row r="10" spans="1:21" s="18" customFormat="1" ht="49.5" customHeight="1">
      <c r="A10" s="57">
        <v>3</v>
      </c>
      <c r="B10" s="231"/>
      <c r="C10" s="94"/>
      <c r="D10" s="232"/>
      <c r="E10" s="143"/>
      <c r="F10" s="95"/>
      <c r="G10" s="209"/>
      <c r="H10" s="21"/>
      <c r="I10" s="57">
        <v>3</v>
      </c>
      <c r="J10" s="172" t="s">
        <v>985</v>
      </c>
      <c r="K10" s="209">
        <v>844</v>
      </c>
      <c r="L10" s="94">
        <v>34300</v>
      </c>
      <c r="M10" s="173" t="s">
        <v>1974</v>
      </c>
      <c r="N10" s="173" t="s">
        <v>1973</v>
      </c>
      <c r="O10" s="403" t="s">
        <v>2299</v>
      </c>
      <c r="P10" s="230"/>
      <c r="T10" s="189">
        <v>1178</v>
      </c>
      <c r="U10" s="190">
        <v>91</v>
      </c>
    </row>
    <row r="11" spans="1:21" s="18" customFormat="1" ht="49.5" customHeight="1">
      <c r="A11" s="57">
        <v>4</v>
      </c>
      <c r="B11" s="231"/>
      <c r="C11" s="94"/>
      <c r="D11" s="232"/>
      <c r="E11" s="143"/>
      <c r="F11" s="95"/>
      <c r="G11" s="209"/>
      <c r="H11" s="21"/>
      <c r="I11" s="57">
        <v>4</v>
      </c>
      <c r="J11" s="172" t="s">
        <v>986</v>
      </c>
      <c r="K11" s="209">
        <v>613</v>
      </c>
      <c r="L11" s="94">
        <v>33782</v>
      </c>
      <c r="M11" s="173" t="s">
        <v>1708</v>
      </c>
      <c r="N11" s="173" t="s">
        <v>1709</v>
      </c>
      <c r="O11" s="95">
        <v>2556</v>
      </c>
      <c r="P11" s="230">
        <v>4</v>
      </c>
      <c r="T11" s="189">
        <v>1180</v>
      </c>
      <c r="U11" s="190">
        <v>90</v>
      </c>
    </row>
    <row r="12" spans="1:21" s="18" customFormat="1" ht="49.5" customHeight="1">
      <c r="A12" s="57">
        <v>5</v>
      </c>
      <c r="B12" s="231"/>
      <c r="C12" s="94"/>
      <c r="D12" s="232"/>
      <c r="E12" s="143"/>
      <c r="F12" s="95"/>
      <c r="G12" s="209"/>
      <c r="H12" s="21"/>
      <c r="I12" s="57">
        <v>5</v>
      </c>
      <c r="J12" s="172" t="s">
        <v>987</v>
      </c>
      <c r="K12" s="209">
        <v>652</v>
      </c>
      <c r="L12" s="94">
        <v>33175</v>
      </c>
      <c r="M12" s="173" t="s">
        <v>1745</v>
      </c>
      <c r="N12" s="173" t="s">
        <v>1744</v>
      </c>
      <c r="O12" s="95">
        <v>2295</v>
      </c>
      <c r="P12" s="230">
        <v>1</v>
      </c>
      <c r="T12" s="189">
        <v>1182</v>
      </c>
      <c r="U12" s="190">
        <v>89</v>
      </c>
    </row>
    <row r="13" spans="1:21" s="18" customFormat="1" ht="49.5" customHeight="1">
      <c r="A13" s="57">
        <v>6</v>
      </c>
      <c r="B13" s="231"/>
      <c r="C13" s="94"/>
      <c r="D13" s="232"/>
      <c r="E13" s="143"/>
      <c r="F13" s="95"/>
      <c r="G13" s="209"/>
      <c r="H13" s="21"/>
      <c r="I13" s="57">
        <v>6</v>
      </c>
      <c r="J13" s="172" t="s">
        <v>988</v>
      </c>
      <c r="K13" s="209">
        <v>597</v>
      </c>
      <c r="L13" s="94">
        <v>34001</v>
      </c>
      <c r="M13" s="173" t="s">
        <v>1678</v>
      </c>
      <c r="N13" s="173" t="s">
        <v>1677</v>
      </c>
      <c r="O13" s="95">
        <v>2337</v>
      </c>
      <c r="P13" s="230">
        <v>3</v>
      </c>
      <c r="T13" s="189">
        <v>1184</v>
      </c>
      <c r="U13" s="190">
        <v>88</v>
      </c>
    </row>
    <row r="14" spans="1:21" s="18" customFormat="1" ht="49.5" customHeight="1">
      <c r="A14" s="57">
        <v>7</v>
      </c>
      <c r="B14" s="231"/>
      <c r="C14" s="94"/>
      <c r="D14" s="232"/>
      <c r="E14" s="143"/>
      <c r="F14" s="95"/>
      <c r="G14" s="209"/>
      <c r="H14" s="21"/>
      <c r="I14" s="201" t="s">
        <v>980</v>
      </c>
      <c r="J14" s="202"/>
      <c r="K14" s="202"/>
      <c r="L14" s="202"/>
      <c r="M14" s="205" t="s">
        <v>348</v>
      </c>
      <c r="N14" s="206" t="s">
        <v>2297</v>
      </c>
      <c r="O14" s="202"/>
      <c r="P14" s="203"/>
      <c r="T14" s="189">
        <v>1190</v>
      </c>
      <c r="U14" s="190">
        <v>85</v>
      </c>
    </row>
    <row r="15" spans="1:21" s="18" customFormat="1" ht="49.5"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49.5" customHeight="1">
      <c r="A16" s="57">
        <v>9</v>
      </c>
      <c r="B16" s="231"/>
      <c r="C16" s="94"/>
      <c r="D16" s="232"/>
      <c r="E16" s="143"/>
      <c r="F16" s="95"/>
      <c r="G16" s="209"/>
      <c r="H16" s="21"/>
      <c r="I16" s="57">
        <v>1</v>
      </c>
      <c r="J16" s="172" t="s">
        <v>989</v>
      </c>
      <c r="K16" s="209">
        <v>535</v>
      </c>
      <c r="L16" s="94">
        <v>34763</v>
      </c>
      <c r="M16" s="173" t="s">
        <v>2065</v>
      </c>
      <c r="N16" s="173" t="s">
        <v>2064</v>
      </c>
      <c r="O16" s="95" t="s">
        <v>2255</v>
      </c>
      <c r="P16" s="230"/>
      <c r="T16" s="189">
        <v>1194</v>
      </c>
      <c r="U16" s="190">
        <v>83</v>
      </c>
    </row>
    <row r="17" spans="1:21" s="18" customFormat="1" ht="49.5" customHeight="1">
      <c r="A17" s="57">
        <v>10</v>
      </c>
      <c r="B17" s="231"/>
      <c r="C17" s="94"/>
      <c r="D17" s="232"/>
      <c r="E17" s="143"/>
      <c r="F17" s="95"/>
      <c r="G17" s="209"/>
      <c r="H17" s="21"/>
      <c r="I17" s="57">
        <v>2</v>
      </c>
      <c r="J17" s="172" t="s">
        <v>990</v>
      </c>
      <c r="K17" s="209">
        <v>816</v>
      </c>
      <c r="L17" s="94">
        <v>33170</v>
      </c>
      <c r="M17" s="173" t="s">
        <v>1941</v>
      </c>
      <c r="N17" s="173" t="s">
        <v>1942</v>
      </c>
      <c r="O17" s="95">
        <v>2330</v>
      </c>
      <c r="P17" s="230">
        <v>1</v>
      </c>
      <c r="T17" s="189">
        <v>1196</v>
      </c>
      <c r="U17" s="190">
        <v>82</v>
      </c>
    </row>
    <row r="18" spans="1:21" s="18" customFormat="1" ht="49.5" customHeight="1">
      <c r="A18" s="57">
        <v>11</v>
      </c>
      <c r="B18" s="231"/>
      <c r="C18" s="94"/>
      <c r="D18" s="232"/>
      <c r="E18" s="143"/>
      <c r="F18" s="95"/>
      <c r="G18" s="209"/>
      <c r="H18" s="21"/>
      <c r="I18" s="57">
        <v>3</v>
      </c>
      <c r="J18" s="172" t="s">
        <v>991</v>
      </c>
      <c r="K18" s="209">
        <v>826</v>
      </c>
      <c r="L18" s="94">
        <v>0</v>
      </c>
      <c r="M18" s="173" t="s">
        <v>1954</v>
      </c>
      <c r="N18" s="173" t="s">
        <v>1955</v>
      </c>
      <c r="O18" s="95" t="s">
        <v>2255</v>
      </c>
      <c r="P18" s="230"/>
      <c r="T18" s="189">
        <v>1198</v>
      </c>
      <c r="U18" s="190">
        <v>81</v>
      </c>
    </row>
    <row r="19" spans="1:21" s="18" customFormat="1" ht="49.5" customHeight="1">
      <c r="A19" s="57">
        <v>12</v>
      </c>
      <c r="B19" s="231"/>
      <c r="C19" s="94"/>
      <c r="D19" s="232"/>
      <c r="E19" s="143"/>
      <c r="F19" s="95"/>
      <c r="G19" s="209"/>
      <c r="H19" s="21"/>
      <c r="I19" s="57">
        <v>4</v>
      </c>
      <c r="J19" s="172" t="s">
        <v>992</v>
      </c>
      <c r="K19" s="209">
        <v>833</v>
      </c>
      <c r="L19" s="94">
        <v>33135</v>
      </c>
      <c r="M19" s="173" t="s">
        <v>1963</v>
      </c>
      <c r="N19" s="173" t="s">
        <v>1962</v>
      </c>
      <c r="O19" s="95">
        <v>2364</v>
      </c>
      <c r="P19" s="230">
        <v>3</v>
      </c>
      <c r="T19" s="189">
        <v>1200</v>
      </c>
      <c r="U19" s="190">
        <v>80</v>
      </c>
    </row>
    <row r="20" spans="1:21" s="18" customFormat="1" ht="49.5" customHeight="1">
      <c r="A20" s="57">
        <v>13</v>
      </c>
      <c r="B20" s="231"/>
      <c r="C20" s="94"/>
      <c r="D20" s="232"/>
      <c r="E20" s="143"/>
      <c r="F20" s="95"/>
      <c r="G20" s="209"/>
      <c r="H20" s="21"/>
      <c r="I20" s="57">
        <v>5</v>
      </c>
      <c r="J20" s="172" t="s">
        <v>993</v>
      </c>
      <c r="K20" s="209">
        <v>533</v>
      </c>
      <c r="L20" s="94">
        <v>33818</v>
      </c>
      <c r="M20" s="173" t="s">
        <v>2042</v>
      </c>
      <c r="N20" s="173" t="s">
        <v>2040</v>
      </c>
      <c r="O20" s="95">
        <v>2454</v>
      </c>
      <c r="P20" s="230">
        <v>4</v>
      </c>
      <c r="T20" s="189">
        <v>1202</v>
      </c>
      <c r="U20" s="190">
        <v>79</v>
      </c>
    </row>
    <row r="21" spans="1:21" s="18" customFormat="1" ht="49.5" customHeight="1">
      <c r="A21" s="57">
        <v>14</v>
      </c>
      <c r="B21" s="231"/>
      <c r="C21" s="94"/>
      <c r="D21" s="232"/>
      <c r="E21" s="143"/>
      <c r="F21" s="95"/>
      <c r="G21" s="209"/>
      <c r="H21" s="21"/>
      <c r="I21" s="57">
        <v>6</v>
      </c>
      <c r="J21" s="172" t="s">
        <v>994</v>
      </c>
      <c r="K21" s="209">
        <v>817</v>
      </c>
      <c r="L21" s="94">
        <v>34747</v>
      </c>
      <c r="M21" s="173" t="s">
        <v>2112</v>
      </c>
      <c r="N21" s="173" t="s">
        <v>2111</v>
      </c>
      <c r="O21" s="95">
        <v>2349</v>
      </c>
      <c r="P21" s="230">
        <v>2</v>
      </c>
      <c r="T21" s="189">
        <v>1204</v>
      </c>
      <c r="U21" s="190">
        <v>78</v>
      </c>
    </row>
    <row r="22" spans="1:21" s="18" customFormat="1" ht="49.5" customHeight="1">
      <c r="A22" s="57">
        <v>15</v>
      </c>
      <c r="B22" s="231"/>
      <c r="C22" s="94"/>
      <c r="D22" s="232"/>
      <c r="E22" s="143"/>
      <c r="F22" s="95"/>
      <c r="G22" s="209"/>
      <c r="H22" s="21"/>
      <c r="I22" s="201" t="s">
        <v>981</v>
      </c>
      <c r="J22" s="202"/>
      <c r="K22" s="202"/>
      <c r="L22" s="202"/>
      <c r="M22" s="205" t="s">
        <v>348</v>
      </c>
      <c r="N22" s="206"/>
      <c r="O22" s="202"/>
      <c r="P22" s="203"/>
      <c r="T22" s="189">
        <v>1210</v>
      </c>
      <c r="U22" s="190">
        <v>75</v>
      </c>
    </row>
    <row r="23" spans="1:21" s="18" customFormat="1" ht="49.5"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49.5" customHeight="1">
      <c r="A24" s="57">
        <v>17</v>
      </c>
      <c r="B24" s="231"/>
      <c r="C24" s="94"/>
      <c r="D24" s="232"/>
      <c r="E24" s="143"/>
      <c r="F24" s="95"/>
      <c r="G24" s="209"/>
      <c r="H24" s="21"/>
      <c r="I24" s="57">
        <v>1</v>
      </c>
      <c r="J24" s="172" t="s">
        <v>995</v>
      </c>
      <c r="K24" s="209" t="s">
        <v>1705</v>
      </c>
      <c r="L24" s="94" t="s">
        <v>1705</v>
      </c>
      <c r="M24" s="173" t="s">
        <v>1705</v>
      </c>
      <c r="N24" s="173" t="s">
        <v>1705</v>
      </c>
      <c r="O24" s="95"/>
      <c r="P24" s="230"/>
      <c r="T24" s="189">
        <v>1216</v>
      </c>
      <c r="U24" s="190">
        <v>73</v>
      </c>
    </row>
    <row r="25" spans="1:21" s="18" customFormat="1" ht="49.5" customHeight="1">
      <c r="A25" s="57">
        <v>18</v>
      </c>
      <c r="B25" s="231"/>
      <c r="C25" s="94"/>
      <c r="D25" s="232"/>
      <c r="E25" s="143"/>
      <c r="F25" s="95"/>
      <c r="G25" s="209"/>
      <c r="H25" s="21"/>
      <c r="I25" s="57">
        <v>2</v>
      </c>
      <c r="J25" s="172" t="s">
        <v>996</v>
      </c>
      <c r="K25" s="209" t="s">
        <v>1705</v>
      </c>
      <c r="L25" s="94" t="s">
        <v>1705</v>
      </c>
      <c r="M25" s="173" t="s">
        <v>1705</v>
      </c>
      <c r="N25" s="173" t="s">
        <v>1705</v>
      </c>
      <c r="O25" s="95"/>
      <c r="P25" s="230"/>
      <c r="T25" s="189">
        <v>1219</v>
      </c>
      <c r="U25" s="190">
        <v>72</v>
      </c>
    </row>
    <row r="26" spans="1:21" s="18" customFormat="1" ht="49.5" customHeight="1">
      <c r="A26" s="57">
        <v>19</v>
      </c>
      <c r="B26" s="231"/>
      <c r="C26" s="94"/>
      <c r="D26" s="232"/>
      <c r="E26" s="143"/>
      <c r="F26" s="95"/>
      <c r="G26" s="209"/>
      <c r="H26" s="21"/>
      <c r="I26" s="57">
        <v>3</v>
      </c>
      <c r="J26" s="172" t="s">
        <v>997</v>
      </c>
      <c r="K26" s="209" t="s">
        <v>1705</v>
      </c>
      <c r="L26" s="94" t="s">
        <v>1705</v>
      </c>
      <c r="M26" s="173" t="s">
        <v>1705</v>
      </c>
      <c r="N26" s="173" t="s">
        <v>1705</v>
      </c>
      <c r="O26" s="95"/>
      <c r="P26" s="230"/>
      <c r="T26" s="189">
        <v>1222</v>
      </c>
      <c r="U26" s="190">
        <v>71</v>
      </c>
    </row>
    <row r="27" spans="1:21" s="18" customFormat="1" ht="49.5" customHeight="1">
      <c r="A27" s="57">
        <v>20</v>
      </c>
      <c r="B27" s="231"/>
      <c r="C27" s="94"/>
      <c r="D27" s="232"/>
      <c r="E27" s="143"/>
      <c r="F27" s="95"/>
      <c r="G27" s="209"/>
      <c r="H27" s="21"/>
      <c r="I27" s="57">
        <v>4</v>
      </c>
      <c r="J27" s="172" t="s">
        <v>998</v>
      </c>
      <c r="K27" s="209" t="s">
        <v>1705</v>
      </c>
      <c r="L27" s="94" t="s">
        <v>1705</v>
      </c>
      <c r="M27" s="173" t="s">
        <v>1705</v>
      </c>
      <c r="N27" s="173" t="s">
        <v>1705</v>
      </c>
      <c r="O27" s="95"/>
      <c r="P27" s="230"/>
      <c r="T27" s="189">
        <v>1225</v>
      </c>
      <c r="U27" s="190">
        <v>70</v>
      </c>
    </row>
    <row r="28" spans="1:21" s="18" customFormat="1" ht="49.5" customHeight="1">
      <c r="A28" s="57">
        <v>21</v>
      </c>
      <c r="B28" s="231"/>
      <c r="C28" s="94"/>
      <c r="D28" s="232"/>
      <c r="E28" s="143"/>
      <c r="F28" s="95"/>
      <c r="G28" s="209"/>
      <c r="H28" s="21"/>
      <c r="I28" s="57">
        <v>5</v>
      </c>
      <c r="J28" s="172" t="s">
        <v>999</v>
      </c>
      <c r="K28" s="209" t="s">
        <v>1705</v>
      </c>
      <c r="L28" s="94" t="s">
        <v>1705</v>
      </c>
      <c r="M28" s="173" t="s">
        <v>1705</v>
      </c>
      <c r="N28" s="173" t="s">
        <v>1705</v>
      </c>
      <c r="O28" s="95"/>
      <c r="P28" s="230"/>
      <c r="T28" s="189">
        <v>1228</v>
      </c>
      <c r="U28" s="190">
        <v>69</v>
      </c>
    </row>
    <row r="29" spans="1:21" s="18" customFormat="1" ht="49.5" customHeight="1">
      <c r="A29" s="57">
        <v>22</v>
      </c>
      <c r="B29" s="231"/>
      <c r="C29" s="94"/>
      <c r="D29" s="232"/>
      <c r="E29" s="143"/>
      <c r="F29" s="95"/>
      <c r="G29" s="209"/>
      <c r="H29" s="21"/>
      <c r="I29" s="57">
        <v>6</v>
      </c>
      <c r="J29" s="172" t="s">
        <v>1000</v>
      </c>
      <c r="K29" s="209" t="s">
        <v>1705</v>
      </c>
      <c r="L29" s="94" t="s">
        <v>1705</v>
      </c>
      <c r="M29" s="173" t="s">
        <v>1705</v>
      </c>
      <c r="N29" s="173" t="s">
        <v>1705</v>
      </c>
      <c r="O29" s="95"/>
      <c r="P29" s="230"/>
      <c r="T29" s="189">
        <v>1231</v>
      </c>
      <c r="U29" s="190">
        <v>68</v>
      </c>
    </row>
    <row r="30" spans="1:21" s="18" customFormat="1" ht="49.5" customHeight="1">
      <c r="A30" s="57">
        <v>23</v>
      </c>
      <c r="B30" s="231"/>
      <c r="C30" s="94"/>
      <c r="D30" s="232"/>
      <c r="E30" s="143"/>
      <c r="F30" s="95"/>
      <c r="G30" s="209"/>
      <c r="H30" s="21"/>
      <c r="I30" s="201" t="s">
        <v>982</v>
      </c>
      <c r="J30" s="202"/>
      <c r="K30" s="202"/>
      <c r="L30" s="202"/>
      <c r="M30" s="205" t="s">
        <v>348</v>
      </c>
      <c r="N30" s="206"/>
      <c r="O30" s="202"/>
      <c r="P30" s="203"/>
      <c r="T30" s="189">
        <v>1210</v>
      </c>
      <c r="U30" s="190">
        <v>75</v>
      </c>
    </row>
    <row r="31" spans="1:21" s="18" customFormat="1" ht="49.5"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49.5" customHeight="1">
      <c r="A32" s="57">
        <v>25</v>
      </c>
      <c r="B32" s="231"/>
      <c r="C32" s="94"/>
      <c r="D32" s="232"/>
      <c r="E32" s="143"/>
      <c r="F32" s="95"/>
      <c r="G32" s="209"/>
      <c r="H32" s="21"/>
      <c r="I32" s="57">
        <v>1</v>
      </c>
      <c r="J32" s="172" t="s">
        <v>1001</v>
      </c>
      <c r="K32" s="209" t="s">
        <v>1705</v>
      </c>
      <c r="L32" s="94" t="s">
        <v>1705</v>
      </c>
      <c r="M32" s="173" t="s">
        <v>1705</v>
      </c>
      <c r="N32" s="173" t="s">
        <v>1705</v>
      </c>
      <c r="O32" s="95"/>
      <c r="P32" s="230"/>
      <c r="T32" s="189">
        <v>1216</v>
      </c>
      <c r="U32" s="190">
        <v>73</v>
      </c>
    </row>
    <row r="33" spans="1:21" s="18" customFormat="1" ht="49.5" customHeight="1">
      <c r="A33" s="57">
        <v>26</v>
      </c>
      <c r="B33" s="231"/>
      <c r="C33" s="94"/>
      <c r="D33" s="232"/>
      <c r="E33" s="143"/>
      <c r="F33" s="95"/>
      <c r="G33" s="209"/>
      <c r="H33" s="21"/>
      <c r="I33" s="57">
        <v>2</v>
      </c>
      <c r="J33" s="172" t="s">
        <v>1002</v>
      </c>
      <c r="K33" s="209" t="s">
        <v>1705</v>
      </c>
      <c r="L33" s="94" t="s">
        <v>1705</v>
      </c>
      <c r="M33" s="173" t="s">
        <v>1705</v>
      </c>
      <c r="N33" s="173" t="s">
        <v>1705</v>
      </c>
      <c r="O33" s="95"/>
      <c r="P33" s="230"/>
      <c r="T33" s="189">
        <v>1219</v>
      </c>
      <c r="U33" s="190">
        <v>72</v>
      </c>
    </row>
    <row r="34" spans="1:21" s="18" customFormat="1" ht="49.5" customHeight="1">
      <c r="A34" s="57">
        <v>27</v>
      </c>
      <c r="B34" s="231"/>
      <c r="C34" s="94"/>
      <c r="D34" s="232"/>
      <c r="E34" s="143"/>
      <c r="F34" s="95"/>
      <c r="G34" s="209"/>
      <c r="H34" s="21"/>
      <c r="I34" s="57">
        <v>3</v>
      </c>
      <c r="J34" s="172" t="s">
        <v>1003</v>
      </c>
      <c r="K34" s="209" t="s">
        <v>1705</v>
      </c>
      <c r="L34" s="94" t="s">
        <v>1705</v>
      </c>
      <c r="M34" s="173" t="s">
        <v>1705</v>
      </c>
      <c r="N34" s="173" t="s">
        <v>1705</v>
      </c>
      <c r="O34" s="95"/>
      <c r="P34" s="230"/>
      <c r="T34" s="189">
        <v>1222</v>
      </c>
      <c r="U34" s="190">
        <v>71</v>
      </c>
    </row>
    <row r="35" spans="1:21" s="18" customFormat="1" ht="49.5" customHeight="1">
      <c r="A35" s="57">
        <v>28</v>
      </c>
      <c r="B35" s="231"/>
      <c r="C35" s="94"/>
      <c r="D35" s="232"/>
      <c r="E35" s="143"/>
      <c r="F35" s="95"/>
      <c r="G35" s="209"/>
      <c r="H35" s="21"/>
      <c r="I35" s="57">
        <v>4</v>
      </c>
      <c r="J35" s="172" t="s">
        <v>1004</v>
      </c>
      <c r="K35" s="209" t="s">
        <v>1705</v>
      </c>
      <c r="L35" s="94" t="s">
        <v>1705</v>
      </c>
      <c r="M35" s="173" t="s">
        <v>1705</v>
      </c>
      <c r="N35" s="173" t="s">
        <v>1705</v>
      </c>
      <c r="O35" s="95"/>
      <c r="P35" s="230"/>
      <c r="T35" s="189">
        <v>1225</v>
      </c>
      <c r="U35" s="190">
        <v>70</v>
      </c>
    </row>
    <row r="36" spans="1:21" s="18" customFormat="1" ht="49.5" customHeight="1">
      <c r="A36" s="57">
        <v>29</v>
      </c>
      <c r="B36" s="231"/>
      <c r="C36" s="94"/>
      <c r="D36" s="232"/>
      <c r="E36" s="143"/>
      <c r="F36" s="95"/>
      <c r="G36" s="209"/>
      <c r="H36" s="21"/>
      <c r="I36" s="57">
        <v>5</v>
      </c>
      <c r="J36" s="172" t="s">
        <v>1005</v>
      </c>
      <c r="K36" s="209" t="s">
        <v>1705</v>
      </c>
      <c r="L36" s="94" t="s">
        <v>1705</v>
      </c>
      <c r="M36" s="173" t="s">
        <v>1705</v>
      </c>
      <c r="N36" s="173" t="s">
        <v>1705</v>
      </c>
      <c r="O36" s="95"/>
      <c r="P36" s="230"/>
      <c r="T36" s="189">
        <v>1228</v>
      </c>
      <c r="U36" s="190">
        <v>69</v>
      </c>
    </row>
    <row r="37" spans="1:21" s="18" customFormat="1" ht="49.5" customHeight="1">
      <c r="A37" s="57">
        <v>30</v>
      </c>
      <c r="B37" s="231"/>
      <c r="C37" s="94"/>
      <c r="D37" s="232"/>
      <c r="E37" s="143"/>
      <c r="F37" s="95"/>
      <c r="G37" s="209"/>
      <c r="H37" s="21"/>
      <c r="I37" s="57">
        <v>6</v>
      </c>
      <c r="J37" s="172" t="s">
        <v>1006</v>
      </c>
      <c r="K37" s="209" t="s">
        <v>1705</v>
      </c>
      <c r="L37" s="94" t="s">
        <v>1705</v>
      </c>
      <c r="M37" s="173" t="s">
        <v>1705</v>
      </c>
      <c r="N37" s="173" t="s">
        <v>1705</v>
      </c>
      <c r="O37" s="95"/>
      <c r="P37" s="230"/>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64" priority="1" stopIfTrue="1" operator="between">
      <formula>2040</formula>
      <formula>2129</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sheetPr>
    <tabColor rgb="FF7030A0"/>
  </sheetPr>
  <dimension ref="A1:U100"/>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11.42578125" style="20" customWidth="1"/>
    <col min="7" max="7" width="7.5703125" style="23" customWidth="1"/>
    <col min="8" max="8" width="2.140625" style="20" customWidth="1"/>
    <col min="9" max="9" width="4.42578125" style="22" customWidth="1"/>
    <col min="10" max="10" width="14.28515625" style="22"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2307</v>
      </c>
      <c r="E3" s="590"/>
      <c r="F3" s="591" t="s">
        <v>514</v>
      </c>
      <c r="G3" s="591"/>
      <c r="H3" s="607" t="s">
        <v>1267</v>
      </c>
      <c r="I3" s="592"/>
      <c r="J3" s="592"/>
      <c r="K3" s="592"/>
      <c r="L3" s="592"/>
      <c r="M3" s="368" t="s">
        <v>513</v>
      </c>
      <c r="N3" s="593" t="s">
        <v>1292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2224</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v>559</v>
      </c>
      <c r="C8" s="94">
        <v>33065</v>
      </c>
      <c r="D8" s="232" t="s">
        <v>1647</v>
      </c>
      <c r="E8" s="143" t="s">
        <v>1648</v>
      </c>
      <c r="F8" s="95">
        <v>2201</v>
      </c>
      <c r="G8" s="209"/>
      <c r="H8" s="21"/>
      <c r="I8" s="57">
        <v>1</v>
      </c>
      <c r="J8" s="172"/>
      <c r="K8" s="209"/>
      <c r="L8" s="94"/>
      <c r="M8" s="173"/>
      <c r="N8" s="173"/>
      <c r="O8" s="95"/>
      <c r="P8" s="230"/>
      <c r="T8" s="189">
        <v>1174</v>
      </c>
      <c r="U8" s="190">
        <v>93</v>
      </c>
    </row>
    <row r="9" spans="1:21" s="18" customFormat="1" ht="39.75" customHeight="1">
      <c r="A9" s="57">
        <v>2</v>
      </c>
      <c r="B9" s="231">
        <v>619</v>
      </c>
      <c r="C9" s="94">
        <v>33433</v>
      </c>
      <c r="D9" s="232" t="s">
        <v>1720</v>
      </c>
      <c r="E9" s="143" t="s">
        <v>1719</v>
      </c>
      <c r="F9" s="324">
        <v>2210</v>
      </c>
      <c r="G9" s="209"/>
      <c r="H9" s="21"/>
      <c r="I9" s="57">
        <v>2</v>
      </c>
      <c r="J9" s="172"/>
      <c r="K9" s="209"/>
      <c r="L9" s="94"/>
      <c r="M9" s="173"/>
      <c r="N9" s="173"/>
      <c r="O9" s="95"/>
      <c r="P9" s="230"/>
      <c r="T9" s="189">
        <v>1176</v>
      </c>
      <c r="U9" s="190">
        <v>92</v>
      </c>
    </row>
    <row r="10" spans="1:21" s="18" customFormat="1" ht="39.75" customHeight="1">
      <c r="A10" s="57">
        <v>2</v>
      </c>
      <c r="B10" s="231">
        <v>874</v>
      </c>
      <c r="C10" s="94" t="s">
        <v>2000</v>
      </c>
      <c r="D10" s="232" t="s">
        <v>2001</v>
      </c>
      <c r="E10" s="143" t="s">
        <v>1999</v>
      </c>
      <c r="F10" s="324">
        <v>2210</v>
      </c>
      <c r="G10" s="209"/>
      <c r="H10" s="21"/>
      <c r="I10" s="57">
        <v>3</v>
      </c>
      <c r="J10" s="172"/>
      <c r="K10" s="209"/>
      <c r="L10" s="94"/>
      <c r="M10" s="173"/>
      <c r="N10" s="173"/>
      <c r="O10" s="95"/>
      <c r="P10" s="230"/>
      <c r="T10" s="189">
        <v>1178</v>
      </c>
      <c r="U10" s="190">
        <v>91</v>
      </c>
    </row>
    <row r="11" spans="1:21" s="18" customFormat="1" ht="39.75" customHeight="1">
      <c r="A11" s="57">
        <v>4</v>
      </c>
      <c r="B11" s="231">
        <v>563</v>
      </c>
      <c r="C11" s="94">
        <v>34714</v>
      </c>
      <c r="D11" s="232" t="s">
        <v>1661</v>
      </c>
      <c r="E11" s="143" t="s">
        <v>1660</v>
      </c>
      <c r="F11" s="95">
        <v>2235</v>
      </c>
      <c r="G11" s="209"/>
      <c r="H11" s="21"/>
      <c r="I11" s="57">
        <v>4</v>
      </c>
      <c r="J11" s="172"/>
      <c r="K11" s="209"/>
      <c r="L11" s="94"/>
      <c r="M11" s="173"/>
      <c r="N11" s="173"/>
      <c r="O11" s="95"/>
      <c r="P11" s="230"/>
      <c r="T11" s="189">
        <v>1180</v>
      </c>
      <c r="U11" s="190">
        <v>90</v>
      </c>
    </row>
    <row r="12" spans="1:21" s="18" customFormat="1" ht="39.75" customHeight="1">
      <c r="A12" s="57">
        <v>5</v>
      </c>
      <c r="B12" s="231">
        <v>700</v>
      </c>
      <c r="C12" s="94">
        <v>32729</v>
      </c>
      <c r="D12" s="232" t="s">
        <v>1796</v>
      </c>
      <c r="E12" s="143" t="s">
        <v>1795</v>
      </c>
      <c r="F12" s="95">
        <v>2245</v>
      </c>
      <c r="G12" s="209"/>
      <c r="H12" s="21"/>
      <c r="I12" s="57">
        <v>5</v>
      </c>
      <c r="J12" s="172"/>
      <c r="K12" s="209"/>
      <c r="L12" s="94"/>
      <c r="M12" s="173"/>
      <c r="N12" s="173"/>
      <c r="O12" s="95"/>
      <c r="P12" s="230"/>
      <c r="T12" s="189">
        <v>1182</v>
      </c>
      <c r="U12" s="190">
        <v>89</v>
      </c>
    </row>
    <row r="13" spans="1:21" s="18" customFormat="1" ht="39.75" customHeight="1">
      <c r="A13" s="57">
        <v>6</v>
      </c>
      <c r="B13" s="231">
        <v>611</v>
      </c>
      <c r="C13" s="94">
        <v>34100</v>
      </c>
      <c r="D13" s="232" t="s">
        <v>1701</v>
      </c>
      <c r="E13" s="143" t="s">
        <v>1700</v>
      </c>
      <c r="F13" s="95">
        <v>2250</v>
      </c>
      <c r="G13" s="209"/>
      <c r="H13" s="21"/>
      <c r="I13" s="57">
        <v>6</v>
      </c>
      <c r="J13" s="172"/>
      <c r="K13" s="209"/>
      <c r="L13" s="94"/>
      <c r="M13" s="173"/>
      <c r="N13" s="173"/>
      <c r="O13" s="95"/>
      <c r="P13" s="230"/>
      <c r="T13" s="189">
        <v>1184</v>
      </c>
      <c r="U13" s="190">
        <v>88</v>
      </c>
    </row>
    <row r="14" spans="1:21" s="18" customFormat="1" ht="39.75" customHeight="1">
      <c r="A14" s="57">
        <v>7</v>
      </c>
      <c r="B14" s="231">
        <v>722</v>
      </c>
      <c r="C14" s="94">
        <v>35107</v>
      </c>
      <c r="D14" s="232" t="s">
        <v>1817</v>
      </c>
      <c r="E14" s="143" t="s">
        <v>1816</v>
      </c>
      <c r="F14" s="95">
        <v>2294</v>
      </c>
      <c r="G14" s="209"/>
      <c r="H14" s="21"/>
      <c r="I14" s="201" t="s">
        <v>16</v>
      </c>
      <c r="J14" s="202"/>
      <c r="K14" s="202"/>
      <c r="L14" s="202"/>
      <c r="M14" s="205" t="s">
        <v>348</v>
      </c>
      <c r="N14" s="206"/>
      <c r="O14" s="202"/>
      <c r="P14" s="203"/>
      <c r="T14" s="189">
        <v>1190</v>
      </c>
      <c r="U14" s="190">
        <v>85</v>
      </c>
    </row>
    <row r="15" spans="1:21" s="18" customFormat="1" ht="39.75" customHeight="1">
      <c r="A15" s="57">
        <v>8</v>
      </c>
      <c r="B15" s="231">
        <v>652</v>
      </c>
      <c r="C15" s="94">
        <v>33175</v>
      </c>
      <c r="D15" s="232" t="s">
        <v>1745</v>
      </c>
      <c r="E15" s="143" t="s">
        <v>1744</v>
      </c>
      <c r="F15" s="95">
        <v>2295</v>
      </c>
      <c r="G15" s="209"/>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v>814</v>
      </c>
      <c r="C16" s="94">
        <v>33956</v>
      </c>
      <c r="D16" s="232" t="s">
        <v>1939</v>
      </c>
      <c r="E16" s="143" t="s">
        <v>1940</v>
      </c>
      <c r="F16" s="95">
        <v>2304</v>
      </c>
      <c r="G16" s="209"/>
      <c r="H16" s="21"/>
      <c r="I16" s="57">
        <v>1</v>
      </c>
      <c r="J16" s="172"/>
      <c r="K16" s="209"/>
      <c r="L16" s="94"/>
      <c r="M16" s="173"/>
      <c r="N16" s="173"/>
      <c r="O16" s="95"/>
      <c r="P16" s="230"/>
      <c r="T16" s="189">
        <v>1194</v>
      </c>
      <c r="U16" s="190">
        <v>83</v>
      </c>
    </row>
    <row r="17" spans="1:21" s="18" customFormat="1" ht="39.75" customHeight="1">
      <c r="A17" s="57">
        <v>10</v>
      </c>
      <c r="B17" s="231">
        <v>805</v>
      </c>
      <c r="C17" s="94" t="s">
        <v>1916</v>
      </c>
      <c r="D17" s="232" t="s">
        <v>1917</v>
      </c>
      <c r="E17" s="143" t="s">
        <v>1918</v>
      </c>
      <c r="F17" s="95">
        <v>2327</v>
      </c>
      <c r="G17" s="209"/>
      <c r="H17" s="21"/>
      <c r="I17" s="57">
        <v>2</v>
      </c>
      <c r="J17" s="172"/>
      <c r="K17" s="209"/>
      <c r="L17" s="94"/>
      <c r="M17" s="173"/>
      <c r="N17" s="173"/>
      <c r="O17" s="95"/>
      <c r="P17" s="230"/>
      <c r="T17" s="189">
        <v>1196</v>
      </c>
      <c r="U17" s="190">
        <v>82</v>
      </c>
    </row>
    <row r="18" spans="1:21" s="18" customFormat="1" ht="39.75" customHeight="1">
      <c r="A18" s="57">
        <v>11</v>
      </c>
      <c r="B18" s="231">
        <v>816</v>
      </c>
      <c r="C18" s="94">
        <v>33170</v>
      </c>
      <c r="D18" s="232" t="s">
        <v>1941</v>
      </c>
      <c r="E18" s="143" t="s">
        <v>1942</v>
      </c>
      <c r="F18" s="95">
        <v>2330</v>
      </c>
      <c r="G18" s="209"/>
      <c r="H18" s="21"/>
      <c r="I18" s="57">
        <v>3</v>
      </c>
      <c r="J18" s="172"/>
      <c r="K18" s="209"/>
      <c r="L18" s="94"/>
      <c r="M18" s="173"/>
      <c r="N18" s="173"/>
      <c r="O18" s="95"/>
      <c r="P18" s="230"/>
      <c r="T18" s="189">
        <v>1198</v>
      </c>
      <c r="U18" s="190">
        <v>81</v>
      </c>
    </row>
    <row r="19" spans="1:21" s="18" customFormat="1" ht="39.75" customHeight="1">
      <c r="A19" s="57">
        <v>12</v>
      </c>
      <c r="B19" s="231">
        <v>685</v>
      </c>
      <c r="C19" s="94">
        <v>0</v>
      </c>
      <c r="D19" s="232" t="s">
        <v>1773</v>
      </c>
      <c r="E19" s="143" t="s">
        <v>1772</v>
      </c>
      <c r="F19" s="95">
        <v>2332</v>
      </c>
      <c r="G19" s="209"/>
      <c r="H19" s="21"/>
      <c r="I19" s="57">
        <v>4</v>
      </c>
      <c r="J19" s="172"/>
      <c r="K19" s="209"/>
      <c r="L19" s="94"/>
      <c r="M19" s="173"/>
      <c r="N19" s="173"/>
      <c r="O19" s="95"/>
      <c r="P19" s="230"/>
      <c r="T19" s="189">
        <v>1200</v>
      </c>
      <c r="U19" s="190">
        <v>80</v>
      </c>
    </row>
    <row r="20" spans="1:21" s="18" customFormat="1" ht="39.75" customHeight="1">
      <c r="A20" s="57">
        <v>13</v>
      </c>
      <c r="B20" s="231">
        <v>597</v>
      </c>
      <c r="C20" s="94">
        <v>34001</v>
      </c>
      <c r="D20" s="232" t="s">
        <v>1678</v>
      </c>
      <c r="E20" s="143" t="s">
        <v>1677</v>
      </c>
      <c r="F20" s="95">
        <v>2337</v>
      </c>
      <c r="G20" s="209"/>
      <c r="H20" s="21"/>
      <c r="I20" s="57">
        <v>5</v>
      </c>
      <c r="J20" s="172"/>
      <c r="K20" s="209"/>
      <c r="L20" s="94"/>
      <c r="M20" s="173"/>
      <c r="N20" s="173"/>
      <c r="O20" s="95"/>
      <c r="P20" s="230"/>
      <c r="T20" s="189">
        <v>1202</v>
      </c>
      <c r="U20" s="190">
        <v>79</v>
      </c>
    </row>
    <row r="21" spans="1:21" s="18" customFormat="1" ht="39.75" customHeight="1">
      <c r="A21" s="57">
        <v>14</v>
      </c>
      <c r="B21" s="231">
        <v>500</v>
      </c>
      <c r="C21" s="94">
        <v>34773</v>
      </c>
      <c r="D21" s="232" t="s">
        <v>2028</v>
      </c>
      <c r="E21" s="143" t="s">
        <v>2029</v>
      </c>
      <c r="F21" s="95">
        <v>2341</v>
      </c>
      <c r="G21" s="209"/>
      <c r="H21" s="21"/>
      <c r="I21" s="57">
        <v>6</v>
      </c>
      <c r="J21" s="172"/>
      <c r="K21" s="209"/>
      <c r="L21" s="94"/>
      <c r="M21" s="173"/>
      <c r="N21" s="173"/>
      <c r="O21" s="95"/>
      <c r="P21" s="230"/>
      <c r="T21" s="189">
        <v>1204</v>
      </c>
      <c r="U21" s="190">
        <v>78</v>
      </c>
    </row>
    <row r="22" spans="1:21" s="18" customFormat="1" ht="39.75" customHeight="1">
      <c r="A22" s="57">
        <v>15</v>
      </c>
      <c r="B22" s="231">
        <v>750</v>
      </c>
      <c r="C22" s="94">
        <v>34227</v>
      </c>
      <c r="D22" s="232" t="s">
        <v>1848</v>
      </c>
      <c r="E22" s="143" t="s">
        <v>1849</v>
      </c>
      <c r="F22" s="95">
        <v>2344</v>
      </c>
      <c r="G22" s="209"/>
      <c r="H22" s="21"/>
      <c r="I22" s="201" t="s">
        <v>17</v>
      </c>
      <c r="J22" s="202"/>
      <c r="K22" s="202"/>
      <c r="L22" s="202"/>
      <c r="M22" s="205" t="s">
        <v>348</v>
      </c>
      <c r="N22" s="206"/>
      <c r="O22" s="202"/>
      <c r="P22" s="203"/>
      <c r="T22" s="189">
        <v>1210</v>
      </c>
      <c r="U22" s="190">
        <v>75</v>
      </c>
    </row>
    <row r="23" spans="1:21" s="18" customFormat="1" ht="39.75" customHeight="1">
      <c r="A23" s="57">
        <v>16</v>
      </c>
      <c r="B23" s="231">
        <v>817</v>
      </c>
      <c r="C23" s="94">
        <v>34747</v>
      </c>
      <c r="D23" s="232" t="s">
        <v>2112</v>
      </c>
      <c r="E23" s="342" t="s">
        <v>2111</v>
      </c>
      <c r="F23" s="95">
        <v>2349</v>
      </c>
      <c r="G23" s="209"/>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17</v>
      </c>
      <c r="B24" s="231">
        <v>833</v>
      </c>
      <c r="C24" s="94">
        <v>33135</v>
      </c>
      <c r="D24" s="232" t="s">
        <v>1963</v>
      </c>
      <c r="E24" s="143" t="s">
        <v>1962</v>
      </c>
      <c r="F24" s="95">
        <v>2364</v>
      </c>
      <c r="G24" s="209"/>
      <c r="H24" s="21"/>
      <c r="I24" s="57">
        <v>1</v>
      </c>
      <c r="J24" s="172"/>
      <c r="K24" s="209"/>
      <c r="L24" s="94"/>
      <c r="M24" s="173"/>
      <c r="N24" s="173"/>
      <c r="O24" s="95"/>
      <c r="P24" s="230"/>
      <c r="T24" s="189">
        <v>1216</v>
      </c>
      <c r="U24" s="190">
        <v>73</v>
      </c>
    </row>
    <row r="25" spans="1:21" s="18" customFormat="1" ht="39.75" customHeight="1">
      <c r="A25" s="57">
        <v>18</v>
      </c>
      <c r="B25" s="231">
        <v>662</v>
      </c>
      <c r="C25" s="94">
        <v>33660</v>
      </c>
      <c r="D25" s="232" t="s">
        <v>1755</v>
      </c>
      <c r="E25" s="143" t="s">
        <v>1756</v>
      </c>
      <c r="F25" s="95">
        <v>2371</v>
      </c>
      <c r="G25" s="209"/>
      <c r="H25" s="21"/>
      <c r="I25" s="57">
        <v>2</v>
      </c>
      <c r="J25" s="172"/>
      <c r="K25" s="209"/>
      <c r="L25" s="94"/>
      <c r="M25" s="173"/>
      <c r="N25" s="173"/>
      <c r="O25" s="95"/>
      <c r="P25" s="230"/>
      <c r="T25" s="189">
        <v>1219</v>
      </c>
      <c r="U25" s="190">
        <v>72</v>
      </c>
    </row>
    <row r="26" spans="1:21" s="18" customFormat="1" ht="39.75" customHeight="1">
      <c r="A26" s="57">
        <v>19</v>
      </c>
      <c r="B26" s="231">
        <v>544</v>
      </c>
      <c r="C26" s="94">
        <v>33168</v>
      </c>
      <c r="D26" s="232" t="s">
        <v>2055</v>
      </c>
      <c r="E26" s="143" t="s">
        <v>2054</v>
      </c>
      <c r="F26" s="95">
        <v>2397</v>
      </c>
      <c r="G26" s="209"/>
      <c r="H26" s="21"/>
      <c r="I26" s="57">
        <v>3</v>
      </c>
      <c r="J26" s="172"/>
      <c r="K26" s="209"/>
      <c r="L26" s="94"/>
      <c r="M26" s="173"/>
      <c r="N26" s="173"/>
      <c r="O26" s="95"/>
      <c r="P26" s="230"/>
      <c r="T26" s="189">
        <v>1222</v>
      </c>
      <c r="U26" s="190">
        <v>71</v>
      </c>
    </row>
    <row r="27" spans="1:21" s="18" customFormat="1" ht="39.75" customHeight="1">
      <c r="A27" s="57">
        <v>20</v>
      </c>
      <c r="B27" s="231">
        <v>858</v>
      </c>
      <c r="C27" s="94">
        <v>33765</v>
      </c>
      <c r="D27" s="232" t="s">
        <v>1985</v>
      </c>
      <c r="E27" s="143" t="s">
        <v>1986</v>
      </c>
      <c r="F27" s="95">
        <v>2399</v>
      </c>
      <c r="G27" s="209"/>
      <c r="H27" s="21"/>
      <c r="I27" s="57">
        <v>4</v>
      </c>
      <c r="J27" s="172"/>
      <c r="K27" s="209"/>
      <c r="L27" s="94"/>
      <c r="M27" s="173"/>
      <c r="N27" s="173"/>
      <c r="O27" s="95"/>
      <c r="P27" s="230"/>
      <c r="T27" s="189">
        <v>1225</v>
      </c>
      <c r="U27" s="190">
        <v>70</v>
      </c>
    </row>
    <row r="28" spans="1:21" s="18" customFormat="1" ht="39.75" customHeight="1">
      <c r="A28" s="57">
        <v>21</v>
      </c>
      <c r="B28" s="231">
        <v>769</v>
      </c>
      <c r="C28" s="94">
        <v>34312</v>
      </c>
      <c r="D28" s="232" t="s">
        <v>1873</v>
      </c>
      <c r="E28" s="143" t="s">
        <v>1874</v>
      </c>
      <c r="F28" s="95">
        <v>2406</v>
      </c>
      <c r="G28" s="209"/>
      <c r="H28" s="21"/>
      <c r="I28" s="57">
        <v>5</v>
      </c>
      <c r="J28" s="172"/>
      <c r="K28" s="209"/>
      <c r="L28" s="94"/>
      <c r="M28" s="173"/>
      <c r="N28" s="173"/>
      <c r="O28" s="95"/>
      <c r="P28" s="230"/>
      <c r="T28" s="189">
        <v>1228</v>
      </c>
      <c r="U28" s="190">
        <v>69</v>
      </c>
    </row>
    <row r="29" spans="1:21" s="18" customFormat="1" ht="39.75" customHeight="1">
      <c r="A29" s="57">
        <v>22</v>
      </c>
      <c r="B29" s="231">
        <v>533</v>
      </c>
      <c r="C29" s="94">
        <v>33818</v>
      </c>
      <c r="D29" s="232" t="s">
        <v>2042</v>
      </c>
      <c r="E29" s="143" t="s">
        <v>2040</v>
      </c>
      <c r="F29" s="95">
        <v>2454</v>
      </c>
      <c r="G29" s="209"/>
      <c r="H29" s="21"/>
      <c r="I29" s="57">
        <v>6</v>
      </c>
      <c r="J29" s="172"/>
      <c r="K29" s="209"/>
      <c r="L29" s="94"/>
      <c r="M29" s="173"/>
      <c r="N29" s="173"/>
      <c r="O29" s="95"/>
      <c r="P29" s="230"/>
      <c r="T29" s="189">
        <v>1231</v>
      </c>
      <c r="U29" s="190">
        <v>68</v>
      </c>
    </row>
    <row r="30" spans="1:21" s="18" customFormat="1" ht="39.75" customHeight="1">
      <c r="A30" s="57">
        <v>23</v>
      </c>
      <c r="B30" s="231">
        <v>691</v>
      </c>
      <c r="C30" s="94">
        <v>0</v>
      </c>
      <c r="D30" s="232" t="s">
        <v>1785</v>
      </c>
      <c r="E30" s="143" t="s">
        <v>1784</v>
      </c>
      <c r="F30" s="95">
        <v>2463</v>
      </c>
      <c r="G30" s="209"/>
      <c r="H30" s="21"/>
      <c r="I30" s="201" t="s">
        <v>512</v>
      </c>
      <c r="J30" s="202"/>
      <c r="K30" s="202"/>
      <c r="L30" s="202"/>
      <c r="M30" s="205" t="s">
        <v>348</v>
      </c>
      <c r="N30" s="206"/>
      <c r="O30" s="202"/>
      <c r="P30" s="203"/>
      <c r="T30" s="189">
        <v>1210</v>
      </c>
      <c r="U30" s="190">
        <v>75</v>
      </c>
    </row>
    <row r="31" spans="1:21" s="18" customFormat="1" ht="39.75" customHeight="1">
      <c r="A31" s="57">
        <v>24</v>
      </c>
      <c r="B31" s="231">
        <v>643</v>
      </c>
      <c r="C31" s="94">
        <v>33973</v>
      </c>
      <c r="D31" s="232" t="s">
        <v>2287</v>
      </c>
      <c r="E31" s="143" t="s">
        <v>1732</v>
      </c>
      <c r="F31" s="95">
        <v>2469</v>
      </c>
      <c r="G31" s="209"/>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v>25</v>
      </c>
      <c r="B32" s="231">
        <v>735</v>
      </c>
      <c r="C32" s="94">
        <v>35156</v>
      </c>
      <c r="D32" s="232" t="s">
        <v>1833</v>
      </c>
      <c r="E32" s="143" t="s">
        <v>1832</v>
      </c>
      <c r="F32" s="95">
        <v>2500</v>
      </c>
      <c r="G32" s="209"/>
      <c r="H32" s="21"/>
      <c r="I32" s="57">
        <v>1</v>
      </c>
      <c r="J32" s="172"/>
      <c r="K32" s="209"/>
      <c r="L32" s="94"/>
      <c r="M32" s="173"/>
      <c r="N32" s="173"/>
      <c r="O32" s="95"/>
      <c r="P32" s="230"/>
      <c r="T32" s="189">
        <v>1216</v>
      </c>
      <c r="U32" s="190">
        <v>73</v>
      </c>
    </row>
    <row r="33" spans="1:21" s="18" customFormat="1" ht="39.75" customHeight="1">
      <c r="A33" s="57">
        <v>26</v>
      </c>
      <c r="B33" s="231">
        <v>781</v>
      </c>
      <c r="C33" s="94">
        <v>35321</v>
      </c>
      <c r="D33" s="232" t="s">
        <v>1888</v>
      </c>
      <c r="E33" s="143" t="s">
        <v>1887</v>
      </c>
      <c r="F33" s="95">
        <v>2520</v>
      </c>
      <c r="G33" s="209"/>
      <c r="H33" s="21"/>
      <c r="I33" s="57">
        <v>2</v>
      </c>
      <c r="J33" s="172"/>
      <c r="K33" s="209"/>
      <c r="L33" s="94"/>
      <c r="M33" s="173"/>
      <c r="N33" s="173"/>
      <c r="O33" s="95"/>
      <c r="P33" s="230"/>
      <c r="T33" s="189">
        <v>1219</v>
      </c>
      <c r="U33" s="190">
        <v>72</v>
      </c>
    </row>
    <row r="34" spans="1:21" s="18" customFormat="1" ht="39.75" customHeight="1">
      <c r="A34" s="57">
        <v>27</v>
      </c>
      <c r="B34" s="231">
        <v>613</v>
      </c>
      <c r="C34" s="94">
        <v>33782</v>
      </c>
      <c r="D34" s="232" t="s">
        <v>1708</v>
      </c>
      <c r="E34" s="143" t="s">
        <v>1709</v>
      </c>
      <c r="F34" s="95">
        <v>2556</v>
      </c>
      <c r="G34" s="209"/>
      <c r="H34" s="21"/>
      <c r="I34" s="57">
        <v>3</v>
      </c>
      <c r="J34" s="172"/>
      <c r="K34" s="209"/>
      <c r="L34" s="94"/>
      <c r="M34" s="173"/>
      <c r="N34" s="173"/>
      <c r="O34" s="95"/>
      <c r="P34" s="230"/>
      <c r="T34" s="189">
        <v>1222</v>
      </c>
      <c r="U34" s="190">
        <v>71</v>
      </c>
    </row>
    <row r="35" spans="1:21" s="18" customFormat="1" ht="39.75" customHeight="1">
      <c r="A35" s="57">
        <v>28</v>
      </c>
      <c r="B35" s="231">
        <v>567</v>
      </c>
      <c r="C35" s="94">
        <v>34184</v>
      </c>
      <c r="D35" s="232" t="s">
        <v>1664</v>
      </c>
      <c r="E35" s="143" t="s">
        <v>1665</v>
      </c>
      <c r="F35" s="95">
        <v>2584</v>
      </c>
      <c r="G35" s="209"/>
      <c r="H35" s="21"/>
      <c r="I35" s="57">
        <v>4</v>
      </c>
      <c r="J35" s="172"/>
      <c r="K35" s="209"/>
      <c r="L35" s="94"/>
      <c r="M35" s="173"/>
      <c r="N35" s="173"/>
      <c r="O35" s="95"/>
      <c r="P35" s="230"/>
      <c r="T35" s="189">
        <v>1225</v>
      </c>
      <c r="U35" s="190">
        <v>70</v>
      </c>
    </row>
    <row r="36" spans="1:21" s="18" customFormat="1" ht="39.75" customHeight="1">
      <c r="A36" s="57">
        <v>29</v>
      </c>
      <c r="B36" s="231">
        <v>727</v>
      </c>
      <c r="C36" s="94">
        <v>34547</v>
      </c>
      <c r="D36" s="232" t="s">
        <v>1827</v>
      </c>
      <c r="E36" s="143" t="s">
        <v>1828</v>
      </c>
      <c r="F36" s="95">
        <v>2587</v>
      </c>
      <c r="G36" s="209"/>
      <c r="H36" s="21"/>
      <c r="I36" s="57">
        <v>5</v>
      </c>
      <c r="J36" s="172"/>
      <c r="K36" s="209"/>
      <c r="L36" s="94"/>
      <c r="M36" s="173"/>
      <c r="N36" s="173"/>
      <c r="O36" s="95"/>
      <c r="P36" s="230"/>
      <c r="T36" s="189">
        <v>1228</v>
      </c>
      <c r="U36" s="190">
        <v>69</v>
      </c>
    </row>
    <row r="37" spans="1:21" s="18" customFormat="1" ht="39.75" customHeight="1">
      <c r="A37" s="57">
        <v>30</v>
      </c>
      <c r="B37" s="231">
        <v>709</v>
      </c>
      <c r="C37" s="94" t="s">
        <v>1807</v>
      </c>
      <c r="D37" s="232" t="s">
        <v>1808</v>
      </c>
      <c r="E37" s="143" t="s">
        <v>1806</v>
      </c>
      <c r="F37" s="95">
        <v>2700</v>
      </c>
      <c r="G37" s="209"/>
      <c r="H37" s="21"/>
      <c r="I37" s="57">
        <v>6</v>
      </c>
      <c r="J37" s="172"/>
      <c r="K37" s="209"/>
      <c r="L37" s="94"/>
      <c r="M37" s="173"/>
      <c r="N37" s="173"/>
      <c r="O37" s="95"/>
      <c r="P37" s="230"/>
      <c r="T37" s="189">
        <v>1231</v>
      </c>
      <c r="U37" s="190">
        <v>68</v>
      </c>
    </row>
    <row r="38" spans="1:21" s="18" customFormat="1" ht="39.75" customHeight="1">
      <c r="A38" s="57" t="s">
        <v>2241</v>
      </c>
      <c r="B38" s="231">
        <v>756</v>
      </c>
      <c r="C38" s="94">
        <v>35101</v>
      </c>
      <c r="D38" s="232" t="s">
        <v>1859</v>
      </c>
      <c r="E38" s="143" t="s">
        <v>1858</v>
      </c>
      <c r="F38" s="95" t="s">
        <v>2298</v>
      </c>
      <c r="G38" s="209"/>
      <c r="H38" s="21"/>
      <c r="I38" s="201" t="s">
        <v>979</v>
      </c>
      <c r="J38" s="202"/>
      <c r="K38" s="202"/>
      <c r="L38" s="202"/>
      <c r="M38" s="205" t="s">
        <v>348</v>
      </c>
      <c r="N38" s="206"/>
      <c r="O38" s="202"/>
      <c r="P38" s="203"/>
      <c r="T38" s="189">
        <v>1210</v>
      </c>
      <c r="U38" s="190">
        <v>75</v>
      </c>
    </row>
    <row r="39" spans="1:21" s="18" customFormat="1" ht="39.75" customHeight="1">
      <c r="A39" s="57" t="s">
        <v>2241</v>
      </c>
      <c r="B39" s="231">
        <v>792</v>
      </c>
      <c r="C39" s="94">
        <v>33986</v>
      </c>
      <c r="D39" s="232" t="s">
        <v>1902</v>
      </c>
      <c r="E39" s="143" t="s">
        <v>1903</v>
      </c>
      <c r="F39" s="95" t="s">
        <v>2278</v>
      </c>
      <c r="G39" s="209"/>
      <c r="H39" s="21"/>
      <c r="I39" s="35" t="s">
        <v>11</v>
      </c>
      <c r="J39" s="32" t="s">
        <v>87</v>
      </c>
      <c r="K39" s="32" t="s">
        <v>86</v>
      </c>
      <c r="L39" s="33" t="s">
        <v>12</v>
      </c>
      <c r="M39" s="34" t="s">
        <v>13</v>
      </c>
      <c r="N39" s="34" t="s">
        <v>505</v>
      </c>
      <c r="O39" s="32" t="s">
        <v>14</v>
      </c>
      <c r="P39" s="32" t="s">
        <v>27</v>
      </c>
      <c r="T39" s="189">
        <v>1213</v>
      </c>
      <c r="U39" s="190">
        <v>74</v>
      </c>
    </row>
    <row r="40" spans="1:21" s="18" customFormat="1" ht="39.75" customHeight="1">
      <c r="A40" s="57" t="s">
        <v>2241</v>
      </c>
      <c r="B40" s="231">
        <v>844</v>
      </c>
      <c r="C40" s="94">
        <v>34300</v>
      </c>
      <c r="D40" s="232" t="s">
        <v>1974</v>
      </c>
      <c r="E40" s="143" t="s">
        <v>1973</v>
      </c>
      <c r="F40" s="95" t="s">
        <v>2299</v>
      </c>
      <c r="G40" s="209"/>
      <c r="H40" s="21"/>
      <c r="I40" s="57">
        <v>1</v>
      </c>
      <c r="J40" s="172"/>
      <c r="K40" s="209"/>
      <c r="L40" s="94"/>
      <c r="M40" s="173"/>
      <c r="N40" s="173"/>
      <c r="O40" s="95"/>
      <c r="P40" s="230"/>
      <c r="T40" s="189">
        <v>1216</v>
      </c>
      <c r="U40" s="190">
        <v>73</v>
      </c>
    </row>
    <row r="41" spans="1:21" s="18" customFormat="1" ht="39.75" customHeight="1">
      <c r="A41" s="57" t="s">
        <v>2241</v>
      </c>
      <c r="B41" s="231">
        <v>820</v>
      </c>
      <c r="C41" s="94">
        <v>34599</v>
      </c>
      <c r="D41" s="232" t="s">
        <v>1947</v>
      </c>
      <c r="E41" s="143" t="s">
        <v>1948</v>
      </c>
      <c r="F41" s="95" t="s">
        <v>2255</v>
      </c>
      <c r="G41" s="209"/>
      <c r="H41" s="21"/>
      <c r="I41" s="57">
        <v>2</v>
      </c>
      <c r="J41" s="172"/>
      <c r="K41" s="209"/>
      <c r="L41" s="94"/>
      <c r="M41" s="173"/>
      <c r="N41" s="173"/>
      <c r="O41" s="95"/>
      <c r="P41" s="230"/>
      <c r="T41" s="189">
        <v>1219</v>
      </c>
      <c r="U41" s="190">
        <v>72</v>
      </c>
    </row>
    <row r="42" spans="1:21" s="18" customFormat="1" ht="39.75" customHeight="1">
      <c r="A42" s="57" t="s">
        <v>2241</v>
      </c>
      <c r="B42" s="231">
        <v>535</v>
      </c>
      <c r="C42" s="94">
        <v>34763</v>
      </c>
      <c r="D42" s="232" t="s">
        <v>2065</v>
      </c>
      <c r="E42" s="143" t="s">
        <v>2064</v>
      </c>
      <c r="F42" s="95" t="s">
        <v>2255</v>
      </c>
      <c r="G42" s="209"/>
      <c r="H42" s="21"/>
      <c r="I42" s="57">
        <v>3</v>
      </c>
      <c r="J42" s="172"/>
      <c r="K42" s="209"/>
      <c r="L42" s="94"/>
      <c r="M42" s="173"/>
      <c r="N42" s="173"/>
      <c r="O42" s="95"/>
      <c r="P42" s="230"/>
      <c r="T42" s="189">
        <v>1222</v>
      </c>
      <c r="U42" s="190">
        <v>71</v>
      </c>
    </row>
    <row r="43" spans="1:21" s="18" customFormat="1" ht="39.75" customHeight="1">
      <c r="A43" s="57" t="s">
        <v>2241</v>
      </c>
      <c r="B43" s="231">
        <v>826</v>
      </c>
      <c r="C43" s="94">
        <v>0</v>
      </c>
      <c r="D43" s="232" t="s">
        <v>1954</v>
      </c>
      <c r="E43" s="143" t="s">
        <v>1955</v>
      </c>
      <c r="F43" s="95" t="s">
        <v>2255</v>
      </c>
      <c r="G43" s="209"/>
      <c r="H43" s="21"/>
      <c r="I43" s="57">
        <v>4</v>
      </c>
      <c r="J43" s="172"/>
      <c r="K43" s="209"/>
      <c r="L43" s="94"/>
      <c r="M43" s="173"/>
      <c r="N43" s="173"/>
      <c r="O43" s="95"/>
      <c r="P43" s="230"/>
      <c r="T43" s="189">
        <v>1225</v>
      </c>
      <c r="U43" s="190">
        <v>70</v>
      </c>
    </row>
    <row r="44" spans="1:21" s="18" customFormat="1" ht="39.75" customHeight="1">
      <c r="A44" s="57"/>
      <c r="B44" s="231"/>
      <c r="C44" s="94"/>
      <c r="D44" s="232"/>
      <c r="E44" s="143"/>
      <c r="F44" s="95"/>
      <c r="G44" s="209"/>
      <c r="H44" s="21"/>
      <c r="I44" s="57">
        <v>5</v>
      </c>
      <c r="J44" s="172"/>
      <c r="K44" s="209"/>
      <c r="L44" s="94"/>
      <c r="M44" s="173"/>
      <c r="N44" s="173"/>
      <c r="O44" s="95"/>
      <c r="P44" s="230"/>
      <c r="T44" s="189">
        <v>1228</v>
      </c>
      <c r="U44" s="190">
        <v>69</v>
      </c>
    </row>
    <row r="45" spans="1:21" s="18" customFormat="1" ht="39.75" customHeight="1">
      <c r="A45" s="57"/>
      <c r="B45" s="231"/>
      <c r="C45" s="94"/>
      <c r="D45" s="232"/>
      <c r="E45" s="143"/>
      <c r="F45" s="95"/>
      <c r="G45" s="209"/>
      <c r="H45" s="21"/>
      <c r="I45" s="57">
        <v>6</v>
      </c>
      <c r="J45" s="172"/>
      <c r="K45" s="209"/>
      <c r="L45" s="94"/>
      <c r="M45" s="173"/>
      <c r="N45" s="173"/>
      <c r="O45" s="95"/>
      <c r="P45" s="230"/>
      <c r="T45" s="189">
        <v>1231</v>
      </c>
      <c r="U45" s="190">
        <v>68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ht="14.25" customHeight="1">
      <c r="A47" s="25" t="s">
        <v>18</v>
      </c>
      <c r="B47" s="25"/>
      <c r="C47" s="25"/>
      <c r="D47" s="42"/>
      <c r="E47" s="36" t="s">
        <v>0</v>
      </c>
      <c r="F47" s="31" t="s">
        <v>1</v>
      </c>
      <c r="G47" s="22"/>
      <c r="H47" s="26" t="s">
        <v>2</v>
      </c>
      <c r="I47" s="26"/>
      <c r="J47" s="26"/>
      <c r="K47" s="26"/>
      <c r="M47" s="38" t="s">
        <v>3</v>
      </c>
      <c r="N47" s="39" t="s">
        <v>3</v>
      </c>
      <c r="O47" s="22" t="s">
        <v>3</v>
      </c>
      <c r="P47" s="25"/>
      <c r="Q47" s="27"/>
      <c r="T47" s="189">
        <v>1280</v>
      </c>
      <c r="U47" s="190">
        <v>54</v>
      </c>
    </row>
    <row r="48" spans="1:21" ht="25.5">
      <c r="E48" s="37" t="s">
        <v>1962</v>
      </c>
      <c r="T48" s="189">
        <v>1285</v>
      </c>
      <c r="U48" s="190">
        <v>53</v>
      </c>
    </row>
    <row r="49" spans="5:21" ht="25.5">
      <c r="E49" s="37" t="s">
        <v>1769</v>
      </c>
      <c r="T49" s="189">
        <v>1290</v>
      </c>
      <c r="U49" s="190">
        <v>52</v>
      </c>
    </row>
    <row r="50" spans="5:21" ht="25.5">
      <c r="E50" s="37" t="s">
        <v>1691</v>
      </c>
      <c r="T50" s="189">
        <v>1295</v>
      </c>
      <c r="U50" s="190">
        <v>51</v>
      </c>
    </row>
    <row r="51" spans="5:21" ht="25.5">
      <c r="E51" s="37" t="s">
        <v>1648</v>
      </c>
      <c r="T51" s="189">
        <v>1300</v>
      </c>
      <c r="U51" s="190">
        <v>50</v>
      </c>
    </row>
    <row r="52" spans="5:21" ht="25.5">
      <c r="E52" s="37" t="s">
        <v>1816</v>
      </c>
      <c r="T52" s="189">
        <v>1305</v>
      </c>
      <c r="U52" s="190">
        <v>49</v>
      </c>
    </row>
    <row r="53" spans="5:21">
      <c r="E53" s="37" t="s">
        <v>1795</v>
      </c>
      <c r="T53" s="189">
        <v>1310</v>
      </c>
      <c r="U53" s="190">
        <v>48</v>
      </c>
    </row>
    <row r="54" spans="5:21" ht="25.5">
      <c r="E54" s="37" t="s">
        <v>1874</v>
      </c>
      <c r="T54" s="189">
        <v>1315</v>
      </c>
      <c r="U54" s="190">
        <v>47</v>
      </c>
    </row>
    <row r="55" spans="5:21" ht="25.5">
      <c r="E55" s="37" t="s">
        <v>1719</v>
      </c>
      <c r="T55" s="189">
        <v>1320</v>
      </c>
      <c r="U55" s="190">
        <v>46</v>
      </c>
    </row>
    <row r="56" spans="5:21" ht="25.5">
      <c r="E56" s="37" t="s">
        <v>1665</v>
      </c>
      <c r="T56" s="189">
        <v>1325</v>
      </c>
      <c r="U56" s="190">
        <v>45</v>
      </c>
    </row>
    <row r="57" spans="5:21" ht="25.5">
      <c r="E57" s="37" t="s">
        <v>1973</v>
      </c>
      <c r="T57" s="189">
        <v>1330</v>
      </c>
      <c r="U57" s="190">
        <v>44</v>
      </c>
    </row>
    <row r="58" spans="5:21" ht="25.5">
      <c r="E58" s="37" t="s">
        <v>1756</v>
      </c>
      <c r="T58" s="189">
        <v>1335</v>
      </c>
      <c r="U58" s="190">
        <v>43</v>
      </c>
    </row>
    <row r="59" spans="5:21">
      <c r="E59" s="37" t="s">
        <v>1700</v>
      </c>
      <c r="T59" s="189">
        <v>1340</v>
      </c>
      <c r="U59" s="190">
        <v>42</v>
      </c>
    </row>
    <row r="60" spans="5:21" ht="25.5">
      <c r="E60" s="37" t="s">
        <v>1660</v>
      </c>
      <c r="T60" s="189">
        <v>1345</v>
      </c>
      <c r="U60" s="190">
        <v>41</v>
      </c>
    </row>
    <row r="61" spans="5:21" ht="25.5">
      <c r="E61" s="37" t="s">
        <v>1806</v>
      </c>
      <c r="T61" s="189">
        <v>1350</v>
      </c>
      <c r="U61" s="190">
        <v>40</v>
      </c>
    </row>
    <row r="62" spans="5:21" ht="25.5">
      <c r="E62" s="37" t="s">
        <v>2054</v>
      </c>
      <c r="T62" s="189">
        <v>1355</v>
      </c>
      <c r="U62" s="190">
        <v>39</v>
      </c>
    </row>
    <row r="63" spans="5:21">
      <c r="E63" s="37" t="s">
        <v>1870</v>
      </c>
      <c r="T63" s="189">
        <v>1365</v>
      </c>
      <c r="U63" s="190">
        <v>38</v>
      </c>
    </row>
    <row r="64" spans="5:21" ht="25.5">
      <c r="E64" s="37" t="s">
        <v>1675</v>
      </c>
      <c r="T64" s="189">
        <v>1375</v>
      </c>
      <c r="U64" s="190">
        <v>37</v>
      </c>
    </row>
    <row r="65" spans="5:21" ht="25.5">
      <c r="E65" s="37" t="s">
        <v>1832</v>
      </c>
      <c r="T65" s="189">
        <v>1385</v>
      </c>
      <c r="U65" s="190">
        <v>36</v>
      </c>
    </row>
    <row r="66" spans="5:21" ht="25.5">
      <c r="E66" s="37" t="s">
        <v>2062</v>
      </c>
      <c r="T66" s="189">
        <v>1395</v>
      </c>
      <c r="U66" s="190">
        <v>35</v>
      </c>
    </row>
    <row r="67" spans="5:21" ht="25.5">
      <c r="E67" s="37" t="s">
        <v>1999</v>
      </c>
      <c r="T67" s="189">
        <v>1405</v>
      </c>
      <c r="U67" s="190">
        <v>34</v>
      </c>
    </row>
    <row r="68" spans="5:21" ht="25.5">
      <c r="E68" s="37" t="s">
        <v>2064</v>
      </c>
      <c r="T68" s="189">
        <v>1415</v>
      </c>
      <c r="U68" s="190">
        <v>33</v>
      </c>
    </row>
    <row r="69" spans="5:21" ht="25.5">
      <c r="E69" s="37" t="s">
        <v>2026</v>
      </c>
      <c r="T69" s="189">
        <v>1425</v>
      </c>
      <c r="U69" s="190">
        <v>32</v>
      </c>
    </row>
    <row r="70" spans="5:21" ht="25.5">
      <c r="E70" s="37" t="s">
        <v>1986</v>
      </c>
      <c r="T70" s="189">
        <v>1435</v>
      </c>
      <c r="U70" s="190">
        <v>31</v>
      </c>
    </row>
    <row r="71" spans="5:21" ht="25.5">
      <c r="E71" s="37" t="s">
        <v>1918</v>
      </c>
      <c r="T71" s="189">
        <v>1445</v>
      </c>
      <c r="U71" s="190">
        <v>30</v>
      </c>
    </row>
    <row r="72" spans="5:21" ht="25.5">
      <c r="E72" s="37" t="s">
        <v>1849</v>
      </c>
      <c r="T72" s="189">
        <v>1455</v>
      </c>
      <c r="U72" s="190">
        <v>29</v>
      </c>
    </row>
    <row r="73" spans="5:21" ht="25.5">
      <c r="E73" s="37" t="s">
        <v>1940</v>
      </c>
      <c r="T73" s="189">
        <v>1465</v>
      </c>
      <c r="U73" s="190">
        <v>28</v>
      </c>
    </row>
    <row r="74" spans="5:21" ht="25.5">
      <c r="E74" s="37" t="s">
        <v>2029</v>
      </c>
      <c r="T74" s="189">
        <v>1475</v>
      </c>
      <c r="U74" s="190">
        <v>27</v>
      </c>
    </row>
    <row r="75" spans="5:21" ht="25.5">
      <c r="E75" s="37" t="s">
        <v>1846</v>
      </c>
      <c r="T75" s="189">
        <v>1485</v>
      </c>
      <c r="U75" s="190">
        <v>26</v>
      </c>
    </row>
    <row r="76" spans="5:21">
      <c r="E76" s="37" t="s">
        <v>1858</v>
      </c>
      <c r="T76" s="189">
        <v>1495</v>
      </c>
      <c r="U76" s="190">
        <v>25</v>
      </c>
    </row>
    <row r="77" spans="5:21">
      <c r="E77" s="37" t="s">
        <v>1709</v>
      </c>
      <c r="T77" s="189">
        <v>1505</v>
      </c>
      <c r="U77" s="190">
        <v>24</v>
      </c>
    </row>
    <row r="78" spans="5:21" ht="25.5">
      <c r="E78" s="37" t="s">
        <v>1784</v>
      </c>
      <c r="T78" s="189">
        <v>1515</v>
      </c>
      <c r="U78" s="190">
        <v>23</v>
      </c>
    </row>
    <row r="79" spans="5:21" ht="25.5">
      <c r="E79" s="37" t="s">
        <v>1732</v>
      </c>
      <c r="T79" s="189">
        <v>1525</v>
      </c>
      <c r="U79" s="190">
        <v>22</v>
      </c>
    </row>
    <row r="80" spans="5:21" ht="25.5">
      <c r="E80" s="37" t="s">
        <v>1677</v>
      </c>
      <c r="T80" s="189">
        <v>1535</v>
      </c>
      <c r="U80" s="190">
        <v>21</v>
      </c>
    </row>
    <row r="81" spans="5:21">
      <c r="E81" s="37" t="s">
        <v>1955</v>
      </c>
      <c r="T81" s="189">
        <v>1545</v>
      </c>
      <c r="U81" s="190">
        <v>20</v>
      </c>
    </row>
    <row r="82" spans="5:21" ht="25.5">
      <c r="E82" s="37" t="s">
        <v>1772</v>
      </c>
      <c r="T82" s="189">
        <v>1555</v>
      </c>
      <c r="U82" s="190">
        <v>19</v>
      </c>
    </row>
    <row r="83" spans="5:21" ht="25.5">
      <c r="E83" s="37" t="s">
        <v>2070</v>
      </c>
      <c r="T83" s="189">
        <v>1565</v>
      </c>
      <c r="U83" s="190">
        <v>18</v>
      </c>
    </row>
    <row r="84" spans="5:21" ht="25.5">
      <c r="E84" s="37" t="s">
        <v>1903</v>
      </c>
      <c r="T84" s="189">
        <v>1575</v>
      </c>
      <c r="U84" s="190">
        <v>17</v>
      </c>
    </row>
    <row r="85" spans="5:21" ht="25.5">
      <c r="E85" s="37" t="s">
        <v>2040</v>
      </c>
      <c r="T85" s="189">
        <v>1585</v>
      </c>
      <c r="U85" s="190">
        <v>16</v>
      </c>
    </row>
    <row r="86" spans="5:21">
      <c r="E86" s="37" t="s">
        <v>1744</v>
      </c>
      <c r="T86" s="189">
        <v>1595</v>
      </c>
      <c r="U86" s="190">
        <v>15</v>
      </c>
    </row>
    <row r="87" spans="5:21" ht="25.5">
      <c r="E87" s="37" t="s">
        <v>2073</v>
      </c>
      <c r="T87" s="189">
        <v>1605</v>
      </c>
      <c r="U87" s="190">
        <v>14</v>
      </c>
    </row>
    <row r="88" spans="5:21" ht="25.5">
      <c r="E88" s="37" t="s">
        <v>1828</v>
      </c>
      <c r="T88" s="189">
        <v>1615</v>
      </c>
      <c r="U88" s="190">
        <v>13</v>
      </c>
    </row>
    <row r="89" spans="5:21" ht="25.5">
      <c r="E89" s="37" t="s">
        <v>1942</v>
      </c>
      <c r="T89" s="189">
        <v>1625</v>
      </c>
      <c r="U89" s="190">
        <v>12</v>
      </c>
    </row>
    <row r="90" spans="5:21" ht="25.5">
      <c r="E90" s="37" t="s">
        <v>1887</v>
      </c>
      <c r="T90" s="189">
        <v>1645</v>
      </c>
      <c r="U90" s="190">
        <v>11</v>
      </c>
    </row>
    <row r="91" spans="5:21">
      <c r="E91" s="37" t="s">
        <v>2066</v>
      </c>
      <c r="T91" s="189">
        <v>1665</v>
      </c>
      <c r="U91" s="190">
        <v>10</v>
      </c>
    </row>
    <row r="92" spans="5:21" ht="25.5">
      <c r="E92" s="37" t="s">
        <v>1948</v>
      </c>
      <c r="T92" s="189">
        <v>1685</v>
      </c>
      <c r="U92" s="190">
        <v>9</v>
      </c>
    </row>
    <row r="93" spans="5:21">
      <c r="E93" s="37" t="s">
        <v>2258</v>
      </c>
      <c r="T93" s="189">
        <v>1705</v>
      </c>
      <c r="U93" s="190">
        <v>8</v>
      </c>
    </row>
    <row r="94" spans="5:21">
      <c r="T94" s="189">
        <v>1725</v>
      </c>
      <c r="U94" s="190">
        <v>7</v>
      </c>
    </row>
    <row r="95" spans="5:21">
      <c r="T95" s="189">
        <v>1745</v>
      </c>
      <c r="U95" s="190">
        <v>6</v>
      </c>
    </row>
    <row r="96" spans="5:21">
      <c r="T96" s="189">
        <v>1765</v>
      </c>
      <c r="U96" s="190">
        <v>5</v>
      </c>
    </row>
    <row r="97" spans="20:21">
      <c r="T97" s="189">
        <v>1785</v>
      </c>
      <c r="U97" s="190">
        <v>4</v>
      </c>
    </row>
    <row r="98" spans="20:21">
      <c r="T98" s="189">
        <v>1805</v>
      </c>
      <c r="U98" s="190">
        <v>3</v>
      </c>
    </row>
    <row r="99" spans="20:21">
      <c r="T99" s="189">
        <v>1825</v>
      </c>
      <c r="U99" s="190">
        <v>2</v>
      </c>
    </row>
    <row r="100" spans="20:21">
      <c r="T100" s="189">
        <v>1845</v>
      </c>
      <c r="U100" s="190">
        <v>1</v>
      </c>
    </row>
  </sheetData>
  <mergeCells count="19">
    <mergeCell ref="F6:F7"/>
    <mergeCell ref="A1:P1"/>
    <mergeCell ref="A2:P2"/>
    <mergeCell ref="A3:C3"/>
    <mergeCell ref="D3:E3"/>
    <mergeCell ref="F3:G3"/>
    <mergeCell ref="H3:L3"/>
    <mergeCell ref="N3:P3"/>
    <mergeCell ref="G6:G7"/>
    <mergeCell ref="A46:P46"/>
    <mergeCell ref="A4:C4"/>
    <mergeCell ref="D4:E4"/>
    <mergeCell ref="N4:P4"/>
    <mergeCell ref="N5:P5"/>
    <mergeCell ref="A6:A7"/>
    <mergeCell ref="B6:B7"/>
    <mergeCell ref="C6:C7"/>
    <mergeCell ref="D6:D7"/>
    <mergeCell ref="E6:E7"/>
  </mergeCells>
  <conditionalFormatting sqref="F8:F45">
    <cfRule type="cellIs" dxfId="63" priority="1" stopIfTrue="1" operator="between">
      <formula>2040</formula>
      <formula>2129</formula>
    </cfRule>
  </conditionalFormatting>
  <printOptions horizontalCentered="1"/>
  <pageMargins left="0.27559055118110237" right="0.19685039370078741" top="0.53" bottom="0.35433070866141736" header="0.39370078740157483" footer="0.27559055118110237"/>
  <pageSetup paperSize="9" scale="45"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sheetPr>
    <tabColor rgb="FF7030A0"/>
  </sheetPr>
  <dimension ref="A1:U99"/>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5.42578125" style="24" customWidth="1"/>
    <col min="13" max="13" width="21.7109375" style="40" customWidth="1"/>
    <col min="14" max="14" width="26.85546875" style="40" customWidth="1"/>
    <col min="15" max="15" width="12.1406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2192</v>
      </c>
      <c r="E3" s="590"/>
      <c r="F3" s="591" t="s">
        <v>514</v>
      </c>
      <c r="G3" s="591"/>
      <c r="H3" s="607" t="s">
        <v>1267</v>
      </c>
      <c r="I3" s="592"/>
      <c r="J3" s="592"/>
      <c r="K3" s="592"/>
      <c r="L3" s="592"/>
      <c r="M3" s="309" t="s">
        <v>513</v>
      </c>
      <c r="N3" s="593" t="s">
        <v>1292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2224</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t="s">
        <v>2372</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458" customFormat="1" ht="91.5" customHeight="1">
      <c r="A8" s="451">
        <v>1</v>
      </c>
      <c r="B8" s="452">
        <v>559</v>
      </c>
      <c r="C8" s="453">
        <v>33065</v>
      </c>
      <c r="D8" s="454" t="s">
        <v>1647</v>
      </c>
      <c r="E8" s="455" t="s">
        <v>1648</v>
      </c>
      <c r="F8" s="456">
        <v>2224</v>
      </c>
      <c r="G8" s="457"/>
      <c r="I8" s="451">
        <v>1</v>
      </c>
      <c r="J8" s="459"/>
      <c r="K8" s="457">
        <v>816</v>
      </c>
      <c r="L8" s="453">
        <v>33170</v>
      </c>
      <c r="M8" s="460" t="s">
        <v>1941</v>
      </c>
      <c r="N8" s="460" t="s">
        <v>1942</v>
      </c>
      <c r="O8" s="456">
        <v>2402</v>
      </c>
      <c r="P8" s="461">
        <v>6</v>
      </c>
      <c r="T8" s="462">
        <v>1174</v>
      </c>
      <c r="U8" s="463">
        <v>93</v>
      </c>
    </row>
    <row r="9" spans="1:21" s="458" customFormat="1" ht="91.5" customHeight="1">
      <c r="A9" s="451">
        <v>2</v>
      </c>
      <c r="B9" s="452">
        <v>619</v>
      </c>
      <c r="C9" s="453">
        <v>33433</v>
      </c>
      <c r="D9" s="454" t="s">
        <v>1720</v>
      </c>
      <c r="E9" s="455" t="s">
        <v>1719</v>
      </c>
      <c r="F9" s="456">
        <v>2235</v>
      </c>
      <c r="G9" s="457"/>
      <c r="I9" s="451">
        <v>2</v>
      </c>
      <c r="J9" s="459"/>
      <c r="K9" s="457">
        <v>814</v>
      </c>
      <c r="L9" s="453">
        <v>33956</v>
      </c>
      <c r="M9" s="460" t="s">
        <v>1939</v>
      </c>
      <c r="N9" s="460" t="s">
        <v>1940</v>
      </c>
      <c r="O9" s="456">
        <v>2366</v>
      </c>
      <c r="P9" s="461">
        <v>3</v>
      </c>
      <c r="T9" s="462">
        <v>1176</v>
      </c>
      <c r="U9" s="463">
        <v>92</v>
      </c>
    </row>
    <row r="10" spans="1:21" s="458" customFormat="1" ht="91.5" customHeight="1">
      <c r="A10" s="451">
        <v>3</v>
      </c>
      <c r="B10" s="452">
        <v>563</v>
      </c>
      <c r="C10" s="453">
        <v>34714</v>
      </c>
      <c r="D10" s="454" t="s">
        <v>1661</v>
      </c>
      <c r="E10" s="455" t="s">
        <v>1660</v>
      </c>
      <c r="F10" s="456">
        <v>2237</v>
      </c>
      <c r="G10" s="457"/>
      <c r="I10" s="451">
        <v>3</v>
      </c>
      <c r="J10" s="459"/>
      <c r="K10" s="457">
        <v>722</v>
      </c>
      <c r="L10" s="453">
        <v>35107</v>
      </c>
      <c r="M10" s="460" t="s">
        <v>1817</v>
      </c>
      <c r="N10" s="460" t="s">
        <v>1816</v>
      </c>
      <c r="O10" s="456">
        <v>2331</v>
      </c>
      <c r="P10" s="461">
        <v>1</v>
      </c>
      <c r="T10" s="462">
        <v>1178</v>
      </c>
      <c r="U10" s="463">
        <v>91</v>
      </c>
    </row>
    <row r="11" spans="1:21" s="458" customFormat="1" ht="91.5" customHeight="1">
      <c r="A11" s="451">
        <v>4</v>
      </c>
      <c r="B11" s="452">
        <v>874</v>
      </c>
      <c r="C11" s="453" t="s">
        <v>2000</v>
      </c>
      <c r="D11" s="454" t="s">
        <v>2001</v>
      </c>
      <c r="E11" s="455" t="s">
        <v>1999</v>
      </c>
      <c r="F11" s="456">
        <v>2257</v>
      </c>
      <c r="G11" s="457"/>
      <c r="I11" s="451">
        <v>4</v>
      </c>
      <c r="J11" s="459"/>
      <c r="K11" s="457">
        <v>652</v>
      </c>
      <c r="L11" s="453">
        <v>33175</v>
      </c>
      <c r="M11" s="460" t="s">
        <v>1745</v>
      </c>
      <c r="N11" s="460" t="s">
        <v>1744</v>
      </c>
      <c r="O11" s="456">
        <v>2357</v>
      </c>
      <c r="P11" s="461">
        <v>2</v>
      </c>
      <c r="T11" s="462">
        <v>1180</v>
      </c>
      <c r="U11" s="463">
        <v>90</v>
      </c>
    </row>
    <row r="12" spans="1:21" s="458" customFormat="1" ht="91.5" customHeight="1">
      <c r="A12" s="451">
        <v>5</v>
      </c>
      <c r="B12" s="452">
        <v>611</v>
      </c>
      <c r="C12" s="453">
        <v>34100</v>
      </c>
      <c r="D12" s="454" t="s">
        <v>1701</v>
      </c>
      <c r="E12" s="455" t="s">
        <v>1700</v>
      </c>
      <c r="F12" s="456">
        <v>2287</v>
      </c>
      <c r="G12" s="457"/>
      <c r="I12" s="451">
        <v>5</v>
      </c>
      <c r="J12" s="459"/>
      <c r="K12" s="457">
        <v>805</v>
      </c>
      <c r="L12" s="453" t="s">
        <v>1916</v>
      </c>
      <c r="M12" s="460" t="s">
        <v>1917</v>
      </c>
      <c r="N12" s="460" t="s">
        <v>1918</v>
      </c>
      <c r="O12" s="456">
        <v>2369</v>
      </c>
      <c r="P12" s="461">
        <v>4</v>
      </c>
      <c r="T12" s="462">
        <v>1182</v>
      </c>
      <c r="U12" s="463">
        <v>89</v>
      </c>
    </row>
    <row r="13" spans="1:21" s="458" customFormat="1" ht="91.5" customHeight="1">
      <c r="A13" s="451">
        <v>6</v>
      </c>
      <c r="B13" s="452">
        <v>700</v>
      </c>
      <c r="C13" s="453">
        <v>32729</v>
      </c>
      <c r="D13" s="454" t="s">
        <v>1796</v>
      </c>
      <c r="E13" s="455" t="s">
        <v>1795</v>
      </c>
      <c r="F13" s="456">
        <v>2298</v>
      </c>
      <c r="G13" s="457"/>
      <c r="I13" s="451">
        <v>6</v>
      </c>
      <c r="J13" s="459"/>
      <c r="K13" s="457">
        <v>685</v>
      </c>
      <c r="L13" s="453">
        <v>0</v>
      </c>
      <c r="M13" s="460" t="s">
        <v>1773</v>
      </c>
      <c r="N13" s="460" t="s">
        <v>1772</v>
      </c>
      <c r="O13" s="456">
        <v>2371</v>
      </c>
      <c r="P13" s="461">
        <v>5</v>
      </c>
      <c r="T13" s="462">
        <v>1184</v>
      </c>
      <c r="U13" s="463">
        <v>88</v>
      </c>
    </row>
    <row r="14" spans="1:21" s="458" customFormat="1" ht="36.75" customHeight="1">
      <c r="A14" s="451">
        <v>7</v>
      </c>
      <c r="B14" s="452">
        <v>722</v>
      </c>
      <c r="C14" s="453">
        <v>35107</v>
      </c>
      <c r="D14" s="454" t="s">
        <v>1817</v>
      </c>
      <c r="E14" s="455" t="s">
        <v>1816</v>
      </c>
      <c r="F14" s="456">
        <v>2331</v>
      </c>
      <c r="G14" s="457"/>
      <c r="I14" s="201" t="s">
        <v>16</v>
      </c>
      <c r="J14" s="202"/>
      <c r="K14" s="202"/>
      <c r="L14" s="202"/>
      <c r="M14" s="464" t="s">
        <v>348</v>
      </c>
      <c r="N14" s="465" t="s">
        <v>2373</v>
      </c>
      <c r="O14" s="202"/>
      <c r="P14" s="203"/>
      <c r="T14" s="462">
        <v>1190</v>
      </c>
      <c r="U14" s="463">
        <v>85</v>
      </c>
    </row>
    <row r="15" spans="1:21" s="458" customFormat="1" ht="91.5" customHeight="1">
      <c r="A15" s="451">
        <v>8</v>
      </c>
      <c r="B15" s="452">
        <v>652</v>
      </c>
      <c r="C15" s="453">
        <v>33175</v>
      </c>
      <c r="D15" s="454" t="s">
        <v>1745</v>
      </c>
      <c r="E15" s="455" t="s">
        <v>1744</v>
      </c>
      <c r="F15" s="456">
        <v>2357</v>
      </c>
      <c r="G15" s="457"/>
      <c r="I15" s="466" t="s">
        <v>11</v>
      </c>
      <c r="J15" s="466" t="s">
        <v>87</v>
      </c>
      <c r="K15" s="466" t="s">
        <v>86</v>
      </c>
      <c r="L15" s="467" t="s">
        <v>12</v>
      </c>
      <c r="M15" s="468" t="s">
        <v>13</v>
      </c>
      <c r="N15" s="468" t="s">
        <v>505</v>
      </c>
      <c r="O15" s="466" t="s">
        <v>14</v>
      </c>
      <c r="P15" s="466" t="s">
        <v>27</v>
      </c>
      <c r="T15" s="462">
        <v>1192</v>
      </c>
      <c r="U15" s="463">
        <v>84</v>
      </c>
    </row>
    <row r="16" spans="1:21" s="458" customFormat="1" ht="91.5" customHeight="1">
      <c r="A16" s="451">
        <v>9</v>
      </c>
      <c r="B16" s="452">
        <v>814</v>
      </c>
      <c r="C16" s="453">
        <v>33956</v>
      </c>
      <c r="D16" s="454" t="s">
        <v>1939</v>
      </c>
      <c r="E16" s="455" t="s">
        <v>1940</v>
      </c>
      <c r="F16" s="456">
        <v>2366</v>
      </c>
      <c r="G16" s="457"/>
      <c r="I16" s="451">
        <v>1</v>
      </c>
      <c r="J16" s="459"/>
      <c r="K16" s="457">
        <v>700</v>
      </c>
      <c r="L16" s="453">
        <v>32729</v>
      </c>
      <c r="M16" s="460" t="s">
        <v>1796</v>
      </c>
      <c r="N16" s="460" t="s">
        <v>1795</v>
      </c>
      <c r="O16" s="456">
        <v>2298</v>
      </c>
      <c r="P16" s="461">
        <v>6</v>
      </c>
      <c r="T16" s="462">
        <v>1194</v>
      </c>
      <c r="U16" s="463">
        <v>83</v>
      </c>
    </row>
    <row r="17" spans="1:21" s="458" customFormat="1" ht="91.5" customHeight="1">
      <c r="A17" s="451">
        <v>10</v>
      </c>
      <c r="B17" s="452">
        <v>805</v>
      </c>
      <c r="C17" s="453" t="s">
        <v>1916</v>
      </c>
      <c r="D17" s="454" t="s">
        <v>1917</v>
      </c>
      <c r="E17" s="455" t="s">
        <v>1918</v>
      </c>
      <c r="F17" s="456">
        <v>2369</v>
      </c>
      <c r="G17" s="457"/>
      <c r="I17" s="451">
        <v>2</v>
      </c>
      <c r="J17" s="459"/>
      <c r="K17" s="457">
        <v>874</v>
      </c>
      <c r="L17" s="453" t="s">
        <v>2000</v>
      </c>
      <c r="M17" s="460" t="s">
        <v>2001</v>
      </c>
      <c r="N17" s="460" t="s">
        <v>1999</v>
      </c>
      <c r="O17" s="456">
        <v>2257</v>
      </c>
      <c r="P17" s="461">
        <v>4</v>
      </c>
      <c r="T17" s="462">
        <v>1196</v>
      </c>
      <c r="U17" s="463">
        <v>82</v>
      </c>
    </row>
    <row r="18" spans="1:21" s="458" customFormat="1" ht="91.5" customHeight="1">
      <c r="A18" s="451">
        <v>11</v>
      </c>
      <c r="B18" s="452">
        <v>685</v>
      </c>
      <c r="C18" s="453">
        <v>0</v>
      </c>
      <c r="D18" s="454" t="s">
        <v>1773</v>
      </c>
      <c r="E18" s="455" t="s">
        <v>1772</v>
      </c>
      <c r="F18" s="456">
        <v>2371</v>
      </c>
      <c r="G18" s="457"/>
      <c r="I18" s="451">
        <v>3</v>
      </c>
      <c r="J18" s="459"/>
      <c r="K18" s="457">
        <v>559</v>
      </c>
      <c r="L18" s="453">
        <v>33065</v>
      </c>
      <c r="M18" s="460" t="s">
        <v>1647</v>
      </c>
      <c r="N18" s="460" t="s">
        <v>1648</v>
      </c>
      <c r="O18" s="456">
        <v>2224</v>
      </c>
      <c r="P18" s="461">
        <v>1</v>
      </c>
      <c r="T18" s="462">
        <v>1198</v>
      </c>
      <c r="U18" s="463">
        <v>81</v>
      </c>
    </row>
    <row r="19" spans="1:21" s="458" customFormat="1" ht="91.5" customHeight="1">
      <c r="A19" s="451">
        <v>12</v>
      </c>
      <c r="B19" s="452">
        <v>816</v>
      </c>
      <c r="C19" s="453">
        <v>33170</v>
      </c>
      <c r="D19" s="454" t="s">
        <v>1941</v>
      </c>
      <c r="E19" s="455" t="s">
        <v>1942</v>
      </c>
      <c r="F19" s="456">
        <v>2402</v>
      </c>
      <c r="G19" s="457"/>
      <c r="I19" s="451">
        <v>4</v>
      </c>
      <c r="J19" s="459"/>
      <c r="K19" s="457">
        <v>619</v>
      </c>
      <c r="L19" s="453">
        <v>33433</v>
      </c>
      <c r="M19" s="460" t="s">
        <v>1720</v>
      </c>
      <c r="N19" s="460" t="s">
        <v>1719</v>
      </c>
      <c r="O19" s="456">
        <v>2235</v>
      </c>
      <c r="P19" s="461">
        <v>2</v>
      </c>
      <c r="T19" s="462">
        <v>1200</v>
      </c>
      <c r="U19" s="463">
        <v>80</v>
      </c>
    </row>
    <row r="20" spans="1:21" s="458" customFormat="1" ht="91.5" customHeight="1">
      <c r="A20" s="451">
        <v>13</v>
      </c>
      <c r="B20" s="452"/>
      <c r="C20" s="453"/>
      <c r="D20" s="454"/>
      <c r="E20" s="455"/>
      <c r="F20" s="456"/>
      <c r="G20" s="457"/>
      <c r="I20" s="451">
        <v>5</v>
      </c>
      <c r="J20" s="459"/>
      <c r="K20" s="457">
        <v>563</v>
      </c>
      <c r="L20" s="453">
        <v>34714</v>
      </c>
      <c r="M20" s="460" t="s">
        <v>1661</v>
      </c>
      <c r="N20" s="460" t="s">
        <v>1660</v>
      </c>
      <c r="O20" s="456">
        <v>2237</v>
      </c>
      <c r="P20" s="461">
        <v>3</v>
      </c>
      <c r="T20" s="462">
        <v>1202</v>
      </c>
      <c r="U20" s="463">
        <v>79</v>
      </c>
    </row>
    <row r="21" spans="1:21" s="458" customFormat="1" ht="91.5" customHeight="1">
      <c r="A21" s="451">
        <v>14</v>
      </c>
      <c r="B21" s="452"/>
      <c r="C21" s="453"/>
      <c r="D21" s="454"/>
      <c r="E21" s="455"/>
      <c r="F21" s="456"/>
      <c r="G21" s="457"/>
      <c r="I21" s="451">
        <v>6</v>
      </c>
      <c r="J21" s="459"/>
      <c r="K21" s="457">
        <v>611</v>
      </c>
      <c r="L21" s="453">
        <v>34100</v>
      </c>
      <c r="M21" s="460" t="s">
        <v>1701</v>
      </c>
      <c r="N21" s="460" t="s">
        <v>1700</v>
      </c>
      <c r="O21" s="456">
        <v>2287</v>
      </c>
      <c r="P21" s="461">
        <v>5</v>
      </c>
      <c r="T21" s="462">
        <v>1204</v>
      </c>
      <c r="U21" s="463">
        <v>78</v>
      </c>
    </row>
    <row r="22" spans="1:21" s="18" customFormat="1" ht="39.75" hidden="1" customHeight="1">
      <c r="A22" s="57">
        <v>15</v>
      </c>
      <c r="B22" s="231"/>
      <c r="C22" s="94"/>
      <c r="D22" s="232"/>
      <c r="E22" s="143"/>
      <c r="F22" s="95"/>
      <c r="G22" s="209"/>
      <c r="H22" s="21"/>
      <c r="I22" s="201" t="s">
        <v>17</v>
      </c>
      <c r="J22" s="202"/>
      <c r="K22" s="202"/>
      <c r="L22" s="202"/>
      <c r="M22" s="205" t="s">
        <v>348</v>
      </c>
      <c r="N22" s="206"/>
      <c r="O22" s="202"/>
      <c r="P22" s="203"/>
      <c r="T22" s="189">
        <v>1210</v>
      </c>
      <c r="U22" s="190">
        <v>75</v>
      </c>
    </row>
    <row r="23" spans="1:21" s="18" customFormat="1" ht="39.75" hidden="1"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39.75" hidden="1" customHeight="1">
      <c r="A24" s="57">
        <v>17</v>
      </c>
      <c r="B24" s="231"/>
      <c r="C24" s="94"/>
      <c r="D24" s="232"/>
      <c r="E24" s="143"/>
      <c r="F24" s="95"/>
      <c r="G24" s="209"/>
      <c r="H24" s="21"/>
      <c r="I24" s="57">
        <v>1</v>
      </c>
      <c r="J24" s="172"/>
      <c r="K24" s="209"/>
      <c r="L24" s="94"/>
      <c r="M24" s="173"/>
      <c r="N24" s="173"/>
      <c r="O24" s="95"/>
      <c r="P24" s="230"/>
      <c r="T24" s="189">
        <v>1216</v>
      </c>
      <c r="U24" s="190">
        <v>73</v>
      </c>
    </row>
    <row r="25" spans="1:21" s="18" customFormat="1" ht="39.75" hidden="1" customHeight="1">
      <c r="A25" s="57">
        <v>18</v>
      </c>
      <c r="B25" s="231"/>
      <c r="C25" s="94"/>
      <c r="D25" s="232"/>
      <c r="E25" s="143"/>
      <c r="F25" s="95"/>
      <c r="G25" s="209"/>
      <c r="H25" s="21"/>
      <c r="I25" s="57">
        <v>2</v>
      </c>
      <c r="J25" s="172"/>
      <c r="K25" s="209"/>
      <c r="L25" s="94"/>
      <c r="M25" s="173"/>
      <c r="N25" s="173"/>
      <c r="O25" s="95"/>
      <c r="P25" s="230"/>
      <c r="T25" s="189">
        <v>1219</v>
      </c>
      <c r="U25" s="190">
        <v>72</v>
      </c>
    </row>
    <row r="26" spans="1:21" s="18" customFormat="1" ht="39.75" hidden="1" customHeight="1">
      <c r="A26" s="57">
        <v>19</v>
      </c>
      <c r="B26" s="231"/>
      <c r="C26" s="94"/>
      <c r="D26" s="232"/>
      <c r="E26" s="143"/>
      <c r="F26" s="95"/>
      <c r="G26" s="209"/>
      <c r="H26" s="21"/>
      <c r="I26" s="57">
        <v>3</v>
      </c>
      <c r="J26" s="172"/>
      <c r="K26" s="209"/>
      <c r="L26" s="94"/>
      <c r="M26" s="173"/>
      <c r="N26" s="173"/>
      <c r="O26" s="95"/>
      <c r="P26" s="230"/>
      <c r="T26" s="189">
        <v>1222</v>
      </c>
      <c r="U26" s="190">
        <v>71</v>
      </c>
    </row>
    <row r="27" spans="1:21" s="18" customFormat="1" ht="39.75" hidden="1" customHeight="1">
      <c r="A27" s="57">
        <v>20</v>
      </c>
      <c r="B27" s="231"/>
      <c r="C27" s="94"/>
      <c r="D27" s="232"/>
      <c r="E27" s="143"/>
      <c r="F27" s="95"/>
      <c r="G27" s="209"/>
      <c r="H27" s="21"/>
      <c r="I27" s="57">
        <v>4</v>
      </c>
      <c r="J27" s="172"/>
      <c r="K27" s="209"/>
      <c r="L27" s="94"/>
      <c r="M27" s="173"/>
      <c r="N27" s="173"/>
      <c r="O27" s="95"/>
      <c r="P27" s="230"/>
      <c r="T27" s="189">
        <v>1225</v>
      </c>
      <c r="U27" s="190">
        <v>70</v>
      </c>
    </row>
    <row r="28" spans="1:21" s="18" customFormat="1" ht="39.75" hidden="1" customHeight="1">
      <c r="A28" s="57">
        <v>21</v>
      </c>
      <c r="B28" s="231"/>
      <c r="C28" s="94"/>
      <c r="D28" s="232"/>
      <c r="E28" s="143"/>
      <c r="F28" s="95"/>
      <c r="G28" s="209"/>
      <c r="H28" s="21"/>
      <c r="I28" s="57">
        <v>5</v>
      </c>
      <c r="J28" s="172"/>
      <c r="K28" s="209"/>
      <c r="L28" s="94"/>
      <c r="M28" s="173"/>
      <c r="N28" s="173"/>
      <c r="O28" s="95"/>
      <c r="P28" s="230"/>
      <c r="T28" s="189">
        <v>1228</v>
      </c>
      <c r="U28" s="190">
        <v>69</v>
      </c>
    </row>
    <row r="29" spans="1:21" s="18" customFormat="1" ht="39.75" hidden="1" customHeight="1">
      <c r="A29" s="57">
        <v>22</v>
      </c>
      <c r="B29" s="231"/>
      <c r="C29" s="94"/>
      <c r="D29" s="232"/>
      <c r="E29" s="143"/>
      <c r="F29" s="95"/>
      <c r="G29" s="209"/>
      <c r="H29" s="21"/>
      <c r="I29" s="57">
        <v>6</v>
      </c>
      <c r="J29" s="172"/>
      <c r="K29" s="209"/>
      <c r="L29" s="94"/>
      <c r="M29" s="173"/>
      <c r="N29" s="173"/>
      <c r="O29" s="95"/>
      <c r="P29" s="230"/>
      <c r="T29" s="189">
        <v>1231</v>
      </c>
      <c r="U29" s="190">
        <v>68</v>
      </c>
    </row>
    <row r="30" spans="1:21" s="18" customFormat="1" ht="39.75" hidden="1" customHeight="1">
      <c r="A30" s="57">
        <v>23</v>
      </c>
      <c r="B30" s="231"/>
      <c r="C30" s="94"/>
      <c r="D30" s="232"/>
      <c r="E30" s="143"/>
      <c r="F30" s="95"/>
      <c r="G30" s="209"/>
      <c r="H30" s="21"/>
      <c r="I30" s="201" t="s">
        <v>512</v>
      </c>
      <c r="J30" s="202"/>
      <c r="K30" s="202"/>
      <c r="L30" s="202"/>
      <c r="M30" s="205" t="s">
        <v>348</v>
      </c>
      <c r="N30" s="206"/>
      <c r="O30" s="202"/>
      <c r="P30" s="203"/>
      <c r="T30" s="189">
        <v>1210</v>
      </c>
      <c r="U30" s="190">
        <v>75</v>
      </c>
    </row>
    <row r="31" spans="1:21" s="18" customFormat="1" ht="39.75" hidden="1"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39.75" hidden="1" customHeight="1">
      <c r="A32" s="57">
        <v>25</v>
      </c>
      <c r="B32" s="231"/>
      <c r="C32" s="94"/>
      <c r="D32" s="232"/>
      <c r="E32" s="143"/>
      <c r="F32" s="95"/>
      <c r="G32" s="209"/>
      <c r="H32" s="21"/>
      <c r="I32" s="57">
        <v>1</v>
      </c>
      <c r="J32" s="172"/>
      <c r="K32" s="209"/>
      <c r="L32" s="94"/>
      <c r="M32" s="173"/>
      <c r="N32" s="173"/>
      <c r="O32" s="95"/>
      <c r="P32" s="230"/>
      <c r="T32" s="189">
        <v>1216</v>
      </c>
      <c r="U32" s="190">
        <v>73</v>
      </c>
    </row>
    <row r="33" spans="1:21" s="18" customFormat="1" ht="39.75" hidden="1" customHeight="1">
      <c r="A33" s="57">
        <v>26</v>
      </c>
      <c r="B33" s="231"/>
      <c r="C33" s="94"/>
      <c r="D33" s="232"/>
      <c r="E33" s="143"/>
      <c r="F33" s="95"/>
      <c r="G33" s="209"/>
      <c r="H33" s="21"/>
      <c r="I33" s="57">
        <v>2</v>
      </c>
      <c r="J33" s="172"/>
      <c r="K33" s="209"/>
      <c r="L33" s="94"/>
      <c r="M33" s="173"/>
      <c r="N33" s="173"/>
      <c r="O33" s="95"/>
      <c r="P33" s="230"/>
      <c r="T33" s="189">
        <v>1219</v>
      </c>
      <c r="U33" s="190">
        <v>72</v>
      </c>
    </row>
    <row r="34" spans="1:21" s="18" customFormat="1" ht="39.75" hidden="1" customHeight="1">
      <c r="A34" s="57">
        <v>27</v>
      </c>
      <c r="B34" s="231"/>
      <c r="C34" s="94"/>
      <c r="D34" s="232"/>
      <c r="E34" s="143"/>
      <c r="F34" s="95"/>
      <c r="G34" s="209"/>
      <c r="H34" s="21"/>
      <c r="I34" s="57">
        <v>3</v>
      </c>
      <c r="J34" s="172"/>
      <c r="K34" s="209"/>
      <c r="L34" s="94"/>
      <c r="M34" s="173"/>
      <c r="N34" s="173"/>
      <c r="O34" s="95"/>
      <c r="P34" s="230"/>
      <c r="T34" s="189">
        <v>1222</v>
      </c>
      <c r="U34" s="190">
        <v>71</v>
      </c>
    </row>
    <row r="35" spans="1:21" s="18" customFormat="1" ht="39.75" hidden="1" customHeight="1">
      <c r="A35" s="57">
        <v>28</v>
      </c>
      <c r="B35" s="231"/>
      <c r="C35" s="94"/>
      <c r="D35" s="232"/>
      <c r="E35" s="143"/>
      <c r="F35" s="95"/>
      <c r="G35" s="209"/>
      <c r="H35" s="21"/>
      <c r="I35" s="57">
        <v>4</v>
      </c>
      <c r="J35" s="172"/>
      <c r="K35" s="209"/>
      <c r="L35" s="94"/>
      <c r="M35" s="173"/>
      <c r="N35" s="173"/>
      <c r="O35" s="95"/>
      <c r="P35" s="230"/>
      <c r="T35" s="189">
        <v>1225</v>
      </c>
      <c r="U35" s="190">
        <v>70</v>
      </c>
    </row>
    <row r="36" spans="1:21" s="18" customFormat="1" ht="39.75" hidden="1" customHeight="1">
      <c r="A36" s="57">
        <v>29</v>
      </c>
      <c r="B36" s="231"/>
      <c r="C36" s="94"/>
      <c r="D36" s="232"/>
      <c r="E36" s="143"/>
      <c r="F36" s="95"/>
      <c r="G36" s="209"/>
      <c r="H36" s="21"/>
      <c r="I36" s="57">
        <v>5</v>
      </c>
      <c r="J36" s="172"/>
      <c r="K36" s="209"/>
      <c r="L36" s="94"/>
      <c r="M36" s="173"/>
      <c r="N36" s="173"/>
      <c r="O36" s="95"/>
      <c r="P36" s="230"/>
      <c r="T36" s="189">
        <v>1228</v>
      </c>
      <c r="U36" s="190">
        <v>69</v>
      </c>
    </row>
    <row r="37" spans="1:21" s="18" customFormat="1" ht="39.75" hidden="1" customHeight="1">
      <c r="A37" s="57">
        <v>30</v>
      </c>
      <c r="B37" s="231"/>
      <c r="C37" s="94"/>
      <c r="D37" s="232"/>
      <c r="E37" s="143"/>
      <c r="F37" s="95"/>
      <c r="G37" s="209"/>
      <c r="H37" s="21"/>
      <c r="I37" s="57">
        <v>6</v>
      </c>
      <c r="J37" s="172"/>
      <c r="K37" s="209"/>
      <c r="L37" s="94"/>
      <c r="M37" s="173"/>
      <c r="N37" s="173"/>
      <c r="O37" s="95"/>
      <c r="P37" s="230"/>
      <c r="T37" s="189">
        <v>1231</v>
      </c>
      <c r="U37" s="190">
        <v>68</v>
      </c>
    </row>
    <row r="38" spans="1:21" s="18" customFormat="1" ht="39.75" hidden="1" customHeight="1">
      <c r="A38" s="57">
        <v>31</v>
      </c>
      <c r="B38" s="231"/>
      <c r="C38" s="94"/>
      <c r="D38" s="232"/>
      <c r="E38" s="143"/>
      <c r="F38" s="95"/>
      <c r="G38" s="209"/>
      <c r="H38" s="21"/>
      <c r="I38" s="201" t="s">
        <v>979</v>
      </c>
      <c r="J38" s="202"/>
      <c r="K38" s="202"/>
      <c r="L38" s="202"/>
      <c r="M38" s="205" t="s">
        <v>348</v>
      </c>
      <c r="N38" s="206"/>
      <c r="O38" s="202"/>
      <c r="P38" s="203"/>
      <c r="T38" s="189">
        <v>1210</v>
      </c>
      <c r="U38" s="190">
        <v>75</v>
      </c>
    </row>
    <row r="39" spans="1:21" s="18" customFormat="1" ht="39.75" hidden="1" customHeight="1">
      <c r="A39" s="57">
        <v>32</v>
      </c>
      <c r="B39" s="231"/>
      <c r="C39" s="94"/>
      <c r="D39" s="232"/>
      <c r="E39" s="143"/>
      <c r="F39" s="95"/>
      <c r="G39" s="209"/>
      <c r="H39" s="21"/>
      <c r="I39" s="35" t="s">
        <v>11</v>
      </c>
      <c r="J39" s="32" t="s">
        <v>87</v>
      </c>
      <c r="K39" s="32" t="s">
        <v>86</v>
      </c>
      <c r="L39" s="33" t="s">
        <v>12</v>
      </c>
      <c r="M39" s="34" t="s">
        <v>13</v>
      </c>
      <c r="N39" s="34" t="s">
        <v>505</v>
      </c>
      <c r="O39" s="32" t="s">
        <v>14</v>
      </c>
      <c r="P39" s="32" t="s">
        <v>27</v>
      </c>
      <c r="T39" s="189">
        <v>1213</v>
      </c>
      <c r="U39" s="190">
        <v>74</v>
      </c>
    </row>
    <row r="40" spans="1:21" s="18" customFormat="1" ht="39.75" hidden="1" customHeight="1">
      <c r="A40" s="57">
        <v>33</v>
      </c>
      <c r="B40" s="231"/>
      <c r="C40" s="94"/>
      <c r="D40" s="232"/>
      <c r="E40" s="143"/>
      <c r="F40" s="95"/>
      <c r="G40" s="209"/>
      <c r="H40" s="21"/>
      <c r="I40" s="57">
        <v>1</v>
      </c>
      <c r="J40" s="172"/>
      <c r="K40" s="209"/>
      <c r="L40" s="94"/>
      <c r="M40" s="173"/>
      <c r="N40" s="173"/>
      <c r="O40" s="95"/>
      <c r="P40" s="230"/>
      <c r="T40" s="189">
        <v>1216</v>
      </c>
      <c r="U40" s="190">
        <v>73</v>
      </c>
    </row>
    <row r="41" spans="1:21" s="18" customFormat="1" ht="39.75" hidden="1" customHeight="1">
      <c r="A41" s="57">
        <v>34</v>
      </c>
      <c r="B41" s="231"/>
      <c r="C41" s="94"/>
      <c r="D41" s="232"/>
      <c r="E41" s="143"/>
      <c r="F41" s="95"/>
      <c r="G41" s="209"/>
      <c r="H41" s="21"/>
      <c r="I41" s="57">
        <v>2</v>
      </c>
      <c r="J41" s="172"/>
      <c r="K41" s="209"/>
      <c r="L41" s="94"/>
      <c r="M41" s="173"/>
      <c r="N41" s="173"/>
      <c r="O41" s="95"/>
      <c r="P41" s="230"/>
      <c r="T41" s="189">
        <v>1219</v>
      </c>
      <c r="U41" s="190">
        <v>72</v>
      </c>
    </row>
    <row r="42" spans="1:21" s="18" customFormat="1" ht="39.75" hidden="1" customHeight="1">
      <c r="A42" s="57">
        <v>35</v>
      </c>
      <c r="B42" s="231"/>
      <c r="C42" s="94"/>
      <c r="D42" s="232"/>
      <c r="E42" s="143"/>
      <c r="F42" s="95"/>
      <c r="G42" s="209"/>
      <c r="H42" s="21"/>
      <c r="I42" s="57">
        <v>3</v>
      </c>
      <c r="J42" s="172"/>
      <c r="K42" s="209"/>
      <c r="L42" s="94"/>
      <c r="M42" s="173"/>
      <c r="N42" s="173"/>
      <c r="O42" s="95"/>
      <c r="P42" s="230"/>
      <c r="T42" s="189">
        <v>1222</v>
      </c>
      <c r="U42" s="190">
        <v>71</v>
      </c>
    </row>
    <row r="43" spans="1:21" s="18" customFormat="1" ht="39.75" hidden="1" customHeight="1">
      <c r="A43" s="57">
        <v>36</v>
      </c>
      <c r="B43" s="231"/>
      <c r="C43" s="94"/>
      <c r="D43" s="232"/>
      <c r="E43" s="143"/>
      <c r="F43" s="95"/>
      <c r="G43" s="209"/>
      <c r="H43" s="21"/>
      <c r="I43" s="57">
        <v>4</v>
      </c>
      <c r="J43" s="172"/>
      <c r="K43" s="209"/>
      <c r="L43" s="94"/>
      <c r="M43" s="173"/>
      <c r="N43" s="173"/>
      <c r="O43" s="95"/>
      <c r="P43" s="230"/>
      <c r="T43" s="189">
        <v>1225</v>
      </c>
      <c r="U43" s="190">
        <v>70</v>
      </c>
    </row>
    <row r="44" spans="1:21" s="18" customFormat="1" ht="39.75" hidden="1" customHeight="1">
      <c r="A44" s="57">
        <v>37</v>
      </c>
      <c r="B44" s="231"/>
      <c r="C44" s="94"/>
      <c r="D44" s="232"/>
      <c r="E44" s="143"/>
      <c r="F44" s="95"/>
      <c r="G44" s="209"/>
      <c r="H44" s="21"/>
      <c r="I44" s="57">
        <v>5</v>
      </c>
      <c r="J44" s="172"/>
      <c r="K44" s="209"/>
      <c r="L44" s="94"/>
      <c r="M44" s="173"/>
      <c r="N44" s="173"/>
      <c r="O44" s="95"/>
      <c r="P44" s="230"/>
      <c r="T44" s="189">
        <v>1228</v>
      </c>
      <c r="U44" s="190">
        <v>69</v>
      </c>
    </row>
    <row r="45" spans="1:21" s="18" customFormat="1" ht="39.75" hidden="1" customHeight="1">
      <c r="A45" s="57">
        <v>38</v>
      </c>
      <c r="B45" s="231"/>
      <c r="C45" s="94"/>
      <c r="D45" s="232"/>
      <c r="E45" s="143"/>
      <c r="F45" s="95"/>
      <c r="G45" s="209"/>
      <c r="H45" s="21"/>
      <c r="I45" s="57">
        <v>6</v>
      </c>
      <c r="J45" s="172"/>
      <c r="K45" s="209"/>
      <c r="L45" s="94"/>
      <c r="M45" s="173"/>
      <c r="N45" s="173"/>
      <c r="O45" s="95"/>
      <c r="P45" s="230"/>
      <c r="T45" s="189">
        <v>1231</v>
      </c>
      <c r="U45" s="190">
        <v>68</v>
      </c>
    </row>
    <row r="46" spans="1:21" ht="14.25" customHeight="1">
      <c r="A46" s="25" t="s">
        <v>18</v>
      </c>
      <c r="B46" s="25"/>
      <c r="C46" s="25"/>
      <c r="D46" s="42"/>
      <c r="E46" s="36" t="s">
        <v>0</v>
      </c>
      <c r="F46" s="31" t="s">
        <v>1</v>
      </c>
      <c r="G46" s="22"/>
      <c r="H46" s="26" t="s">
        <v>2</v>
      </c>
      <c r="I46" s="26"/>
      <c r="J46" s="26"/>
      <c r="K46" s="26"/>
      <c r="M46" s="38" t="s">
        <v>3</v>
      </c>
      <c r="N46" s="39" t="s">
        <v>3</v>
      </c>
      <c r="O46" s="22" t="s">
        <v>3</v>
      </c>
      <c r="P46" s="25"/>
      <c r="Q46" s="27"/>
      <c r="T46" s="189">
        <v>1280</v>
      </c>
      <c r="U46" s="190">
        <v>54</v>
      </c>
    </row>
    <row r="47" spans="1:21">
      <c r="T47" s="189">
        <v>1285</v>
      </c>
      <c r="U47" s="190">
        <v>53</v>
      </c>
    </row>
    <row r="48" spans="1:21">
      <c r="T48" s="189">
        <v>1290</v>
      </c>
      <c r="U48" s="190">
        <v>52</v>
      </c>
    </row>
    <row r="49" spans="20:21">
      <c r="T49" s="189">
        <v>1295</v>
      </c>
      <c r="U49" s="190">
        <v>51</v>
      </c>
    </row>
    <row r="50" spans="20:21">
      <c r="T50" s="189">
        <v>1300</v>
      </c>
      <c r="U50" s="190">
        <v>50</v>
      </c>
    </row>
    <row r="51" spans="20:21">
      <c r="T51" s="189">
        <v>1305</v>
      </c>
      <c r="U51" s="190">
        <v>49</v>
      </c>
    </row>
    <row r="52" spans="20:21">
      <c r="T52" s="189">
        <v>1310</v>
      </c>
      <c r="U52" s="190">
        <v>48</v>
      </c>
    </row>
    <row r="53" spans="20:21">
      <c r="T53" s="189">
        <v>1315</v>
      </c>
      <c r="U53" s="190">
        <v>47</v>
      </c>
    </row>
    <row r="54" spans="20:21">
      <c r="T54" s="189">
        <v>1320</v>
      </c>
      <c r="U54" s="190">
        <v>46</v>
      </c>
    </row>
    <row r="55" spans="20:21">
      <c r="T55" s="189">
        <v>1325</v>
      </c>
      <c r="U55" s="190">
        <v>45</v>
      </c>
    </row>
    <row r="56" spans="20:21">
      <c r="T56" s="189">
        <v>1330</v>
      </c>
      <c r="U56" s="190">
        <v>44</v>
      </c>
    </row>
    <row r="57" spans="20:21">
      <c r="T57" s="189">
        <v>1335</v>
      </c>
      <c r="U57" s="190">
        <v>43</v>
      </c>
    </row>
    <row r="58" spans="20:21">
      <c r="T58" s="189">
        <v>1340</v>
      </c>
      <c r="U58" s="190">
        <v>42</v>
      </c>
    </row>
    <row r="59" spans="20:21">
      <c r="T59" s="189">
        <v>1345</v>
      </c>
      <c r="U59" s="190">
        <v>41</v>
      </c>
    </row>
    <row r="60" spans="20:21">
      <c r="T60" s="189">
        <v>1350</v>
      </c>
      <c r="U60" s="190">
        <v>40</v>
      </c>
    </row>
    <row r="61" spans="20:21">
      <c r="T61" s="189">
        <v>1355</v>
      </c>
      <c r="U61" s="190">
        <v>39</v>
      </c>
    </row>
    <row r="62" spans="20:21">
      <c r="T62" s="189">
        <v>1365</v>
      </c>
      <c r="U62" s="190">
        <v>38</v>
      </c>
    </row>
    <row r="63" spans="20:21">
      <c r="T63" s="189">
        <v>1375</v>
      </c>
      <c r="U63" s="190">
        <v>37</v>
      </c>
    </row>
    <row r="64" spans="20:21">
      <c r="T64" s="189">
        <v>1385</v>
      </c>
      <c r="U64" s="190">
        <v>36</v>
      </c>
    </row>
    <row r="65" spans="20:21">
      <c r="T65" s="189">
        <v>1395</v>
      </c>
      <c r="U65" s="190">
        <v>35</v>
      </c>
    </row>
    <row r="66" spans="20:21">
      <c r="T66" s="189">
        <v>1405</v>
      </c>
      <c r="U66" s="190">
        <v>34</v>
      </c>
    </row>
    <row r="67" spans="20:21">
      <c r="T67" s="189">
        <v>1415</v>
      </c>
      <c r="U67" s="190">
        <v>33</v>
      </c>
    </row>
    <row r="68" spans="20:21">
      <c r="T68" s="189">
        <v>1425</v>
      </c>
      <c r="U68" s="190">
        <v>32</v>
      </c>
    </row>
    <row r="69" spans="20:21">
      <c r="T69" s="189">
        <v>1435</v>
      </c>
      <c r="U69" s="190">
        <v>31</v>
      </c>
    </row>
    <row r="70" spans="20:21">
      <c r="T70" s="189">
        <v>1445</v>
      </c>
      <c r="U70" s="190">
        <v>30</v>
      </c>
    </row>
    <row r="71" spans="20:21">
      <c r="T71" s="189">
        <v>1455</v>
      </c>
      <c r="U71" s="190">
        <v>29</v>
      </c>
    </row>
    <row r="72" spans="20:21">
      <c r="T72" s="189">
        <v>1465</v>
      </c>
      <c r="U72" s="190">
        <v>28</v>
      </c>
    </row>
    <row r="73" spans="20:21">
      <c r="T73" s="189">
        <v>1475</v>
      </c>
      <c r="U73" s="190">
        <v>27</v>
      </c>
    </row>
    <row r="74" spans="20:21">
      <c r="T74" s="189">
        <v>1485</v>
      </c>
      <c r="U74" s="190">
        <v>26</v>
      </c>
    </row>
    <row r="75" spans="20:21">
      <c r="T75" s="189">
        <v>1495</v>
      </c>
      <c r="U75" s="190">
        <v>25</v>
      </c>
    </row>
    <row r="76" spans="20:21">
      <c r="T76" s="189">
        <v>1505</v>
      </c>
      <c r="U76" s="190">
        <v>24</v>
      </c>
    </row>
    <row r="77" spans="20:21">
      <c r="T77" s="189">
        <v>1515</v>
      </c>
      <c r="U77" s="190">
        <v>23</v>
      </c>
    </row>
    <row r="78" spans="20:21">
      <c r="T78" s="189">
        <v>1525</v>
      </c>
      <c r="U78" s="190">
        <v>22</v>
      </c>
    </row>
    <row r="79" spans="20:21">
      <c r="T79" s="189">
        <v>1535</v>
      </c>
      <c r="U79" s="190">
        <v>21</v>
      </c>
    </row>
    <row r="80" spans="20:21">
      <c r="T80" s="189">
        <v>1545</v>
      </c>
      <c r="U80" s="190">
        <v>20</v>
      </c>
    </row>
    <row r="81" spans="20:21">
      <c r="T81" s="189">
        <v>1555</v>
      </c>
      <c r="U81" s="190">
        <v>19</v>
      </c>
    </row>
    <row r="82" spans="20:21">
      <c r="T82" s="189">
        <v>1565</v>
      </c>
      <c r="U82" s="190">
        <v>18</v>
      </c>
    </row>
    <row r="83" spans="20:21">
      <c r="T83" s="189">
        <v>1575</v>
      </c>
      <c r="U83" s="190">
        <v>17</v>
      </c>
    </row>
    <row r="84" spans="20:21">
      <c r="T84" s="189">
        <v>1585</v>
      </c>
      <c r="U84" s="190">
        <v>16</v>
      </c>
    </row>
    <row r="85" spans="20:21">
      <c r="T85" s="189">
        <v>1595</v>
      </c>
      <c r="U85" s="190">
        <v>15</v>
      </c>
    </row>
    <row r="86" spans="20:21">
      <c r="T86" s="189">
        <v>1605</v>
      </c>
      <c r="U86" s="190">
        <v>14</v>
      </c>
    </row>
    <row r="87" spans="20:21">
      <c r="T87" s="189">
        <v>1615</v>
      </c>
      <c r="U87" s="190">
        <v>13</v>
      </c>
    </row>
    <row r="88" spans="20:21">
      <c r="T88" s="189">
        <v>1625</v>
      </c>
      <c r="U88" s="190">
        <v>12</v>
      </c>
    </row>
    <row r="89" spans="20:21">
      <c r="T89" s="189">
        <v>1645</v>
      </c>
      <c r="U89" s="190">
        <v>11</v>
      </c>
    </row>
    <row r="90" spans="20:21">
      <c r="T90" s="189">
        <v>1665</v>
      </c>
      <c r="U90" s="190">
        <v>10</v>
      </c>
    </row>
    <row r="91" spans="20:21">
      <c r="T91" s="189">
        <v>1685</v>
      </c>
      <c r="U91" s="190">
        <v>9</v>
      </c>
    </row>
    <row r="92" spans="20:21">
      <c r="T92" s="189">
        <v>1705</v>
      </c>
      <c r="U92" s="190">
        <v>8</v>
      </c>
    </row>
    <row r="93" spans="20:21">
      <c r="T93" s="189">
        <v>1725</v>
      </c>
      <c r="U93" s="190">
        <v>7</v>
      </c>
    </row>
    <row r="94" spans="20:21">
      <c r="T94" s="189">
        <v>1745</v>
      </c>
      <c r="U94" s="190">
        <v>6</v>
      </c>
    </row>
    <row r="95" spans="20:21">
      <c r="T95" s="189">
        <v>1765</v>
      </c>
      <c r="U95" s="190">
        <v>5</v>
      </c>
    </row>
    <row r="96" spans="20:21">
      <c r="T96" s="189">
        <v>1785</v>
      </c>
      <c r="U96" s="190">
        <v>4</v>
      </c>
    </row>
    <row r="97" spans="20:21">
      <c r="T97" s="189">
        <v>1805</v>
      </c>
      <c r="U97" s="190">
        <v>3</v>
      </c>
    </row>
    <row r="98" spans="20:21">
      <c r="T98" s="189">
        <v>1825</v>
      </c>
      <c r="U98" s="190">
        <v>2</v>
      </c>
    </row>
    <row r="99" spans="20:21">
      <c r="T99" s="189">
        <v>1845</v>
      </c>
      <c r="U99" s="190">
        <v>1</v>
      </c>
    </row>
  </sheetData>
  <mergeCells count="18">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45">
    <cfRule type="cellIs" dxfId="62" priority="1" stopIfTrue="1" operator="between">
      <formula>2040</formula>
      <formula>2129</formula>
    </cfRule>
  </conditionalFormatting>
  <printOptions horizontalCentered="1" vertic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sheetPr>
    <tabColor rgb="FF7030A0"/>
  </sheetPr>
  <dimension ref="A1:U100"/>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11.42578125" style="20" customWidth="1"/>
    <col min="7" max="7" width="7.5703125" style="23" customWidth="1"/>
    <col min="8" max="8" width="2.140625" style="20" customWidth="1"/>
    <col min="9" max="9" width="4.42578125" style="22" customWidth="1"/>
    <col min="10" max="10" width="14.28515625" style="22"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2306</v>
      </c>
      <c r="E3" s="590"/>
      <c r="F3" s="591" t="s">
        <v>514</v>
      </c>
      <c r="G3" s="591"/>
      <c r="H3" s="607" t="s">
        <v>1267</v>
      </c>
      <c r="I3" s="592"/>
      <c r="J3" s="592"/>
      <c r="K3" s="592"/>
      <c r="L3" s="592"/>
      <c r="M3" s="184" t="s">
        <v>513</v>
      </c>
      <c r="N3" s="593" t="s">
        <v>1292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2224</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v>559</v>
      </c>
      <c r="C8" s="94">
        <v>33065</v>
      </c>
      <c r="D8" s="232" t="s">
        <v>1647</v>
      </c>
      <c r="E8" s="143" t="s">
        <v>1648</v>
      </c>
      <c r="F8" s="95">
        <v>2224</v>
      </c>
      <c r="G8" s="209">
        <v>27</v>
      </c>
      <c r="H8" s="21"/>
      <c r="I8" s="57">
        <v>1</v>
      </c>
      <c r="J8" s="172"/>
      <c r="K8" s="209"/>
      <c r="L8" s="94"/>
      <c r="M8" s="173"/>
      <c r="N8" s="173"/>
      <c r="O8" s="95"/>
      <c r="P8" s="230"/>
      <c r="T8" s="189">
        <v>1174</v>
      </c>
      <c r="U8" s="190">
        <v>93</v>
      </c>
    </row>
    <row r="9" spans="1:21" s="18" customFormat="1" ht="39.75" customHeight="1">
      <c r="A9" s="57">
        <v>2</v>
      </c>
      <c r="B9" s="231">
        <v>619</v>
      </c>
      <c r="C9" s="94">
        <v>33433</v>
      </c>
      <c r="D9" s="232" t="s">
        <v>1720</v>
      </c>
      <c r="E9" s="143" t="s">
        <v>1719</v>
      </c>
      <c r="F9" s="95">
        <v>2235</v>
      </c>
      <c r="G9" s="209">
        <v>26</v>
      </c>
      <c r="H9" s="21"/>
      <c r="I9" s="57">
        <v>2</v>
      </c>
      <c r="J9" s="172"/>
      <c r="K9" s="209"/>
      <c r="L9" s="94"/>
      <c r="M9" s="173"/>
      <c r="N9" s="173"/>
      <c r="O9" s="95"/>
      <c r="P9" s="230"/>
      <c r="T9" s="189">
        <v>1176</v>
      </c>
      <c r="U9" s="190">
        <v>92</v>
      </c>
    </row>
    <row r="10" spans="1:21" s="18" customFormat="1" ht="39.75" customHeight="1">
      <c r="A10" s="57">
        <v>2</v>
      </c>
      <c r="B10" s="231">
        <v>563</v>
      </c>
      <c r="C10" s="94">
        <v>34714</v>
      </c>
      <c r="D10" s="232" t="s">
        <v>1661</v>
      </c>
      <c r="E10" s="143" t="s">
        <v>1660</v>
      </c>
      <c r="F10" s="95">
        <v>2237</v>
      </c>
      <c r="G10" s="209">
        <v>25</v>
      </c>
      <c r="H10" s="21"/>
      <c r="I10" s="57">
        <v>3</v>
      </c>
      <c r="J10" s="172"/>
      <c r="K10" s="209"/>
      <c r="L10" s="94"/>
      <c r="M10" s="173"/>
      <c r="N10" s="173"/>
      <c r="O10" s="95"/>
      <c r="P10" s="230"/>
      <c r="T10" s="189">
        <v>1178</v>
      </c>
      <c r="U10" s="190">
        <v>91</v>
      </c>
    </row>
    <row r="11" spans="1:21" s="18" customFormat="1" ht="39.75" customHeight="1">
      <c r="A11" s="57">
        <v>4</v>
      </c>
      <c r="B11" s="231">
        <v>874</v>
      </c>
      <c r="C11" s="94" t="s">
        <v>2000</v>
      </c>
      <c r="D11" s="232" t="s">
        <v>2001</v>
      </c>
      <c r="E11" s="143" t="s">
        <v>1999</v>
      </c>
      <c r="F11" s="95">
        <v>2257</v>
      </c>
      <c r="G11" s="209">
        <v>24</v>
      </c>
      <c r="H11" s="21"/>
      <c r="I11" s="57">
        <v>4</v>
      </c>
      <c r="J11" s="172"/>
      <c r="K11" s="209"/>
      <c r="L11" s="94"/>
      <c r="M11" s="173"/>
      <c r="N11" s="173"/>
      <c r="O11" s="95"/>
      <c r="P11" s="230"/>
      <c r="T11" s="189">
        <v>1180</v>
      </c>
      <c r="U11" s="190">
        <v>90</v>
      </c>
    </row>
    <row r="12" spans="1:21" s="18" customFormat="1" ht="39.75" customHeight="1">
      <c r="A12" s="57">
        <v>5</v>
      </c>
      <c r="B12" s="231">
        <v>611</v>
      </c>
      <c r="C12" s="94">
        <v>34100</v>
      </c>
      <c r="D12" s="232" t="s">
        <v>1701</v>
      </c>
      <c r="E12" s="143" t="s">
        <v>1700</v>
      </c>
      <c r="F12" s="95">
        <v>2287</v>
      </c>
      <c r="G12" s="209">
        <v>23</v>
      </c>
      <c r="H12" s="21"/>
      <c r="I12" s="57">
        <v>5</v>
      </c>
      <c r="J12" s="172"/>
      <c r="K12" s="209"/>
      <c r="L12" s="94"/>
      <c r="M12" s="173"/>
      <c r="N12" s="173"/>
      <c r="O12" s="95"/>
      <c r="P12" s="230"/>
      <c r="T12" s="189">
        <v>1182</v>
      </c>
      <c r="U12" s="190">
        <v>89</v>
      </c>
    </row>
    <row r="13" spans="1:21" s="18" customFormat="1" ht="39.75" customHeight="1">
      <c r="A13" s="57">
        <v>6</v>
      </c>
      <c r="B13" s="231">
        <v>700</v>
      </c>
      <c r="C13" s="94">
        <v>32729</v>
      </c>
      <c r="D13" s="232" t="s">
        <v>1796</v>
      </c>
      <c r="E13" s="143" t="s">
        <v>1795</v>
      </c>
      <c r="F13" s="95">
        <v>2298</v>
      </c>
      <c r="G13" s="209">
        <v>22</v>
      </c>
      <c r="H13" s="21"/>
      <c r="I13" s="57">
        <v>6</v>
      </c>
      <c r="J13" s="172"/>
      <c r="K13" s="209"/>
      <c r="L13" s="94"/>
      <c r="M13" s="173"/>
      <c r="N13" s="173"/>
      <c r="O13" s="95"/>
      <c r="P13" s="230"/>
      <c r="T13" s="189">
        <v>1184</v>
      </c>
      <c r="U13" s="190">
        <v>88</v>
      </c>
    </row>
    <row r="14" spans="1:21" s="18" customFormat="1" ht="39.75" customHeight="1">
      <c r="A14" s="57">
        <v>7</v>
      </c>
      <c r="B14" s="231">
        <v>722</v>
      </c>
      <c r="C14" s="94">
        <v>35107</v>
      </c>
      <c r="D14" s="232" t="s">
        <v>1817</v>
      </c>
      <c r="E14" s="143" t="s">
        <v>1816</v>
      </c>
      <c r="F14" s="95">
        <v>2331</v>
      </c>
      <c r="G14" s="209">
        <v>21</v>
      </c>
      <c r="H14" s="21"/>
      <c r="I14" s="201" t="s">
        <v>16</v>
      </c>
      <c r="J14" s="202"/>
      <c r="K14" s="202"/>
      <c r="L14" s="202"/>
      <c r="M14" s="205" t="s">
        <v>348</v>
      </c>
      <c r="N14" s="206"/>
      <c r="O14" s="202"/>
      <c r="P14" s="203"/>
      <c r="T14" s="189">
        <v>1190</v>
      </c>
      <c r="U14" s="190">
        <v>85</v>
      </c>
    </row>
    <row r="15" spans="1:21" s="18" customFormat="1" ht="39.75" customHeight="1">
      <c r="A15" s="57">
        <v>8</v>
      </c>
      <c r="B15" s="231">
        <v>652</v>
      </c>
      <c r="C15" s="94">
        <v>33175</v>
      </c>
      <c r="D15" s="232" t="s">
        <v>1745</v>
      </c>
      <c r="E15" s="143" t="s">
        <v>1744</v>
      </c>
      <c r="F15" s="95">
        <v>2357</v>
      </c>
      <c r="G15" s="209">
        <v>20</v>
      </c>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v>814</v>
      </c>
      <c r="C16" s="94">
        <v>33956</v>
      </c>
      <c r="D16" s="232" t="s">
        <v>1939</v>
      </c>
      <c r="E16" s="143" t="s">
        <v>1940</v>
      </c>
      <c r="F16" s="95">
        <v>2366</v>
      </c>
      <c r="G16" s="209">
        <v>19</v>
      </c>
      <c r="H16" s="21"/>
      <c r="I16" s="57">
        <v>1</v>
      </c>
      <c r="J16" s="172"/>
      <c r="K16" s="209"/>
      <c r="L16" s="94"/>
      <c r="M16" s="173"/>
      <c r="N16" s="173"/>
      <c r="O16" s="95"/>
      <c r="P16" s="230"/>
      <c r="T16" s="189">
        <v>1194</v>
      </c>
      <c r="U16" s="190">
        <v>83</v>
      </c>
    </row>
    <row r="17" spans="1:21" s="18" customFormat="1" ht="39.75" customHeight="1">
      <c r="A17" s="57">
        <v>10</v>
      </c>
      <c r="B17" s="231">
        <v>805</v>
      </c>
      <c r="C17" s="94" t="s">
        <v>1916</v>
      </c>
      <c r="D17" s="232" t="s">
        <v>1917</v>
      </c>
      <c r="E17" s="143" t="s">
        <v>1918</v>
      </c>
      <c r="F17" s="95">
        <v>2369</v>
      </c>
      <c r="G17" s="209">
        <v>18</v>
      </c>
      <c r="H17" s="21"/>
      <c r="I17" s="57">
        <v>2</v>
      </c>
      <c r="J17" s="172"/>
      <c r="K17" s="209"/>
      <c r="L17" s="94"/>
      <c r="M17" s="173"/>
      <c r="N17" s="173"/>
      <c r="O17" s="95"/>
      <c r="P17" s="230"/>
      <c r="T17" s="189">
        <v>1196</v>
      </c>
      <c r="U17" s="190">
        <v>82</v>
      </c>
    </row>
    <row r="18" spans="1:21" s="18" customFormat="1" ht="39.75" customHeight="1">
      <c r="A18" s="57">
        <v>11</v>
      </c>
      <c r="B18" s="231">
        <v>685</v>
      </c>
      <c r="C18" s="94">
        <v>0</v>
      </c>
      <c r="D18" s="232" t="s">
        <v>1773</v>
      </c>
      <c r="E18" s="143" t="s">
        <v>1772</v>
      </c>
      <c r="F18" s="95">
        <v>2371</v>
      </c>
      <c r="G18" s="209">
        <v>17</v>
      </c>
      <c r="H18" s="21"/>
      <c r="I18" s="57">
        <v>3</v>
      </c>
      <c r="J18" s="172"/>
      <c r="K18" s="209"/>
      <c r="L18" s="94"/>
      <c r="M18" s="173"/>
      <c r="N18" s="173"/>
      <c r="O18" s="95"/>
      <c r="P18" s="230"/>
      <c r="T18" s="189">
        <v>1198</v>
      </c>
      <c r="U18" s="190">
        <v>81</v>
      </c>
    </row>
    <row r="19" spans="1:21" s="18" customFormat="1" ht="39.75" customHeight="1">
      <c r="A19" s="57">
        <v>12</v>
      </c>
      <c r="B19" s="231">
        <v>816</v>
      </c>
      <c r="C19" s="94">
        <v>33170</v>
      </c>
      <c r="D19" s="232" t="s">
        <v>1941</v>
      </c>
      <c r="E19" s="143" t="s">
        <v>1942</v>
      </c>
      <c r="F19" s="95">
        <v>2402</v>
      </c>
      <c r="G19" s="209">
        <v>16</v>
      </c>
      <c r="H19" s="21"/>
      <c r="I19" s="57">
        <v>4</v>
      </c>
      <c r="J19" s="172"/>
      <c r="K19" s="209"/>
      <c r="L19" s="94"/>
      <c r="M19" s="173"/>
      <c r="N19" s="173"/>
      <c r="O19" s="95"/>
      <c r="P19" s="230"/>
      <c r="T19" s="189">
        <v>1200</v>
      </c>
      <c r="U19" s="190">
        <v>80</v>
      </c>
    </row>
    <row r="20" spans="1:21" s="18" customFormat="1" ht="39.75" customHeight="1">
      <c r="A20" s="57">
        <v>13</v>
      </c>
      <c r="B20" s="231">
        <v>597</v>
      </c>
      <c r="C20" s="94">
        <v>34001</v>
      </c>
      <c r="D20" s="232" t="s">
        <v>1678</v>
      </c>
      <c r="E20" s="143" t="s">
        <v>1677</v>
      </c>
      <c r="F20" s="95">
        <v>2337</v>
      </c>
      <c r="G20" s="209">
        <v>15</v>
      </c>
      <c r="H20" s="21"/>
      <c r="I20" s="57">
        <v>5</v>
      </c>
      <c r="J20" s="172"/>
      <c r="K20" s="209"/>
      <c r="L20" s="94"/>
      <c r="M20" s="173"/>
      <c r="N20" s="173"/>
      <c r="O20" s="95"/>
      <c r="P20" s="230"/>
      <c r="T20" s="189">
        <v>1202</v>
      </c>
      <c r="U20" s="190">
        <v>79</v>
      </c>
    </row>
    <row r="21" spans="1:21" s="18" customFormat="1" ht="39.75" customHeight="1">
      <c r="A21" s="57">
        <v>14</v>
      </c>
      <c r="B21" s="231">
        <v>500</v>
      </c>
      <c r="C21" s="94">
        <v>34773</v>
      </c>
      <c r="D21" s="232" t="s">
        <v>2028</v>
      </c>
      <c r="E21" s="143" t="s">
        <v>2029</v>
      </c>
      <c r="F21" s="95">
        <v>2341</v>
      </c>
      <c r="G21" s="209">
        <v>14</v>
      </c>
      <c r="H21" s="21"/>
      <c r="I21" s="57">
        <v>6</v>
      </c>
      <c r="J21" s="172"/>
      <c r="K21" s="209"/>
      <c r="L21" s="94"/>
      <c r="M21" s="173"/>
      <c r="N21" s="173"/>
      <c r="O21" s="95"/>
      <c r="P21" s="230"/>
      <c r="T21" s="189">
        <v>1204</v>
      </c>
      <c r="U21" s="190">
        <v>78</v>
      </c>
    </row>
    <row r="22" spans="1:21" s="18" customFormat="1" ht="39.75" customHeight="1">
      <c r="A22" s="57">
        <v>15</v>
      </c>
      <c r="B22" s="231">
        <v>750</v>
      </c>
      <c r="C22" s="94">
        <v>34227</v>
      </c>
      <c r="D22" s="232" t="s">
        <v>1848</v>
      </c>
      <c r="E22" s="143" t="s">
        <v>1849</v>
      </c>
      <c r="F22" s="95">
        <v>2344</v>
      </c>
      <c r="G22" s="209">
        <v>13</v>
      </c>
      <c r="H22" s="21"/>
      <c r="I22" s="201" t="s">
        <v>17</v>
      </c>
      <c r="J22" s="202"/>
      <c r="K22" s="202"/>
      <c r="L22" s="202"/>
      <c r="M22" s="205" t="s">
        <v>348</v>
      </c>
      <c r="N22" s="206"/>
      <c r="O22" s="202"/>
      <c r="P22" s="203"/>
      <c r="T22" s="189">
        <v>1210</v>
      </c>
      <c r="U22" s="190">
        <v>75</v>
      </c>
    </row>
    <row r="23" spans="1:21" s="18" customFormat="1" ht="39.75" customHeight="1">
      <c r="A23" s="57" t="s">
        <v>2241</v>
      </c>
      <c r="B23" s="231">
        <v>817</v>
      </c>
      <c r="C23" s="94">
        <v>34747</v>
      </c>
      <c r="D23" s="232" t="s">
        <v>2112</v>
      </c>
      <c r="E23" s="342" t="s">
        <v>2111</v>
      </c>
      <c r="F23" s="95">
        <v>2349</v>
      </c>
      <c r="G23" s="209" t="s">
        <v>2241</v>
      </c>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16</v>
      </c>
      <c r="B24" s="231">
        <v>833</v>
      </c>
      <c r="C24" s="94">
        <v>33135</v>
      </c>
      <c r="D24" s="232" t="s">
        <v>1963</v>
      </c>
      <c r="E24" s="143" t="s">
        <v>1962</v>
      </c>
      <c r="F24" s="95">
        <v>2364</v>
      </c>
      <c r="G24" s="209">
        <v>12</v>
      </c>
      <c r="H24" s="21"/>
      <c r="I24" s="57">
        <v>1</v>
      </c>
      <c r="J24" s="172"/>
      <c r="K24" s="209"/>
      <c r="L24" s="94"/>
      <c r="M24" s="173"/>
      <c r="N24" s="173"/>
      <c r="O24" s="95"/>
      <c r="P24" s="230"/>
      <c r="T24" s="189">
        <v>1216</v>
      </c>
      <c r="U24" s="190">
        <v>73</v>
      </c>
    </row>
    <row r="25" spans="1:21" s="18" customFormat="1" ht="39.75" customHeight="1">
      <c r="A25" s="57">
        <v>17</v>
      </c>
      <c r="B25" s="231">
        <v>662</v>
      </c>
      <c r="C25" s="94">
        <v>33660</v>
      </c>
      <c r="D25" s="232" t="s">
        <v>1755</v>
      </c>
      <c r="E25" s="143" t="s">
        <v>1756</v>
      </c>
      <c r="F25" s="95">
        <v>2371</v>
      </c>
      <c r="G25" s="209">
        <v>11</v>
      </c>
      <c r="H25" s="21"/>
      <c r="I25" s="57">
        <v>2</v>
      </c>
      <c r="J25" s="172"/>
      <c r="K25" s="209"/>
      <c r="L25" s="94"/>
      <c r="M25" s="173"/>
      <c r="N25" s="173"/>
      <c r="O25" s="95"/>
      <c r="P25" s="230"/>
      <c r="T25" s="189">
        <v>1219</v>
      </c>
      <c r="U25" s="190">
        <v>72</v>
      </c>
    </row>
    <row r="26" spans="1:21" s="18" customFormat="1" ht="39.75" customHeight="1">
      <c r="A26" s="57">
        <v>18</v>
      </c>
      <c r="B26" s="231">
        <v>544</v>
      </c>
      <c r="C26" s="94">
        <v>33168</v>
      </c>
      <c r="D26" s="232" t="s">
        <v>2055</v>
      </c>
      <c r="E26" s="143" t="s">
        <v>2054</v>
      </c>
      <c r="F26" s="95">
        <v>2397</v>
      </c>
      <c r="G26" s="209">
        <v>10</v>
      </c>
      <c r="H26" s="21"/>
      <c r="I26" s="57">
        <v>3</v>
      </c>
      <c r="J26" s="172"/>
      <c r="K26" s="209"/>
      <c r="L26" s="94"/>
      <c r="M26" s="173"/>
      <c r="N26" s="173"/>
      <c r="O26" s="95"/>
      <c r="P26" s="230"/>
      <c r="T26" s="189">
        <v>1222</v>
      </c>
      <c r="U26" s="190">
        <v>71</v>
      </c>
    </row>
    <row r="27" spans="1:21" s="18" customFormat="1" ht="39.75" customHeight="1">
      <c r="A27" s="57">
        <v>19</v>
      </c>
      <c r="B27" s="231">
        <v>858</v>
      </c>
      <c r="C27" s="94">
        <v>33765</v>
      </c>
      <c r="D27" s="232" t="s">
        <v>1985</v>
      </c>
      <c r="E27" s="143" t="s">
        <v>1986</v>
      </c>
      <c r="F27" s="95">
        <v>2399</v>
      </c>
      <c r="G27" s="209">
        <v>9</v>
      </c>
      <c r="H27" s="21"/>
      <c r="I27" s="57">
        <v>4</v>
      </c>
      <c r="J27" s="172"/>
      <c r="K27" s="209"/>
      <c r="L27" s="94"/>
      <c r="M27" s="173"/>
      <c r="N27" s="173"/>
      <c r="O27" s="95"/>
      <c r="P27" s="230"/>
      <c r="T27" s="189">
        <v>1225</v>
      </c>
      <c r="U27" s="190">
        <v>70</v>
      </c>
    </row>
    <row r="28" spans="1:21" s="18" customFormat="1" ht="39.75" customHeight="1">
      <c r="A28" s="57">
        <v>20</v>
      </c>
      <c r="B28" s="231">
        <v>769</v>
      </c>
      <c r="C28" s="94">
        <v>34312</v>
      </c>
      <c r="D28" s="232" t="s">
        <v>1873</v>
      </c>
      <c r="E28" s="143" t="s">
        <v>1874</v>
      </c>
      <c r="F28" s="95">
        <v>2406</v>
      </c>
      <c r="G28" s="209">
        <v>8</v>
      </c>
      <c r="H28" s="21"/>
      <c r="I28" s="57">
        <v>5</v>
      </c>
      <c r="J28" s="172"/>
      <c r="K28" s="209"/>
      <c r="L28" s="94"/>
      <c r="M28" s="173"/>
      <c r="N28" s="173"/>
      <c r="O28" s="95"/>
      <c r="P28" s="230"/>
      <c r="T28" s="189">
        <v>1228</v>
      </c>
      <c r="U28" s="190">
        <v>69</v>
      </c>
    </row>
    <row r="29" spans="1:21" s="18" customFormat="1" ht="39.75" customHeight="1">
      <c r="A29" s="57">
        <v>21</v>
      </c>
      <c r="B29" s="231">
        <v>533</v>
      </c>
      <c r="C29" s="94">
        <v>33818</v>
      </c>
      <c r="D29" s="232" t="s">
        <v>2042</v>
      </c>
      <c r="E29" s="143" t="s">
        <v>2040</v>
      </c>
      <c r="F29" s="95">
        <v>2454</v>
      </c>
      <c r="G29" s="209">
        <v>7</v>
      </c>
      <c r="H29" s="21"/>
      <c r="I29" s="57">
        <v>6</v>
      </c>
      <c r="J29" s="172"/>
      <c r="K29" s="209"/>
      <c r="L29" s="94"/>
      <c r="M29" s="173"/>
      <c r="N29" s="173"/>
      <c r="O29" s="95"/>
      <c r="P29" s="230"/>
      <c r="T29" s="189">
        <v>1231</v>
      </c>
      <c r="U29" s="190">
        <v>68</v>
      </c>
    </row>
    <row r="30" spans="1:21" s="18" customFormat="1" ht="39.75" customHeight="1">
      <c r="A30" s="57">
        <v>22</v>
      </c>
      <c r="B30" s="231">
        <v>691</v>
      </c>
      <c r="C30" s="94">
        <v>0</v>
      </c>
      <c r="D30" s="232" t="s">
        <v>1785</v>
      </c>
      <c r="E30" s="143" t="s">
        <v>1784</v>
      </c>
      <c r="F30" s="95">
        <v>2463</v>
      </c>
      <c r="G30" s="209">
        <v>6</v>
      </c>
      <c r="H30" s="21"/>
      <c r="I30" s="201" t="s">
        <v>512</v>
      </c>
      <c r="J30" s="202"/>
      <c r="K30" s="202"/>
      <c r="L30" s="202"/>
      <c r="M30" s="205" t="s">
        <v>348</v>
      </c>
      <c r="N30" s="206"/>
      <c r="O30" s="202"/>
      <c r="P30" s="203"/>
      <c r="T30" s="189">
        <v>1210</v>
      </c>
      <c r="U30" s="190">
        <v>75</v>
      </c>
    </row>
    <row r="31" spans="1:21" s="18" customFormat="1" ht="39.75" customHeight="1">
      <c r="A31" s="57">
        <v>23</v>
      </c>
      <c r="B31" s="231">
        <v>643</v>
      </c>
      <c r="C31" s="94">
        <v>33973</v>
      </c>
      <c r="D31" s="232" t="s">
        <v>2287</v>
      </c>
      <c r="E31" s="143" t="s">
        <v>1732</v>
      </c>
      <c r="F31" s="95">
        <v>2469</v>
      </c>
      <c r="G31" s="209">
        <v>5</v>
      </c>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v>24</v>
      </c>
      <c r="B32" s="231">
        <v>735</v>
      </c>
      <c r="C32" s="94">
        <v>35156</v>
      </c>
      <c r="D32" s="232" t="s">
        <v>1833</v>
      </c>
      <c r="E32" s="143" t="s">
        <v>1832</v>
      </c>
      <c r="F32" s="95">
        <v>2500</v>
      </c>
      <c r="G32" s="209">
        <v>4</v>
      </c>
      <c r="H32" s="21"/>
      <c r="I32" s="57">
        <v>1</v>
      </c>
      <c r="J32" s="172"/>
      <c r="K32" s="209"/>
      <c r="L32" s="94"/>
      <c r="M32" s="173"/>
      <c r="N32" s="173"/>
      <c r="O32" s="95"/>
      <c r="P32" s="230"/>
      <c r="T32" s="189">
        <v>1216</v>
      </c>
      <c r="U32" s="190">
        <v>73</v>
      </c>
    </row>
    <row r="33" spans="1:21" s="18" customFormat="1" ht="39.75" customHeight="1">
      <c r="A33" s="57">
        <v>25</v>
      </c>
      <c r="B33" s="231">
        <v>781</v>
      </c>
      <c r="C33" s="94">
        <v>35321</v>
      </c>
      <c r="D33" s="232" t="s">
        <v>1888</v>
      </c>
      <c r="E33" s="143" t="s">
        <v>1887</v>
      </c>
      <c r="F33" s="95">
        <v>2520</v>
      </c>
      <c r="G33" s="209">
        <v>3</v>
      </c>
      <c r="H33" s="21"/>
      <c r="I33" s="57">
        <v>2</v>
      </c>
      <c r="J33" s="172"/>
      <c r="K33" s="209"/>
      <c r="L33" s="94"/>
      <c r="M33" s="173"/>
      <c r="N33" s="173"/>
      <c r="O33" s="95"/>
      <c r="P33" s="230"/>
      <c r="T33" s="189">
        <v>1219</v>
      </c>
      <c r="U33" s="190">
        <v>72</v>
      </c>
    </row>
    <row r="34" spans="1:21" s="18" customFormat="1" ht="39.75" customHeight="1">
      <c r="A34" s="57">
        <v>26</v>
      </c>
      <c r="B34" s="231">
        <v>613</v>
      </c>
      <c r="C34" s="94">
        <v>33782</v>
      </c>
      <c r="D34" s="232" t="s">
        <v>1708</v>
      </c>
      <c r="E34" s="143" t="s">
        <v>1709</v>
      </c>
      <c r="F34" s="95">
        <v>2556</v>
      </c>
      <c r="G34" s="209">
        <v>2</v>
      </c>
      <c r="H34" s="21"/>
      <c r="I34" s="57">
        <v>3</v>
      </c>
      <c r="J34" s="172"/>
      <c r="K34" s="209"/>
      <c r="L34" s="94"/>
      <c r="M34" s="173"/>
      <c r="N34" s="173"/>
      <c r="O34" s="95"/>
      <c r="P34" s="230"/>
      <c r="T34" s="189">
        <v>1222</v>
      </c>
      <c r="U34" s="190">
        <v>71</v>
      </c>
    </row>
    <row r="35" spans="1:21" s="18" customFormat="1" ht="39.75" customHeight="1">
      <c r="A35" s="57">
        <v>27</v>
      </c>
      <c r="B35" s="231">
        <v>567</v>
      </c>
      <c r="C35" s="94">
        <v>34184</v>
      </c>
      <c r="D35" s="232" t="s">
        <v>1664</v>
      </c>
      <c r="E35" s="143" t="s">
        <v>1665</v>
      </c>
      <c r="F35" s="95">
        <v>2584</v>
      </c>
      <c r="G35" s="209">
        <v>1</v>
      </c>
      <c r="H35" s="21"/>
      <c r="I35" s="57">
        <v>4</v>
      </c>
      <c r="J35" s="172"/>
      <c r="K35" s="209"/>
      <c r="L35" s="94"/>
      <c r="M35" s="173"/>
      <c r="N35" s="173"/>
      <c r="O35" s="95"/>
      <c r="P35" s="230"/>
      <c r="T35" s="189">
        <v>1225</v>
      </c>
      <c r="U35" s="190">
        <v>70</v>
      </c>
    </row>
    <row r="36" spans="1:21" s="18" customFormat="1" ht="39.75" customHeight="1">
      <c r="A36" s="57">
        <v>28</v>
      </c>
      <c r="B36" s="231">
        <v>727</v>
      </c>
      <c r="C36" s="94">
        <v>34547</v>
      </c>
      <c r="D36" s="232" t="s">
        <v>1827</v>
      </c>
      <c r="E36" s="143" t="s">
        <v>1828</v>
      </c>
      <c r="F36" s="95">
        <v>2587</v>
      </c>
      <c r="G36" s="209"/>
      <c r="H36" s="21"/>
      <c r="I36" s="57">
        <v>5</v>
      </c>
      <c r="J36" s="172"/>
      <c r="K36" s="209"/>
      <c r="L36" s="94"/>
      <c r="M36" s="173"/>
      <c r="N36" s="173"/>
      <c r="O36" s="95"/>
      <c r="P36" s="230"/>
      <c r="T36" s="189">
        <v>1228</v>
      </c>
      <c r="U36" s="190">
        <v>69</v>
      </c>
    </row>
    <row r="37" spans="1:21" s="18" customFormat="1" ht="39.75" customHeight="1">
      <c r="A37" s="57">
        <v>29</v>
      </c>
      <c r="B37" s="231">
        <v>709</v>
      </c>
      <c r="C37" s="94" t="s">
        <v>1807</v>
      </c>
      <c r="D37" s="232" t="s">
        <v>1808</v>
      </c>
      <c r="E37" s="143" t="s">
        <v>1806</v>
      </c>
      <c r="F37" s="95">
        <v>2700</v>
      </c>
      <c r="G37" s="209"/>
      <c r="H37" s="21"/>
      <c r="I37" s="57">
        <v>6</v>
      </c>
      <c r="J37" s="172"/>
      <c r="K37" s="209"/>
      <c r="L37" s="94"/>
      <c r="M37" s="173"/>
      <c r="N37" s="173"/>
      <c r="O37" s="95"/>
      <c r="P37" s="230"/>
      <c r="T37" s="189">
        <v>1231</v>
      </c>
      <c r="U37" s="190">
        <v>68</v>
      </c>
    </row>
    <row r="38" spans="1:21" s="18" customFormat="1" ht="39.75" customHeight="1">
      <c r="A38" s="57" t="s">
        <v>2241</v>
      </c>
      <c r="B38" s="231">
        <v>756</v>
      </c>
      <c r="C38" s="94">
        <v>35101</v>
      </c>
      <c r="D38" s="232" t="s">
        <v>1859</v>
      </c>
      <c r="E38" s="143" t="s">
        <v>1858</v>
      </c>
      <c r="F38" s="95" t="s">
        <v>2298</v>
      </c>
      <c r="G38" s="209"/>
      <c r="H38" s="21"/>
      <c r="I38" s="201" t="s">
        <v>979</v>
      </c>
      <c r="J38" s="202"/>
      <c r="K38" s="202"/>
      <c r="L38" s="202"/>
      <c r="M38" s="205" t="s">
        <v>348</v>
      </c>
      <c r="N38" s="206"/>
      <c r="O38" s="202"/>
      <c r="P38" s="203"/>
      <c r="T38" s="189">
        <v>1210</v>
      </c>
      <c r="U38" s="190">
        <v>75</v>
      </c>
    </row>
    <row r="39" spans="1:21" s="18" customFormat="1" ht="39.75" customHeight="1">
      <c r="A39" s="57" t="s">
        <v>2241</v>
      </c>
      <c r="B39" s="231">
        <v>792</v>
      </c>
      <c r="C39" s="94">
        <v>33986</v>
      </c>
      <c r="D39" s="232" t="s">
        <v>1902</v>
      </c>
      <c r="E39" s="143" t="s">
        <v>1903</v>
      </c>
      <c r="F39" s="95" t="s">
        <v>2278</v>
      </c>
      <c r="G39" s="209"/>
      <c r="H39" s="21"/>
      <c r="I39" s="35" t="s">
        <v>11</v>
      </c>
      <c r="J39" s="32" t="s">
        <v>87</v>
      </c>
      <c r="K39" s="32" t="s">
        <v>86</v>
      </c>
      <c r="L39" s="33" t="s">
        <v>12</v>
      </c>
      <c r="M39" s="34" t="s">
        <v>13</v>
      </c>
      <c r="N39" s="34" t="s">
        <v>505</v>
      </c>
      <c r="O39" s="32" t="s">
        <v>14</v>
      </c>
      <c r="P39" s="32" t="s">
        <v>27</v>
      </c>
      <c r="T39" s="189">
        <v>1213</v>
      </c>
      <c r="U39" s="190">
        <v>74</v>
      </c>
    </row>
    <row r="40" spans="1:21" s="18" customFormat="1" ht="39.75" customHeight="1">
      <c r="A40" s="57" t="s">
        <v>2241</v>
      </c>
      <c r="B40" s="231">
        <v>844</v>
      </c>
      <c r="C40" s="94">
        <v>34300</v>
      </c>
      <c r="D40" s="232" t="s">
        <v>1974</v>
      </c>
      <c r="E40" s="143" t="s">
        <v>1973</v>
      </c>
      <c r="F40" s="95" t="s">
        <v>2299</v>
      </c>
      <c r="G40" s="209"/>
      <c r="H40" s="21"/>
      <c r="I40" s="57">
        <v>1</v>
      </c>
      <c r="J40" s="172"/>
      <c r="K40" s="209"/>
      <c r="L40" s="94"/>
      <c r="M40" s="173"/>
      <c r="N40" s="173"/>
      <c r="O40" s="95"/>
      <c r="P40" s="230"/>
      <c r="T40" s="189">
        <v>1216</v>
      </c>
      <c r="U40" s="190">
        <v>73</v>
      </c>
    </row>
    <row r="41" spans="1:21" s="18" customFormat="1" ht="39.75" customHeight="1">
      <c r="A41" s="57" t="s">
        <v>2241</v>
      </c>
      <c r="B41" s="231">
        <v>820</v>
      </c>
      <c r="C41" s="94">
        <v>34599</v>
      </c>
      <c r="D41" s="232" t="s">
        <v>1947</v>
      </c>
      <c r="E41" s="143" t="s">
        <v>1948</v>
      </c>
      <c r="F41" s="95" t="s">
        <v>2255</v>
      </c>
      <c r="G41" s="209"/>
      <c r="H41" s="21"/>
      <c r="I41" s="57">
        <v>2</v>
      </c>
      <c r="J41" s="172"/>
      <c r="K41" s="209"/>
      <c r="L41" s="94"/>
      <c r="M41" s="173"/>
      <c r="N41" s="173"/>
      <c r="O41" s="95"/>
      <c r="P41" s="230"/>
      <c r="T41" s="189">
        <v>1219</v>
      </c>
      <c r="U41" s="190">
        <v>72</v>
      </c>
    </row>
    <row r="42" spans="1:21" s="18" customFormat="1" ht="39.75" customHeight="1">
      <c r="A42" s="57" t="s">
        <v>2241</v>
      </c>
      <c r="B42" s="231">
        <v>535</v>
      </c>
      <c r="C42" s="94">
        <v>34763</v>
      </c>
      <c r="D42" s="232" t="s">
        <v>2065</v>
      </c>
      <c r="E42" s="143" t="s">
        <v>2064</v>
      </c>
      <c r="F42" s="95" t="s">
        <v>2255</v>
      </c>
      <c r="G42" s="209"/>
      <c r="H42" s="21"/>
      <c r="I42" s="57">
        <v>3</v>
      </c>
      <c r="J42" s="172"/>
      <c r="K42" s="209"/>
      <c r="L42" s="94"/>
      <c r="M42" s="173"/>
      <c r="N42" s="173"/>
      <c r="O42" s="95"/>
      <c r="P42" s="230"/>
      <c r="T42" s="189">
        <v>1222</v>
      </c>
      <c r="U42" s="190">
        <v>71</v>
      </c>
    </row>
    <row r="43" spans="1:21" s="18" customFormat="1" ht="39.75" customHeight="1">
      <c r="A43" s="57" t="s">
        <v>2241</v>
      </c>
      <c r="B43" s="231">
        <v>826</v>
      </c>
      <c r="C43" s="94">
        <v>0</v>
      </c>
      <c r="D43" s="232" t="s">
        <v>1954</v>
      </c>
      <c r="E43" s="143" t="s">
        <v>1955</v>
      </c>
      <c r="F43" s="95" t="s">
        <v>2255</v>
      </c>
      <c r="G43" s="209"/>
      <c r="H43" s="21"/>
      <c r="I43" s="57">
        <v>4</v>
      </c>
      <c r="J43" s="172"/>
      <c r="K43" s="209"/>
      <c r="L43" s="94"/>
      <c r="M43" s="173"/>
      <c r="N43" s="173"/>
      <c r="O43" s="95"/>
      <c r="P43" s="230"/>
      <c r="T43" s="189">
        <v>1225</v>
      </c>
      <c r="U43" s="190">
        <v>70</v>
      </c>
    </row>
    <row r="44" spans="1:21" s="18" customFormat="1" ht="39.75" customHeight="1">
      <c r="A44" s="57"/>
      <c r="B44" s="231"/>
      <c r="C44" s="94"/>
      <c r="D44" s="232"/>
      <c r="E44" s="143"/>
      <c r="F44" s="95"/>
      <c r="G44" s="209"/>
      <c r="H44" s="21"/>
      <c r="I44" s="57">
        <v>5</v>
      </c>
      <c r="J44" s="172"/>
      <c r="K44" s="209"/>
      <c r="L44" s="94"/>
      <c r="M44" s="173"/>
      <c r="N44" s="173"/>
      <c r="O44" s="95"/>
      <c r="P44" s="230"/>
      <c r="T44" s="189">
        <v>1228</v>
      </c>
      <c r="U44" s="190">
        <v>69</v>
      </c>
    </row>
    <row r="45" spans="1:21" s="18" customFormat="1" ht="39.75" customHeight="1">
      <c r="A45" s="57"/>
      <c r="B45" s="231"/>
      <c r="C45" s="94"/>
      <c r="D45" s="232"/>
      <c r="E45" s="143"/>
      <c r="F45" s="95"/>
      <c r="G45" s="209"/>
      <c r="H45" s="21"/>
      <c r="I45" s="57">
        <v>6</v>
      </c>
      <c r="J45" s="172"/>
      <c r="K45" s="209"/>
      <c r="L45" s="94"/>
      <c r="M45" s="173"/>
      <c r="N45" s="173"/>
      <c r="O45" s="95"/>
      <c r="P45" s="230"/>
      <c r="T45" s="189">
        <v>1231</v>
      </c>
      <c r="U45" s="190">
        <v>68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ht="14.25" customHeight="1">
      <c r="A47" s="25" t="s">
        <v>18</v>
      </c>
      <c r="B47" s="25"/>
      <c r="C47" s="25"/>
      <c r="D47" s="42"/>
      <c r="E47" s="36" t="s">
        <v>0</v>
      </c>
      <c r="F47" s="31" t="s">
        <v>1</v>
      </c>
      <c r="G47" s="22"/>
      <c r="H47" s="26" t="s">
        <v>2</v>
      </c>
      <c r="I47" s="26"/>
      <c r="J47" s="26"/>
      <c r="K47" s="26"/>
      <c r="M47" s="38" t="s">
        <v>3</v>
      </c>
      <c r="N47" s="39" t="s">
        <v>3</v>
      </c>
      <c r="O47" s="22" t="s">
        <v>3</v>
      </c>
      <c r="P47" s="25"/>
      <c r="Q47" s="27"/>
      <c r="T47" s="189">
        <v>1280</v>
      </c>
      <c r="U47" s="190">
        <v>54</v>
      </c>
    </row>
    <row r="48" spans="1:21" ht="25.5">
      <c r="E48" s="37" t="s">
        <v>1962</v>
      </c>
      <c r="T48" s="189">
        <v>1285</v>
      </c>
      <c r="U48" s="190">
        <v>53</v>
      </c>
    </row>
    <row r="49" spans="5:21" ht="25.5">
      <c r="E49" s="37" t="s">
        <v>1769</v>
      </c>
      <c r="T49" s="189">
        <v>1290</v>
      </c>
      <c r="U49" s="190">
        <v>52</v>
      </c>
    </row>
    <row r="50" spans="5:21" ht="25.5">
      <c r="E50" s="37" t="s">
        <v>1691</v>
      </c>
      <c r="T50" s="189">
        <v>1295</v>
      </c>
      <c r="U50" s="190">
        <v>51</v>
      </c>
    </row>
    <row r="51" spans="5:21" ht="25.5">
      <c r="E51" s="37" t="s">
        <v>1648</v>
      </c>
      <c r="T51" s="189">
        <v>1300</v>
      </c>
      <c r="U51" s="190">
        <v>50</v>
      </c>
    </row>
    <row r="52" spans="5:21" ht="25.5">
      <c r="E52" s="37" t="s">
        <v>1816</v>
      </c>
      <c r="T52" s="189">
        <v>1305</v>
      </c>
      <c r="U52" s="190">
        <v>49</v>
      </c>
    </row>
    <row r="53" spans="5:21">
      <c r="E53" s="37" t="s">
        <v>1795</v>
      </c>
      <c r="T53" s="189">
        <v>1310</v>
      </c>
      <c r="U53" s="190">
        <v>48</v>
      </c>
    </row>
    <row r="54" spans="5:21" ht="25.5">
      <c r="E54" s="37" t="s">
        <v>1874</v>
      </c>
      <c r="T54" s="189">
        <v>1315</v>
      </c>
      <c r="U54" s="190">
        <v>47</v>
      </c>
    </row>
    <row r="55" spans="5:21" ht="25.5">
      <c r="E55" s="37" t="s">
        <v>1719</v>
      </c>
      <c r="T55" s="189">
        <v>1320</v>
      </c>
      <c r="U55" s="190">
        <v>46</v>
      </c>
    </row>
    <row r="56" spans="5:21" ht="25.5">
      <c r="E56" s="37" t="s">
        <v>1665</v>
      </c>
      <c r="T56" s="189">
        <v>1325</v>
      </c>
      <c r="U56" s="190">
        <v>45</v>
      </c>
    </row>
    <row r="57" spans="5:21" ht="25.5">
      <c r="E57" s="37" t="s">
        <v>1973</v>
      </c>
      <c r="T57" s="189">
        <v>1330</v>
      </c>
      <c r="U57" s="190">
        <v>44</v>
      </c>
    </row>
    <row r="58" spans="5:21" ht="25.5">
      <c r="E58" s="37" t="s">
        <v>1756</v>
      </c>
      <c r="T58" s="189">
        <v>1335</v>
      </c>
      <c r="U58" s="190">
        <v>43</v>
      </c>
    </row>
    <row r="59" spans="5:21">
      <c r="E59" s="37" t="s">
        <v>1700</v>
      </c>
      <c r="T59" s="189">
        <v>1340</v>
      </c>
      <c r="U59" s="190">
        <v>42</v>
      </c>
    </row>
    <row r="60" spans="5:21" ht="25.5">
      <c r="E60" s="37" t="s">
        <v>1660</v>
      </c>
      <c r="T60" s="189">
        <v>1345</v>
      </c>
      <c r="U60" s="190">
        <v>41</v>
      </c>
    </row>
    <row r="61" spans="5:21" ht="25.5">
      <c r="E61" s="37" t="s">
        <v>1806</v>
      </c>
      <c r="T61" s="189">
        <v>1350</v>
      </c>
      <c r="U61" s="190">
        <v>40</v>
      </c>
    </row>
    <row r="62" spans="5:21" ht="25.5">
      <c r="E62" s="37" t="s">
        <v>2054</v>
      </c>
      <c r="T62" s="189">
        <v>1355</v>
      </c>
      <c r="U62" s="190">
        <v>39</v>
      </c>
    </row>
    <row r="63" spans="5:21">
      <c r="E63" s="37" t="s">
        <v>1870</v>
      </c>
      <c r="T63" s="189">
        <v>1365</v>
      </c>
      <c r="U63" s="190">
        <v>38</v>
      </c>
    </row>
    <row r="64" spans="5:21" ht="25.5">
      <c r="E64" s="37" t="s">
        <v>1675</v>
      </c>
      <c r="T64" s="189">
        <v>1375</v>
      </c>
      <c r="U64" s="190">
        <v>37</v>
      </c>
    </row>
    <row r="65" spans="5:21" ht="25.5">
      <c r="E65" s="37" t="s">
        <v>1832</v>
      </c>
      <c r="T65" s="189">
        <v>1385</v>
      </c>
      <c r="U65" s="190">
        <v>36</v>
      </c>
    </row>
    <row r="66" spans="5:21" ht="25.5">
      <c r="E66" s="37" t="s">
        <v>2062</v>
      </c>
      <c r="T66" s="189">
        <v>1395</v>
      </c>
      <c r="U66" s="190">
        <v>35</v>
      </c>
    </row>
    <row r="67" spans="5:21" ht="25.5">
      <c r="E67" s="37" t="s">
        <v>1999</v>
      </c>
      <c r="T67" s="189">
        <v>1405</v>
      </c>
      <c r="U67" s="190">
        <v>34</v>
      </c>
    </row>
    <row r="68" spans="5:21" ht="25.5">
      <c r="E68" s="37" t="s">
        <v>2064</v>
      </c>
      <c r="T68" s="189">
        <v>1415</v>
      </c>
      <c r="U68" s="190">
        <v>33</v>
      </c>
    </row>
    <row r="69" spans="5:21" ht="25.5">
      <c r="E69" s="37" t="s">
        <v>2026</v>
      </c>
      <c r="T69" s="189">
        <v>1425</v>
      </c>
      <c r="U69" s="190">
        <v>32</v>
      </c>
    </row>
    <row r="70" spans="5:21" ht="25.5">
      <c r="E70" s="37" t="s">
        <v>1986</v>
      </c>
      <c r="T70" s="189">
        <v>1435</v>
      </c>
      <c r="U70" s="190">
        <v>31</v>
      </c>
    </row>
    <row r="71" spans="5:21" ht="25.5">
      <c r="E71" s="37" t="s">
        <v>1918</v>
      </c>
      <c r="T71" s="189">
        <v>1445</v>
      </c>
      <c r="U71" s="190">
        <v>30</v>
      </c>
    </row>
    <row r="72" spans="5:21" ht="25.5">
      <c r="E72" s="37" t="s">
        <v>1849</v>
      </c>
      <c r="T72" s="189">
        <v>1455</v>
      </c>
      <c r="U72" s="190">
        <v>29</v>
      </c>
    </row>
    <row r="73" spans="5:21" ht="25.5">
      <c r="E73" s="37" t="s">
        <v>1940</v>
      </c>
      <c r="T73" s="189">
        <v>1465</v>
      </c>
      <c r="U73" s="190">
        <v>28</v>
      </c>
    </row>
    <row r="74" spans="5:21" ht="25.5">
      <c r="E74" s="37" t="s">
        <v>2029</v>
      </c>
      <c r="T74" s="189">
        <v>1475</v>
      </c>
      <c r="U74" s="190">
        <v>27</v>
      </c>
    </row>
    <row r="75" spans="5:21" ht="25.5">
      <c r="E75" s="37" t="s">
        <v>1846</v>
      </c>
      <c r="T75" s="189">
        <v>1485</v>
      </c>
      <c r="U75" s="190">
        <v>26</v>
      </c>
    </row>
    <row r="76" spans="5:21">
      <c r="E76" s="37" t="s">
        <v>1858</v>
      </c>
      <c r="T76" s="189">
        <v>1495</v>
      </c>
      <c r="U76" s="190">
        <v>25</v>
      </c>
    </row>
    <row r="77" spans="5:21">
      <c r="E77" s="37" t="s">
        <v>1709</v>
      </c>
      <c r="T77" s="189">
        <v>1505</v>
      </c>
      <c r="U77" s="190">
        <v>24</v>
      </c>
    </row>
    <row r="78" spans="5:21" ht="25.5">
      <c r="E78" s="37" t="s">
        <v>1784</v>
      </c>
      <c r="T78" s="189">
        <v>1515</v>
      </c>
      <c r="U78" s="190">
        <v>23</v>
      </c>
    </row>
    <row r="79" spans="5:21" ht="25.5">
      <c r="E79" s="37" t="s">
        <v>1732</v>
      </c>
      <c r="T79" s="189">
        <v>1525</v>
      </c>
      <c r="U79" s="190">
        <v>22</v>
      </c>
    </row>
    <row r="80" spans="5:21" ht="25.5">
      <c r="E80" s="37" t="s">
        <v>1677</v>
      </c>
      <c r="T80" s="189">
        <v>1535</v>
      </c>
      <c r="U80" s="190">
        <v>21</v>
      </c>
    </row>
    <row r="81" spans="5:21">
      <c r="E81" s="37" t="s">
        <v>1955</v>
      </c>
      <c r="T81" s="189">
        <v>1545</v>
      </c>
      <c r="U81" s="190">
        <v>20</v>
      </c>
    </row>
    <row r="82" spans="5:21" ht="25.5">
      <c r="E82" s="37" t="s">
        <v>1772</v>
      </c>
      <c r="T82" s="189">
        <v>1555</v>
      </c>
      <c r="U82" s="190">
        <v>19</v>
      </c>
    </row>
    <row r="83" spans="5:21" ht="25.5">
      <c r="E83" s="37" t="s">
        <v>2070</v>
      </c>
      <c r="T83" s="189">
        <v>1565</v>
      </c>
      <c r="U83" s="190">
        <v>18</v>
      </c>
    </row>
    <row r="84" spans="5:21" ht="25.5">
      <c r="E84" s="37" t="s">
        <v>1903</v>
      </c>
      <c r="T84" s="189">
        <v>1575</v>
      </c>
      <c r="U84" s="190">
        <v>17</v>
      </c>
    </row>
    <row r="85" spans="5:21" ht="25.5">
      <c r="E85" s="37" t="s">
        <v>2040</v>
      </c>
      <c r="T85" s="189">
        <v>1585</v>
      </c>
      <c r="U85" s="190">
        <v>16</v>
      </c>
    </row>
    <row r="86" spans="5:21">
      <c r="E86" s="37" t="s">
        <v>1744</v>
      </c>
      <c r="T86" s="189">
        <v>1595</v>
      </c>
      <c r="U86" s="190">
        <v>15</v>
      </c>
    </row>
    <row r="87" spans="5:21" ht="25.5">
      <c r="E87" s="37" t="s">
        <v>2073</v>
      </c>
      <c r="T87" s="189">
        <v>1605</v>
      </c>
      <c r="U87" s="190">
        <v>14</v>
      </c>
    </row>
    <row r="88" spans="5:21" ht="25.5">
      <c r="E88" s="37" t="s">
        <v>1828</v>
      </c>
      <c r="T88" s="189">
        <v>1615</v>
      </c>
      <c r="U88" s="190">
        <v>13</v>
      </c>
    </row>
    <row r="89" spans="5:21" ht="25.5">
      <c r="E89" s="37" t="s">
        <v>1942</v>
      </c>
      <c r="T89" s="189">
        <v>1625</v>
      </c>
      <c r="U89" s="190">
        <v>12</v>
      </c>
    </row>
    <row r="90" spans="5:21" ht="25.5">
      <c r="E90" s="37" t="s">
        <v>1887</v>
      </c>
      <c r="T90" s="189">
        <v>1645</v>
      </c>
      <c r="U90" s="190">
        <v>11</v>
      </c>
    </row>
    <row r="91" spans="5:21">
      <c r="E91" s="37" t="s">
        <v>2066</v>
      </c>
      <c r="T91" s="189">
        <v>1665</v>
      </c>
      <c r="U91" s="190">
        <v>10</v>
      </c>
    </row>
    <row r="92" spans="5:21" ht="25.5">
      <c r="E92" s="37" t="s">
        <v>1948</v>
      </c>
      <c r="T92" s="189">
        <v>1685</v>
      </c>
      <c r="U92" s="190">
        <v>9</v>
      </c>
    </row>
    <row r="93" spans="5:21">
      <c r="E93" s="37" t="s">
        <v>2258</v>
      </c>
      <c r="T93" s="189">
        <v>1705</v>
      </c>
      <c r="U93" s="190">
        <v>8</v>
      </c>
    </row>
    <row r="94" spans="5:21">
      <c r="T94" s="189">
        <v>1725</v>
      </c>
      <c r="U94" s="190">
        <v>7</v>
      </c>
    </row>
    <row r="95" spans="5:21">
      <c r="T95" s="189">
        <v>1745</v>
      </c>
      <c r="U95" s="190">
        <v>6</v>
      </c>
    </row>
    <row r="96" spans="5:21">
      <c r="T96" s="189">
        <v>1765</v>
      </c>
      <c r="U96" s="190">
        <v>5</v>
      </c>
    </row>
    <row r="97" spans="20:21">
      <c r="T97" s="189">
        <v>1785</v>
      </c>
      <c r="U97" s="190">
        <v>4</v>
      </c>
    </row>
    <row r="98" spans="20:21">
      <c r="T98" s="189">
        <v>1805</v>
      </c>
      <c r="U98" s="190">
        <v>3</v>
      </c>
    </row>
    <row r="99" spans="20:21">
      <c r="T99" s="189">
        <v>1825</v>
      </c>
      <c r="U99" s="190">
        <v>2</v>
      </c>
    </row>
    <row r="100" spans="20:21">
      <c r="T100" s="189">
        <v>1845</v>
      </c>
      <c r="U100" s="190">
        <v>1</v>
      </c>
    </row>
  </sheetData>
  <mergeCells count="19">
    <mergeCell ref="N4:P4"/>
    <mergeCell ref="N5:P5"/>
    <mergeCell ref="A6:A7"/>
    <mergeCell ref="B6:B7"/>
    <mergeCell ref="C6:C7"/>
    <mergeCell ref="D6:D7"/>
    <mergeCell ref="E6:E7"/>
    <mergeCell ref="F6:F7"/>
    <mergeCell ref="G6:G7"/>
    <mergeCell ref="A46:P46"/>
    <mergeCell ref="A4:C4"/>
    <mergeCell ref="A1:P1"/>
    <mergeCell ref="A2:P2"/>
    <mergeCell ref="A3:C3"/>
    <mergeCell ref="D3:E3"/>
    <mergeCell ref="F3:G3"/>
    <mergeCell ref="H3:L3"/>
    <mergeCell ref="N3:P3"/>
    <mergeCell ref="D4:E4"/>
  </mergeCells>
  <conditionalFormatting sqref="F8:F45">
    <cfRule type="cellIs" dxfId="61" priority="1" stopIfTrue="1" operator="between">
      <formula>2040</formula>
      <formula>2129</formula>
    </cfRule>
  </conditionalFormatting>
  <printOptions horizontalCentered="1"/>
  <pageMargins left="0.27559055118110237" right="0.19685039370078741" top="0.53" bottom="0.35433070866141736" header="0.39370078740157483" footer="0.27559055118110237"/>
  <pageSetup paperSize="9" scale="45"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sheetPr>
    <tabColor rgb="FF7030A0"/>
  </sheetPr>
  <dimension ref="A1:U100"/>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32.140625" style="37" customWidth="1"/>
    <col min="6" max="6" width="9.28515625"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20.5703125" style="40" customWidth="1"/>
    <col min="14" max="14" width="31.42578125" style="40" customWidth="1"/>
    <col min="15" max="15" width="9.5703125" style="147"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467</v>
      </c>
      <c r="E3" s="590"/>
      <c r="F3" s="591" t="s">
        <v>514</v>
      </c>
      <c r="G3" s="591"/>
      <c r="H3" s="607" t="s">
        <v>1273</v>
      </c>
      <c r="I3" s="592"/>
      <c r="J3" s="592"/>
      <c r="K3" s="592"/>
      <c r="L3" s="592"/>
      <c r="M3" s="184" t="s">
        <v>513</v>
      </c>
      <c r="N3" s="593" t="s">
        <v>1294</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2223</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487"/>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488" t="s">
        <v>14</v>
      </c>
      <c r="P7" s="32" t="s">
        <v>27</v>
      </c>
      <c r="T7" s="189">
        <v>1172</v>
      </c>
      <c r="U7" s="190">
        <v>94</v>
      </c>
    </row>
    <row r="8" spans="1:21" s="18" customFormat="1" ht="39.75" customHeight="1">
      <c r="A8" s="57">
        <v>1</v>
      </c>
      <c r="B8" s="231">
        <v>505</v>
      </c>
      <c r="C8" s="94">
        <v>31782</v>
      </c>
      <c r="D8" s="232" t="s">
        <v>2030</v>
      </c>
      <c r="E8" s="143" t="s">
        <v>2029</v>
      </c>
      <c r="F8" s="95">
        <v>5315</v>
      </c>
      <c r="G8" s="209">
        <v>27</v>
      </c>
      <c r="H8" s="21"/>
      <c r="I8" s="57">
        <v>1</v>
      </c>
      <c r="J8" s="172" t="s">
        <v>425</v>
      </c>
      <c r="K8" s="209">
        <v>749</v>
      </c>
      <c r="L8" s="94">
        <v>33871</v>
      </c>
      <c r="M8" s="173" t="s">
        <v>1850</v>
      </c>
      <c r="N8" s="173" t="s">
        <v>1849</v>
      </c>
      <c r="O8" s="95">
        <v>5632</v>
      </c>
      <c r="P8" s="230">
        <v>4</v>
      </c>
      <c r="T8" s="189">
        <v>1174</v>
      </c>
      <c r="U8" s="190">
        <v>93</v>
      </c>
    </row>
    <row r="9" spans="1:21" s="18" customFormat="1" ht="39.75" customHeight="1">
      <c r="A9" s="57">
        <v>2</v>
      </c>
      <c r="B9" s="231">
        <v>596</v>
      </c>
      <c r="C9" s="94">
        <v>32699</v>
      </c>
      <c r="D9" s="232" t="s">
        <v>1681</v>
      </c>
      <c r="E9" s="143" t="s">
        <v>1677</v>
      </c>
      <c r="F9" s="95">
        <v>5380</v>
      </c>
      <c r="G9" s="209">
        <v>26</v>
      </c>
      <c r="H9" s="21"/>
      <c r="I9" s="57">
        <v>2</v>
      </c>
      <c r="J9" s="172" t="s">
        <v>426</v>
      </c>
      <c r="K9" s="209">
        <v>596</v>
      </c>
      <c r="L9" s="94">
        <v>32699</v>
      </c>
      <c r="M9" s="173" t="s">
        <v>1681</v>
      </c>
      <c r="N9" s="173" t="s">
        <v>1677</v>
      </c>
      <c r="O9" s="95">
        <v>5380</v>
      </c>
      <c r="P9" s="230">
        <v>2</v>
      </c>
      <c r="T9" s="189">
        <v>1176</v>
      </c>
      <c r="U9" s="190">
        <v>92</v>
      </c>
    </row>
    <row r="10" spans="1:21" s="18" customFormat="1" ht="39.75" customHeight="1">
      <c r="A10" s="57">
        <v>3</v>
      </c>
      <c r="B10" s="231">
        <v>615</v>
      </c>
      <c r="C10" s="94">
        <v>34390</v>
      </c>
      <c r="D10" s="232" t="s">
        <v>1710</v>
      </c>
      <c r="E10" s="143" t="s">
        <v>1709</v>
      </c>
      <c r="F10" s="95">
        <v>5448</v>
      </c>
      <c r="G10" s="209">
        <v>25</v>
      </c>
      <c r="H10" s="21"/>
      <c r="I10" s="57">
        <v>3</v>
      </c>
      <c r="J10" s="172" t="s">
        <v>427</v>
      </c>
      <c r="K10" s="209">
        <v>505</v>
      </c>
      <c r="L10" s="94">
        <v>31782</v>
      </c>
      <c r="M10" s="173" t="s">
        <v>2030</v>
      </c>
      <c r="N10" s="173" t="s">
        <v>2029</v>
      </c>
      <c r="O10" s="95">
        <v>5315</v>
      </c>
      <c r="P10" s="230">
        <v>1</v>
      </c>
      <c r="T10" s="189">
        <v>1178</v>
      </c>
      <c r="U10" s="190">
        <v>91</v>
      </c>
    </row>
    <row r="11" spans="1:21" s="18" customFormat="1" ht="39.75" customHeight="1">
      <c r="A11" s="57">
        <v>4</v>
      </c>
      <c r="B11" s="231">
        <v>565</v>
      </c>
      <c r="C11" s="94">
        <v>35219</v>
      </c>
      <c r="D11" s="232" t="s">
        <v>1663</v>
      </c>
      <c r="E11" s="143" t="s">
        <v>1660</v>
      </c>
      <c r="F11" s="95">
        <v>5605</v>
      </c>
      <c r="G11" s="209">
        <v>24</v>
      </c>
      <c r="H11" s="21"/>
      <c r="I11" s="57">
        <v>4</v>
      </c>
      <c r="J11" s="172" t="s">
        <v>428</v>
      </c>
      <c r="K11" s="209">
        <v>615</v>
      </c>
      <c r="L11" s="94">
        <v>34390</v>
      </c>
      <c r="M11" s="173" t="s">
        <v>1710</v>
      </c>
      <c r="N11" s="173" t="s">
        <v>1709</v>
      </c>
      <c r="O11" s="95">
        <v>5448</v>
      </c>
      <c r="P11" s="230">
        <v>3</v>
      </c>
      <c r="T11" s="189">
        <v>1180</v>
      </c>
      <c r="U11" s="190">
        <v>90</v>
      </c>
    </row>
    <row r="12" spans="1:21" s="18" customFormat="1" ht="39.75" customHeight="1">
      <c r="A12" s="57">
        <v>5</v>
      </c>
      <c r="B12" s="231">
        <v>749</v>
      </c>
      <c r="C12" s="94">
        <v>33871</v>
      </c>
      <c r="D12" s="232" t="s">
        <v>1850</v>
      </c>
      <c r="E12" s="143" t="s">
        <v>1849</v>
      </c>
      <c r="F12" s="95">
        <v>5632</v>
      </c>
      <c r="G12" s="209">
        <v>23</v>
      </c>
      <c r="H12" s="21"/>
      <c r="I12" s="57">
        <v>5</v>
      </c>
      <c r="J12" s="172" t="s">
        <v>429</v>
      </c>
      <c r="K12" s="209">
        <v>880</v>
      </c>
      <c r="L12" s="94" t="s">
        <v>2010</v>
      </c>
      <c r="M12" s="173" t="s">
        <v>2011</v>
      </c>
      <c r="N12" s="173" t="s">
        <v>1999</v>
      </c>
      <c r="O12" s="95">
        <v>5753</v>
      </c>
      <c r="P12" s="230">
        <v>5</v>
      </c>
      <c r="T12" s="189">
        <v>1182</v>
      </c>
      <c r="U12" s="190">
        <v>89</v>
      </c>
    </row>
    <row r="13" spans="1:21" s="18" customFormat="1" ht="39.75" customHeight="1">
      <c r="A13" s="57">
        <v>6</v>
      </c>
      <c r="B13" s="231">
        <v>880</v>
      </c>
      <c r="C13" s="94" t="s">
        <v>2010</v>
      </c>
      <c r="D13" s="232" t="s">
        <v>2011</v>
      </c>
      <c r="E13" s="143" t="s">
        <v>1999</v>
      </c>
      <c r="F13" s="95">
        <v>5753</v>
      </c>
      <c r="G13" s="209">
        <v>22</v>
      </c>
      <c r="H13" s="21"/>
      <c r="I13" s="57">
        <v>6</v>
      </c>
      <c r="J13" s="172" t="s">
        <v>430</v>
      </c>
      <c r="K13" s="209">
        <v>634</v>
      </c>
      <c r="L13" s="94">
        <v>35822</v>
      </c>
      <c r="M13" s="173" t="s">
        <v>1725</v>
      </c>
      <c r="N13" s="173" t="s">
        <v>1719</v>
      </c>
      <c r="O13" s="95">
        <v>5767</v>
      </c>
      <c r="P13" s="230">
        <v>6</v>
      </c>
      <c r="T13" s="189">
        <v>1184</v>
      </c>
      <c r="U13" s="190">
        <v>88</v>
      </c>
    </row>
    <row r="14" spans="1:21" s="18" customFormat="1" ht="39.75" customHeight="1">
      <c r="A14" s="57">
        <v>7</v>
      </c>
      <c r="B14" s="231">
        <v>634</v>
      </c>
      <c r="C14" s="94">
        <v>35822</v>
      </c>
      <c r="D14" s="232" t="s">
        <v>1725</v>
      </c>
      <c r="E14" s="143" t="s">
        <v>1719</v>
      </c>
      <c r="F14" s="95">
        <v>5767</v>
      </c>
      <c r="G14" s="209">
        <v>21</v>
      </c>
      <c r="H14" s="21"/>
      <c r="I14" s="201" t="s">
        <v>16</v>
      </c>
      <c r="J14" s="202"/>
      <c r="K14" s="202"/>
      <c r="L14" s="202"/>
      <c r="M14" s="205" t="s">
        <v>348</v>
      </c>
      <c r="N14" s="206"/>
      <c r="O14" s="487"/>
      <c r="P14" s="203"/>
      <c r="T14" s="189">
        <v>1190</v>
      </c>
      <c r="U14" s="190">
        <v>85</v>
      </c>
    </row>
    <row r="15" spans="1:21" s="18" customFormat="1" ht="39.75" customHeight="1">
      <c r="A15" s="57">
        <v>8</v>
      </c>
      <c r="B15" s="231">
        <v>566</v>
      </c>
      <c r="C15" s="94">
        <v>34434</v>
      </c>
      <c r="D15" s="232" t="s">
        <v>1668</v>
      </c>
      <c r="E15" s="143" t="s">
        <v>1665</v>
      </c>
      <c r="F15" s="95">
        <v>5900</v>
      </c>
      <c r="G15" s="209">
        <v>20</v>
      </c>
      <c r="H15" s="21"/>
      <c r="I15" s="35" t="s">
        <v>11</v>
      </c>
      <c r="J15" s="32" t="s">
        <v>87</v>
      </c>
      <c r="K15" s="32" t="s">
        <v>86</v>
      </c>
      <c r="L15" s="33" t="s">
        <v>12</v>
      </c>
      <c r="M15" s="34" t="s">
        <v>13</v>
      </c>
      <c r="N15" s="34" t="s">
        <v>505</v>
      </c>
      <c r="O15" s="488" t="s">
        <v>14</v>
      </c>
      <c r="P15" s="32" t="s">
        <v>27</v>
      </c>
      <c r="T15" s="189">
        <v>1192</v>
      </c>
      <c r="U15" s="190">
        <v>84</v>
      </c>
    </row>
    <row r="16" spans="1:21" s="18" customFormat="1" ht="39.75" customHeight="1">
      <c r="A16" s="57">
        <v>9</v>
      </c>
      <c r="B16" s="231">
        <v>529</v>
      </c>
      <c r="C16" s="94">
        <v>33971</v>
      </c>
      <c r="D16" s="232" t="s">
        <v>2046</v>
      </c>
      <c r="E16" s="143" t="s">
        <v>2040</v>
      </c>
      <c r="F16" s="95">
        <v>5905</v>
      </c>
      <c r="G16" s="209">
        <v>19</v>
      </c>
      <c r="H16" s="21"/>
      <c r="I16" s="57">
        <v>1</v>
      </c>
      <c r="J16" s="172" t="s">
        <v>431</v>
      </c>
      <c r="K16" s="209">
        <v>560</v>
      </c>
      <c r="L16" s="94">
        <v>35082</v>
      </c>
      <c r="M16" s="173" t="s">
        <v>1652</v>
      </c>
      <c r="N16" s="173" t="s">
        <v>1648</v>
      </c>
      <c r="O16" s="149">
        <v>10239</v>
      </c>
      <c r="P16" s="230">
        <v>2</v>
      </c>
      <c r="T16" s="189">
        <v>1194</v>
      </c>
      <c r="U16" s="190">
        <v>83</v>
      </c>
    </row>
    <row r="17" spans="1:21" s="18" customFormat="1" ht="39.75" customHeight="1">
      <c r="A17" s="57">
        <v>10</v>
      </c>
      <c r="B17" s="231">
        <v>679</v>
      </c>
      <c r="C17" s="94">
        <v>0</v>
      </c>
      <c r="D17" s="232" t="s">
        <v>1778</v>
      </c>
      <c r="E17" s="143" t="s">
        <v>1772</v>
      </c>
      <c r="F17" s="95">
        <v>5921</v>
      </c>
      <c r="G17" s="209">
        <v>18</v>
      </c>
      <c r="H17" s="21"/>
      <c r="I17" s="57">
        <v>2</v>
      </c>
      <c r="J17" s="172" t="s">
        <v>432</v>
      </c>
      <c r="K17" s="209">
        <v>647</v>
      </c>
      <c r="L17" s="94">
        <v>34562</v>
      </c>
      <c r="M17" s="173" t="s">
        <v>1736</v>
      </c>
      <c r="N17" s="173" t="s">
        <v>1732</v>
      </c>
      <c r="O17" s="149">
        <v>10700</v>
      </c>
      <c r="P17" s="230">
        <v>4</v>
      </c>
      <c r="T17" s="189">
        <v>1196</v>
      </c>
      <c r="U17" s="190">
        <v>82</v>
      </c>
    </row>
    <row r="18" spans="1:21" s="18" customFormat="1" ht="39.75" customHeight="1">
      <c r="A18" s="57">
        <v>11</v>
      </c>
      <c r="B18" s="231">
        <v>782</v>
      </c>
      <c r="C18" s="94">
        <v>35217</v>
      </c>
      <c r="D18" s="232" t="s">
        <v>1892</v>
      </c>
      <c r="E18" s="143" t="s">
        <v>1887</v>
      </c>
      <c r="F18" s="95">
        <v>5967</v>
      </c>
      <c r="G18" s="209">
        <v>17</v>
      </c>
      <c r="H18" s="21"/>
      <c r="I18" s="57">
        <v>3</v>
      </c>
      <c r="J18" s="172" t="s">
        <v>433</v>
      </c>
      <c r="K18" s="209">
        <v>651</v>
      </c>
      <c r="L18" s="94">
        <v>34957</v>
      </c>
      <c r="M18" s="173" t="s">
        <v>1750</v>
      </c>
      <c r="N18" s="173" t="s">
        <v>1744</v>
      </c>
      <c r="O18" s="149">
        <v>10829</v>
      </c>
      <c r="P18" s="230">
        <v>5</v>
      </c>
      <c r="T18" s="189">
        <v>1198</v>
      </c>
      <c r="U18" s="190">
        <v>81</v>
      </c>
    </row>
    <row r="19" spans="1:21" s="18" customFormat="1" ht="39.75" customHeight="1">
      <c r="A19" s="57">
        <v>12</v>
      </c>
      <c r="B19" s="231">
        <v>762</v>
      </c>
      <c r="C19" s="94">
        <v>34179</v>
      </c>
      <c r="D19" s="232" t="s">
        <v>1864</v>
      </c>
      <c r="E19" s="143" t="s">
        <v>1858</v>
      </c>
      <c r="F19" s="149">
        <v>10009</v>
      </c>
      <c r="G19" s="209">
        <v>16</v>
      </c>
      <c r="H19" s="21"/>
      <c r="I19" s="57">
        <v>4</v>
      </c>
      <c r="J19" s="172" t="s">
        <v>434</v>
      </c>
      <c r="K19" s="209">
        <v>671</v>
      </c>
      <c r="L19" s="94">
        <v>35893</v>
      </c>
      <c r="M19" s="173" t="s">
        <v>1761</v>
      </c>
      <c r="N19" s="173" t="s">
        <v>1756</v>
      </c>
      <c r="O19" s="149">
        <v>10462</v>
      </c>
      <c r="P19" s="230">
        <v>3</v>
      </c>
      <c r="T19" s="189">
        <v>1200</v>
      </c>
      <c r="U19" s="190">
        <v>80</v>
      </c>
    </row>
    <row r="20" spans="1:21" s="18" customFormat="1" ht="39.75" customHeight="1">
      <c r="A20" s="57">
        <v>13</v>
      </c>
      <c r="B20" s="231">
        <v>726</v>
      </c>
      <c r="C20" s="94">
        <v>33379</v>
      </c>
      <c r="D20" s="232" t="s">
        <v>1821</v>
      </c>
      <c r="E20" s="143" t="s">
        <v>1816</v>
      </c>
      <c r="F20" s="149">
        <v>10149</v>
      </c>
      <c r="G20" s="209">
        <v>15</v>
      </c>
      <c r="H20" s="21"/>
      <c r="I20" s="57">
        <v>5</v>
      </c>
      <c r="J20" s="172" t="s">
        <v>435</v>
      </c>
      <c r="K20" s="209">
        <v>679</v>
      </c>
      <c r="L20" s="94">
        <v>0</v>
      </c>
      <c r="M20" s="173" t="s">
        <v>1778</v>
      </c>
      <c r="N20" s="173" t="s">
        <v>1772</v>
      </c>
      <c r="O20" s="95">
        <v>5921</v>
      </c>
      <c r="P20" s="230">
        <v>1</v>
      </c>
      <c r="T20" s="189">
        <v>1202</v>
      </c>
      <c r="U20" s="190">
        <v>79</v>
      </c>
    </row>
    <row r="21" spans="1:21" s="18" customFormat="1" ht="39.75" customHeight="1">
      <c r="A21" s="57">
        <v>14</v>
      </c>
      <c r="B21" s="231">
        <v>560</v>
      </c>
      <c r="C21" s="94">
        <v>35082</v>
      </c>
      <c r="D21" s="232" t="s">
        <v>1652</v>
      </c>
      <c r="E21" s="143" t="s">
        <v>1648</v>
      </c>
      <c r="F21" s="149">
        <v>10239</v>
      </c>
      <c r="G21" s="209">
        <v>14</v>
      </c>
      <c r="H21" s="21"/>
      <c r="I21" s="57">
        <v>6</v>
      </c>
      <c r="J21" s="172" t="s">
        <v>436</v>
      </c>
      <c r="K21" s="209">
        <v>690</v>
      </c>
      <c r="L21" s="94">
        <v>0</v>
      </c>
      <c r="M21" s="173" t="s">
        <v>1791</v>
      </c>
      <c r="N21" s="173" t="s">
        <v>1784</v>
      </c>
      <c r="O21" s="149">
        <v>11293</v>
      </c>
      <c r="P21" s="230">
        <v>6</v>
      </c>
      <c r="T21" s="189">
        <v>1204</v>
      </c>
      <c r="U21" s="190">
        <v>78</v>
      </c>
    </row>
    <row r="22" spans="1:21" s="18" customFormat="1" ht="39.75" customHeight="1">
      <c r="A22" s="57">
        <v>15</v>
      </c>
      <c r="B22" s="231">
        <v>865</v>
      </c>
      <c r="C22" s="94">
        <v>34168</v>
      </c>
      <c r="D22" s="232" t="s">
        <v>1987</v>
      </c>
      <c r="E22" s="143" t="s">
        <v>1986</v>
      </c>
      <c r="F22" s="149">
        <v>10292</v>
      </c>
      <c r="G22" s="209">
        <v>13</v>
      </c>
      <c r="H22" s="21"/>
      <c r="I22" s="201" t="s">
        <v>17</v>
      </c>
      <c r="J22" s="202"/>
      <c r="K22" s="202"/>
      <c r="L22" s="202"/>
      <c r="M22" s="205" t="s">
        <v>348</v>
      </c>
      <c r="N22" s="206"/>
      <c r="O22" s="487"/>
      <c r="P22" s="203"/>
      <c r="T22" s="189">
        <v>1210</v>
      </c>
      <c r="U22" s="190">
        <v>75</v>
      </c>
    </row>
    <row r="23" spans="1:21" s="18" customFormat="1" ht="39.75" customHeight="1">
      <c r="A23" s="57">
        <v>16</v>
      </c>
      <c r="B23" s="231">
        <v>671</v>
      </c>
      <c r="C23" s="94">
        <v>35893</v>
      </c>
      <c r="D23" s="232" t="s">
        <v>1761</v>
      </c>
      <c r="E23" s="143" t="s">
        <v>1756</v>
      </c>
      <c r="F23" s="149">
        <v>10462</v>
      </c>
      <c r="G23" s="209">
        <v>12</v>
      </c>
      <c r="H23" s="21"/>
      <c r="I23" s="35" t="s">
        <v>11</v>
      </c>
      <c r="J23" s="32" t="s">
        <v>87</v>
      </c>
      <c r="K23" s="32" t="s">
        <v>86</v>
      </c>
      <c r="L23" s="33" t="s">
        <v>12</v>
      </c>
      <c r="M23" s="34" t="s">
        <v>13</v>
      </c>
      <c r="N23" s="34" t="s">
        <v>505</v>
      </c>
      <c r="O23" s="488" t="s">
        <v>14</v>
      </c>
      <c r="P23" s="32" t="s">
        <v>27</v>
      </c>
      <c r="T23" s="189">
        <v>1213</v>
      </c>
      <c r="U23" s="190">
        <v>74</v>
      </c>
    </row>
    <row r="24" spans="1:21" s="18" customFormat="1" ht="39.75" customHeight="1">
      <c r="A24" s="57">
        <v>17</v>
      </c>
      <c r="B24" s="231">
        <v>810</v>
      </c>
      <c r="C24" s="94" t="s">
        <v>1919</v>
      </c>
      <c r="D24" s="232" t="s">
        <v>1920</v>
      </c>
      <c r="E24" s="143" t="s">
        <v>1918</v>
      </c>
      <c r="F24" s="149">
        <v>10613</v>
      </c>
      <c r="G24" s="209">
        <v>11</v>
      </c>
      <c r="H24" s="21"/>
      <c r="I24" s="57">
        <v>1</v>
      </c>
      <c r="J24" s="172" t="s">
        <v>437</v>
      </c>
      <c r="K24" s="209">
        <v>538</v>
      </c>
      <c r="L24" s="94">
        <v>31803</v>
      </c>
      <c r="M24" s="173" t="s">
        <v>1800</v>
      </c>
      <c r="N24" s="173" t="s">
        <v>1795</v>
      </c>
      <c r="O24" s="149">
        <v>13311</v>
      </c>
      <c r="P24" s="230">
        <v>5</v>
      </c>
      <c r="T24" s="189">
        <v>1216</v>
      </c>
      <c r="U24" s="190">
        <v>73</v>
      </c>
    </row>
    <row r="25" spans="1:21" s="18" customFormat="1" ht="39.75" customHeight="1">
      <c r="A25" s="57">
        <v>18</v>
      </c>
      <c r="B25" s="231">
        <v>647</v>
      </c>
      <c r="C25" s="94">
        <v>34562</v>
      </c>
      <c r="D25" s="232" t="s">
        <v>1736</v>
      </c>
      <c r="E25" s="143" t="s">
        <v>1732</v>
      </c>
      <c r="F25" s="149">
        <v>10700</v>
      </c>
      <c r="G25" s="209">
        <v>10</v>
      </c>
      <c r="H25" s="21"/>
      <c r="I25" s="57">
        <v>2</v>
      </c>
      <c r="J25" s="172" t="s">
        <v>438</v>
      </c>
      <c r="K25" s="209">
        <v>726</v>
      </c>
      <c r="L25" s="94">
        <v>33379</v>
      </c>
      <c r="M25" s="173" t="s">
        <v>1821</v>
      </c>
      <c r="N25" s="173" t="s">
        <v>1816</v>
      </c>
      <c r="O25" s="149">
        <v>10149</v>
      </c>
      <c r="P25" s="230">
        <v>3</v>
      </c>
      <c r="T25" s="189">
        <v>1219</v>
      </c>
      <c r="U25" s="190">
        <v>72</v>
      </c>
    </row>
    <row r="26" spans="1:21" s="18" customFormat="1" ht="39.75" customHeight="1">
      <c r="A26" s="57">
        <v>19</v>
      </c>
      <c r="B26" s="231">
        <v>600</v>
      </c>
      <c r="C26" s="94">
        <v>34080</v>
      </c>
      <c r="D26" s="232" t="s">
        <v>1692</v>
      </c>
      <c r="E26" s="143" t="s">
        <v>1691</v>
      </c>
      <c r="F26" s="149">
        <v>10763</v>
      </c>
      <c r="G26" s="209">
        <v>9</v>
      </c>
      <c r="H26" s="21"/>
      <c r="I26" s="57">
        <v>3</v>
      </c>
      <c r="J26" s="172" t="s">
        <v>439</v>
      </c>
      <c r="K26" s="209">
        <v>732</v>
      </c>
      <c r="L26" s="94">
        <v>34727</v>
      </c>
      <c r="M26" s="173" t="s">
        <v>1836</v>
      </c>
      <c r="N26" s="173" t="s">
        <v>1832</v>
      </c>
      <c r="O26" s="149" t="s">
        <v>2255</v>
      </c>
      <c r="P26" s="230"/>
      <c r="T26" s="189">
        <v>1222</v>
      </c>
      <c r="U26" s="190">
        <v>71</v>
      </c>
    </row>
    <row r="27" spans="1:21" s="18" customFormat="1" ht="39.75" customHeight="1">
      <c r="A27" s="57">
        <v>20</v>
      </c>
      <c r="B27" s="231">
        <v>797</v>
      </c>
      <c r="C27" s="94">
        <v>32552</v>
      </c>
      <c r="D27" s="232" t="s">
        <v>1908</v>
      </c>
      <c r="E27" s="143" t="s">
        <v>1903</v>
      </c>
      <c r="F27" s="149">
        <v>10828</v>
      </c>
      <c r="G27" s="209">
        <v>8</v>
      </c>
      <c r="H27" s="21"/>
      <c r="I27" s="57">
        <v>4</v>
      </c>
      <c r="J27" s="172" t="s">
        <v>440</v>
      </c>
      <c r="K27" s="209">
        <v>565</v>
      </c>
      <c r="L27" s="94">
        <v>35219</v>
      </c>
      <c r="M27" s="173" t="s">
        <v>1663</v>
      </c>
      <c r="N27" s="173" t="s">
        <v>1660</v>
      </c>
      <c r="O27" s="95">
        <v>5605</v>
      </c>
      <c r="P27" s="230">
        <v>1</v>
      </c>
      <c r="T27" s="189">
        <v>1225</v>
      </c>
      <c r="U27" s="190">
        <v>70</v>
      </c>
    </row>
    <row r="28" spans="1:21" s="18" customFormat="1" ht="39.75" customHeight="1">
      <c r="A28" s="57">
        <v>21</v>
      </c>
      <c r="B28" s="231">
        <v>651</v>
      </c>
      <c r="C28" s="94">
        <v>34957</v>
      </c>
      <c r="D28" s="232" t="s">
        <v>1750</v>
      </c>
      <c r="E28" s="143" t="s">
        <v>1744</v>
      </c>
      <c r="F28" s="149">
        <v>10829</v>
      </c>
      <c r="G28" s="209">
        <v>7</v>
      </c>
      <c r="H28" s="21"/>
      <c r="I28" s="57">
        <v>5</v>
      </c>
      <c r="J28" s="172" t="s">
        <v>441</v>
      </c>
      <c r="K28" s="209">
        <v>762</v>
      </c>
      <c r="L28" s="94">
        <v>34179</v>
      </c>
      <c r="M28" s="173" t="s">
        <v>1864</v>
      </c>
      <c r="N28" s="173" t="s">
        <v>1858</v>
      </c>
      <c r="O28" s="149">
        <v>10009</v>
      </c>
      <c r="P28" s="230">
        <v>2</v>
      </c>
      <c r="T28" s="189">
        <v>1228</v>
      </c>
      <c r="U28" s="190">
        <v>69</v>
      </c>
    </row>
    <row r="29" spans="1:21" s="18" customFormat="1" ht="47.25" customHeight="1">
      <c r="A29" s="57">
        <v>22</v>
      </c>
      <c r="B29" s="231">
        <v>690</v>
      </c>
      <c r="C29" s="94">
        <v>0</v>
      </c>
      <c r="D29" s="232" t="s">
        <v>1791</v>
      </c>
      <c r="E29" s="143" t="s">
        <v>1784</v>
      </c>
      <c r="F29" s="149">
        <v>11293</v>
      </c>
      <c r="G29" s="209">
        <v>6</v>
      </c>
      <c r="H29" s="21"/>
      <c r="I29" s="57">
        <v>6</v>
      </c>
      <c r="J29" s="172" t="s">
        <v>442</v>
      </c>
      <c r="K29" s="209">
        <v>765</v>
      </c>
      <c r="L29" s="94">
        <v>32324</v>
      </c>
      <c r="M29" s="173" t="s">
        <v>1875</v>
      </c>
      <c r="N29" s="173" t="s">
        <v>1874</v>
      </c>
      <c r="O29" s="149">
        <v>11467</v>
      </c>
      <c r="P29" s="230">
        <v>4</v>
      </c>
      <c r="T29" s="189">
        <v>1231</v>
      </c>
      <c r="U29" s="190">
        <v>68</v>
      </c>
    </row>
    <row r="30" spans="1:21" s="18" customFormat="1" ht="39.75" customHeight="1">
      <c r="A30" s="57">
        <v>23</v>
      </c>
      <c r="B30" s="231">
        <v>765</v>
      </c>
      <c r="C30" s="94">
        <v>32324</v>
      </c>
      <c r="D30" s="232" t="s">
        <v>1875</v>
      </c>
      <c r="E30" s="143" t="s">
        <v>1874</v>
      </c>
      <c r="F30" s="149">
        <v>11467</v>
      </c>
      <c r="G30" s="209">
        <v>5</v>
      </c>
      <c r="H30" s="21"/>
      <c r="I30" s="201" t="s">
        <v>512</v>
      </c>
      <c r="J30" s="202"/>
      <c r="K30" s="202"/>
      <c r="L30" s="202"/>
      <c r="M30" s="205" t="s">
        <v>348</v>
      </c>
      <c r="N30" s="206"/>
      <c r="O30" s="487"/>
      <c r="P30" s="203"/>
      <c r="T30" s="189">
        <v>1210</v>
      </c>
      <c r="U30" s="190">
        <v>75</v>
      </c>
    </row>
    <row r="31" spans="1:21" s="18" customFormat="1" ht="39.75" customHeight="1">
      <c r="A31" s="57">
        <v>24</v>
      </c>
      <c r="B31" s="231">
        <v>842</v>
      </c>
      <c r="C31" s="94">
        <v>35105</v>
      </c>
      <c r="D31" s="232" t="s">
        <v>1977</v>
      </c>
      <c r="E31" s="143" t="s">
        <v>1973</v>
      </c>
      <c r="F31" s="149">
        <v>11542</v>
      </c>
      <c r="G31" s="209">
        <v>4</v>
      </c>
      <c r="H31" s="21"/>
      <c r="I31" s="35" t="s">
        <v>11</v>
      </c>
      <c r="J31" s="32" t="s">
        <v>87</v>
      </c>
      <c r="K31" s="32" t="s">
        <v>86</v>
      </c>
      <c r="L31" s="33" t="s">
        <v>12</v>
      </c>
      <c r="M31" s="34" t="s">
        <v>13</v>
      </c>
      <c r="N31" s="34" t="s">
        <v>505</v>
      </c>
      <c r="O31" s="488" t="s">
        <v>14</v>
      </c>
      <c r="P31" s="32" t="s">
        <v>27</v>
      </c>
      <c r="T31" s="189">
        <v>1213</v>
      </c>
      <c r="U31" s="190">
        <v>74</v>
      </c>
    </row>
    <row r="32" spans="1:21" s="18" customFormat="1" ht="39.75" customHeight="1">
      <c r="A32" s="57">
        <v>25</v>
      </c>
      <c r="B32" s="231">
        <v>538</v>
      </c>
      <c r="C32" s="94">
        <v>31803</v>
      </c>
      <c r="D32" s="232" t="s">
        <v>1800</v>
      </c>
      <c r="E32" s="143" t="s">
        <v>1795</v>
      </c>
      <c r="F32" s="149">
        <v>13311</v>
      </c>
      <c r="G32" s="209">
        <v>3</v>
      </c>
      <c r="H32" s="21"/>
      <c r="I32" s="57">
        <v>1</v>
      </c>
      <c r="J32" s="172" t="s">
        <v>548</v>
      </c>
      <c r="K32" s="209">
        <v>782</v>
      </c>
      <c r="L32" s="94">
        <v>35217</v>
      </c>
      <c r="M32" s="173" t="s">
        <v>1892</v>
      </c>
      <c r="N32" s="173" t="s">
        <v>1887</v>
      </c>
      <c r="O32" s="95">
        <v>5967</v>
      </c>
      <c r="P32" s="230">
        <v>2</v>
      </c>
      <c r="T32" s="189">
        <v>1216</v>
      </c>
      <c r="U32" s="190">
        <v>73</v>
      </c>
    </row>
    <row r="33" spans="1:21" s="18" customFormat="1" ht="39.75" customHeight="1">
      <c r="A33" s="57" t="s">
        <v>2241</v>
      </c>
      <c r="B33" s="231">
        <v>732</v>
      </c>
      <c r="C33" s="94">
        <v>34727</v>
      </c>
      <c r="D33" s="232" t="s">
        <v>1836</v>
      </c>
      <c r="E33" s="143" t="s">
        <v>1832</v>
      </c>
      <c r="F33" s="149" t="s">
        <v>2255</v>
      </c>
      <c r="G33" s="209"/>
      <c r="H33" s="21"/>
      <c r="I33" s="57">
        <v>2</v>
      </c>
      <c r="J33" s="172" t="s">
        <v>549</v>
      </c>
      <c r="K33" s="209">
        <v>797</v>
      </c>
      <c r="L33" s="94">
        <v>32552</v>
      </c>
      <c r="M33" s="173" t="s">
        <v>1908</v>
      </c>
      <c r="N33" s="173" t="s">
        <v>1903</v>
      </c>
      <c r="O33" s="149">
        <v>10828</v>
      </c>
      <c r="P33" s="230">
        <v>5</v>
      </c>
      <c r="T33" s="189">
        <v>1219</v>
      </c>
      <c r="U33" s="190">
        <v>72</v>
      </c>
    </row>
    <row r="34" spans="1:21" s="18" customFormat="1" ht="39.75" customHeight="1">
      <c r="A34" s="57" t="s">
        <v>2241</v>
      </c>
      <c r="B34" s="231">
        <v>547</v>
      </c>
      <c r="C34" s="94">
        <v>35176</v>
      </c>
      <c r="D34" s="232" t="s">
        <v>2058</v>
      </c>
      <c r="E34" s="143" t="s">
        <v>2054</v>
      </c>
      <c r="F34" s="149" t="s">
        <v>2255</v>
      </c>
      <c r="G34" s="209"/>
      <c r="H34" s="21"/>
      <c r="I34" s="57">
        <v>3</v>
      </c>
      <c r="J34" s="172" t="s">
        <v>550</v>
      </c>
      <c r="K34" s="209">
        <v>810</v>
      </c>
      <c r="L34" s="94" t="s">
        <v>1919</v>
      </c>
      <c r="M34" s="173" t="s">
        <v>1920</v>
      </c>
      <c r="N34" s="173" t="s">
        <v>1918</v>
      </c>
      <c r="O34" s="149">
        <v>10613</v>
      </c>
      <c r="P34" s="230">
        <v>4</v>
      </c>
      <c r="T34" s="189">
        <v>1222</v>
      </c>
      <c r="U34" s="190">
        <v>71</v>
      </c>
    </row>
    <row r="35" spans="1:21" s="18" customFormat="1" ht="39.75" customHeight="1">
      <c r="A35" s="57"/>
      <c r="B35" s="231"/>
      <c r="C35" s="94"/>
      <c r="D35" s="232"/>
      <c r="E35" s="143"/>
      <c r="F35" s="149"/>
      <c r="G35" s="209"/>
      <c r="H35" s="21"/>
      <c r="I35" s="57">
        <v>4</v>
      </c>
      <c r="J35" s="172" t="s">
        <v>551</v>
      </c>
      <c r="K35" s="209">
        <v>842</v>
      </c>
      <c r="L35" s="94">
        <v>35105</v>
      </c>
      <c r="M35" s="173" t="s">
        <v>1977</v>
      </c>
      <c r="N35" s="173" t="s">
        <v>1973</v>
      </c>
      <c r="O35" s="149">
        <v>11542</v>
      </c>
      <c r="P35" s="230">
        <v>6</v>
      </c>
      <c r="T35" s="189">
        <v>1225</v>
      </c>
      <c r="U35" s="190">
        <v>70</v>
      </c>
    </row>
    <row r="36" spans="1:21" s="18" customFormat="1" ht="39.75" customHeight="1">
      <c r="A36" s="57"/>
      <c r="B36" s="231"/>
      <c r="C36" s="94"/>
      <c r="D36" s="232"/>
      <c r="E36" s="143"/>
      <c r="F36" s="149"/>
      <c r="G36" s="209"/>
      <c r="H36" s="21"/>
      <c r="I36" s="57">
        <v>5</v>
      </c>
      <c r="J36" s="172" t="s">
        <v>552</v>
      </c>
      <c r="K36" s="209">
        <v>865</v>
      </c>
      <c r="L36" s="94">
        <v>34168</v>
      </c>
      <c r="M36" s="173" t="s">
        <v>1987</v>
      </c>
      <c r="N36" s="173" t="s">
        <v>1986</v>
      </c>
      <c r="O36" s="149">
        <v>10292</v>
      </c>
      <c r="P36" s="230">
        <v>3</v>
      </c>
      <c r="T36" s="189">
        <v>1228</v>
      </c>
      <c r="U36" s="190">
        <v>69</v>
      </c>
    </row>
    <row r="37" spans="1:21" s="18" customFormat="1" ht="39.75" customHeight="1">
      <c r="A37" s="57"/>
      <c r="B37" s="231"/>
      <c r="C37" s="94"/>
      <c r="D37" s="232"/>
      <c r="E37" s="143"/>
      <c r="F37" s="149"/>
      <c r="G37" s="209"/>
      <c r="H37" s="21"/>
      <c r="I37" s="57">
        <v>6</v>
      </c>
      <c r="J37" s="172" t="s">
        <v>553</v>
      </c>
      <c r="K37" s="209">
        <v>566</v>
      </c>
      <c r="L37" s="94">
        <v>34434</v>
      </c>
      <c r="M37" s="173" t="s">
        <v>1668</v>
      </c>
      <c r="N37" s="173" t="s">
        <v>1665</v>
      </c>
      <c r="O37" s="95">
        <v>5900</v>
      </c>
      <c r="P37" s="230">
        <v>1</v>
      </c>
      <c r="T37" s="189">
        <v>1231</v>
      </c>
      <c r="U37" s="190">
        <v>68</v>
      </c>
    </row>
    <row r="38" spans="1:21" s="18" customFormat="1" ht="39.75" customHeight="1">
      <c r="A38" s="57"/>
      <c r="B38" s="231"/>
      <c r="C38" s="94"/>
      <c r="D38" s="232"/>
      <c r="E38" s="143"/>
      <c r="F38" s="149"/>
      <c r="G38" s="209"/>
      <c r="H38" s="21"/>
      <c r="I38" s="201" t="s">
        <v>979</v>
      </c>
      <c r="J38" s="202"/>
      <c r="K38" s="202"/>
      <c r="L38" s="202"/>
      <c r="M38" s="205" t="s">
        <v>348</v>
      </c>
      <c r="N38" s="206"/>
      <c r="O38" s="487"/>
      <c r="P38" s="203"/>
      <c r="T38" s="189">
        <v>1210</v>
      </c>
      <c r="U38" s="190">
        <v>75</v>
      </c>
    </row>
    <row r="39" spans="1:21" s="18" customFormat="1" ht="39.75" customHeight="1">
      <c r="A39" s="57"/>
      <c r="B39" s="231"/>
      <c r="C39" s="94"/>
      <c r="D39" s="232"/>
      <c r="E39" s="143"/>
      <c r="F39" s="149"/>
      <c r="G39" s="209"/>
      <c r="H39" s="21"/>
      <c r="I39" s="35" t="s">
        <v>11</v>
      </c>
      <c r="J39" s="32" t="s">
        <v>87</v>
      </c>
      <c r="K39" s="32" t="s">
        <v>86</v>
      </c>
      <c r="L39" s="33" t="s">
        <v>12</v>
      </c>
      <c r="M39" s="34" t="s">
        <v>13</v>
      </c>
      <c r="N39" s="34" t="s">
        <v>505</v>
      </c>
      <c r="O39" s="488" t="s">
        <v>14</v>
      </c>
      <c r="P39" s="32" t="s">
        <v>27</v>
      </c>
      <c r="T39" s="189">
        <v>1213</v>
      </c>
      <c r="U39" s="190">
        <v>74</v>
      </c>
    </row>
    <row r="40" spans="1:21" s="18" customFormat="1" ht="39.75" customHeight="1">
      <c r="A40" s="57"/>
      <c r="B40" s="231"/>
      <c r="C40" s="94"/>
      <c r="D40" s="232"/>
      <c r="E40" s="143"/>
      <c r="F40" s="149"/>
      <c r="G40" s="209"/>
      <c r="H40" s="21"/>
      <c r="I40" s="57">
        <v>1</v>
      </c>
      <c r="J40" s="172" t="s">
        <v>2193</v>
      </c>
      <c r="K40" s="209" t="s">
        <v>1705</v>
      </c>
      <c r="L40" s="94" t="s">
        <v>1705</v>
      </c>
      <c r="M40" s="173" t="s">
        <v>1705</v>
      </c>
      <c r="N40" s="173" t="s">
        <v>1705</v>
      </c>
      <c r="O40" s="149"/>
      <c r="P40" s="230"/>
      <c r="T40" s="189">
        <v>1216</v>
      </c>
      <c r="U40" s="190">
        <v>73</v>
      </c>
    </row>
    <row r="41" spans="1:21" s="18" customFormat="1" ht="39.75" customHeight="1">
      <c r="A41" s="57"/>
      <c r="B41" s="231"/>
      <c r="C41" s="94"/>
      <c r="D41" s="232"/>
      <c r="E41" s="143"/>
      <c r="F41" s="149"/>
      <c r="G41" s="209"/>
      <c r="H41" s="21"/>
      <c r="I41" s="57">
        <v>2</v>
      </c>
      <c r="J41" s="172" t="s">
        <v>2194</v>
      </c>
      <c r="K41" s="209">
        <v>600</v>
      </c>
      <c r="L41" s="94">
        <v>34080</v>
      </c>
      <c r="M41" s="173" t="s">
        <v>1692</v>
      </c>
      <c r="N41" s="173" t="s">
        <v>1691</v>
      </c>
      <c r="O41" s="149">
        <v>10763</v>
      </c>
      <c r="P41" s="230">
        <v>2</v>
      </c>
      <c r="T41" s="189">
        <v>1219</v>
      </c>
      <c r="U41" s="190">
        <v>72</v>
      </c>
    </row>
    <row r="42" spans="1:21" s="18" customFormat="1" ht="39.75" customHeight="1">
      <c r="A42" s="57"/>
      <c r="B42" s="231"/>
      <c r="C42" s="94"/>
      <c r="D42" s="232"/>
      <c r="E42" s="143"/>
      <c r="F42" s="149"/>
      <c r="G42" s="209"/>
      <c r="H42" s="21"/>
      <c r="I42" s="57">
        <v>3</v>
      </c>
      <c r="J42" s="172" t="s">
        <v>2195</v>
      </c>
      <c r="K42" s="209">
        <v>529</v>
      </c>
      <c r="L42" s="94">
        <v>33971</v>
      </c>
      <c r="M42" s="173" t="s">
        <v>2046</v>
      </c>
      <c r="N42" s="173" t="s">
        <v>2040</v>
      </c>
      <c r="O42" s="95">
        <v>5905</v>
      </c>
      <c r="P42" s="230">
        <v>1</v>
      </c>
      <c r="T42" s="189">
        <v>1222</v>
      </c>
      <c r="U42" s="190">
        <v>71</v>
      </c>
    </row>
    <row r="43" spans="1:21" s="18" customFormat="1" ht="39.75" customHeight="1">
      <c r="A43" s="57"/>
      <c r="B43" s="231"/>
      <c r="C43" s="94"/>
      <c r="D43" s="232"/>
      <c r="E43" s="143"/>
      <c r="F43" s="149"/>
      <c r="G43" s="209"/>
      <c r="H43" s="21"/>
      <c r="I43" s="57">
        <v>4</v>
      </c>
      <c r="J43" s="172" t="s">
        <v>2196</v>
      </c>
      <c r="K43" s="209">
        <v>547</v>
      </c>
      <c r="L43" s="94">
        <v>35176</v>
      </c>
      <c r="M43" s="173" t="s">
        <v>2058</v>
      </c>
      <c r="N43" s="173" t="s">
        <v>2054</v>
      </c>
      <c r="O43" s="149" t="s">
        <v>2255</v>
      </c>
      <c r="P43" s="230"/>
      <c r="T43" s="189">
        <v>1225</v>
      </c>
      <c r="U43" s="190">
        <v>70</v>
      </c>
    </row>
    <row r="44" spans="1:21" s="18" customFormat="1" ht="39.75" customHeight="1">
      <c r="A44" s="57"/>
      <c r="B44" s="231"/>
      <c r="C44" s="94"/>
      <c r="D44" s="232"/>
      <c r="E44" s="143"/>
      <c r="F44" s="149"/>
      <c r="G44" s="209"/>
      <c r="H44" s="21"/>
      <c r="I44" s="57">
        <v>5</v>
      </c>
      <c r="J44" s="172" t="s">
        <v>2197</v>
      </c>
      <c r="K44" s="209">
        <v>781</v>
      </c>
      <c r="L44" s="94">
        <v>35321</v>
      </c>
      <c r="M44" s="173" t="s">
        <v>1888</v>
      </c>
      <c r="N44" s="173" t="s">
        <v>2116</v>
      </c>
      <c r="O44" s="149" t="s">
        <v>2255</v>
      </c>
      <c r="P44" s="230"/>
      <c r="T44" s="189">
        <v>1228</v>
      </c>
      <c r="U44" s="190">
        <v>69</v>
      </c>
    </row>
    <row r="45" spans="1:21" s="18" customFormat="1" ht="39.75" customHeight="1">
      <c r="A45" s="57"/>
      <c r="B45" s="231"/>
      <c r="C45" s="94"/>
      <c r="D45" s="232"/>
      <c r="E45" s="143"/>
      <c r="F45" s="149"/>
      <c r="G45" s="209"/>
      <c r="H45" s="21"/>
      <c r="I45" s="57">
        <v>6</v>
      </c>
      <c r="J45" s="172" t="s">
        <v>2198</v>
      </c>
      <c r="K45" s="209" t="s">
        <v>1705</v>
      </c>
      <c r="L45" s="94" t="s">
        <v>1705</v>
      </c>
      <c r="M45" s="173" t="s">
        <v>1705</v>
      </c>
      <c r="N45" s="173" t="s">
        <v>1705</v>
      </c>
      <c r="O45" s="149"/>
      <c r="P45" s="230"/>
      <c r="T45" s="189">
        <v>1231</v>
      </c>
      <c r="U45" s="190">
        <v>68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ht="14.25" customHeight="1">
      <c r="A47" s="25" t="s">
        <v>18</v>
      </c>
      <c r="B47" s="25"/>
      <c r="C47" s="25"/>
      <c r="D47" s="42"/>
      <c r="E47" s="36" t="s">
        <v>0</v>
      </c>
      <c r="F47" s="31" t="s">
        <v>1</v>
      </c>
      <c r="G47" s="22"/>
      <c r="H47" s="26" t="s">
        <v>2</v>
      </c>
      <c r="I47" s="26"/>
      <c r="J47" s="26"/>
      <c r="K47" s="26"/>
      <c r="M47" s="38" t="s">
        <v>3</v>
      </c>
      <c r="N47" s="39" t="s">
        <v>3</v>
      </c>
      <c r="O47" s="146" t="s">
        <v>3</v>
      </c>
      <c r="P47" s="25"/>
      <c r="Q47" s="27"/>
      <c r="T47" s="189">
        <v>1280</v>
      </c>
      <c r="U47" s="190">
        <v>54</v>
      </c>
    </row>
    <row r="48" spans="1:21">
      <c r="E48" s="37" t="s">
        <v>1962</v>
      </c>
      <c r="T48" s="189">
        <v>1285</v>
      </c>
      <c r="U48" s="190">
        <v>53</v>
      </c>
    </row>
    <row r="49" spans="5:21" ht="25.5">
      <c r="E49" s="37" t="s">
        <v>1769</v>
      </c>
      <c r="T49" s="189">
        <v>1290</v>
      </c>
      <c r="U49" s="190">
        <v>52</v>
      </c>
    </row>
    <row r="50" spans="5:21">
      <c r="E50" s="37" t="s">
        <v>1691</v>
      </c>
      <c r="T50" s="189">
        <v>1295</v>
      </c>
      <c r="U50" s="190">
        <v>51</v>
      </c>
    </row>
    <row r="51" spans="5:21">
      <c r="E51" s="37" t="s">
        <v>1648</v>
      </c>
      <c r="T51" s="189">
        <v>1300</v>
      </c>
      <c r="U51" s="190">
        <v>50</v>
      </c>
    </row>
    <row r="52" spans="5:21">
      <c r="E52" s="37" t="s">
        <v>1816</v>
      </c>
      <c r="T52" s="189">
        <v>1305</v>
      </c>
      <c r="U52" s="190">
        <v>49</v>
      </c>
    </row>
    <row r="53" spans="5:21">
      <c r="E53" s="37" t="s">
        <v>1795</v>
      </c>
      <c r="T53" s="189">
        <v>1310</v>
      </c>
      <c r="U53" s="190">
        <v>48</v>
      </c>
    </row>
    <row r="54" spans="5:21">
      <c r="E54" s="37" t="s">
        <v>1874</v>
      </c>
      <c r="T54" s="189">
        <v>1315</v>
      </c>
      <c r="U54" s="190">
        <v>47</v>
      </c>
    </row>
    <row r="55" spans="5:21" ht="25.5">
      <c r="E55" s="37" t="s">
        <v>1719</v>
      </c>
      <c r="T55" s="189">
        <v>1320</v>
      </c>
      <c r="U55" s="190">
        <v>46</v>
      </c>
    </row>
    <row r="56" spans="5:21">
      <c r="E56" s="37" t="s">
        <v>1665</v>
      </c>
      <c r="T56" s="189">
        <v>1325</v>
      </c>
      <c r="U56" s="190">
        <v>45</v>
      </c>
    </row>
    <row r="57" spans="5:21" ht="25.5">
      <c r="E57" s="37" t="s">
        <v>1973</v>
      </c>
      <c r="T57" s="189">
        <v>1330</v>
      </c>
      <c r="U57" s="190">
        <v>44</v>
      </c>
    </row>
    <row r="58" spans="5:21" ht="25.5">
      <c r="E58" s="37" t="s">
        <v>1756</v>
      </c>
      <c r="T58" s="189">
        <v>1335</v>
      </c>
      <c r="U58" s="190">
        <v>43</v>
      </c>
    </row>
    <row r="59" spans="5:21">
      <c r="E59" s="37" t="s">
        <v>1700</v>
      </c>
      <c r="T59" s="189">
        <v>1340</v>
      </c>
      <c r="U59" s="190">
        <v>42</v>
      </c>
    </row>
    <row r="60" spans="5:21" ht="25.5">
      <c r="E60" s="37" t="s">
        <v>1660</v>
      </c>
      <c r="T60" s="189">
        <v>1345</v>
      </c>
      <c r="U60" s="190">
        <v>41</v>
      </c>
    </row>
    <row r="61" spans="5:21">
      <c r="E61" s="37" t="s">
        <v>1806</v>
      </c>
      <c r="T61" s="189">
        <v>1350</v>
      </c>
      <c r="U61" s="190">
        <v>40</v>
      </c>
    </row>
    <row r="62" spans="5:21">
      <c r="E62" s="37" t="s">
        <v>2054</v>
      </c>
      <c r="T62" s="189">
        <v>1355</v>
      </c>
      <c r="U62" s="190">
        <v>39</v>
      </c>
    </row>
    <row r="63" spans="5:21">
      <c r="E63" s="37" t="s">
        <v>1870</v>
      </c>
      <c r="T63" s="189">
        <v>1365</v>
      </c>
      <c r="U63" s="190">
        <v>38</v>
      </c>
    </row>
    <row r="64" spans="5:21">
      <c r="E64" s="37" t="s">
        <v>1675</v>
      </c>
      <c r="T64" s="189">
        <v>1375</v>
      </c>
      <c r="U64" s="190">
        <v>37</v>
      </c>
    </row>
    <row r="65" spans="5:21">
      <c r="E65" s="37" t="s">
        <v>1832</v>
      </c>
      <c r="T65" s="189">
        <v>1385</v>
      </c>
      <c r="U65" s="190">
        <v>36</v>
      </c>
    </row>
    <row r="66" spans="5:21">
      <c r="E66" s="37" t="s">
        <v>2062</v>
      </c>
      <c r="T66" s="189">
        <v>1395</v>
      </c>
      <c r="U66" s="190">
        <v>35</v>
      </c>
    </row>
    <row r="67" spans="5:21">
      <c r="E67" s="37" t="s">
        <v>1999</v>
      </c>
      <c r="T67" s="189">
        <v>1405</v>
      </c>
      <c r="U67" s="190">
        <v>34</v>
      </c>
    </row>
    <row r="68" spans="5:21" ht="25.5">
      <c r="E68" s="37" t="s">
        <v>2064</v>
      </c>
      <c r="T68" s="189">
        <v>1415</v>
      </c>
      <c r="U68" s="190">
        <v>33</v>
      </c>
    </row>
    <row r="69" spans="5:21" ht="25.5">
      <c r="E69" s="37" t="s">
        <v>2026</v>
      </c>
      <c r="T69" s="189">
        <v>1425</v>
      </c>
      <c r="U69" s="190">
        <v>32</v>
      </c>
    </row>
    <row r="70" spans="5:21">
      <c r="E70" s="37" t="s">
        <v>1986</v>
      </c>
      <c r="T70" s="189">
        <v>1435</v>
      </c>
      <c r="U70" s="190">
        <v>31</v>
      </c>
    </row>
    <row r="71" spans="5:21" ht="25.5">
      <c r="E71" s="37" t="s">
        <v>1918</v>
      </c>
      <c r="T71" s="189">
        <v>1445</v>
      </c>
      <c r="U71" s="190">
        <v>30</v>
      </c>
    </row>
    <row r="72" spans="5:21">
      <c r="E72" s="37" t="s">
        <v>1849</v>
      </c>
      <c r="T72" s="189">
        <v>1455</v>
      </c>
      <c r="U72" s="190">
        <v>29</v>
      </c>
    </row>
    <row r="73" spans="5:21" ht="25.5">
      <c r="E73" s="37" t="s">
        <v>1940</v>
      </c>
      <c r="T73" s="189">
        <v>1465</v>
      </c>
      <c r="U73" s="190">
        <v>28</v>
      </c>
    </row>
    <row r="74" spans="5:21">
      <c r="E74" s="37" t="s">
        <v>2029</v>
      </c>
      <c r="T74" s="189">
        <v>1475</v>
      </c>
      <c r="U74" s="190">
        <v>27</v>
      </c>
    </row>
    <row r="75" spans="5:21" ht="25.5">
      <c r="E75" s="37" t="s">
        <v>1846</v>
      </c>
      <c r="T75" s="189">
        <v>1485</v>
      </c>
      <c r="U75" s="190">
        <v>26</v>
      </c>
    </row>
    <row r="76" spans="5:21">
      <c r="E76" s="37" t="s">
        <v>1858</v>
      </c>
      <c r="T76" s="189">
        <v>1495</v>
      </c>
      <c r="U76" s="190">
        <v>25</v>
      </c>
    </row>
    <row r="77" spans="5:21">
      <c r="E77" s="37" t="s">
        <v>1709</v>
      </c>
      <c r="T77" s="189">
        <v>1505</v>
      </c>
      <c r="U77" s="190">
        <v>24</v>
      </c>
    </row>
    <row r="78" spans="5:21" ht="25.5">
      <c r="E78" s="37" t="s">
        <v>1784</v>
      </c>
      <c r="T78" s="189">
        <v>1515</v>
      </c>
      <c r="U78" s="190">
        <v>23</v>
      </c>
    </row>
    <row r="79" spans="5:21">
      <c r="E79" s="37" t="s">
        <v>1732</v>
      </c>
      <c r="T79" s="189">
        <v>1525</v>
      </c>
      <c r="U79" s="190">
        <v>22</v>
      </c>
    </row>
    <row r="80" spans="5:21">
      <c r="E80" s="37" t="s">
        <v>1677</v>
      </c>
      <c r="T80" s="189">
        <v>1535</v>
      </c>
      <c r="U80" s="190">
        <v>21</v>
      </c>
    </row>
    <row r="81" spans="5:21">
      <c r="E81" s="37" t="s">
        <v>1955</v>
      </c>
      <c r="T81" s="189">
        <v>1545</v>
      </c>
      <c r="U81" s="190">
        <v>20</v>
      </c>
    </row>
    <row r="82" spans="5:21" ht="25.5">
      <c r="E82" s="37" t="s">
        <v>1772</v>
      </c>
      <c r="T82" s="189">
        <v>1555</v>
      </c>
      <c r="U82" s="190">
        <v>19</v>
      </c>
    </row>
    <row r="83" spans="5:21">
      <c r="E83" s="37" t="s">
        <v>2070</v>
      </c>
      <c r="T83" s="189">
        <v>1565</v>
      </c>
      <c r="U83" s="190">
        <v>18</v>
      </c>
    </row>
    <row r="84" spans="5:21">
      <c r="E84" s="37" t="s">
        <v>1903</v>
      </c>
      <c r="T84" s="189">
        <v>1575</v>
      </c>
      <c r="U84" s="190">
        <v>17</v>
      </c>
    </row>
    <row r="85" spans="5:21">
      <c r="E85" s="37" t="s">
        <v>2040</v>
      </c>
      <c r="T85" s="189">
        <v>1585</v>
      </c>
      <c r="U85" s="190">
        <v>16</v>
      </c>
    </row>
    <row r="86" spans="5:21">
      <c r="E86" s="37" t="s">
        <v>1744</v>
      </c>
      <c r="T86" s="189">
        <v>1595</v>
      </c>
      <c r="U86" s="190">
        <v>15</v>
      </c>
    </row>
    <row r="87" spans="5:21">
      <c r="E87" s="37" t="s">
        <v>2073</v>
      </c>
      <c r="T87" s="189">
        <v>1605</v>
      </c>
      <c r="U87" s="190">
        <v>14</v>
      </c>
    </row>
    <row r="88" spans="5:21">
      <c r="E88" s="37" t="s">
        <v>1828</v>
      </c>
      <c r="T88" s="189">
        <v>1615</v>
      </c>
      <c r="U88" s="190">
        <v>13</v>
      </c>
    </row>
    <row r="89" spans="5:21">
      <c r="E89" s="37" t="s">
        <v>1942</v>
      </c>
      <c r="T89" s="189">
        <v>1625</v>
      </c>
      <c r="U89" s="190">
        <v>12</v>
      </c>
    </row>
    <row r="90" spans="5:21" ht="25.5">
      <c r="E90" s="37" t="s">
        <v>1887</v>
      </c>
      <c r="T90" s="189">
        <v>1645</v>
      </c>
      <c r="U90" s="190">
        <v>11</v>
      </c>
    </row>
    <row r="91" spans="5:21">
      <c r="E91" s="37" t="s">
        <v>2066</v>
      </c>
      <c r="T91" s="189">
        <v>1665</v>
      </c>
      <c r="U91" s="190">
        <v>10</v>
      </c>
    </row>
    <row r="92" spans="5:21" ht="25.5">
      <c r="E92" s="37" t="s">
        <v>1948</v>
      </c>
      <c r="T92" s="189">
        <v>1685</v>
      </c>
      <c r="U92" s="190">
        <v>9</v>
      </c>
    </row>
    <row r="93" spans="5:21">
      <c r="E93" s="37" t="s">
        <v>2258</v>
      </c>
      <c r="T93" s="189">
        <v>1705</v>
      </c>
      <c r="U93" s="190">
        <v>8</v>
      </c>
    </row>
    <row r="94" spans="5:21">
      <c r="T94" s="189">
        <v>1725</v>
      </c>
      <c r="U94" s="190">
        <v>7</v>
      </c>
    </row>
    <row r="95" spans="5:21">
      <c r="T95" s="189">
        <v>1745</v>
      </c>
      <c r="U95" s="190">
        <v>6</v>
      </c>
    </row>
    <row r="96" spans="5:21">
      <c r="T96" s="189">
        <v>1765</v>
      </c>
      <c r="U96" s="190">
        <v>5</v>
      </c>
    </row>
    <row r="97" spans="20:21">
      <c r="T97" s="189">
        <v>1785</v>
      </c>
      <c r="U97" s="190">
        <v>4</v>
      </c>
    </row>
    <row r="98" spans="20:21">
      <c r="T98" s="189">
        <v>1805</v>
      </c>
      <c r="U98" s="190">
        <v>3</v>
      </c>
    </row>
    <row r="99" spans="20:21">
      <c r="T99" s="189">
        <v>1825</v>
      </c>
      <c r="U99" s="190">
        <v>2</v>
      </c>
    </row>
    <row r="100" spans="20:21">
      <c r="T100" s="189">
        <v>1845</v>
      </c>
      <c r="U100" s="190">
        <v>1</v>
      </c>
    </row>
  </sheetData>
  <mergeCells count="19">
    <mergeCell ref="N4:P4"/>
    <mergeCell ref="N5:P5"/>
    <mergeCell ref="A6:A7"/>
    <mergeCell ref="B6:B7"/>
    <mergeCell ref="C6:C7"/>
    <mergeCell ref="D6:D7"/>
    <mergeCell ref="E6:E7"/>
    <mergeCell ref="F6:F7"/>
    <mergeCell ref="G6:G7"/>
    <mergeCell ref="A46:P46"/>
    <mergeCell ref="A4:C4"/>
    <mergeCell ref="A1:P1"/>
    <mergeCell ref="A2:P2"/>
    <mergeCell ref="A3:C3"/>
    <mergeCell ref="D3:E3"/>
    <mergeCell ref="F3:G3"/>
    <mergeCell ref="H3:L3"/>
    <mergeCell ref="N3:P3"/>
    <mergeCell ref="D4:E4"/>
  </mergeCells>
  <conditionalFormatting sqref="F19:F45">
    <cfRule type="cellIs" dxfId="60" priority="1" stopIfTrue="1" operator="between">
      <formula>5010</formula>
      <formula>5092</formula>
    </cfRule>
  </conditionalFormatting>
  <printOptions horizontalCentered="1"/>
  <pageMargins left="0.27559055118110237" right="0.19685039370078741" top="0.53" bottom="0.35433070866141736" header="0.39370078740157483" footer="0.27559055118110237"/>
  <pageSetup paperSize="9" scale="45"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sheetPr>
    <tabColor rgb="FF7030A0"/>
  </sheetPr>
  <dimension ref="A1:U97"/>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10" style="22" bestFit="1" customWidth="1"/>
    <col min="3" max="3" width="14.42578125" style="20" customWidth="1"/>
    <col min="4" max="4" width="22.140625" style="37" customWidth="1"/>
    <col min="5" max="5" width="40.28515625" style="37" customWidth="1"/>
    <col min="6" max="6" width="9.28515625" style="147" customWidth="1"/>
    <col min="7" max="7" width="7.5703125" style="23" customWidth="1"/>
    <col min="8" max="8" width="2.140625" style="20" customWidth="1"/>
    <col min="9" max="9" width="4.42578125" style="22" customWidth="1"/>
    <col min="10" max="10" width="12.42578125" style="22" hidden="1" customWidth="1"/>
    <col min="11" max="11" width="6.5703125" style="22" customWidth="1"/>
    <col min="12" max="12" width="14.7109375" style="24" customWidth="1"/>
    <col min="13" max="13" width="19" style="40" bestFit="1" customWidth="1"/>
    <col min="14" max="14" width="32.140625" style="40" customWidth="1"/>
    <col min="15" max="15" width="9.5703125" style="147"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32.25" customHeight="1">
      <c r="A3" s="589" t="s">
        <v>100</v>
      </c>
      <c r="B3" s="589"/>
      <c r="C3" s="589"/>
      <c r="D3" s="590" t="s">
        <v>145</v>
      </c>
      <c r="E3" s="590"/>
      <c r="F3" s="591" t="s">
        <v>514</v>
      </c>
      <c r="G3" s="591"/>
      <c r="H3" s="607" t="s">
        <v>1269</v>
      </c>
      <c r="I3" s="592"/>
      <c r="J3" s="592"/>
      <c r="K3" s="592"/>
      <c r="L3" s="592"/>
      <c r="M3" s="184" t="s">
        <v>513</v>
      </c>
      <c r="N3" s="593" t="s">
        <v>1295</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2227</v>
      </c>
      <c r="O4" s="595"/>
      <c r="P4" s="595"/>
      <c r="T4" s="188">
        <v>1166</v>
      </c>
      <c r="U4" s="187">
        <v>97</v>
      </c>
    </row>
    <row r="5" spans="1:21" s="10" customFormat="1" ht="15" customHeight="1">
      <c r="A5" s="12"/>
      <c r="B5" s="12"/>
      <c r="C5" s="13"/>
      <c r="D5" s="14"/>
      <c r="E5" s="15"/>
      <c r="F5" s="148"/>
      <c r="G5" s="15"/>
      <c r="H5" s="15"/>
      <c r="I5" s="12"/>
      <c r="J5" s="12"/>
      <c r="K5" s="12"/>
      <c r="L5" s="16"/>
      <c r="M5" s="17"/>
      <c r="N5" s="608">
        <v>42135.584302662035</v>
      </c>
      <c r="O5" s="608"/>
      <c r="P5" s="608"/>
      <c r="T5" s="191">
        <v>41714</v>
      </c>
      <c r="U5" s="187">
        <v>96</v>
      </c>
    </row>
    <row r="6" spans="1:21" s="18" customFormat="1" ht="18.75" customHeight="1">
      <c r="A6" s="597" t="s">
        <v>11</v>
      </c>
      <c r="B6" s="598" t="s">
        <v>86</v>
      </c>
      <c r="C6" s="600" t="s">
        <v>97</v>
      </c>
      <c r="D6" s="601" t="s">
        <v>13</v>
      </c>
      <c r="E6" s="601" t="s">
        <v>505</v>
      </c>
      <c r="F6" s="609" t="s">
        <v>14</v>
      </c>
      <c r="G6" s="602" t="s">
        <v>202</v>
      </c>
      <c r="I6" s="201" t="s">
        <v>15</v>
      </c>
      <c r="J6" s="202"/>
      <c r="K6" s="202"/>
      <c r="L6" s="202"/>
      <c r="M6" s="202"/>
      <c r="N6" s="202"/>
      <c r="O6" s="202"/>
      <c r="P6" s="203"/>
      <c r="T6" s="192">
        <v>41774</v>
      </c>
      <c r="U6" s="190">
        <v>95</v>
      </c>
    </row>
    <row r="7" spans="1:21" ht="26.25" customHeight="1">
      <c r="A7" s="597"/>
      <c r="B7" s="599"/>
      <c r="C7" s="600"/>
      <c r="D7" s="601"/>
      <c r="E7" s="601"/>
      <c r="F7" s="609"/>
      <c r="G7" s="603"/>
      <c r="H7" s="19"/>
      <c r="I7" s="35" t="s">
        <v>11</v>
      </c>
      <c r="J7" s="35" t="s">
        <v>87</v>
      </c>
      <c r="K7" s="35" t="s">
        <v>86</v>
      </c>
      <c r="L7" s="96" t="s">
        <v>12</v>
      </c>
      <c r="M7" s="97" t="s">
        <v>13</v>
      </c>
      <c r="N7" s="97" t="s">
        <v>505</v>
      </c>
      <c r="O7" s="145" t="s">
        <v>14</v>
      </c>
      <c r="P7" s="35" t="s">
        <v>27</v>
      </c>
      <c r="T7" s="192">
        <v>41834</v>
      </c>
      <c r="U7" s="190">
        <v>94</v>
      </c>
    </row>
    <row r="8" spans="1:21" s="18" customFormat="1" ht="33.75" customHeight="1">
      <c r="A8" s="57">
        <v>1</v>
      </c>
      <c r="B8" s="231">
        <v>758</v>
      </c>
      <c r="C8" s="94">
        <v>33317</v>
      </c>
      <c r="D8" s="232" t="s">
        <v>1861</v>
      </c>
      <c r="E8" s="143" t="s">
        <v>1858</v>
      </c>
      <c r="F8" s="149">
        <v>15375</v>
      </c>
      <c r="G8" s="209">
        <v>27</v>
      </c>
      <c r="H8" s="21"/>
      <c r="I8" s="57">
        <v>1</v>
      </c>
      <c r="J8" s="172" t="s">
        <v>67</v>
      </c>
      <c r="K8" s="209">
        <v>562</v>
      </c>
      <c r="L8" s="94">
        <v>34738</v>
      </c>
      <c r="M8" s="173" t="s">
        <v>1650</v>
      </c>
      <c r="N8" s="173" t="s">
        <v>1648</v>
      </c>
      <c r="O8" s="149">
        <v>15438</v>
      </c>
      <c r="P8" s="230">
        <v>2</v>
      </c>
      <c r="T8" s="192">
        <v>41894</v>
      </c>
      <c r="U8" s="190">
        <v>93</v>
      </c>
    </row>
    <row r="9" spans="1:21" s="18" customFormat="1" ht="33.75" customHeight="1">
      <c r="A9" s="57">
        <v>2</v>
      </c>
      <c r="B9" s="231">
        <v>562</v>
      </c>
      <c r="C9" s="94">
        <v>34738</v>
      </c>
      <c r="D9" s="232" t="s">
        <v>1650</v>
      </c>
      <c r="E9" s="143" t="s">
        <v>1648</v>
      </c>
      <c r="F9" s="149">
        <v>15438</v>
      </c>
      <c r="G9" s="209">
        <v>26</v>
      </c>
      <c r="H9" s="21"/>
      <c r="I9" s="57">
        <v>2</v>
      </c>
      <c r="J9" s="172" t="s">
        <v>68</v>
      </c>
      <c r="K9" s="209">
        <v>681</v>
      </c>
      <c r="L9" s="94">
        <v>0</v>
      </c>
      <c r="M9" s="173" t="s">
        <v>1775</v>
      </c>
      <c r="N9" s="173" t="s">
        <v>1772</v>
      </c>
      <c r="O9" s="149">
        <v>20070</v>
      </c>
      <c r="P9" s="230">
        <v>5</v>
      </c>
      <c r="T9" s="192">
        <v>41954</v>
      </c>
      <c r="U9" s="190">
        <v>92</v>
      </c>
    </row>
    <row r="10" spans="1:21" s="18" customFormat="1" ht="33.75" customHeight="1">
      <c r="A10" s="57">
        <v>3</v>
      </c>
      <c r="B10" s="231">
        <v>881</v>
      </c>
      <c r="C10" s="94" t="s">
        <v>2004</v>
      </c>
      <c r="D10" s="232" t="s">
        <v>2005</v>
      </c>
      <c r="E10" s="143" t="s">
        <v>1999</v>
      </c>
      <c r="F10" s="149">
        <v>15694</v>
      </c>
      <c r="G10" s="209">
        <v>25</v>
      </c>
      <c r="H10" s="21"/>
      <c r="I10" s="57">
        <v>2</v>
      </c>
      <c r="J10" s="172" t="s">
        <v>69</v>
      </c>
      <c r="K10" s="209">
        <v>707</v>
      </c>
      <c r="L10" s="94">
        <v>34164</v>
      </c>
      <c r="M10" s="173" t="s">
        <v>1797</v>
      </c>
      <c r="N10" s="173" t="s">
        <v>1795</v>
      </c>
      <c r="O10" s="149">
        <v>21169</v>
      </c>
      <c r="P10" s="230">
        <v>8</v>
      </c>
      <c r="T10" s="192">
        <v>42014</v>
      </c>
      <c r="U10" s="190">
        <v>91</v>
      </c>
    </row>
    <row r="11" spans="1:21" s="18" customFormat="1" ht="33.75" customHeight="1">
      <c r="A11" s="57">
        <v>4</v>
      </c>
      <c r="B11" s="231">
        <v>609</v>
      </c>
      <c r="C11" s="94">
        <v>35434</v>
      </c>
      <c r="D11" s="232" t="s">
        <v>1702</v>
      </c>
      <c r="E11" s="143" t="s">
        <v>1700</v>
      </c>
      <c r="F11" s="149">
        <v>15713</v>
      </c>
      <c r="G11" s="209">
        <v>24</v>
      </c>
      <c r="H11" s="21"/>
      <c r="I11" s="57">
        <v>3</v>
      </c>
      <c r="J11" s="172" t="s">
        <v>70</v>
      </c>
      <c r="K11" s="209">
        <v>758</v>
      </c>
      <c r="L11" s="94">
        <v>33317</v>
      </c>
      <c r="M11" s="173" t="s">
        <v>1861</v>
      </c>
      <c r="N11" s="173" t="s">
        <v>1858</v>
      </c>
      <c r="O11" s="149">
        <v>15375</v>
      </c>
      <c r="P11" s="230">
        <v>1</v>
      </c>
      <c r="T11" s="192">
        <v>42084</v>
      </c>
      <c r="U11" s="190">
        <v>90</v>
      </c>
    </row>
    <row r="12" spans="1:21" s="18" customFormat="1" ht="33.75" customHeight="1">
      <c r="A12" s="57">
        <v>5</v>
      </c>
      <c r="B12" s="231">
        <v>628</v>
      </c>
      <c r="C12" s="94">
        <v>33635</v>
      </c>
      <c r="D12" s="232" t="s">
        <v>1721</v>
      </c>
      <c r="E12" s="143" t="s">
        <v>1719</v>
      </c>
      <c r="F12" s="149">
        <v>15932</v>
      </c>
      <c r="G12" s="209">
        <v>23</v>
      </c>
      <c r="H12" s="21"/>
      <c r="I12" s="57">
        <v>4</v>
      </c>
      <c r="J12" s="172" t="s">
        <v>71</v>
      </c>
      <c r="K12" s="209">
        <v>881</v>
      </c>
      <c r="L12" s="94" t="s">
        <v>2004</v>
      </c>
      <c r="M12" s="173" t="s">
        <v>2005</v>
      </c>
      <c r="N12" s="173" t="s">
        <v>1999</v>
      </c>
      <c r="O12" s="149">
        <v>15694</v>
      </c>
      <c r="P12" s="230">
        <v>3</v>
      </c>
      <c r="T12" s="192">
        <v>42154</v>
      </c>
      <c r="U12" s="190">
        <v>89</v>
      </c>
    </row>
    <row r="13" spans="1:21" s="18" customFormat="1" ht="33.75" customHeight="1">
      <c r="A13" s="57">
        <v>6</v>
      </c>
      <c r="B13" s="231">
        <v>681</v>
      </c>
      <c r="C13" s="94">
        <v>0</v>
      </c>
      <c r="D13" s="232" t="s">
        <v>1775</v>
      </c>
      <c r="E13" s="143" t="s">
        <v>1772</v>
      </c>
      <c r="F13" s="149">
        <v>20070</v>
      </c>
      <c r="G13" s="209">
        <v>22</v>
      </c>
      <c r="H13" s="21"/>
      <c r="I13" s="57">
        <v>4</v>
      </c>
      <c r="J13" s="172" t="s">
        <v>72</v>
      </c>
      <c r="K13" s="209">
        <v>599</v>
      </c>
      <c r="L13" s="94">
        <v>35519</v>
      </c>
      <c r="M13" s="173" t="s">
        <v>1693</v>
      </c>
      <c r="N13" s="173" t="s">
        <v>1691</v>
      </c>
      <c r="O13" s="149">
        <v>20236</v>
      </c>
      <c r="P13" s="230">
        <v>6</v>
      </c>
      <c r="T13" s="192">
        <v>42224</v>
      </c>
      <c r="U13" s="190">
        <v>88</v>
      </c>
    </row>
    <row r="14" spans="1:21" s="18" customFormat="1" ht="33.75" customHeight="1">
      <c r="A14" s="57">
        <v>7</v>
      </c>
      <c r="B14" s="231">
        <v>545</v>
      </c>
      <c r="C14" s="94">
        <v>35278</v>
      </c>
      <c r="D14" s="232" t="s">
        <v>2057</v>
      </c>
      <c r="E14" s="143" t="s">
        <v>2054</v>
      </c>
      <c r="F14" s="149">
        <v>20232</v>
      </c>
      <c r="G14" s="209">
        <v>21</v>
      </c>
      <c r="H14" s="21"/>
      <c r="I14" s="57">
        <v>5</v>
      </c>
      <c r="J14" s="172" t="s">
        <v>190</v>
      </c>
      <c r="K14" s="209">
        <v>504</v>
      </c>
      <c r="L14" s="94">
        <v>34104</v>
      </c>
      <c r="M14" s="173" t="s">
        <v>2031</v>
      </c>
      <c r="N14" s="173" t="s">
        <v>2029</v>
      </c>
      <c r="O14" s="149">
        <v>20506</v>
      </c>
      <c r="P14" s="230">
        <v>7</v>
      </c>
      <c r="T14" s="192">
        <v>42294</v>
      </c>
      <c r="U14" s="190">
        <v>87</v>
      </c>
    </row>
    <row r="15" spans="1:21" s="18" customFormat="1" ht="33.75" customHeight="1">
      <c r="A15" s="57">
        <v>8</v>
      </c>
      <c r="B15" s="231">
        <v>599</v>
      </c>
      <c r="C15" s="94">
        <v>35519</v>
      </c>
      <c r="D15" s="232" t="s">
        <v>1693</v>
      </c>
      <c r="E15" s="143" t="s">
        <v>1691</v>
      </c>
      <c r="F15" s="149">
        <v>20236</v>
      </c>
      <c r="G15" s="209">
        <v>20</v>
      </c>
      <c r="H15" s="21"/>
      <c r="I15" s="57">
        <v>6</v>
      </c>
      <c r="J15" s="172" t="s">
        <v>191</v>
      </c>
      <c r="K15" s="209">
        <v>542</v>
      </c>
      <c r="L15" s="94">
        <v>34609</v>
      </c>
      <c r="M15" s="173" t="s">
        <v>2067</v>
      </c>
      <c r="N15" s="173" t="s">
        <v>2066</v>
      </c>
      <c r="O15" s="149">
        <v>21813</v>
      </c>
      <c r="P15" s="230">
        <v>9</v>
      </c>
      <c r="T15" s="192">
        <v>42364</v>
      </c>
      <c r="U15" s="190">
        <v>86</v>
      </c>
    </row>
    <row r="16" spans="1:21" s="18" customFormat="1" ht="33.75" customHeight="1">
      <c r="A16" s="57">
        <v>9</v>
      </c>
      <c r="B16" s="231">
        <v>654</v>
      </c>
      <c r="C16" s="94">
        <v>33241</v>
      </c>
      <c r="D16" s="232" t="s">
        <v>1746</v>
      </c>
      <c r="E16" s="143" t="s">
        <v>1744</v>
      </c>
      <c r="F16" s="149">
        <v>20430</v>
      </c>
      <c r="G16" s="209">
        <v>19</v>
      </c>
      <c r="H16" s="21"/>
      <c r="I16" s="57">
        <v>6</v>
      </c>
      <c r="J16" s="172" t="s">
        <v>533</v>
      </c>
      <c r="K16" s="209">
        <v>628</v>
      </c>
      <c r="L16" s="94">
        <v>33635</v>
      </c>
      <c r="M16" s="173" t="s">
        <v>1721</v>
      </c>
      <c r="N16" s="173" t="s">
        <v>1719</v>
      </c>
      <c r="O16" s="149">
        <v>15932</v>
      </c>
      <c r="P16" s="230">
        <v>4</v>
      </c>
      <c r="T16" s="192">
        <v>42434</v>
      </c>
      <c r="U16" s="190">
        <v>85</v>
      </c>
    </row>
    <row r="17" spans="1:21" s="18" customFormat="1" ht="22.5" customHeight="1">
      <c r="A17" s="57">
        <v>10</v>
      </c>
      <c r="B17" s="231">
        <v>564</v>
      </c>
      <c r="C17" s="94">
        <v>34121</v>
      </c>
      <c r="D17" s="232" t="s">
        <v>1662</v>
      </c>
      <c r="E17" s="143" t="s">
        <v>1660</v>
      </c>
      <c r="F17" s="149">
        <v>20472</v>
      </c>
      <c r="G17" s="209">
        <v>18</v>
      </c>
      <c r="H17" s="21"/>
      <c r="I17" s="201" t="s">
        <v>16</v>
      </c>
      <c r="J17" s="202"/>
      <c r="K17" s="202"/>
      <c r="L17" s="202"/>
      <c r="M17" s="202"/>
      <c r="N17" s="202"/>
      <c r="O17" s="202"/>
      <c r="P17" s="203"/>
      <c r="T17" s="192">
        <v>42734</v>
      </c>
      <c r="U17" s="190">
        <v>81</v>
      </c>
    </row>
    <row r="18" spans="1:21" s="18" customFormat="1" ht="33.75" customHeight="1">
      <c r="A18" s="57">
        <v>11</v>
      </c>
      <c r="B18" s="231">
        <v>504</v>
      </c>
      <c r="C18" s="94">
        <v>34104</v>
      </c>
      <c r="D18" s="232" t="s">
        <v>2031</v>
      </c>
      <c r="E18" s="143" t="s">
        <v>2029</v>
      </c>
      <c r="F18" s="149">
        <v>20506</v>
      </c>
      <c r="G18" s="209">
        <v>17</v>
      </c>
      <c r="H18" s="21"/>
      <c r="I18" s="35" t="s">
        <v>11</v>
      </c>
      <c r="J18" s="35" t="s">
        <v>87</v>
      </c>
      <c r="K18" s="35" t="s">
        <v>86</v>
      </c>
      <c r="L18" s="96" t="s">
        <v>12</v>
      </c>
      <c r="M18" s="97" t="s">
        <v>13</v>
      </c>
      <c r="N18" s="97" t="s">
        <v>505</v>
      </c>
      <c r="O18" s="145" t="s">
        <v>14</v>
      </c>
      <c r="P18" s="35" t="s">
        <v>27</v>
      </c>
      <c r="T18" s="192">
        <v>42814</v>
      </c>
      <c r="U18" s="190">
        <v>80</v>
      </c>
    </row>
    <row r="19" spans="1:21" s="18" customFormat="1" ht="33.75" customHeight="1">
      <c r="A19" s="57">
        <v>12</v>
      </c>
      <c r="B19" s="231">
        <v>728</v>
      </c>
      <c r="C19" s="94">
        <v>34916</v>
      </c>
      <c r="D19" s="232" t="s">
        <v>1829</v>
      </c>
      <c r="E19" s="143" t="s">
        <v>1828</v>
      </c>
      <c r="F19" s="149">
        <v>20616</v>
      </c>
      <c r="G19" s="209">
        <v>16</v>
      </c>
      <c r="H19" s="21"/>
      <c r="I19" s="57">
        <v>1</v>
      </c>
      <c r="J19" s="172" t="s">
        <v>73</v>
      </c>
      <c r="K19" s="209">
        <v>635</v>
      </c>
      <c r="L19" s="94">
        <v>34550</v>
      </c>
      <c r="M19" s="173" t="s">
        <v>2288</v>
      </c>
      <c r="N19" s="173" t="s">
        <v>1732</v>
      </c>
      <c r="O19" s="149">
        <v>21525</v>
      </c>
      <c r="P19" s="230">
        <v>6</v>
      </c>
      <c r="T19" s="192">
        <v>42894</v>
      </c>
      <c r="U19" s="190">
        <v>79</v>
      </c>
    </row>
    <row r="20" spans="1:21" s="18" customFormat="1" ht="33.75" customHeight="1">
      <c r="A20" s="57">
        <v>13</v>
      </c>
      <c r="B20" s="231">
        <v>584</v>
      </c>
      <c r="C20" s="94">
        <v>34423</v>
      </c>
      <c r="D20" s="232" t="s">
        <v>1676</v>
      </c>
      <c r="E20" s="143" t="s">
        <v>1675</v>
      </c>
      <c r="F20" s="149">
        <v>20764</v>
      </c>
      <c r="G20" s="209">
        <v>15</v>
      </c>
      <c r="H20" s="21"/>
      <c r="I20" s="57">
        <v>2</v>
      </c>
      <c r="J20" s="172" t="s">
        <v>74</v>
      </c>
      <c r="K20" s="209">
        <v>654</v>
      </c>
      <c r="L20" s="94">
        <v>33241</v>
      </c>
      <c r="M20" s="173" t="s">
        <v>1746</v>
      </c>
      <c r="N20" s="173" t="s">
        <v>1744</v>
      </c>
      <c r="O20" s="149">
        <v>20430</v>
      </c>
      <c r="P20" s="230">
        <v>1</v>
      </c>
      <c r="T20" s="192">
        <v>42974</v>
      </c>
      <c r="U20" s="190">
        <v>78</v>
      </c>
    </row>
    <row r="21" spans="1:21" s="18" customFormat="1" ht="33.75" customHeight="1">
      <c r="A21" s="57">
        <v>14</v>
      </c>
      <c r="B21" s="231">
        <v>710</v>
      </c>
      <c r="C21" s="94" t="s">
        <v>1809</v>
      </c>
      <c r="D21" s="232" t="s">
        <v>1810</v>
      </c>
      <c r="E21" s="143" t="s">
        <v>1806</v>
      </c>
      <c r="F21" s="149">
        <v>20855</v>
      </c>
      <c r="G21" s="209">
        <v>14</v>
      </c>
      <c r="H21" s="21"/>
      <c r="I21" s="57">
        <v>2</v>
      </c>
      <c r="J21" s="172" t="s">
        <v>75</v>
      </c>
      <c r="K21" s="209">
        <v>663</v>
      </c>
      <c r="L21" s="94">
        <v>34135</v>
      </c>
      <c r="M21" s="173" t="s">
        <v>1758</v>
      </c>
      <c r="N21" s="173" t="s">
        <v>1756</v>
      </c>
      <c r="O21" s="149">
        <v>21704</v>
      </c>
      <c r="P21" s="230">
        <v>7</v>
      </c>
      <c r="T21" s="192">
        <v>43054</v>
      </c>
      <c r="U21" s="190">
        <v>77</v>
      </c>
    </row>
    <row r="22" spans="1:21" s="18" customFormat="1" ht="33.75" customHeight="1">
      <c r="A22" s="57">
        <v>15</v>
      </c>
      <c r="B22" s="231">
        <v>733</v>
      </c>
      <c r="C22" s="94">
        <v>34484</v>
      </c>
      <c r="D22" s="232" t="s">
        <v>1834</v>
      </c>
      <c r="E22" s="143" t="s">
        <v>1832</v>
      </c>
      <c r="F22" s="149">
        <v>20880</v>
      </c>
      <c r="G22" s="209">
        <v>13</v>
      </c>
      <c r="H22" s="21"/>
      <c r="I22" s="57">
        <v>3</v>
      </c>
      <c r="J22" s="172" t="s">
        <v>76</v>
      </c>
      <c r="K22" s="209">
        <v>674</v>
      </c>
      <c r="L22" s="94">
        <v>34527</v>
      </c>
      <c r="M22" s="173" t="s">
        <v>1770</v>
      </c>
      <c r="N22" s="173" t="s">
        <v>1769</v>
      </c>
      <c r="O22" s="149" t="s">
        <v>2255</v>
      </c>
      <c r="P22" s="230"/>
      <c r="T22" s="192">
        <v>43134</v>
      </c>
      <c r="U22" s="190">
        <v>76</v>
      </c>
    </row>
    <row r="23" spans="1:21" s="18" customFormat="1" ht="33.75" customHeight="1">
      <c r="A23" s="57">
        <v>16</v>
      </c>
      <c r="B23" s="231">
        <v>569</v>
      </c>
      <c r="C23" s="94">
        <v>34582</v>
      </c>
      <c r="D23" s="232" t="s">
        <v>1666</v>
      </c>
      <c r="E23" s="143" t="s">
        <v>1665</v>
      </c>
      <c r="F23" s="149">
        <v>21004</v>
      </c>
      <c r="G23" s="209">
        <v>12</v>
      </c>
      <c r="H23" s="21"/>
      <c r="I23" s="57">
        <v>4</v>
      </c>
      <c r="J23" s="172" t="s">
        <v>77</v>
      </c>
      <c r="K23" s="209">
        <v>564</v>
      </c>
      <c r="L23" s="94">
        <v>34121</v>
      </c>
      <c r="M23" s="173" t="s">
        <v>1662</v>
      </c>
      <c r="N23" s="173" t="s">
        <v>1660</v>
      </c>
      <c r="O23" s="149">
        <v>20472</v>
      </c>
      <c r="P23" s="230">
        <v>2</v>
      </c>
      <c r="T23" s="192">
        <v>43214</v>
      </c>
      <c r="U23" s="190">
        <v>75</v>
      </c>
    </row>
    <row r="24" spans="1:21" s="18" customFormat="1" ht="33.75" customHeight="1">
      <c r="A24" s="57">
        <v>17</v>
      </c>
      <c r="B24" s="231">
        <v>822</v>
      </c>
      <c r="C24" s="94">
        <v>33543</v>
      </c>
      <c r="D24" s="232" t="s">
        <v>1950</v>
      </c>
      <c r="E24" s="143" t="s">
        <v>1948</v>
      </c>
      <c r="F24" s="149">
        <v>21048</v>
      </c>
      <c r="G24" s="209">
        <v>11</v>
      </c>
      <c r="H24" s="21"/>
      <c r="I24" s="57">
        <v>4</v>
      </c>
      <c r="J24" s="172" t="s">
        <v>78</v>
      </c>
      <c r="K24" s="209">
        <v>693</v>
      </c>
      <c r="L24" s="94">
        <v>0</v>
      </c>
      <c r="M24" s="173" t="s">
        <v>1787</v>
      </c>
      <c r="N24" s="173" t="s">
        <v>1784</v>
      </c>
      <c r="O24" s="149">
        <v>22077</v>
      </c>
      <c r="P24" s="230">
        <v>8</v>
      </c>
      <c r="T24" s="192">
        <v>43314</v>
      </c>
      <c r="U24" s="190">
        <v>74</v>
      </c>
    </row>
    <row r="25" spans="1:21" s="18" customFormat="1" ht="33.75" customHeight="1">
      <c r="A25" s="57">
        <v>18</v>
      </c>
      <c r="B25" s="231">
        <v>855</v>
      </c>
      <c r="C25" s="94">
        <v>34860</v>
      </c>
      <c r="D25" s="232" t="s">
        <v>1976</v>
      </c>
      <c r="E25" s="143" t="s">
        <v>1973</v>
      </c>
      <c r="F25" s="149">
        <v>21077</v>
      </c>
      <c r="G25" s="209">
        <v>10</v>
      </c>
      <c r="H25" s="21"/>
      <c r="I25" s="57">
        <v>5</v>
      </c>
      <c r="J25" s="172" t="s">
        <v>192</v>
      </c>
      <c r="K25" s="209">
        <v>569</v>
      </c>
      <c r="L25" s="94">
        <v>34582</v>
      </c>
      <c r="M25" s="173" t="s">
        <v>1666</v>
      </c>
      <c r="N25" s="173" t="s">
        <v>1665</v>
      </c>
      <c r="O25" s="149">
        <v>21004</v>
      </c>
      <c r="P25" s="230">
        <v>4</v>
      </c>
      <c r="T25" s="192">
        <v>43414</v>
      </c>
      <c r="U25" s="190">
        <v>73</v>
      </c>
    </row>
    <row r="26" spans="1:21" s="18" customFormat="1" ht="33.75" customHeight="1">
      <c r="A26" s="57">
        <v>19</v>
      </c>
      <c r="B26" s="231">
        <v>803</v>
      </c>
      <c r="C26" s="94">
        <v>35161</v>
      </c>
      <c r="D26" s="232" t="s">
        <v>1904</v>
      </c>
      <c r="E26" s="143" t="s">
        <v>1903</v>
      </c>
      <c r="F26" s="149">
        <v>21100</v>
      </c>
      <c r="G26" s="209">
        <v>9</v>
      </c>
      <c r="H26" s="21"/>
      <c r="I26" s="57">
        <v>6</v>
      </c>
      <c r="J26" s="172" t="s">
        <v>193</v>
      </c>
      <c r="K26" s="209">
        <v>710</v>
      </c>
      <c r="L26" s="94" t="s">
        <v>1809</v>
      </c>
      <c r="M26" s="173" t="s">
        <v>1810</v>
      </c>
      <c r="N26" s="173" t="s">
        <v>1806</v>
      </c>
      <c r="O26" s="149">
        <v>20855</v>
      </c>
      <c r="P26" s="230">
        <v>3</v>
      </c>
      <c r="T26" s="192">
        <v>43514</v>
      </c>
      <c r="U26" s="190">
        <v>72</v>
      </c>
    </row>
    <row r="27" spans="1:21" s="18" customFormat="1" ht="33.75" customHeight="1">
      <c r="A27" s="57">
        <v>20</v>
      </c>
      <c r="B27" s="231">
        <v>766</v>
      </c>
      <c r="C27" s="94">
        <v>34545</v>
      </c>
      <c r="D27" s="232" t="s">
        <v>1877</v>
      </c>
      <c r="E27" s="143" t="s">
        <v>1874</v>
      </c>
      <c r="F27" s="149">
        <v>21117</v>
      </c>
      <c r="G27" s="209">
        <v>8</v>
      </c>
      <c r="H27" s="21"/>
      <c r="I27" s="57">
        <v>6</v>
      </c>
      <c r="J27" s="172" t="s">
        <v>534</v>
      </c>
      <c r="K27" s="209">
        <v>715</v>
      </c>
      <c r="L27" s="94">
        <v>35264</v>
      </c>
      <c r="M27" s="173" t="s">
        <v>1818</v>
      </c>
      <c r="N27" s="173" t="s">
        <v>1816</v>
      </c>
      <c r="O27" s="149">
        <v>21230</v>
      </c>
      <c r="P27" s="230">
        <v>5</v>
      </c>
      <c r="T27" s="192">
        <v>43614</v>
      </c>
      <c r="U27" s="190">
        <v>71</v>
      </c>
    </row>
    <row r="28" spans="1:21" s="18" customFormat="1" ht="33.75" customHeight="1">
      <c r="A28" s="57">
        <v>21</v>
      </c>
      <c r="B28" s="231">
        <v>783</v>
      </c>
      <c r="C28" s="94">
        <v>32921</v>
      </c>
      <c r="D28" s="232" t="s">
        <v>1886</v>
      </c>
      <c r="E28" s="143" t="s">
        <v>1887</v>
      </c>
      <c r="F28" s="149">
        <v>21119</v>
      </c>
      <c r="G28" s="209">
        <v>7</v>
      </c>
      <c r="H28" s="21"/>
      <c r="I28" s="201" t="s">
        <v>17</v>
      </c>
      <c r="J28" s="202"/>
      <c r="K28" s="202"/>
      <c r="L28" s="202"/>
      <c r="M28" s="202"/>
      <c r="N28" s="202"/>
      <c r="O28" s="202"/>
      <c r="P28" s="203"/>
      <c r="T28" s="192">
        <v>44074</v>
      </c>
      <c r="U28" s="190">
        <v>67</v>
      </c>
    </row>
    <row r="29" spans="1:21" s="18" customFormat="1" ht="33.75" customHeight="1">
      <c r="A29" s="57">
        <v>22</v>
      </c>
      <c r="B29" s="231">
        <v>707</v>
      </c>
      <c r="C29" s="94">
        <v>34164</v>
      </c>
      <c r="D29" s="232" t="s">
        <v>1797</v>
      </c>
      <c r="E29" s="143" t="s">
        <v>1795</v>
      </c>
      <c r="F29" s="149">
        <v>21169</v>
      </c>
      <c r="G29" s="209">
        <v>6</v>
      </c>
      <c r="H29" s="21"/>
      <c r="I29" s="35" t="s">
        <v>11</v>
      </c>
      <c r="J29" s="35" t="s">
        <v>87</v>
      </c>
      <c r="K29" s="35" t="s">
        <v>86</v>
      </c>
      <c r="L29" s="96" t="s">
        <v>12</v>
      </c>
      <c r="M29" s="97" t="s">
        <v>13</v>
      </c>
      <c r="N29" s="97" t="s">
        <v>505</v>
      </c>
      <c r="O29" s="145" t="s">
        <v>14</v>
      </c>
      <c r="P29" s="35" t="s">
        <v>27</v>
      </c>
      <c r="T29" s="192">
        <v>44194</v>
      </c>
      <c r="U29" s="190">
        <v>66</v>
      </c>
    </row>
    <row r="30" spans="1:21" s="18" customFormat="1" ht="33.75" customHeight="1">
      <c r="A30" s="57">
        <v>23</v>
      </c>
      <c r="B30" s="231">
        <v>806</v>
      </c>
      <c r="C30" s="94" t="s">
        <v>1921</v>
      </c>
      <c r="D30" s="232" t="s">
        <v>1922</v>
      </c>
      <c r="E30" s="143" t="s">
        <v>1918</v>
      </c>
      <c r="F30" s="149">
        <v>21182</v>
      </c>
      <c r="G30" s="209">
        <v>5</v>
      </c>
      <c r="H30" s="21"/>
      <c r="I30" s="57">
        <v>1</v>
      </c>
      <c r="J30" s="172" t="s">
        <v>79</v>
      </c>
      <c r="K30" s="209">
        <v>728</v>
      </c>
      <c r="L30" s="94">
        <v>34916</v>
      </c>
      <c r="M30" s="173" t="s">
        <v>1829</v>
      </c>
      <c r="N30" s="173" t="s">
        <v>1828</v>
      </c>
      <c r="O30" s="149">
        <v>20616</v>
      </c>
      <c r="P30" s="230">
        <v>1</v>
      </c>
      <c r="T30" s="192">
        <v>44314</v>
      </c>
      <c r="U30" s="190">
        <v>65</v>
      </c>
    </row>
    <row r="31" spans="1:21" s="18" customFormat="1" ht="33.75" customHeight="1">
      <c r="A31" s="57">
        <v>24</v>
      </c>
      <c r="B31" s="231">
        <v>715</v>
      </c>
      <c r="C31" s="94">
        <v>35264</v>
      </c>
      <c r="D31" s="232" t="s">
        <v>1818</v>
      </c>
      <c r="E31" s="143" t="s">
        <v>1816</v>
      </c>
      <c r="F31" s="149">
        <v>21230</v>
      </c>
      <c r="G31" s="209">
        <v>4</v>
      </c>
      <c r="H31" s="21"/>
      <c r="I31" s="57">
        <v>2</v>
      </c>
      <c r="J31" s="172" t="s">
        <v>80</v>
      </c>
      <c r="K31" s="209">
        <v>733</v>
      </c>
      <c r="L31" s="94">
        <v>34484</v>
      </c>
      <c r="M31" s="173" t="s">
        <v>1834</v>
      </c>
      <c r="N31" s="173" t="s">
        <v>1832</v>
      </c>
      <c r="O31" s="149">
        <v>20880</v>
      </c>
      <c r="P31" s="230">
        <v>3</v>
      </c>
      <c r="T31" s="192">
        <v>44434</v>
      </c>
      <c r="U31" s="190">
        <v>64</v>
      </c>
    </row>
    <row r="32" spans="1:21" s="18" customFormat="1" ht="33.75" customHeight="1">
      <c r="A32" s="57">
        <v>25</v>
      </c>
      <c r="B32" s="231">
        <v>635</v>
      </c>
      <c r="C32" s="94">
        <v>34550</v>
      </c>
      <c r="D32" s="232" t="s">
        <v>2288</v>
      </c>
      <c r="E32" s="143" t="s">
        <v>1732</v>
      </c>
      <c r="F32" s="149">
        <v>21525</v>
      </c>
      <c r="G32" s="209">
        <v>3</v>
      </c>
      <c r="H32" s="21"/>
      <c r="I32" s="57">
        <v>2</v>
      </c>
      <c r="J32" s="172" t="s">
        <v>81</v>
      </c>
      <c r="K32" s="209">
        <v>743</v>
      </c>
      <c r="L32" s="94">
        <v>34306</v>
      </c>
      <c r="M32" s="173" t="s">
        <v>1851</v>
      </c>
      <c r="N32" s="173" t="s">
        <v>1849</v>
      </c>
      <c r="O32" s="149">
        <v>22117</v>
      </c>
      <c r="P32" s="230">
        <v>9</v>
      </c>
      <c r="T32" s="192">
        <v>44554</v>
      </c>
      <c r="U32" s="190">
        <v>63</v>
      </c>
    </row>
    <row r="33" spans="1:21" s="18" customFormat="1" ht="33.75" customHeight="1">
      <c r="A33" s="57">
        <v>26</v>
      </c>
      <c r="B33" s="231">
        <v>864</v>
      </c>
      <c r="C33" s="94">
        <v>34087</v>
      </c>
      <c r="D33" s="232" t="s">
        <v>1988</v>
      </c>
      <c r="E33" s="143" t="s">
        <v>1986</v>
      </c>
      <c r="F33" s="149">
        <v>21584</v>
      </c>
      <c r="G33" s="209">
        <v>2</v>
      </c>
      <c r="H33" s="21"/>
      <c r="I33" s="57">
        <v>3</v>
      </c>
      <c r="J33" s="172" t="s">
        <v>82</v>
      </c>
      <c r="K33" s="209">
        <v>584</v>
      </c>
      <c r="L33" s="94">
        <v>34423</v>
      </c>
      <c r="M33" s="173" t="s">
        <v>1676</v>
      </c>
      <c r="N33" s="173" t="s">
        <v>1675</v>
      </c>
      <c r="O33" s="149">
        <v>20764</v>
      </c>
      <c r="P33" s="230">
        <v>2</v>
      </c>
      <c r="T33" s="192">
        <v>44674</v>
      </c>
      <c r="U33" s="190">
        <v>62</v>
      </c>
    </row>
    <row r="34" spans="1:21" s="18" customFormat="1" ht="33.75" customHeight="1">
      <c r="A34" s="57">
        <v>27</v>
      </c>
      <c r="B34" s="231">
        <v>663</v>
      </c>
      <c r="C34" s="94">
        <v>34135</v>
      </c>
      <c r="D34" s="232" t="s">
        <v>1758</v>
      </c>
      <c r="E34" s="143" t="s">
        <v>1756</v>
      </c>
      <c r="F34" s="149">
        <v>21704</v>
      </c>
      <c r="G34" s="209">
        <v>1</v>
      </c>
      <c r="H34" s="21"/>
      <c r="I34" s="57">
        <v>4</v>
      </c>
      <c r="J34" s="172" t="s">
        <v>83</v>
      </c>
      <c r="K34" s="209">
        <v>766</v>
      </c>
      <c r="L34" s="94">
        <v>34545</v>
      </c>
      <c r="M34" s="173" t="s">
        <v>1877</v>
      </c>
      <c r="N34" s="173" t="s">
        <v>1874</v>
      </c>
      <c r="O34" s="149">
        <v>21117</v>
      </c>
      <c r="P34" s="230">
        <v>6</v>
      </c>
      <c r="T34" s="192">
        <v>44794</v>
      </c>
      <c r="U34" s="190">
        <v>61</v>
      </c>
    </row>
    <row r="35" spans="1:21" s="18" customFormat="1" ht="33.75" customHeight="1">
      <c r="A35" s="57">
        <v>28</v>
      </c>
      <c r="B35" s="231">
        <v>542</v>
      </c>
      <c r="C35" s="94">
        <v>34609</v>
      </c>
      <c r="D35" s="232" t="s">
        <v>2067</v>
      </c>
      <c r="E35" s="143" t="s">
        <v>2066</v>
      </c>
      <c r="F35" s="149">
        <v>21813</v>
      </c>
      <c r="G35" s="209"/>
      <c r="H35" s="21"/>
      <c r="I35" s="57">
        <v>4</v>
      </c>
      <c r="J35" s="172" t="s">
        <v>84</v>
      </c>
      <c r="K35" s="209">
        <v>783</v>
      </c>
      <c r="L35" s="94">
        <v>32921</v>
      </c>
      <c r="M35" s="173" t="s">
        <v>1886</v>
      </c>
      <c r="N35" s="173" t="s">
        <v>1887</v>
      </c>
      <c r="O35" s="149">
        <v>21119</v>
      </c>
      <c r="P35" s="230">
        <v>7</v>
      </c>
      <c r="T35" s="192">
        <v>44914</v>
      </c>
      <c r="U35" s="190">
        <v>60</v>
      </c>
    </row>
    <row r="36" spans="1:21" s="18" customFormat="1" ht="33.75" customHeight="1">
      <c r="A36" s="57">
        <v>29</v>
      </c>
      <c r="B36" s="231">
        <v>543</v>
      </c>
      <c r="C36" s="94">
        <v>35146</v>
      </c>
      <c r="D36" s="232" t="s">
        <v>2071</v>
      </c>
      <c r="E36" s="143" t="s">
        <v>2070</v>
      </c>
      <c r="F36" s="149">
        <v>21934</v>
      </c>
      <c r="G36" s="209"/>
      <c r="H36" s="21"/>
      <c r="I36" s="57">
        <v>5</v>
      </c>
      <c r="J36" s="172" t="s">
        <v>194</v>
      </c>
      <c r="K36" s="209">
        <v>803</v>
      </c>
      <c r="L36" s="94">
        <v>35161</v>
      </c>
      <c r="M36" s="173" t="s">
        <v>1904</v>
      </c>
      <c r="N36" s="173" t="s">
        <v>1903</v>
      </c>
      <c r="O36" s="149">
        <v>21100</v>
      </c>
      <c r="P36" s="230">
        <v>5</v>
      </c>
      <c r="T36" s="192">
        <v>45064</v>
      </c>
      <c r="U36" s="190">
        <v>59</v>
      </c>
    </row>
    <row r="37" spans="1:21" s="18" customFormat="1" ht="33.75" customHeight="1">
      <c r="A37" s="57">
        <v>30</v>
      </c>
      <c r="B37" s="231">
        <v>693</v>
      </c>
      <c r="C37" s="94">
        <v>0</v>
      </c>
      <c r="D37" s="232" t="s">
        <v>1787</v>
      </c>
      <c r="E37" s="143" t="s">
        <v>1784</v>
      </c>
      <c r="F37" s="149">
        <v>22077</v>
      </c>
      <c r="G37" s="209"/>
      <c r="H37" s="21"/>
      <c r="I37" s="57">
        <v>6</v>
      </c>
      <c r="J37" s="172" t="s">
        <v>195</v>
      </c>
      <c r="K37" s="209">
        <v>806</v>
      </c>
      <c r="L37" s="94" t="s">
        <v>1921</v>
      </c>
      <c r="M37" s="173" t="s">
        <v>1922</v>
      </c>
      <c r="N37" s="173" t="s">
        <v>1918</v>
      </c>
      <c r="O37" s="149">
        <v>21182</v>
      </c>
      <c r="P37" s="230">
        <v>8</v>
      </c>
      <c r="T37" s="192">
        <v>45214</v>
      </c>
      <c r="U37" s="190">
        <v>58</v>
      </c>
    </row>
    <row r="38" spans="1:21" s="18" customFormat="1" ht="33.75" customHeight="1">
      <c r="A38" s="57">
        <v>31</v>
      </c>
      <c r="B38" s="231">
        <v>614</v>
      </c>
      <c r="C38" s="94">
        <v>35349</v>
      </c>
      <c r="D38" s="232" t="s">
        <v>1711</v>
      </c>
      <c r="E38" s="143" t="s">
        <v>1709</v>
      </c>
      <c r="F38" s="149">
        <v>22077</v>
      </c>
      <c r="G38" s="209"/>
      <c r="H38" s="21"/>
      <c r="I38" s="57">
        <v>6</v>
      </c>
      <c r="J38" s="172" t="s">
        <v>535</v>
      </c>
      <c r="K38" s="209">
        <v>822</v>
      </c>
      <c r="L38" s="94">
        <v>33543</v>
      </c>
      <c r="M38" s="173" t="s">
        <v>1950</v>
      </c>
      <c r="N38" s="173" t="s">
        <v>1948</v>
      </c>
      <c r="O38" s="149">
        <v>21048</v>
      </c>
      <c r="P38" s="230">
        <v>4</v>
      </c>
      <c r="T38" s="192">
        <v>45364</v>
      </c>
      <c r="U38" s="190">
        <v>57</v>
      </c>
    </row>
    <row r="39" spans="1:21" s="18" customFormat="1" ht="25.5" customHeight="1">
      <c r="A39" s="57">
        <v>32</v>
      </c>
      <c r="B39" s="231">
        <v>743</v>
      </c>
      <c r="C39" s="94">
        <v>34306</v>
      </c>
      <c r="D39" s="232" t="s">
        <v>1851</v>
      </c>
      <c r="E39" s="143" t="s">
        <v>1849</v>
      </c>
      <c r="F39" s="149">
        <v>22117</v>
      </c>
      <c r="G39" s="209"/>
      <c r="H39" s="21"/>
      <c r="I39" s="201" t="s">
        <v>512</v>
      </c>
      <c r="J39" s="202"/>
      <c r="K39" s="202"/>
      <c r="L39" s="202"/>
      <c r="M39" s="202"/>
      <c r="N39" s="202"/>
      <c r="O39" s="202"/>
      <c r="P39" s="203"/>
      <c r="T39" s="192">
        <v>44074</v>
      </c>
      <c r="U39" s="190">
        <v>67</v>
      </c>
    </row>
    <row r="40" spans="1:21" s="18" customFormat="1" ht="33.75" customHeight="1">
      <c r="A40" s="57">
        <v>33</v>
      </c>
      <c r="B40" s="231">
        <v>589</v>
      </c>
      <c r="C40" s="94">
        <v>32408</v>
      </c>
      <c r="D40" s="232" t="s">
        <v>1679</v>
      </c>
      <c r="E40" s="143" t="s">
        <v>1677</v>
      </c>
      <c r="F40" s="149">
        <v>22284</v>
      </c>
      <c r="G40" s="209"/>
      <c r="H40" s="21"/>
      <c r="I40" s="35" t="s">
        <v>11</v>
      </c>
      <c r="J40" s="35" t="s">
        <v>87</v>
      </c>
      <c r="K40" s="35" t="s">
        <v>86</v>
      </c>
      <c r="L40" s="96" t="s">
        <v>12</v>
      </c>
      <c r="M40" s="97" t="s">
        <v>13</v>
      </c>
      <c r="N40" s="97" t="s">
        <v>505</v>
      </c>
      <c r="O40" s="145" t="s">
        <v>14</v>
      </c>
      <c r="P40" s="35" t="s">
        <v>27</v>
      </c>
      <c r="T40" s="192">
        <v>44194</v>
      </c>
      <c r="U40" s="190">
        <v>66</v>
      </c>
    </row>
    <row r="41" spans="1:21" s="18" customFormat="1" ht="33.75" customHeight="1">
      <c r="A41" s="57">
        <v>34</v>
      </c>
      <c r="B41" s="231">
        <v>532</v>
      </c>
      <c r="C41" s="94">
        <v>35041</v>
      </c>
      <c r="D41" s="232" t="s">
        <v>2043</v>
      </c>
      <c r="E41" s="143" t="s">
        <v>2040</v>
      </c>
      <c r="F41" s="149" t="s">
        <v>2286</v>
      </c>
      <c r="G41" s="209"/>
      <c r="H41" s="21"/>
      <c r="I41" s="57">
        <v>1</v>
      </c>
      <c r="J41" s="172" t="s">
        <v>2199</v>
      </c>
      <c r="K41" s="209">
        <v>829</v>
      </c>
      <c r="L41" s="94">
        <v>0</v>
      </c>
      <c r="M41" s="173" t="s">
        <v>1956</v>
      </c>
      <c r="N41" s="173" t="s">
        <v>1955</v>
      </c>
      <c r="O41" s="149" t="s">
        <v>2255</v>
      </c>
      <c r="P41" s="230"/>
      <c r="T41" s="192">
        <v>44314</v>
      </c>
      <c r="U41" s="190">
        <v>65</v>
      </c>
    </row>
    <row r="42" spans="1:21" s="18" customFormat="1" ht="33.75" customHeight="1">
      <c r="A42" s="57">
        <v>35</v>
      </c>
      <c r="B42" s="231">
        <v>674</v>
      </c>
      <c r="C42" s="94">
        <v>34527</v>
      </c>
      <c r="D42" s="232" t="s">
        <v>1770</v>
      </c>
      <c r="E42" s="143" t="s">
        <v>1769</v>
      </c>
      <c r="F42" s="149" t="s">
        <v>2255</v>
      </c>
      <c r="G42" s="209"/>
      <c r="H42" s="21"/>
      <c r="I42" s="57">
        <v>2</v>
      </c>
      <c r="J42" s="172" t="s">
        <v>2200</v>
      </c>
      <c r="K42" s="209">
        <v>855</v>
      </c>
      <c r="L42" s="94">
        <v>34860</v>
      </c>
      <c r="M42" s="173" t="s">
        <v>1976</v>
      </c>
      <c r="N42" s="173" t="s">
        <v>1973</v>
      </c>
      <c r="O42" s="149">
        <v>21077</v>
      </c>
      <c r="P42" s="230">
        <v>3</v>
      </c>
      <c r="T42" s="192">
        <v>44434</v>
      </c>
      <c r="U42" s="190">
        <v>64</v>
      </c>
    </row>
    <row r="43" spans="1:21" s="18" customFormat="1" ht="33.75" customHeight="1">
      <c r="A43" s="57">
        <v>36</v>
      </c>
      <c r="B43" s="231">
        <v>829</v>
      </c>
      <c r="C43" s="94">
        <v>0</v>
      </c>
      <c r="D43" s="232" t="s">
        <v>1956</v>
      </c>
      <c r="E43" s="143" t="s">
        <v>1955</v>
      </c>
      <c r="F43" s="149" t="s">
        <v>2255</v>
      </c>
      <c r="G43" s="209"/>
      <c r="H43" s="21"/>
      <c r="I43" s="57">
        <v>2</v>
      </c>
      <c r="J43" s="172" t="s">
        <v>2201</v>
      </c>
      <c r="K43" s="209">
        <v>864</v>
      </c>
      <c r="L43" s="94">
        <v>34087</v>
      </c>
      <c r="M43" s="173" t="s">
        <v>1988</v>
      </c>
      <c r="N43" s="173" t="s">
        <v>1986</v>
      </c>
      <c r="O43" s="149">
        <v>21584</v>
      </c>
      <c r="P43" s="230">
        <v>4</v>
      </c>
      <c r="T43" s="192">
        <v>44554</v>
      </c>
      <c r="U43" s="190">
        <v>63</v>
      </c>
    </row>
    <row r="44" spans="1:21" s="18" customFormat="1" ht="33.75" customHeight="1">
      <c r="A44" s="57"/>
      <c r="B44" s="231"/>
      <c r="C44" s="94"/>
      <c r="D44" s="232"/>
      <c r="E44" s="143"/>
      <c r="F44" s="149"/>
      <c r="G44" s="209"/>
      <c r="H44" s="21"/>
      <c r="I44" s="57">
        <v>3</v>
      </c>
      <c r="J44" s="172" t="s">
        <v>2202</v>
      </c>
      <c r="K44" s="209">
        <v>589</v>
      </c>
      <c r="L44" s="94">
        <v>32408</v>
      </c>
      <c r="M44" s="173" t="s">
        <v>1679</v>
      </c>
      <c r="N44" s="173" t="s">
        <v>1677</v>
      </c>
      <c r="O44" s="149">
        <v>22284</v>
      </c>
      <c r="P44" s="230">
        <v>7</v>
      </c>
      <c r="T44" s="192">
        <v>44674</v>
      </c>
      <c r="U44" s="190">
        <v>62</v>
      </c>
    </row>
    <row r="45" spans="1:21" s="18" customFormat="1" ht="33.75" customHeight="1">
      <c r="A45" s="57"/>
      <c r="B45" s="231"/>
      <c r="C45" s="94"/>
      <c r="D45" s="232"/>
      <c r="E45" s="143"/>
      <c r="F45" s="149"/>
      <c r="G45" s="209"/>
      <c r="H45" s="21"/>
      <c r="I45" s="57">
        <v>4</v>
      </c>
      <c r="J45" s="172" t="s">
        <v>2203</v>
      </c>
      <c r="K45" s="209">
        <v>609</v>
      </c>
      <c r="L45" s="94">
        <v>35434</v>
      </c>
      <c r="M45" s="173" t="s">
        <v>1702</v>
      </c>
      <c r="N45" s="173" t="s">
        <v>1700</v>
      </c>
      <c r="O45" s="149">
        <v>15713</v>
      </c>
      <c r="P45" s="230">
        <v>1</v>
      </c>
      <c r="T45" s="192">
        <v>44794</v>
      </c>
      <c r="U45" s="190">
        <v>61</v>
      </c>
    </row>
    <row r="46" spans="1:21" s="18" customFormat="1" ht="33.75" customHeight="1">
      <c r="A46" s="57"/>
      <c r="B46" s="231"/>
      <c r="C46" s="94"/>
      <c r="D46" s="232"/>
      <c r="E46" s="143"/>
      <c r="F46" s="149"/>
      <c r="G46" s="209"/>
      <c r="H46" s="21"/>
      <c r="I46" s="57">
        <v>4</v>
      </c>
      <c r="J46" s="172" t="s">
        <v>2204</v>
      </c>
      <c r="K46" s="209">
        <v>532</v>
      </c>
      <c r="L46" s="94">
        <v>35041</v>
      </c>
      <c r="M46" s="173" t="s">
        <v>2043</v>
      </c>
      <c r="N46" s="173" t="s">
        <v>2040</v>
      </c>
      <c r="O46" s="149" t="s">
        <v>2286</v>
      </c>
      <c r="P46" s="230"/>
      <c r="T46" s="192">
        <v>44914</v>
      </c>
      <c r="U46" s="190">
        <v>60</v>
      </c>
    </row>
    <row r="47" spans="1:21" s="18" customFormat="1" ht="33.75" customHeight="1">
      <c r="A47" s="57"/>
      <c r="B47" s="231"/>
      <c r="C47" s="94"/>
      <c r="D47" s="232"/>
      <c r="E47" s="143"/>
      <c r="F47" s="149"/>
      <c r="G47" s="209"/>
      <c r="H47" s="21"/>
      <c r="I47" s="57">
        <v>5</v>
      </c>
      <c r="J47" s="172" t="s">
        <v>2205</v>
      </c>
      <c r="K47" s="209">
        <v>545</v>
      </c>
      <c r="L47" s="94">
        <v>35278</v>
      </c>
      <c r="M47" s="173" t="s">
        <v>2057</v>
      </c>
      <c r="N47" s="173" t="s">
        <v>2054</v>
      </c>
      <c r="O47" s="149">
        <v>20232</v>
      </c>
      <c r="P47" s="230">
        <v>2</v>
      </c>
      <c r="T47" s="192">
        <v>45064</v>
      </c>
      <c r="U47" s="190">
        <v>59</v>
      </c>
    </row>
    <row r="48" spans="1:21" s="18" customFormat="1" ht="33.75" customHeight="1">
      <c r="A48" s="57"/>
      <c r="B48" s="231"/>
      <c r="C48" s="94"/>
      <c r="D48" s="232"/>
      <c r="E48" s="143"/>
      <c r="F48" s="149"/>
      <c r="G48" s="209"/>
      <c r="H48" s="21"/>
      <c r="I48" s="57">
        <v>6</v>
      </c>
      <c r="J48" s="172" t="s">
        <v>2206</v>
      </c>
      <c r="K48" s="209">
        <v>614</v>
      </c>
      <c r="L48" s="94">
        <v>35349</v>
      </c>
      <c r="M48" s="173" t="s">
        <v>1711</v>
      </c>
      <c r="N48" s="173" t="s">
        <v>1709</v>
      </c>
      <c r="O48" s="149">
        <v>22077</v>
      </c>
      <c r="P48" s="230">
        <v>6</v>
      </c>
      <c r="T48" s="192">
        <v>45214</v>
      </c>
      <c r="U48" s="190">
        <v>58</v>
      </c>
    </row>
    <row r="49" spans="1:21" s="18" customFormat="1" ht="33.75" customHeight="1">
      <c r="A49" s="57"/>
      <c r="B49" s="231"/>
      <c r="C49" s="94"/>
      <c r="D49" s="232"/>
      <c r="E49" s="143"/>
      <c r="F49" s="149"/>
      <c r="G49" s="209"/>
      <c r="H49" s="21"/>
      <c r="I49" s="57">
        <v>6</v>
      </c>
      <c r="J49" s="172" t="s">
        <v>2207</v>
      </c>
      <c r="K49" s="209">
        <v>543</v>
      </c>
      <c r="L49" s="94">
        <v>35146</v>
      </c>
      <c r="M49" s="173" t="s">
        <v>2071</v>
      </c>
      <c r="N49" s="173" t="s">
        <v>2070</v>
      </c>
      <c r="O49" s="149">
        <v>21934</v>
      </c>
      <c r="P49" s="230">
        <v>5</v>
      </c>
      <c r="T49" s="192">
        <v>45364</v>
      </c>
      <c r="U49" s="190">
        <v>57</v>
      </c>
    </row>
    <row r="50" spans="1:21" s="18" customFormat="1" ht="28.5" customHeight="1">
      <c r="A50" s="604" t="s">
        <v>2256</v>
      </c>
      <c r="B50" s="604"/>
      <c r="C50" s="604"/>
      <c r="D50" s="604"/>
      <c r="E50" s="604"/>
      <c r="F50" s="604"/>
      <c r="G50" s="604"/>
      <c r="H50" s="604"/>
      <c r="I50" s="604"/>
      <c r="J50" s="604"/>
      <c r="K50" s="604"/>
      <c r="L50" s="604"/>
      <c r="M50" s="604"/>
      <c r="N50" s="604"/>
      <c r="O50" s="604"/>
      <c r="P50" s="604"/>
      <c r="T50" s="189"/>
      <c r="U50" s="190"/>
    </row>
    <row r="51" spans="1:21" ht="14.25" customHeight="1">
      <c r="A51" s="25" t="s">
        <v>18</v>
      </c>
      <c r="B51" s="25"/>
      <c r="C51" s="25"/>
      <c r="D51" s="42"/>
      <c r="E51" s="36" t="s">
        <v>0</v>
      </c>
      <c r="F51" s="150" t="s">
        <v>1</v>
      </c>
      <c r="G51" s="22"/>
      <c r="H51" s="26" t="s">
        <v>2</v>
      </c>
      <c r="I51" s="26"/>
      <c r="J51" s="26"/>
      <c r="K51" s="26"/>
      <c r="M51" s="38" t="s">
        <v>3</v>
      </c>
      <c r="N51" s="39" t="s">
        <v>3</v>
      </c>
      <c r="O51" s="146" t="s">
        <v>3</v>
      </c>
      <c r="P51" s="25"/>
      <c r="Q51" s="27"/>
      <c r="T51" s="192">
        <v>52814</v>
      </c>
      <c r="U51" s="190">
        <v>38</v>
      </c>
    </row>
    <row r="52" spans="1:21">
      <c r="E52" s="37" t="s">
        <v>1962</v>
      </c>
      <c r="T52" s="192">
        <v>53014</v>
      </c>
      <c r="U52" s="190">
        <v>37</v>
      </c>
    </row>
    <row r="53" spans="1:21">
      <c r="E53" s="37" t="s">
        <v>1769</v>
      </c>
      <c r="T53" s="192">
        <v>53214</v>
      </c>
      <c r="U53" s="190">
        <v>36</v>
      </c>
    </row>
    <row r="54" spans="1:21">
      <c r="E54" s="37" t="s">
        <v>1691</v>
      </c>
      <c r="T54" s="192">
        <v>53514</v>
      </c>
      <c r="U54" s="190">
        <v>35</v>
      </c>
    </row>
    <row r="55" spans="1:21">
      <c r="E55" s="37" t="s">
        <v>1648</v>
      </c>
      <c r="T55" s="192">
        <v>53814</v>
      </c>
      <c r="U55" s="190">
        <v>34</v>
      </c>
    </row>
    <row r="56" spans="1:21">
      <c r="E56" s="37" t="s">
        <v>1816</v>
      </c>
      <c r="T56" s="192">
        <v>54114</v>
      </c>
      <c r="U56" s="190">
        <v>33</v>
      </c>
    </row>
    <row r="57" spans="1:21">
      <c r="E57" s="37" t="s">
        <v>1795</v>
      </c>
      <c r="T57" s="192">
        <v>54414</v>
      </c>
      <c r="U57" s="190">
        <v>32</v>
      </c>
    </row>
    <row r="58" spans="1:21">
      <c r="E58" s="37" t="s">
        <v>1874</v>
      </c>
      <c r="T58" s="192">
        <v>54814</v>
      </c>
      <c r="U58" s="190">
        <v>31</v>
      </c>
    </row>
    <row r="59" spans="1:21">
      <c r="E59" s="37" t="s">
        <v>1719</v>
      </c>
      <c r="T59" s="192">
        <v>55214</v>
      </c>
      <c r="U59" s="190">
        <v>30</v>
      </c>
    </row>
    <row r="60" spans="1:21">
      <c r="E60" s="37" t="s">
        <v>1665</v>
      </c>
      <c r="T60" s="192">
        <v>55614</v>
      </c>
      <c r="U60" s="190">
        <v>29</v>
      </c>
    </row>
    <row r="61" spans="1:21">
      <c r="E61" s="37" t="s">
        <v>1973</v>
      </c>
      <c r="T61" s="192">
        <v>60014</v>
      </c>
      <c r="U61" s="190">
        <v>28</v>
      </c>
    </row>
    <row r="62" spans="1:21">
      <c r="E62" s="37" t="s">
        <v>1756</v>
      </c>
      <c r="T62" s="192">
        <v>60414</v>
      </c>
      <c r="U62" s="190">
        <v>27</v>
      </c>
    </row>
    <row r="63" spans="1:21">
      <c r="E63" s="37" t="s">
        <v>1700</v>
      </c>
      <c r="T63" s="192">
        <v>60814</v>
      </c>
      <c r="U63" s="190">
        <v>26</v>
      </c>
    </row>
    <row r="64" spans="1:21">
      <c r="E64" s="37" t="s">
        <v>1660</v>
      </c>
      <c r="T64" s="192">
        <v>61214</v>
      </c>
      <c r="U64" s="190">
        <v>25</v>
      </c>
    </row>
    <row r="65" spans="5:21">
      <c r="E65" s="37" t="s">
        <v>1806</v>
      </c>
      <c r="T65" s="192">
        <v>61614</v>
      </c>
      <c r="U65" s="190">
        <v>24</v>
      </c>
    </row>
    <row r="66" spans="5:21">
      <c r="E66" s="37" t="s">
        <v>2054</v>
      </c>
      <c r="T66" s="192">
        <v>62014</v>
      </c>
      <c r="U66" s="190">
        <v>23</v>
      </c>
    </row>
    <row r="67" spans="5:21">
      <c r="E67" s="37" t="s">
        <v>1870</v>
      </c>
      <c r="T67" s="192">
        <v>62414</v>
      </c>
      <c r="U67" s="190">
        <v>22</v>
      </c>
    </row>
    <row r="68" spans="5:21">
      <c r="E68" s="37" t="s">
        <v>1675</v>
      </c>
      <c r="T68" s="192">
        <v>62814</v>
      </c>
      <c r="U68" s="190">
        <v>21</v>
      </c>
    </row>
    <row r="69" spans="5:21">
      <c r="E69" s="37" t="s">
        <v>1832</v>
      </c>
      <c r="T69" s="192">
        <v>63214</v>
      </c>
      <c r="U69" s="190">
        <v>20</v>
      </c>
    </row>
    <row r="70" spans="5:21">
      <c r="E70" s="37" t="s">
        <v>2062</v>
      </c>
      <c r="T70" s="192">
        <v>63614</v>
      </c>
      <c r="U70" s="190">
        <v>19</v>
      </c>
    </row>
    <row r="71" spans="5:21">
      <c r="E71" s="37" t="s">
        <v>1999</v>
      </c>
      <c r="T71" s="192">
        <v>64014</v>
      </c>
      <c r="U71" s="190">
        <v>18</v>
      </c>
    </row>
    <row r="72" spans="5:21">
      <c r="E72" s="37" t="s">
        <v>2064</v>
      </c>
      <c r="T72" s="192">
        <v>64414</v>
      </c>
      <c r="U72" s="190">
        <v>17</v>
      </c>
    </row>
    <row r="73" spans="5:21">
      <c r="E73" s="37" t="s">
        <v>2026</v>
      </c>
      <c r="T73" s="192">
        <v>64814</v>
      </c>
      <c r="U73" s="190">
        <v>16</v>
      </c>
    </row>
    <row r="74" spans="5:21">
      <c r="E74" s="37" t="s">
        <v>1986</v>
      </c>
      <c r="T74" s="192">
        <v>65214</v>
      </c>
      <c r="U74" s="190">
        <v>15</v>
      </c>
    </row>
    <row r="75" spans="5:21">
      <c r="E75" s="37" t="s">
        <v>1918</v>
      </c>
      <c r="T75" s="192">
        <v>65614</v>
      </c>
      <c r="U75" s="190">
        <v>14</v>
      </c>
    </row>
    <row r="76" spans="5:21">
      <c r="E76" s="37" t="s">
        <v>1849</v>
      </c>
      <c r="T76" s="192">
        <v>70014</v>
      </c>
      <c r="U76" s="190">
        <v>13</v>
      </c>
    </row>
    <row r="77" spans="5:21">
      <c r="E77" s="37" t="s">
        <v>1940</v>
      </c>
      <c r="T77" s="192">
        <v>70414</v>
      </c>
      <c r="U77" s="190">
        <v>12</v>
      </c>
    </row>
    <row r="78" spans="5:21">
      <c r="E78" s="37" t="s">
        <v>2029</v>
      </c>
      <c r="T78" s="192">
        <v>70914</v>
      </c>
      <c r="U78" s="190">
        <v>11</v>
      </c>
    </row>
    <row r="79" spans="5:21">
      <c r="E79" s="37" t="s">
        <v>1846</v>
      </c>
      <c r="T79" s="192">
        <v>71414</v>
      </c>
      <c r="U79" s="190">
        <v>10</v>
      </c>
    </row>
    <row r="80" spans="5:21">
      <c r="E80" s="37" t="s">
        <v>1858</v>
      </c>
      <c r="T80" s="192">
        <v>71914</v>
      </c>
      <c r="U80" s="190">
        <v>9</v>
      </c>
    </row>
    <row r="81" spans="5:21">
      <c r="E81" s="37" t="s">
        <v>1709</v>
      </c>
      <c r="T81" s="192">
        <v>72414</v>
      </c>
      <c r="U81" s="190">
        <v>8</v>
      </c>
    </row>
    <row r="82" spans="5:21" ht="25.5">
      <c r="E82" s="37" t="s">
        <v>1784</v>
      </c>
      <c r="T82" s="192">
        <v>72914</v>
      </c>
      <c r="U82" s="190">
        <v>7</v>
      </c>
    </row>
    <row r="83" spans="5:21">
      <c r="E83" s="37" t="s">
        <v>1732</v>
      </c>
      <c r="T83" s="192">
        <v>73414</v>
      </c>
      <c r="U83" s="190">
        <v>6</v>
      </c>
    </row>
    <row r="84" spans="5:21">
      <c r="E84" s="37" t="s">
        <v>1677</v>
      </c>
      <c r="T84" s="192">
        <v>73914</v>
      </c>
      <c r="U84" s="190">
        <v>5</v>
      </c>
    </row>
    <row r="85" spans="5:21">
      <c r="E85" s="37" t="s">
        <v>1955</v>
      </c>
      <c r="T85" s="192">
        <v>74414</v>
      </c>
      <c r="U85" s="190">
        <v>4</v>
      </c>
    </row>
    <row r="86" spans="5:21">
      <c r="E86" s="37" t="s">
        <v>1772</v>
      </c>
      <c r="T86" s="192">
        <v>74914</v>
      </c>
      <c r="U86" s="190">
        <v>3</v>
      </c>
    </row>
    <row r="87" spans="5:21">
      <c r="E87" s="37" t="s">
        <v>2070</v>
      </c>
      <c r="T87" s="192">
        <v>75414</v>
      </c>
      <c r="U87" s="190">
        <v>2</v>
      </c>
    </row>
    <row r="88" spans="5:21">
      <c r="E88" s="37" t="s">
        <v>1903</v>
      </c>
      <c r="T88" s="192">
        <v>80014</v>
      </c>
      <c r="U88" s="190">
        <v>1</v>
      </c>
    </row>
    <row r="89" spans="5:21">
      <c r="E89" s="37" t="s">
        <v>2040</v>
      </c>
    </row>
    <row r="90" spans="5:21">
      <c r="E90" s="37" t="s">
        <v>1744</v>
      </c>
    </row>
    <row r="91" spans="5:21">
      <c r="E91" s="37" t="s">
        <v>2073</v>
      </c>
    </row>
    <row r="92" spans="5:21">
      <c r="E92" s="37" t="s">
        <v>1828</v>
      </c>
    </row>
    <row r="93" spans="5:21">
      <c r="E93" s="37" t="s">
        <v>1942</v>
      </c>
    </row>
    <row r="94" spans="5:21">
      <c r="E94" s="37" t="s">
        <v>1887</v>
      </c>
    </row>
    <row r="95" spans="5:21">
      <c r="E95" s="37" t="s">
        <v>2066</v>
      </c>
    </row>
    <row r="96" spans="5:21">
      <c r="E96" s="37" t="s">
        <v>1948</v>
      </c>
    </row>
    <row r="97" spans="5:5">
      <c r="E97" s="37" t="s">
        <v>2258</v>
      </c>
    </row>
  </sheetData>
  <mergeCells count="19">
    <mergeCell ref="N4:P4"/>
    <mergeCell ref="N5:P5"/>
    <mergeCell ref="A6:A7"/>
    <mergeCell ref="B6:B7"/>
    <mergeCell ref="C6:C7"/>
    <mergeCell ref="D6:D7"/>
    <mergeCell ref="E6:E7"/>
    <mergeCell ref="F6:F7"/>
    <mergeCell ref="G6:G7"/>
    <mergeCell ref="A50:P50"/>
    <mergeCell ref="A4:C4"/>
    <mergeCell ref="A1:P1"/>
    <mergeCell ref="A2:P2"/>
    <mergeCell ref="A3:C3"/>
    <mergeCell ref="D3:E3"/>
    <mergeCell ref="F3:G3"/>
    <mergeCell ref="H3:L3"/>
    <mergeCell ref="N3:P3"/>
    <mergeCell ref="D4:E4"/>
  </mergeCells>
  <conditionalFormatting sqref="F8:F49">
    <cfRule type="cellIs" dxfId="59" priority="1" stopIfTrue="1" operator="between">
      <formula>14300</formula>
      <formula>14917</formula>
    </cfRule>
  </conditionalFormatting>
  <printOptions horizontalCentered="1"/>
  <pageMargins left="0.27559055118110237" right="0.19685039370078741" top="0.53" bottom="0.35433070866141736" header="0.39370078740157483" footer="0.27559055118110237"/>
  <pageSetup paperSize="9" scale="49"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sheetPr>
    <tabColor rgb="FF7030A0"/>
  </sheetPr>
  <dimension ref="A1:U96"/>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10" style="22" bestFit="1" customWidth="1"/>
    <col min="3" max="3" width="14.42578125" style="20" customWidth="1"/>
    <col min="4" max="4" width="22.140625" style="37" customWidth="1"/>
    <col min="5" max="5" width="32.85546875" style="37" customWidth="1"/>
    <col min="6" max="6" width="10.42578125" style="147" bestFit="1" customWidth="1"/>
    <col min="7" max="7" width="7.5703125" style="23" customWidth="1"/>
    <col min="8" max="8" width="2.140625" style="20" customWidth="1"/>
    <col min="9" max="9" width="4.42578125" style="22" customWidth="1"/>
    <col min="10" max="10" width="19.42578125" style="22" hidden="1" customWidth="1"/>
    <col min="11" max="11" width="6.5703125" style="22" customWidth="1"/>
    <col min="12" max="12" width="15" style="24" customWidth="1"/>
    <col min="13" max="13" width="19" style="40" bestFit="1" customWidth="1"/>
    <col min="14" max="14" width="37.5703125" style="40" customWidth="1"/>
    <col min="15" max="15" width="10.42578125" style="147" bestFit="1"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351</v>
      </c>
      <c r="E3" s="590"/>
      <c r="F3" s="591" t="s">
        <v>514</v>
      </c>
      <c r="G3" s="591"/>
      <c r="H3" s="607" t="s">
        <v>1274</v>
      </c>
      <c r="I3" s="607"/>
      <c r="J3" s="607"/>
      <c r="K3" s="607"/>
      <c r="L3" s="607"/>
      <c r="M3" s="184" t="s">
        <v>513</v>
      </c>
      <c r="N3" s="593" t="s">
        <v>1296</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2228</v>
      </c>
      <c r="O4" s="595"/>
      <c r="P4" s="595"/>
      <c r="T4" s="188">
        <v>1166</v>
      </c>
      <c r="U4" s="187">
        <v>97</v>
      </c>
    </row>
    <row r="5" spans="1:21" s="10" customFormat="1" ht="15" customHeight="1">
      <c r="A5" s="12"/>
      <c r="B5" s="12"/>
      <c r="C5" s="13"/>
      <c r="D5" s="14"/>
      <c r="E5" s="15"/>
      <c r="F5" s="148"/>
      <c r="G5" s="15"/>
      <c r="H5" s="15"/>
      <c r="I5" s="12"/>
      <c r="J5" s="12"/>
      <c r="K5" s="12"/>
      <c r="L5" s="16"/>
      <c r="M5" s="17"/>
      <c r="N5" s="608">
        <v>42135.584302662035</v>
      </c>
      <c r="O5" s="608"/>
      <c r="P5" s="608"/>
      <c r="T5" s="191">
        <v>41714</v>
      </c>
      <c r="U5" s="187">
        <v>96</v>
      </c>
    </row>
    <row r="6" spans="1:21" s="18" customFormat="1" ht="18.75" customHeight="1">
      <c r="A6" s="597" t="s">
        <v>11</v>
      </c>
      <c r="B6" s="598" t="s">
        <v>86</v>
      </c>
      <c r="C6" s="600" t="s">
        <v>97</v>
      </c>
      <c r="D6" s="601" t="s">
        <v>13</v>
      </c>
      <c r="E6" s="601" t="s">
        <v>505</v>
      </c>
      <c r="F6" s="609" t="s">
        <v>14</v>
      </c>
      <c r="G6" s="602" t="s">
        <v>202</v>
      </c>
      <c r="I6" s="201" t="s">
        <v>15</v>
      </c>
      <c r="J6" s="202"/>
      <c r="K6" s="202"/>
      <c r="L6" s="202"/>
      <c r="M6" s="202"/>
      <c r="N6" s="202"/>
      <c r="O6" s="202"/>
      <c r="P6" s="203"/>
      <c r="T6" s="192">
        <v>41774</v>
      </c>
      <c r="U6" s="190">
        <v>95</v>
      </c>
    </row>
    <row r="7" spans="1:21" ht="26.25" customHeight="1">
      <c r="A7" s="597"/>
      <c r="B7" s="599"/>
      <c r="C7" s="600"/>
      <c r="D7" s="601"/>
      <c r="E7" s="601"/>
      <c r="F7" s="609"/>
      <c r="G7" s="603"/>
      <c r="H7" s="19"/>
      <c r="I7" s="35" t="s">
        <v>11</v>
      </c>
      <c r="J7" s="35" t="s">
        <v>87</v>
      </c>
      <c r="K7" s="35" t="s">
        <v>86</v>
      </c>
      <c r="L7" s="96" t="s">
        <v>12</v>
      </c>
      <c r="M7" s="97" t="s">
        <v>13</v>
      </c>
      <c r="N7" s="97" t="s">
        <v>505</v>
      </c>
      <c r="O7" s="145" t="s">
        <v>14</v>
      </c>
      <c r="P7" s="35" t="s">
        <v>27</v>
      </c>
      <c r="T7" s="192">
        <v>41834</v>
      </c>
      <c r="U7" s="190">
        <v>94</v>
      </c>
    </row>
    <row r="8" spans="1:21" s="18" customFormat="1" ht="43.5" customHeight="1">
      <c r="A8" s="57">
        <v>1</v>
      </c>
      <c r="B8" s="231">
        <v>531</v>
      </c>
      <c r="C8" s="94">
        <v>33106</v>
      </c>
      <c r="D8" s="232" t="s">
        <v>2044</v>
      </c>
      <c r="E8" s="143" t="s">
        <v>2040</v>
      </c>
      <c r="F8" s="149">
        <v>90632</v>
      </c>
      <c r="G8" s="209">
        <v>27</v>
      </c>
      <c r="H8" s="21"/>
      <c r="I8" s="57">
        <v>1</v>
      </c>
      <c r="J8" s="172" t="s">
        <v>360</v>
      </c>
      <c r="K8" s="209">
        <v>551</v>
      </c>
      <c r="L8" s="94">
        <v>32608</v>
      </c>
      <c r="M8" s="173" t="s">
        <v>1653</v>
      </c>
      <c r="N8" s="173" t="s">
        <v>1648</v>
      </c>
      <c r="O8" s="149">
        <v>95305</v>
      </c>
      <c r="P8" s="230">
        <v>8</v>
      </c>
      <c r="T8" s="192">
        <v>41894</v>
      </c>
      <c r="U8" s="190">
        <v>93</v>
      </c>
    </row>
    <row r="9" spans="1:21" s="18" customFormat="1" ht="43.5" customHeight="1">
      <c r="A9" s="57">
        <v>2</v>
      </c>
      <c r="B9" s="231">
        <v>677</v>
      </c>
      <c r="C9" s="94">
        <v>0</v>
      </c>
      <c r="D9" s="232" t="s">
        <v>1776</v>
      </c>
      <c r="E9" s="143" t="s">
        <v>1772</v>
      </c>
      <c r="F9" s="149">
        <v>91113</v>
      </c>
      <c r="G9" s="209">
        <v>26</v>
      </c>
      <c r="H9" s="21"/>
      <c r="I9" s="57">
        <v>2</v>
      </c>
      <c r="J9" s="172" t="s">
        <v>361</v>
      </c>
      <c r="K9" s="209">
        <v>780</v>
      </c>
      <c r="L9" s="94">
        <v>33530</v>
      </c>
      <c r="M9" s="173" t="s">
        <v>1893</v>
      </c>
      <c r="N9" s="173" t="s">
        <v>1887</v>
      </c>
      <c r="O9" s="149">
        <v>94820</v>
      </c>
      <c r="P9" s="230">
        <v>7</v>
      </c>
      <c r="T9" s="192">
        <v>41954</v>
      </c>
      <c r="U9" s="190">
        <v>92</v>
      </c>
    </row>
    <row r="10" spans="1:21" s="18" customFormat="1" ht="43.5" customHeight="1">
      <c r="A10" s="57">
        <v>3</v>
      </c>
      <c r="B10" s="231">
        <v>603</v>
      </c>
      <c r="C10" s="94">
        <v>32406</v>
      </c>
      <c r="D10" s="232" t="s">
        <v>1696</v>
      </c>
      <c r="E10" s="143" t="s">
        <v>1691</v>
      </c>
      <c r="F10" s="149">
        <v>91772</v>
      </c>
      <c r="G10" s="209">
        <v>25</v>
      </c>
      <c r="H10" s="21"/>
      <c r="I10" s="57">
        <v>3</v>
      </c>
      <c r="J10" s="172" t="s">
        <v>362</v>
      </c>
      <c r="K10" s="209">
        <v>877</v>
      </c>
      <c r="L10" s="94" t="s">
        <v>2012</v>
      </c>
      <c r="M10" s="173" t="s">
        <v>2013</v>
      </c>
      <c r="N10" s="173" t="s">
        <v>1999</v>
      </c>
      <c r="O10" s="149">
        <v>100526</v>
      </c>
      <c r="P10" s="230">
        <v>9</v>
      </c>
      <c r="T10" s="192">
        <v>42014</v>
      </c>
      <c r="U10" s="190">
        <v>91</v>
      </c>
    </row>
    <row r="11" spans="1:21" s="18" customFormat="1" ht="43.5" customHeight="1">
      <c r="A11" s="57">
        <v>4</v>
      </c>
      <c r="B11" s="231">
        <v>623</v>
      </c>
      <c r="C11" s="94">
        <v>34941</v>
      </c>
      <c r="D11" s="232" t="s">
        <v>1722</v>
      </c>
      <c r="E11" s="143" t="s">
        <v>1719</v>
      </c>
      <c r="F11" s="149">
        <v>93756</v>
      </c>
      <c r="G11" s="209">
        <v>24</v>
      </c>
      <c r="H11" s="21"/>
      <c r="I11" s="57">
        <v>4</v>
      </c>
      <c r="J11" s="172" t="s">
        <v>363</v>
      </c>
      <c r="K11" s="209">
        <v>603</v>
      </c>
      <c r="L11" s="94">
        <v>32406</v>
      </c>
      <c r="M11" s="173" t="s">
        <v>1696</v>
      </c>
      <c r="N11" s="173" t="s">
        <v>1691</v>
      </c>
      <c r="O11" s="149">
        <v>91772</v>
      </c>
      <c r="P11" s="230">
        <v>3</v>
      </c>
      <c r="T11" s="192">
        <v>42084</v>
      </c>
      <c r="U11" s="190">
        <v>90</v>
      </c>
    </row>
    <row r="12" spans="1:21" s="18" customFormat="1" ht="43.5" customHeight="1">
      <c r="A12" s="57">
        <v>5</v>
      </c>
      <c r="B12" s="231">
        <v>507</v>
      </c>
      <c r="C12" s="94">
        <v>34981</v>
      </c>
      <c r="D12" s="232" t="s">
        <v>2032</v>
      </c>
      <c r="E12" s="143" t="s">
        <v>2029</v>
      </c>
      <c r="F12" s="149">
        <v>94286</v>
      </c>
      <c r="G12" s="209">
        <v>23</v>
      </c>
      <c r="H12" s="21"/>
      <c r="I12" s="57">
        <v>5</v>
      </c>
      <c r="J12" s="172" t="s">
        <v>364</v>
      </c>
      <c r="K12" s="209">
        <v>623</v>
      </c>
      <c r="L12" s="94">
        <v>34941</v>
      </c>
      <c r="M12" s="173" t="s">
        <v>1722</v>
      </c>
      <c r="N12" s="173" t="s">
        <v>1719</v>
      </c>
      <c r="O12" s="149">
        <v>93756</v>
      </c>
      <c r="P12" s="230">
        <v>4</v>
      </c>
      <c r="T12" s="192">
        <v>42154</v>
      </c>
      <c r="U12" s="190">
        <v>89</v>
      </c>
    </row>
    <row r="13" spans="1:21" s="18" customFormat="1" ht="43.5" customHeight="1">
      <c r="A13" s="57">
        <v>6</v>
      </c>
      <c r="B13" s="231">
        <v>695</v>
      </c>
      <c r="C13" s="94">
        <v>0</v>
      </c>
      <c r="D13" s="232" t="s">
        <v>1789</v>
      </c>
      <c r="E13" s="143" t="s">
        <v>1784</v>
      </c>
      <c r="F13" s="149">
        <v>94694</v>
      </c>
      <c r="G13" s="209">
        <v>22</v>
      </c>
      <c r="H13" s="21"/>
      <c r="I13" s="57">
        <v>6</v>
      </c>
      <c r="J13" s="172" t="s">
        <v>365</v>
      </c>
      <c r="K13" s="209">
        <v>507</v>
      </c>
      <c r="L13" s="94">
        <v>34981</v>
      </c>
      <c r="M13" s="173" t="s">
        <v>2032</v>
      </c>
      <c r="N13" s="173" t="s">
        <v>2029</v>
      </c>
      <c r="O13" s="149">
        <v>94286</v>
      </c>
      <c r="P13" s="230">
        <v>5</v>
      </c>
      <c r="T13" s="192">
        <v>42224</v>
      </c>
      <c r="U13" s="190">
        <v>88</v>
      </c>
    </row>
    <row r="14" spans="1:21" s="18" customFormat="1" ht="43.5" customHeight="1">
      <c r="A14" s="57">
        <v>7</v>
      </c>
      <c r="B14" s="231">
        <v>780</v>
      </c>
      <c r="C14" s="94">
        <v>33530</v>
      </c>
      <c r="D14" s="232" t="s">
        <v>1893</v>
      </c>
      <c r="E14" s="143" t="s">
        <v>1887</v>
      </c>
      <c r="F14" s="149">
        <v>94820</v>
      </c>
      <c r="G14" s="209">
        <v>21</v>
      </c>
      <c r="H14" s="21"/>
      <c r="I14" s="57">
        <v>7</v>
      </c>
      <c r="J14" s="172" t="s">
        <v>366</v>
      </c>
      <c r="K14" s="209">
        <v>717</v>
      </c>
      <c r="L14" s="94">
        <v>34654</v>
      </c>
      <c r="M14" s="173" t="s">
        <v>1819</v>
      </c>
      <c r="N14" s="173" t="s">
        <v>1816</v>
      </c>
      <c r="O14" s="149">
        <v>124078</v>
      </c>
      <c r="P14" s="230">
        <v>12</v>
      </c>
      <c r="T14" s="192">
        <v>42294</v>
      </c>
      <c r="U14" s="190">
        <v>87</v>
      </c>
    </row>
    <row r="15" spans="1:21" s="18" customFormat="1" ht="43.5" customHeight="1">
      <c r="A15" s="57">
        <v>8</v>
      </c>
      <c r="B15" s="231">
        <v>551</v>
      </c>
      <c r="C15" s="94">
        <v>32608</v>
      </c>
      <c r="D15" s="232" t="s">
        <v>1653</v>
      </c>
      <c r="E15" s="143" t="s">
        <v>1648</v>
      </c>
      <c r="F15" s="149">
        <v>95305</v>
      </c>
      <c r="G15" s="209">
        <v>20</v>
      </c>
      <c r="H15" s="21"/>
      <c r="I15" s="57">
        <v>8</v>
      </c>
      <c r="J15" s="172" t="s">
        <v>367</v>
      </c>
      <c r="K15" s="209">
        <v>531</v>
      </c>
      <c r="L15" s="94">
        <v>33106</v>
      </c>
      <c r="M15" s="173" t="s">
        <v>2044</v>
      </c>
      <c r="N15" s="173" t="s">
        <v>2040</v>
      </c>
      <c r="O15" s="149">
        <v>90632</v>
      </c>
      <c r="P15" s="230">
        <v>1</v>
      </c>
      <c r="T15" s="192">
        <v>42364</v>
      </c>
      <c r="U15" s="190">
        <v>86</v>
      </c>
    </row>
    <row r="16" spans="1:21" s="18" customFormat="1" ht="43.5" customHeight="1">
      <c r="A16" s="57">
        <v>9</v>
      </c>
      <c r="B16" s="231">
        <v>877</v>
      </c>
      <c r="C16" s="94" t="s">
        <v>2012</v>
      </c>
      <c r="D16" s="232" t="s">
        <v>2013</v>
      </c>
      <c r="E16" s="143" t="s">
        <v>1999</v>
      </c>
      <c r="F16" s="149">
        <v>100526</v>
      </c>
      <c r="G16" s="209">
        <v>19</v>
      </c>
      <c r="H16" s="21"/>
      <c r="I16" s="57">
        <v>9</v>
      </c>
      <c r="J16" s="172" t="s">
        <v>368</v>
      </c>
      <c r="K16" s="209">
        <v>677</v>
      </c>
      <c r="L16" s="94">
        <v>0</v>
      </c>
      <c r="M16" s="173" t="s">
        <v>1776</v>
      </c>
      <c r="N16" s="173" t="s">
        <v>1772</v>
      </c>
      <c r="O16" s="149">
        <v>91113</v>
      </c>
      <c r="P16" s="230">
        <v>2</v>
      </c>
      <c r="T16" s="192">
        <v>42434</v>
      </c>
      <c r="U16" s="190">
        <v>85</v>
      </c>
    </row>
    <row r="17" spans="1:21" s="18" customFormat="1" ht="43.5" customHeight="1">
      <c r="A17" s="57">
        <v>10</v>
      </c>
      <c r="B17" s="231">
        <v>760</v>
      </c>
      <c r="C17" s="94">
        <v>32998</v>
      </c>
      <c r="D17" s="232" t="s">
        <v>1860</v>
      </c>
      <c r="E17" s="143" t="s">
        <v>1858</v>
      </c>
      <c r="F17" s="149">
        <v>100606</v>
      </c>
      <c r="G17" s="209">
        <v>18</v>
      </c>
      <c r="H17" s="21"/>
      <c r="I17" s="57">
        <v>10</v>
      </c>
      <c r="J17" s="172" t="s">
        <v>369</v>
      </c>
      <c r="K17" s="209">
        <v>695</v>
      </c>
      <c r="L17" s="94">
        <v>0</v>
      </c>
      <c r="M17" s="173" t="s">
        <v>1789</v>
      </c>
      <c r="N17" s="173" t="s">
        <v>1784</v>
      </c>
      <c r="O17" s="149">
        <v>94694</v>
      </c>
      <c r="P17" s="230">
        <v>6</v>
      </c>
      <c r="T17" s="192">
        <v>42504</v>
      </c>
      <c r="U17" s="190">
        <v>84</v>
      </c>
    </row>
    <row r="18" spans="1:21" s="18" customFormat="1" ht="43.5" customHeight="1">
      <c r="A18" s="57">
        <v>11</v>
      </c>
      <c r="B18" s="231">
        <v>729</v>
      </c>
      <c r="C18" s="94">
        <v>34766</v>
      </c>
      <c r="D18" s="232" t="s">
        <v>1830</v>
      </c>
      <c r="E18" s="143" t="s">
        <v>1828</v>
      </c>
      <c r="F18" s="149">
        <v>100980</v>
      </c>
      <c r="G18" s="209">
        <v>17</v>
      </c>
      <c r="H18" s="21"/>
      <c r="I18" s="57">
        <v>11</v>
      </c>
      <c r="J18" s="172" t="s">
        <v>370</v>
      </c>
      <c r="K18" s="209">
        <v>537</v>
      </c>
      <c r="L18" s="94">
        <v>34127</v>
      </c>
      <c r="M18" s="173" t="s">
        <v>1801</v>
      </c>
      <c r="N18" s="173" t="s">
        <v>1795</v>
      </c>
      <c r="O18" s="149">
        <v>150470</v>
      </c>
      <c r="P18" s="230">
        <v>13</v>
      </c>
      <c r="T18" s="192">
        <v>42574</v>
      </c>
      <c r="U18" s="190">
        <v>83</v>
      </c>
    </row>
    <row r="19" spans="1:21" s="18" customFormat="1" ht="43.5" customHeight="1">
      <c r="A19" s="57">
        <v>12</v>
      </c>
      <c r="B19" s="231">
        <v>570</v>
      </c>
      <c r="C19" s="94">
        <v>34455</v>
      </c>
      <c r="D19" s="232" t="s">
        <v>1669</v>
      </c>
      <c r="E19" s="143" t="s">
        <v>1665</v>
      </c>
      <c r="F19" s="149">
        <v>102257</v>
      </c>
      <c r="G19" s="209">
        <v>16</v>
      </c>
      <c r="H19" s="21"/>
      <c r="I19" s="57">
        <v>12</v>
      </c>
      <c r="J19" s="172" t="s">
        <v>371</v>
      </c>
      <c r="K19" s="209">
        <v>547</v>
      </c>
      <c r="L19" s="94">
        <v>35176</v>
      </c>
      <c r="M19" s="173" t="s">
        <v>2058</v>
      </c>
      <c r="N19" s="173" t="s">
        <v>2054</v>
      </c>
      <c r="O19" s="149">
        <v>102962</v>
      </c>
      <c r="P19" s="230">
        <v>11</v>
      </c>
      <c r="T19" s="192">
        <v>42654</v>
      </c>
      <c r="U19" s="190">
        <v>82</v>
      </c>
    </row>
    <row r="20" spans="1:21" s="18" customFormat="1" ht="43.5" customHeight="1">
      <c r="A20" s="57">
        <v>13</v>
      </c>
      <c r="B20" s="231">
        <v>547</v>
      </c>
      <c r="C20" s="94">
        <v>35176</v>
      </c>
      <c r="D20" s="232" t="s">
        <v>2058</v>
      </c>
      <c r="E20" s="143" t="s">
        <v>2054</v>
      </c>
      <c r="F20" s="149">
        <v>102962</v>
      </c>
      <c r="G20" s="209">
        <v>15</v>
      </c>
      <c r="H20" s="21"/>
      <c r="I20" s="57">
        <v>13</v>
      </c>
      <c r="J20" s="172" t="s">
        <v>1165</v>
      </c>
      <c r="K20" s="209">
        <v>729</v>
      </c>
      <c r="L20" s="94">
        <v>34766</v>
      </c>
      <c r="M20" s="173" t="s">
        <v>1830</v>
      </c>
      <c r="N20" s="173" t="s">
        <v>1828</v>
      </c>
      <c r="O20" s="149">
        <v>100980</v>
      </c>
      <c r="P20" s="230">
        <v>10</v>
      </c>
      <c r="T20" s="192">
        <v>42734</v>
      </c>
      <c r="U20" s="190">
        <v>81</v>
      </c>
    </row>
    <row r="21" spans="1:21" s="18" customFormat="1" ht="33.75" customHeight="1">
      <c r="A21" s="57">
        <v>14</v>
      </c>
      <c r="B21" s="231">
        <v>654</v>
      </c>
      <c r="C21" s="94">
        <v>33241</v>
      </c>
      <c r="D21" s="232" t="s">
        <v>1746</v>
      </c>
      <c r="E21" s="143" t="s">
        <v>1744</v>
      </c>
      <c r="F21" s="149">
        <v>103797</v>
      </c>
      <c r="G21" s="209">
        <v>14</v>
      </c>
      <c r="H21" s="21"/>
      <c r="I21" s="57">
        <v>14</v>
      </c>
      <c r="J21" s="172" t="s">
        <v>1166</v>
      </c>
      <c r="K21" s="209" t="s">
        <v>1705</v>
      </c>
      <c r="L21" s="94" t="s">
        <v>1705</v>
      </c>
      <c r="M21" s="173" t="s">
        <v>1705</v>
      </c>
      <c r="N21" s="173" t="s">
        <v>1705</v>
      </c>
      <c r="O21" s="149"/>
      <c r="P21" s="230"/>
      <c r="T21" s="192">
        <v>42814</v>
      </c>
      <c r="U21" s="190">
        <v>80</v>
      </c>
    </row>
    <row r="22" spans="1:21" s="18" customFormat="1" ht="33.75" customHeight="1">
      <c r="A22" s="57">
        <v>15</v>
      </c>
      <c r="B22" s="231">
        <v>648</v>
      </c>
      <c r="C22" s="94">
        <v>35234</v>
      </c>
      <c r="D22" s="232" t="s">
        <v>1737</v>
      </c>
      <c r="E22" s="143" t="s">
        <v>1732</v>
      </c>
      <c r="F22" s="149">
        <v>104011</v>
      </c>
      <c r="G22" s="209">
        <v>13</v>
      </c>
      <c r="H22" s="21"/>
      <c r="I22" s="57">
        <v>15</v>
      </c>
      <c r="J22" s="172" t="s">
        <v>1167</v>
      </c>
      <c r="K22" s="209" t="s">
        <v>1705</v>
      </c>
      <c r="L22" s="94" t="s">
        <v>1705</v>
      </c>
      <c r="M22" s="173" t="s">
        <v>1705</v>
      </c>
      <c r="N22" s="173" t="s">
        <v>1705</v>
      </c>
      <c r="O22" s="149"/>
      <c r="P22" s="230"/>
      <c r="T22" s="192">
        <v>42894</v>
      </c>
      <c r="U22" s="190">
        <v>79</v>
      </c>
    </row>
    <row r="23" spans="1:21" s="18" customFormat="1" ht="33.75" customHeight="1">
      <c r="A23" s="57">
        <v>16</v>
      </c>
      <c r="B23" s="231">
        <v>593</v>
      </c>
      <c r="C23" s="94">
        <v>34177</v>
      </c>
      <c r="D23" s="232" t="s">
        <v>1680</v>
      </c>
      <c r="E23" s="143" t="s">
        <v>1677</v>
      </c>
      <c r="F23" s="149">
        <v>111315</v>
      </c>
      <c r="G23" s="209">
        <v>12</v>
      </c>
      <c r="H23" s="21"/>
      <c r="I23" s="57">
        <v>16</v>
      </c>
      <c r="J23" s="172" t="s">
        <v>1168</v>
      </c>
      <c r="K23" s="209" t="s">
        <v>1705</v>
      </c>
      <c r="L23" s="94" t="s">
        <v>1705</v>
      </c>
      <c r="M23" s="173" t="s">
        <v>1705</v>
      </c>
      <c r="N23" s="173" t="s">
        <v>1705</v>
      </c>
      <c r="O23" s="149"/>
      <c r="P23" s="230"/>
      <c r="T23" s="192">
        <v>42974</v>
      </c>
      <c r="U23" s="190">
        <v>78</v>
      </c>
    </row>
    <row r="24" spans="1:21" s="18" customFormat="1" ht="33.75" customHeight="1">
      <c r="A24" s="57">
        <v>17</v>
      </c>
      <c r="B24" s="231">
        <v>737</v>
      </c>
      <c r="C24" s="94">
        <v>33404</v>
      </c>
      <c r="D24" s="232" t="s">
        <v>1837</v>
      </c>
      <c r="E24" s="143" t="s">
        <v>1832</v>
      </c>
      <c r="F24" s="149">
        <v>112618</v>
      </c>
      <c r="G24" s="209">
        <v>11</v>
      </c>
      <c r="H24" s="21"/>
      <c r="I24" s="57">
        <v>17</v>
      </c>
      <c r="J24" s="172" t="s">
        <v>1169</v>
      </c>
      <c r="K24" s="209" t="s">
        <v>1705</v>
      </c>
      <c r="L24" s="94" t="s">
        <v>1705</v>
      </c>
      <c r="M24" s="173" t="s">
        <v>1705</v>
      </c>
      <c r="N24" s="173" t="s">
        <v>1705</v>
      </c>
      <c r="O24" s="149"/>
      <c r="P24" s="230"/>
      <c r="T24" s="192">
        <v>43054</v>
      </c>
      <c r="U24" s="190">
        <v>77</v>
      </c>
    </row>
    <row r="25" spans="1:21" s="18" customFormat="1" ht="33.75" customHeight="1">
      <c r="A25" s="57">
        <v>18</v>
      </c>
      <c r="B25" s="231">
        <v>747</v>
      </c>
      <c r="C25" s="94">
        <v>32512</v>
      </c>
      <c r="D25" s="232" t="s">
        <v>1852</v>
      </c>
      <c r="E25" s="143" t="s">
        <v>1849</v>
      </c>
      <c r="F25" s="149">
        <v>114640</v>
      </c>
      <c r="G25" s="209">
        <v>10</v>
      </c>
      <c r="H25" s="21"/>
      <c r="I25" s="57">
        <v>18</v>
      </c>
      <c r="J25" s="172" t="s">
        <v>1170</v>
      </c>
      <c r="K25" s="209" t="s">
        <v>1705</v>
      </c>
      <c r="L25" s="94" t="s">
        <v>1705</v>
      </c>
      <c r="M25" s="173" t="s">
        <v>1705</v>
      </c>
      <c r="N25" s="173" t="s">
        <v>1705</v>
      </c>
      <c r="O25" s="149"/>
      <c r="P25" s="230"/>
      <c r="T25" s="192">
        <v>43134</v>
      </c>
      <c r="U25" s="190">
        <v>76</v>
      </c>
    </row>
    <row r="26" spans="1:21" s="18" customFormat="1" ht="33.75" customHeight="1">
      <c r="A26" s="57">
        <v>19</v>
      </c>
      <c r="B26" s="231">
        <v>668</v>
      </c>
      <c r="C26" s="94">
        <v>33619</v>
      </c>
      <c r="D26" s="232" t="s">
        <v>1759</v>
      </c>
      <c r="E26" s="143" t="s">
        <v>1756</v>
      </c>
      <c r="F26" s="149">
        <v>121790</v>
      </c>
      <c r="G26" s="209">
        <v>9</v>
      </c>
      <c r="H26" s="21"/>
      <c r="I26" s="57">
        <v>19</v>
      </c>
      <c r="J26" s="172" t="s">
        <v>1171</v>
      </c>
      <c r="K26" s="209" t="s">
        <v>1705</v>
      </c>
      <c r="L26" s="94" t="s">
        <v>1705</v>
      </c>
      <c r="M26" s="173" t="s">
        <v>1705</v>
      </c>
      <c r="N26" s="173" t="s">
        <v>1705</v>
      </c>
      <c r="O26" s="149"/>
      <c r="P26" s="230"/>
      <c r="T26" s="192">
        <v>43214</v>
      </c>
      <c r="U26" s="190">
        <v>75</v>
      </c>
    </row>
    <row r="27" spans="1:21" s="18" customFormat="1" ht="33.75" customHeight="1">
      <c r="A27" s="57">
        <v>20</v>
      </c>
      <c r="B27" s="231">
        <v>795</v>
      </c>
      <c r="C27" s="94">
        <v>32874</v>
      </c>
      <c r="D27" s="232" t="s">
        <v>1905</v>
      </c>
      <c r="E27" s="143" t="s">
        <v>1903</v>
      </c>
      <c r="F27" s="149">
        <v>123350</v>
      </c>
      <c r="G27" s="209">
        <v>8</v>
      </c>
      <c r="H27" s="21"/>
      <c r="I27" s="57">
        <v>20</v>
      </c>
      <c r="J27" s="172" t="s">
        <v>1172</v>
      </c>
      <c r="K27" s="209" t="s">
        <v>1705</v>
      </c>
      <c r="L27" s="94" t="s">
        <v>1705</v>
      </c>
      <c r="M27" s="173" t="s">
        <v>1705</v>
      </c>
      <c r="N27" s="173" t="s">
        <v>1705</v>
      </c>
      <c r="O27" s="149"/>
      <c r="P27" s="230"/>
      <c r="T27" s="192">
        <v>43314</v>
      </c>
      <c r="U27" s="190">
        <v>74</v>
      </c>
    </row>
    <row r="28" spans="1:21" s="18" customFormat="1" ht="33.75" customHeight="1">
      <c r="A28" s="57">
        <v>21</v>
      </c>
      <c r="B28" s="231">
        <v>778</v>
      </c>
      <c r="C28" s="94">
        <v>33535</v>
      </c>
      <c r="D28" s="232" t="s">
        <v>1876</v>
      </c>
      <c r="E28" s="143" t="s">
        <v>1874</v>
      </c>
      <c r="F28" s="149">
        <v>123826</v>
      </c>
      <c r="G28" s="209">
        <v>7</v>
      </c>
      <c r="H28" s="21"/>
      <c r="I28" s="201" t="s">
        <v>16</v>
      </c>
      <c r="J28" s="202"/>
      <c r="K28" s="202"/>
      <c r="L28" s="202"/>
      <c r="M28" s="202"/>
      <c r="N28" s="202"/>
      <c r="O28" s="202"/>
      <c r="P28" s="203"/>
      <c r="T28" s="192">
        <v>43414</v>
      </c>
      <c r="U28" s="190">
        <v>73</v>
      </c>
    </row>
    <row r="29" spans="1:21" s="18" customFormat="1" ht="33.75" customHeight="1">
      <c r="A29" s="57">
        <v>22</v>
      </c>
      <c r="B29" s="231">
        <v>717</v>
      </c>
      <c r="C29" s="94">
        <v>34654</v>
      </c>
      <c r="D29" s="232" t="s">
        <v>1819</v>
      </c>
      <c r="E29" s="143" t="s">
        <v>1816</v>
      </c>
      <c r="F29" s="149">
        <v>124078</v>
      </c>
      <c r="G29" s="209">
        <v>6</v>
      </c>
      <c r="H29" s="21"/>
      <c r="I29" s="35" t="s">
        <v>11</v>
      </c>
      <c r="J29" s="35" t="s">
        <v>87</v>
      </c>
      <c r="K29" s="35" t="s">
        <v>86</v>
      </c>
      <c r="L29" s="96" t="s">
        <v>12</v>
      </c>
      <c r="M29" s="97" t="s">
        <v>13</v>
      </c>
      <c r="N29" s="97" t="s">
        <v>505</v>
      </c>
      <c r="O29" s="145" t="s">
        <v>14</v>
      </c>
      <c r="P29" s="35" t="s">
        <v>27</v>
      </c>
      <c r="T29" s="192">
        <v>43514</v>
      </c>
      <c r="U29" s="190">
        <v>72</v>
      </c>
    </row>
    <row r="30" spans="1:21" s="18" customFormat="1" ht="50.25" customHeight="1">
      <c r="A30" s="57">
        <v>23</v>
      </c>
      <c r="B30" s="231">
        <v>859</v>
      </c>
      <c r="C30" s="94">
        <v>34012</v>
      </c>
      <c r="D30" s="232" t="s">
        <v>1991</v>
      </c>
      <c r="E30" s="143" t="s">
        <v>1986</v>
      </c>
      <c r="F30" s="149">
        <v>135998</v>
      </c>
      <c r="G30" s="209">
        <v>5</v>
      </c>
      <c r="H30" s="21"/>
      <c r="I30" s="57">
        <v>1</v>
      </c>
      <c r="J30" s="172" t="s">
        <v>372</v>
      </c>
      <c r="K30" s="209">
        <v>737</v>
      </c>
      <c r="L30" s="94">
        <v>33404</v>
      </c>
      <c r="M30" s="173" t="s">
        <v>1837</v>
      </c>
      <c r="N30" s="173" t="s">
        <v>1832</v>
      </c>
      <c r="O30" s="149">
        <v>112618</v>
      </c>
      <c r="P30" s="230">
        <v>6</v>
      </c>
      <c r="T30" s="192">
        <v>43614</v>
      </c>
      <c r="U30" s="190">
        <v>71</v>
      </c>
    </row>
    <row r="31" spans="1:21" s="18" customFormat="1" ht="50.25" customHeight="1">
      <c r="A31" s="57">
        <v>24</v>
      </c>
      <c r="B31" s="231">
        <v>807</v>
      </c>
      <c r="C31" s="94" t="s">
        <v>1925</v>
      </c>
      <c r="D31" s="232" t="s">
        <v>1926</v>
      </c>
      <c r="E31" s="143" t="s">
        <v>1918</v>
      </c>
      <c r="F31" s="149">
        <v>143729</v>
      </c>
      <c r="G31" s="209">
        <v>4</v>
      </c>
      <c r="H31" s="21"/>
      <c r="I31" s="57">
        <v>2</v>
      </c>
      <c r="J31" s="172" t="s">
        <v>373</v>
      </c>
      <c r="K31" s="209">
        <v>747</v>
      </c>
      <c r="L31" s="94">
        <v>32512</v>
      </c>
      <c r="M31" s="173" t="s">
        <v>1852</v>
      </c>
      <c r="N31" s="173" t="s">
        <v>1849</v>
      </c>
      <c r="O31" s="149">
        <v>114640</v>
      </c>
      <c r="P31" s="230">
        <v>7</v>
      </c>
      <c r="T31" s="192">
        <v>43714</v>
      </c>
      <c r="U31" s="190">
        <v>70</v>
      </c>
    </row>
    <row r="32" spans="1:21" s="18" customFormat="1" ht="50.25" customHeight="1">
      <c r="A32" s="57">
        <v>25</v>
      </c>
      <c r="B32" s="231">
        <v>537</v>
      </c>
      <c r="C32" s="94">
        <v>34127</v>
      </c>
      <c r="D32" s="232" t="s">
        <v>1801</v>
      </c>
      <c r="E32" s="143" t="s">
        <v>1795</v>
      </c>
      <c r="F32" s="149">
        <v>150470</v>
      </c>
      <c r="G32" s="209">
        <v>3</v>
      </c>
      <c r="H32" s="21"/>
      <c r="I32" s="57">
        <v>3</v>
      </c>
      <c r="J32" s="172" t="s">
        <v>374</v>
      </c>
      <c r="K32" s="209">
        <v>760</v>
      </c>
      <c r="L32" s="94">
        <v>32998</v>
      </c>
      <c r="M32" s="173" t="s">
        <v>1860</v>
      </c>
      <c r="N32" s="173" t="s">
        <v>1858</v>
      </c>
      <c r="O32" s="149">
        <v>100606</v>
      </c>
      <c r="P32" s="230">
        <v>1</v>
      </c>
      <c r="T32" s="192">
        <v>43834</v>
      </c>
      <c r="U32" s="190">
        <v>69</v>
      </c>
    </row>
    <row r="33" spans="1:21" s="18" customFormat="1" ht="50.25" customHeight="1">
      <c r="A33" s="57" t="s">
        <v>2241</v>
      </c>
      <c r="B33" s="231">
        <v>850</v>
      </c>
      <c r="C33" s="94">
        <v>34017</v>
      </c>
      <c r="D33" s="232" t="s">
        <v>1978</v>
      </c>
      <c r="E33" s="143" t="s">
        <v>1973</v>
      </c>
      <c r="F33" s="149" t="s">
        <v>2286</v>
      </c>
      <c r="G33" s="209"/>
      <c r="H33" s="21"/>
      <c r="I33" s="57">
        <v>4</v>
      </c>
      <c r="J33" s="172" t="s">
        <v>375</v>
      </c>
      <c r="K33" s="209">
        <v>778</v>
      </c>
      <c r="L33" s="94">
        <v>33535</v>
      </c>
      <c r="M33" s="173" t="s">
        <v>1876</v>
      </c>
      <c r="N33" s="173" t="s">
        <v>1874</v>
      </c>
      <c r="O33" s="149">
        <v>123826</v>
      </c>
      <c r="P33" s="230">
        <v>10</v>
      </c>
      <c r="T33" s="192">
        <v>43954</v>
      </c>
      <c r="U33" s="190">
        <v>68</v>
      </c>
    </row>
    <row r="34" spans="1:21" s="18" customFormat="1" ht="35.25" customHeight="1">
      <c r="A34" s="57"/>
      <c r="B34" s="231"/>
      <c r="C34" s="94"/>
      <c r="D34" s="232"/>
      <c r="E34" s="143"/>
      <c r="F34" s="149"/>
      <c r="G34" s="209"/>
      <c r="H34" s="21"/>
      <c r="I34" s="57">
        <v>5</v>
      </c>
      <c r="J34" s="172" t="s">
        <v>376</v>
      </c>
      <c r="K34" s="209">
        <v>570</v>
      </c>
      <c r="L34" s="94">
        <v>34455</v>
      </c>
      <c r="M34" s="173" t="s">
        <v>1669</v>
      </c>
      <c r="N34" s="173" t="s">
        <v>1665</v>
      </c>
      <c r="O34" s="149">
        <v>102257</v>
      </c>
      <c r="P34" s="230">
        <v>2</v>
      </c>
      <c r="T34" s="192">
        <v>44074</v>
      </c>
      <c r="U34" s="190">
        <v>67</v>
      </c>
    </row>
    <row r="35" spans="1:21" s="18" customFormat="1" ht="35.25" customHeight="1">
      <c r="A35" s="57"/>
      <c r="B35" s="231"/>
      <c r="C35" s="94"/>
      <c r="D35" s="232"/>
      <c r="E35" s="143"/>
      <c r="F35" s="149"/>
      <c r="G35" s="209"/>
      <c r="H35" s="21"/>
      <c r="I35" s="57">
        <v>6</v>
      </c>
      <c r="J35" s="172" t="s">
        <v>377</v>
      </c>
      <c r="K35" s="209">
        <v>795</v>
      </c>
      <c r="L35" s="94">
        <v>32874</v>
      </c>
      <c r="M35" s="173" t="s">
        <v>1905</v>
      </c>
      <c r="N35" s="173" t="s">
        <v>1903</v>
      </c>
      <c r="O35" s="149">
        <v>123350</v>
      </c>
      <c r="P35" s="230">
        <v>9</v>
      </c>
      <c r="T35" s="192">
        <v>44194</v>
      </c>
      <c r="U35" s="190">
        <v>66</v>
      </c>
    </row>
    <row r="36" spans="1:21" s="18" customFormat="1" ht="35.25" customHeight="1">
      <c r="A36" s="57"/>
      <c r="B36" s="231"/>
      <c r="C36" s="94"/>
      <c r="D36" s="232"/>
      <c r="E36" s="143"/>
      <c r="F36" s="149"/>
      <c r="G36" s="209"/>
      <c r="H36" s="21"/>
      <c r="I36" s="57">
        <v>7</v>
      </c>
      <c r="J36" s="172" t="s">
        <v>378</v>
      </c>
      <c r="K36" s="209">
        <v>807</v>
      </c>
      <c r="L36" s="94" t="s">
        <v>1925</v>
      </c>
      <c r="M36" s="173" t="s">
        <v>1926</v>
      </c>
      <c r="N36" s="173" t="s">
        <v>1918</v>
      </c>
      <c r="O36" s="149">
        <v>143729</v>
      </c>
      <c r="P36" s="230">
        <v>12</v>
      </c>
      <c r="T36" s="192">
        <v>44314</v>
      </c>
      <c r="U36" s="190">
        <v>65</v>
      </c>
    </row>
    <row r="37" spans="1:21" s="18" customFormat="1" ht="35.25" customHeight="1">
      <c r="A37" s="57"/>
      <c r="B37" s="231"/>
      <c r="C37" s="94"/>
      <c r="D37" s="232"/>
      <c r="E37" s="143"/>
      <c r="F37" s="149"/>
      <c r="G37" s="209"/>
      <c r="H37" s="21"/>
      <c r="I37" s="57">
        <v>8</v>
      </c>
      <c r="J37" s="172" t="s">
        <v>379</v>
      </c>
      <c r="K37" s="209">
        <v>850</v>
      </c>
      <c r="L37" s="94">
        <v>34017</v>
      </c>
      <c r="M37" s="173" t="s">
        <v>1978</v>
      </c>
      <c r="N37" s="173" t="s">
        <v>1973</v>
      </c>
      <c r="O37" s="149" t="s">
        <v>2286</v>
      </c>
      <c r="P37" s="230"/>
      <c r="T37" s="192">
        <v>44434</v>
      </c>
      <c r="U37" s="190">
        <v>64</v>
      </c>
    </row>
    <row r="38" spans="1:21" s="18" customFormat="1" ht="35.25" customHeight="1">
      <c r="A38" s="57"/>
      <c r="B38" s="231"/>
      <c r="C38" s="94"/>
      <c r="D38" s="232"/>
      <c r="E38" s="143"/>
      <c r="F38" s="149"/>
      <c r="G38" s="209"/>
      <c r="H38" s="21"/>
      <c r="I38" s="57">
        <v>9</v>
      </c>
      <c r="J38" s="172" t="s">
        <v>380</v>
      </c>
      <c r="K38" s="209">
        <v>859</v>
      </c>
      <c r="L38" s="94">
        <v>34012</v>
      </c>
      <c r="M38" s="173" t="s">
        <v>1991</v>
      </c>
      <c r="N38" s="173" t="s">
        <v>1986</v>
      </c>
      <c r="O38" s="149">
        <v>135998</v>
      </c>
      <c r="P38" s="230">
        <v>11</v>
      </c>
      <c r="T38" s="192">
        <v>44554</v>
      </c>
      <c r="U38" s="190">
        <v>63</v>
      </c>
    </row>
    <row r="39" spans="1:21" s="18" customFormat="1" ht="35.25" customHeight="1">
      <c r="A39" s="57"/>
      <c r="B39" s="231"/>
      <c r="C39" s="94"/>
      <c r="D39" s="232"/>
      <c r="E39" s="143"/>
      <c r="F39" s="149"/>
      <c r="G39" s="209"/>
      <c r="H39" s="21"/>
      <c r="I39" s="57">
        <v>10</v>
      </c>
      <c r="J39" s="172" t="s">
        <v>381</v>
      </c>
      <c r="K39" s="209">
        <v>593</v>
      </c>
      <c r="L39" s="94">
        <v>34177</v>
      </c>
      <c r="M39" s="173" t="s">
        <v>1680</v>
      </c>
      <c r="N39" s="173" t="s">
        <v>1677</v>
      </c>
      <c r="O39" s="149">
        <v>111315</v>
      </c>
      <c r="P39" s="230">
        <v>5</v>
      </c>
      <c r="T39" s="192">
        <v>44674</v>
      </c>
      <c r="U39" s="190">
        <v>62</v>
      </c>
    </row>
    <row r="40" spans="1:21" s="18" customFormat="1" ht="35.25" customHeight="1">
      <c r="A40" s="57"/>
      <c r="B40" s="231"/>
      <c r="C40" s="94"/>
      <c r="D40" s="232"/>
      <c r="E40" s="143"/>
      <c r="F40" s="149"/>
      <c r="G40" s="209"/>
      <c r="H40" s="21"/>
      <c r="I40" s="57">
        <v>11</v>
      </c>
      <c r="J40" s="172" t="s">
        <v>382</v>
      </c>
      <c r="K40" s="209">
        <v>648</v>
      </c>
      <c r="L40" s="94">
        <v>35234</v>
      </c>
      <c r="M40" s="173" t="s">
        <v>1737</v>
      </c>
      <c r="N40" s="173" t="s">
        <v>1732</v>
      </c>
      <c r="O40" s="149">
        <v>104011</v>
      </c>
      <c r="P40" s="230">
        <v>4</v>
      </c>
      <c r="T40" s="192">
        <v>44794</v>
      </c>
      <c r="U40" s="190">
        <v>61</v>
      </c>
    </row>
    <row r="41" spans="1:21" s="18" customFormat="1" ht="35.25" customHeight="1">
      <c r="A41" s="57"/>
      <c r="B41" s="231"/>
      <c r="C41" s="94"/>
      <c r="D41" s="232"/>
      <c r="E41" s="143"/>
      <c r="F41" s="149"/>
      <c r="G41" s="209"/>
      <c r="H41" s="21"/>
      <c r="I41" s="57">
        <v>12</v>
      </c>
      <c r="J41" s="172" t="s">
        <v>383</v>
      </c>
      <c r="K41" s="209">
        <v>668</v>
      </c>
      <c r="L41" s="94">
        <v>33619</v>
      </c>
      <c r="M41" s="173" t="s">
        <v>1759</v>
      </c>
      <c r="N41" s="173" t="s">
        <v>1756</v>
      </c>
      <c r="O41" s="149">
        <v>121790</v>
      </c>
      <c r="P41" s="230">
        <v>8</v>
      </c>
      <c r="T41" s="192">
        <v>44914</v>
      </c>
      <c r="U41" s="190">
        <v>60</v>
      </c>
    </row>
    <row r="42" spans="1:21" s="18" customFormat="1" ht="35.25" customHeight="1">
      <c r="A42" s="57"/>
      <c r="B42" s="231"/>
      <c r="C42" s="94"/>
      <c r="D42" s="232"/>
      <c r="E42" s="143"/>
      <c r="F42" s="149"/>
      <c r="G42" s="209"/>
      <c r="H42" s="21"/>
      <c r="I42" s="57">
        <v>13</v>
      </c>
      <c r="J42" s="172" t="s">
        <v>1173</v>
      </c>
      <c r="K42" s="209">
        <v>654</v>
      </c>
      <c r="L42" s="94">
        <v>33241</v>
      </c>
      <c r="M42" s="173" t="s">
        <v>1746</v>
      </c>
      <c r="N42" s="173" t="s">
        <v>1744</v>
      </c>
      <c r="O42" s="149">
        <v>103797</v>
      </c>
      <c r="P42" s="230">
        <v>3</v>
      </c>
      <c r="T42" s="192">
        <v>45064</v>
      </c>
      <c r="U42" s="190">
        <v>59</v>
      </c>
    </row>
    <row r="43" spans="1:21" s="18" customFormat="1" ht="33.75" hidden="1" customHeight="1">
      <c r="A43" s="57">
        <v>37</v>
      </c>
      <c r="B43" s="231"/>
      <c r="C43" s="94"/>
      <c r="D43" s="232"/>
      <c r="E43" s="143"/>
      <c r="F43" s="149"/>
      <c r="G43" s="209"/>
      <c r="H43" s="21"/>
      <c r="I43" s="57">
        <v>15</v>
      </c>
      <c r="J43" s="172" t="s">
        <v>1174</v>
      </c>
      <c r="K43" s="209" t="s">
        <v>1705</v>
      </c>
      <c r="L43" s="94" t="s">
        <v>1705</v>
      </c>
      <c r="M43" s="173" t="s">
        <v>1705</v>
      </c>
      <c r="N43" s="173" t="s">
        <v>1705</v>
      </c>
      <c r="O43" s="149"/>
      <c r="P43" s="230"/>
      <c r="T43" s="192">
        <v>45364</v>
      </c>
      <c r="U43" s="190">
        <v>57</v>
      </c>
    </row>
    <row r="44" spans="1:21" s="18" customFormat="1" ht="33.75" hidden="1" customHeight="1">
      <c r="A44" s="57">
        <v>38</v>
      </c>
      <c r="B44" s="231"/>
      <c r="C44" s="94"/>
      <c r="D44" s="232"/>
      <c r="E44" s="143"/>
      <c r="F44" s="149"/>
      <c r="G44" s="209"/>
      <c r="H44" s="21"/>
      <c r="I44" s="57">
        <v>16</v>
      </c>
      <c r="J44" s="172" t="s">
        <v>1175</v>
      </c>
      <c r="K44" s="209" t="s">
        <v>1705</v>
      </c>
      <c r="L44" s="94" t="s">
        <v>1705</v>
      </c>
      <c r="M44" s="173" t="s">
        <v>1705</v>
      </c>
      <c r="N44" s="173" t="s">
        <v>1705</v>
      </c>
      <c r="O44" s="149"/>
      <c r="P44" s="230"/>
      <c r="T44" s="192">
        <v>45514</v>
      </c>
      <c r="U44" s="190">
        <v>56</v>
      </c>
    </row>
    <row r="45" spans="1:21" s="18" customFormat="1" ht="33.75" hidden="1" customHeight="1">
      <c r="A45" s="57">
        <v>39</v>
      </c>
      <c r="B45" s="231"/>
      <c r="C45" s="94"/>
      <c r="D45" s="232"/>
      <c r="E45" s="143"/>
      <c r="F45" s="149"/>
      <c r="G45" s="209"/>
      <c r="H45" s="21"/>
      <c r="I45" s="57">
        <v>17</v>
      </c>
      <c r="J45" s="172" t="s">
        <v>1176</v>
      </c>
      <c r="K45" s="209" t="s">
        <v>1705</v>
      </c>
      <c r="L45" s="94" t="s">
        <v>1705</v>
      </c>
      <c r="M45" s="173" t="s">
        <v>1705</v>
      </c>
      <c r="N45" s="173" t="s">
        <v>1705</v>
      </c>
      <c r="O45" s="149"/>
      <c r="P45" s="230"/>
      <c r="T45" s="192"/>
      <c r="U45" s="190"/>
    </row>
    <row r="46" spans="1:21" s="18" customFormat="1" ht="33.75" hidden="1" customHeight="1">
      <c r="A46" s="57">
        <v>40</v>
      </c>
      <c r="B46" s="231"/>
      <c r="C46" s="94"/>
      <c r="D46" s="232"/>
      <c r="E46" s="143"/>
      <c r="F46" s="149"/>
      <c r="G46" s="209"/>
      <c r="H46" s="21"/>
      <c r="I46" s="57">
        <v>18</v>
      </c>
      <c r="J46" s="172" t="s">
        <v>1177</v>
      </c>
      <c r="K46" s="209" t="s">
        <v>1705</v>
      </c>
      <c r="L46" s="94" t="s">
        <v>1705</v>
      </c>
      <c r="M46" s="173" t="s">
        <v>1705</v>
      </c>
      <c r="N46" s="173" t="s">
        <v>1705</v>
      </c>
      <c r="O46" s="149"/>
      <c r="P46" s="230"/>
      <c r="T46" s="192"/>
      <c r="U46" s="190"/>
    </row>
    <row r="47" spans="1:21" s="18" customFormat="1" ht="33.75" hidden="1" customHeight="1">
      <c r="A47" s="57">
        <v>41</v>
      </c>
      <c r="B47" s="231"/>
      <c r="C47" s="94"/>
      <c r="D47" s="232"/>
      <c r="E47" s="143"/>
      <c r="F47" s="149"/>
      <c r="G47" s="209"/>
      <c r="H47" s="21"/>
      <c r="I47" s="57">
        <v>19</v>
      </c>
      <c r="J47" s="172" t="s">
        <v>1178</v>
      </c>
      <c r="K47" s="209" t="s">
        <v>1705</v>
      </c>
      <c r="L47" s="94" t="s">
        <v>1705</v>
      </c>
      <c r="M47" s="173" t="s">
        <v>1705</v>
      </c>
      <c r="N47" s="173" t="s">
        <v>1705</v>
      </c>
      <c r="O47" s="149"/>
      <c r="P47" s="230"/>
      <c r="T47" s="192">
        <v>45664</v>
      </c>
      <c r="U47" s="190">
        <v>55</v>
      </c>
    </row>
    <row r="48" spans="1:21" s="18" customFormat="1" ht="33.75" hidden="1" customHeight="1">
      <c r="A48" s="57">
        <v>42</v>
      </c>
      <c r="B48" s="231"/>
      <c r="C48" s="94"/>
      <c r="D48" s="232"/>
      <c r="E48" s="143"/>
      <c r="F48" s="149"/>
      <c r="G48" s="209"/>
      <c r="H48" s="21"/>
      <c r="I48" s="57">
        <v>20</v>
      </c>
      <c r="J48" s="172" t="s">
        <v>1179</v>
      </c>
      <c r="K48" s="209" t="s">
        <v>1705</v>
      </c>
      <c r="L48" s="94" t="s">
        <v>1705</v>
      </c>
      <c r="M48" s="173" t="s">
        <v>1705</v>
      </c>
      <c r="N48" s="173" t="s">
        <v>1705</v>
      </c>
      <c r="O48" s="149"/>
      <c r="P48" s="230"/>
      <c r="T48" s="192">
        <v>45814</v>
      </c>
      <c r="U48" s="190">
        <v>54</v>
      </c>
    </row>
    <row r="49" spans="1:21" s="18" customFormat="1" ht="28.5" customHeight="1">
      <c r="A49" s="604" t="s">
        <v>2256</v>
      </c>
      <c r="B49" s="604"/>
      <c r="C49" s="604"/>
      <c r="D49" s="604"/>
      <c r="E49" s="604"/>
      <c r="F49" s="604"/>
      <c r="G49" s="604"/>
      <c r="H49" s="604"/>
      <c r="I49" s="604"/>
      <c r="J49" s="604"/>
      <c r="K49" s="604"/>
      <c r="L49" s="604"/>
      <c r="M49" s="604"/>
      <c r="N49" s="604"/>
      <c r="O49" s="604"/>
      <c r="P49" s="604"/>
      <c r="T49" s="189"/>
      <c r="U49" s="190"/>
    </row>
    <row r="50" spans="1:21" ht="14.25" customHeight="1">
      <c r="A50" s="25" t="s">
        <v>18</v>
      </c>
      <c r="B50" s="25"/>
      <c r="C50" s="25"/>
      <c r="D50" s="42"/>
      <c r="E50" s="36" t="s">
        <v>0</v>
      </c>
      <c r="F50" s="150" t="s">
        <v>1</v>
      </c>
      <c r="G50" s="22"/>
      <c r="H50" s="26" t="s">
        <v>2</v>
      </c>
      <c r="I50" s="26"/>
      <c r="J50" s="26"/>
      <c r="K50" s="26"/>
      <c r="M50" s="38" t="s">
        <v>3</v>
      </c>
      <c r="N50" s="39" t="s">
        <v>3</v>
      </c>
      <c r="O50" s="146" t="s">
        <v>3</v>
      </c>
      <c r="P50" s="25"/>
      <c r="Q50" s="27"/>
      <c r="T50" s="192">
        <v>52814</v>
      </c>
      <c r="U50" s="190">
        <v>38</v>
      </c>
    </row>
    <row r="51" spans="1:21">
      <c r="E51" s="37" t="s">
        <v>1962</v>
      </c>
      <c r="T51" s="192">
        <v>53014</v>
      </c>
      <c r="U51" s="190">
        <v>37</v>
      </c>
    </row>
    <row r="52" spans="1:21" ht="25.5">
      <c r="E52" s="37" t="s">
        <v>1769</v>
      </c>
      <c r="T52" s="192">
        <v>53214</v>
      </c>
      <c r="U52" s="190">
        <v>36</v>
      </c>
    </row>
    <row r="53" spans="1:21">
      <c r="E53" s="37" t="s">
        <v>1691</v>
      </c>
      <c r="T53" s="192">
        <v>53514</v>
      </c>
      <c r="U53" s="190">
        <v>35</v>
      </c>
    </row>
    <row r="54" spans="1:21">
      <c r="E54" s="37" t="s">
        <v>1648</v>
      </c>
      <c r="T54" s="192">
        <v>53814</v>
      </c>
      <c r="U54" s="190">
        <v>34</v>
      </c>
    </row>
    <row r="55" spans="1:21">
      <c r="E55" s="37" t="s">
        <v>1816</v>
      </c>
      <c r="T55" s="192">
        <v>54114</v>
      </c>
      <c r="U55" s="190">
        <v>33</v>
      </c>
    </row>
    <row r="56" spans="1:21">
      <c r="E56" s="37" t="s">
        <v>1795</v>
      </c>
      <c r="T56" s="192">
        <v>54414</v>
      </c>
      <c r="U56" s="190">
        <v>32</v>
      </c>
    </row>
    <row r="57" spans="1:21">
      <c r="E57" s="37" t="s">
        <v>1874</v>
      </c>
      <c r="T57" s="192">
        <v>54814</v>
      </c>
      <c r="U57" s="190">
        <v>31</v>
      </c>
    </row>
    <row r="58" spans="1:21" ht="25.5">
      <c r="E58" s="37" t="s">
        <v>1719</v>
      </c>
      <c r="T58" s="192">
        <v>55214</v>
      </c>
      <c r="U58" s="190">
        <v>30</v>
      </c>
    </row>
    <row r="59" spans="1:21">
      <c r="E59" s="37" t="s">
        <v>1665</v>
      </c>
      <c r="T59" s="192">
        <v>55614</v>
      </c>
      <c r="U59" s="190">
        <v>29</v>
      </c>
    </row>
    <row r="60" spans="1:21" ht="25.5">
      <c r="E60" s="37" t="s">
        <v>1973</v>
      </c>
      <c r="T60" s="192">
        <v>60014</v>
      </c>
      <c r="U60" s="190">
        <v>28</v>
      </c>
    </row>
    <row r="61" spans="1:21" ht="25.5">
      <c r="E61" s="37" t="s">
        <v>1756</v>
      </c>
      <c r="T61" s="192">
        <v>60414</v>
      </c>
      <c r="U61" s="190">
        <v>27</v>
      </c>
    </row>
    <row r="62" spans="1:21">
      <c r="E62" s="37" t="s">
        <v>1700</v>
      </c>
      <c r="T62" s="192">
        <v>60814</v>
      </c>
      <c r="U62" s="190">
        <v>26</v>
      </c>
    </row>
    <row r="63" spans="1:21" ht="25.5">
      <c r="E63" s="37" t="s">
        <v>1660</v>
      </c>
      <c r="T63" s="192">
        <v>61214</v>
      </c>
      <c r="U63" s="190">
        <v>25</v>
      </c>
    </row>
    <row r="64" spans="1:21">
      <c r="E64" s="37" t="s">
        <v>1806</v>
      </c>
      <c r="T64" s="192">
        <v>61614</v>
      </c>
      <c r="U64" s="190">
        <v>24</v>
      </c>
    </row>
    <row r="65" spans="5:21">
      <c r="E65" s="37" t="s">
        <v>2054</v>
      </c>
      <c r="T65" s="192">
        <v>62014</v>
      </c>
      <c r="U65" s="190">
        <v>23</v>
      </c>
    </row>
    <row r="66" spans="5:21">
      <c r="E66" s="37" t="s">
        <v>1870</v>
      </c>
      <c r="T66" s="192">
        <v>62414</v>
      </c>
      <c r="U66" s="190">
        <v>22</v>
      </c>
    </row>
    <row r="67" spans="5:21">
      <c r="E67" s="37" t="s">
        <v>1675</v>
      </c>
      <c r="T67" s="192">
        <v>62814</v>
      </c>
      <c r="U67" s="190">
        <v>21</v>
      </c>
    </row>
    <row r="68" spans="5:21">
      <c r="E68" s="37" t="s">
        <v>1832</v>
      </c>
      <c r="T68" s="192">
        <v>63214</v>
      </c>
      <c r="U68" s="190">
        <v>20</v>
      </c>
    </row>
    <row r="69" spans="5:21">
      <c r="E69" s="37" t="s">
        <v>2062</v>
      </c>
      <c r="T69" s="192">
        <v>63614</v>
      </c>
      <c r="U69" s="190">
        <v>19</v>
      </c>
    </row>
    <row r="70" spans="5:21">
      <c r="E70" s="37" t="s">
        <v>1999</v>
      </c>
      <c r="T70" s="192">
        <v>64014</v>
      </c>
      <c r="U70" s="190">
        <v>18</v>
      </c>
    </row>
    <row r="71" spans="5:21">
      <c r="E71" s="37" t="s">
        <v>2064</v>
      </c>
      <c r="T71" s="192">
        <v>64414</v>
      </c>
      <c r="U71" s="190">
        <v>17</v>
      </c>
    </row>
    <row r="72" spans="5:21" ht="25.5">
      <c r="E72" s="37" t="s">
        <v>2026</v>
      </c>
      <c r="T72" s="192">
        <v>64814</v>
      </c>
      <c r="U72" s="190">
        <v>16</v>
      </c>
    </row>
    <row r="73" spans="5:21">
      <c r="E73" s="37" t="s">
        <v>1986</v>
      </c>
      <c r="T73" s="192">
        <v>65214</v>
      </c>
      <c r="U73" s="190">
        <v>15</v>
      </c>
    </row>
    <row r="74" spans="5:21" ht="25.5">
      <c r="E74" s="37" t="s">
        <v>1918</v>
      </c>
      <c r="T74" s="192">
        <v>65614</v>
      </c>
      <c r="U74" s="190">
        <v>14</v>
      </c>
    </row>
    <row r="75" spans="5:21">
      <c r="E75" s="37" t="s">
        <v>1849</v>
      </c>
      <c r="T75" s="192">
        <v>70014</v>
      </c>
      <c r="U75" s="190">
        <v>13</v>
      </c>
    </row>
    <row r="76" spans="5:21" ht="25.5">
      <c r="E76" s="37" t="s">
        <v>1940</v>
      </c>
      <c r="T76" s="192">
        <v>70414</v>
      </c>
      <c r="U76" s="190">
        <v>12</v>
      </c>
    </row>
    <row r="77" spans="5:21">
      <c r="E77" s="37" t="s">
        <v>2029</v>
      </c>
      <c r="T77" s="192">
        <v>70914</v>
      </c>
      <c r="U77" s="190">
        <v>11</v>
      </c>
    </row>
    <row r="78" spans="5:21" ht="25.5">
      <c r="E78" s="37" t="s">
        <v>1846</v>
      </c>
      <c r="T78" s="192">
        <v>71414</v>
      </c>
      <c r="U78" s="190">
        <v>10</v>
      </c>
    </row>
    <row r="79" spans="5:21">
      <c r="E79" s="37" t="s">
        <v>1858</v>
      </c>
      <c r="T79" s="192">
        <v>71914</v>
      </c>
      <c r="U79" s="190">
        <v>9</v>
      </c>
    </row>
    <row r="80" spans="5:21">
      <c r="E80" s="37" t="s">
        <v>1709</v>
      </c>
      <c r="T80" s="192">
        <v>72414</v>
      </c>
      <c r="U80" s="190">
        <v>8</v>
      </c>
    </row>
    <row r="81" spans="5:21" ht="25.5">
      <c r="E81" s="37" t="s">
        <v>1784</v>
      </c>
      <c r="T81" s="192">
        <v>72914</v>
      </c>
      <c r="U81" s="190">
        <v>7</v>
      </c>
    </row>
    <row r="82" spans="5:21">
      <c r="E82" s="37" t="s">
        <v>1732</v>
      </c>
      <c r="T82" s="192">
        <v>73414</v>
      </c>
      <c r="U82" s="190">
        <v>6</v>
      </c>
    </row>
    <row r="83" spans="5:21">
      <c r="E83" s="37" t="s">
        <v>1677</v>
      </c>
      <c r="T83" s="192">
        <v>73914</v>
      </c>
      <c r="U83" s="190">
        <v>5</v>
      </c>
    </row>
    <row r="84" spans="5:21">
      <c r="E84" s="37" t="s">
        <v>1955</v>
      </c>
      <c r="T84" s="192">
        <v>74414</v>
      </c>
      <c r="U84" s="190">
        <v>4</v>
      </c>
    </row>
    <row r="85" spans="5:21" ht="25.5">
      <c r="E85" s="37" t="s">
        <v>1772</v>
      </c>
      <c r="T85" s="192">
        <v>74914</v>
      </c>
      <c r="U85" s="190">
        <v>3</v>
      </c>
    </row>
    <row r="86" spans="5:21">
      <c r="E86" s="37" t="s">
        <v>2070</v>
      </c>
      <c r="T86" s="192">
        <v>75414</v>
      </c>
      <c r="U86" s="190">
        <v>2</v>
      </c>
    </row>
    <row r="87" spans="5:21">
      <c r="E87" s="37" t="s">
        <v>1903</v>
      </c>
      <c r="T87" s="192">
        <v>80014</v>
      </c>
      <c r="U87" s="190">
        <v>1</v>
      </c>
    </row>
    <row r="88" spans="5:21">
      <c r="E88" s="37" t="s">
        <v>2040</v>
      </c>
    </row>
    <row r="89" spans="5:21">
      <c r="E89" s="37" t="s">
        <v>1744</v>
      </c>
    </row>
    <row r="90" spans="5:21">
      <c r="E90" s="37" t="s">
        <v>2073</v>
      </c>
    </row>
    <row r="91" spans="5:21">
      <c r="E91" s="37" t="s">
        <v>1828</v>
      </c>
    </row>
    <row r="92" spans="5:21">
      <c r="E92" s="37" t="s">
        <v>1942</v>
      </c>
    </row>
    <row r="93" spans="5:21" ht="25.5">
      <c r="E93" s="37" t="s">
        <v>1887</v>
      </c>
    </row>
    <row r="94" spans="5:21">
      <c r="E94" s="37" t="s">
        <v>2066</v>
      </c>
    </row>
    <row r="95" spans="5:21" ht="25.5">
      <c r="E95" s="37" t="s">
        <v>1948</v>
      </c>
    </row>
    <row r="96" spans="5:21">
      <c r="E96" s="37" t="s">
        <v>2258</v>
      </c>
    </row>
  </sheetData>
  <mergeCells count="19">
    <mergeCell ref="N4:P4"/>
    <mergeCell ref="N5:P5"/>
    <mergeCell ref="A6:A7"/>
    <mergeCell ref="B6:B7"/>
    <mergeCell ref="C6:C7"/>
    <mergeCell ref="D6:D7"/>
    <mergeCell ref="E6:E7"/>
    <mergeCell ref="F6:F7"/>
    <mergeCell ref="G6:G7"/>
    <mergeCell ref="A49:P49"/>
    <mergeCell ref="A4:C4"/>
    <mergeCell ref="A1:P1"/>
    <mergeCell ref="A2:P2"/>
    <mergeCell ref="A3:C3"/>
    <mergeCell ref="D3:E3"/>
    <mergeCell ref="F3:G3"/>
    <mergeCell ref="H3:L3"/>
    <mergeCell ref="N3:P3"/>
    <mergeCell ref="D4:E4"/>
  </mergeCells>
  <conditionalFormatting sqref="F8:F48">
    <cfRule type="cellIs" dxfId="58" priority="1" stopIfTrue="1" operator="between">
      <formula>81780</formula>
      <formula>84248</formula>
    </cfRule>
  </conditionalFormatting>
  <printOptions horizontalCentered="1"/>
  <pageMargins left="0.27559055118110237" right="0.19685039370078741" top="0.53" bottom="0.35433070866141736" header="0.39370078740157483" footer="0.27559055118110237"/>
  <pageSetup paperSize="9" scale="48"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sheetPr>
    <tabColor rgb="FF7030A0"/>
  </sheetPr>
  <dimension ref="A1:BW95"/>
  <sheetViews>
    <sheetView view="pageBreakPreview" zoomScale="40" zoomScaleNormal="50" zoomScaleSheetLayoutView="40" workbookViewId="0">
      <selection activeCell="U16" sqref="U16"/>
    </sheetView>
  </sheetViews>
  <sheetFormatPr defaultRowHeight="20.25"/>
  <cols>
    <col min="1" max="1" width="10.140625" style="23" customWidth="1"/>
    <col min="2" max="2" width="20" style="23" hidden="1" customWidth="1"/>
    <col min="3" max="3" width="12.28515625" style="23" customWidth="1"/>
    <col min="4" max="4" width="20.85546875" style="44" customWidth="1"/>
    <col min="5" max="5" width="34.5703125" style="23" customWidth="1"/>
    <col min="6" max="6" width="58.42578125" style="23" customWidth="1"/>
    <col min="7" max="7" width="5.5703125" style="43" bestFit="1" customWidth="1"/>
    <col min="8" max="66" width="4.7109375" style="43" customWidth="1"/>
    <col min="67" max="67" width="14.85546875" style="45" customWidth="1"/>
    <col min="68" max="68" width="14.140625" style="46" customWidth="1"/>
    <col min="69" max="69" width="17" style="23" customWidth="1"/>
    <col min="70" max="73" width="9.140625" style="43"/>
    <col min="74" max="74" width="9.140625" style="196" hidden="1" customWidth="1"/>
    <col min="75" max="75" width="9.140625" style="194" hidden="1" customWidth="1"/>
    <col min="76" max="16384" width="9.140625" style="43"/>
  </cols>
  <sheetData>
    <row r="1" spans="1:75" s="10" customFormat="1" ht="69.75" customHeight="1">
      <c r="A1" s="641" t="s">
        <v>510</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V1" s="196">
        <v>60</v>
      </c>
      <c r="BW1" s="194">
        <v>1</v>
      </c>
    </row>
    <row r="2" spans="1:75" s="10" customFormat="1" ht="36.75" customHeight="1">
      <c r="A2" s="642" t="s">
        <v>506</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V2" s="196">
        <v>62</v>
      </c>
      <c r="BW2" s="194">
        <v>2</v>
      </c>
    </row>
    <row r="3" spans="1:75" s="55" customFormat="1" ht="23.25" customHeight="1">
      <c r="A3" s="643" t="s">
        <v>100</v>
      </c>
      <c r="B3" s="643"/>
      <c r="C3" s="643"/>
      <c r="D3" s="643"/>
      <c r="E3" s="644" t="s">
        <v>555</v>
      </c>
      <c r="F3" s="644"/>
      <c r="G3" s="53"/>
      <c r="H3" s="53"/>
      <c r="I3" s="53"/>
      <c r="J3" s="53"/>
      <c r="K3" s="53"/>
      <c r="L3" s="53"/>
      <c r="M3" s="53"/>
      <c r="N3" s="53"/>
      <c r="O3" s="53"/>
      <c r="P3" s="53"/>
      <c r="Q3" s="53"/>
      <c r="R3" s="53"/>
      <c r="S3" s="53"/>
      <c r="T3" s="53"/>
      <c r="U3" s="645"/>
      <c r="V3" s="645"/>
      <c r="W3" s="645"/>
      <c r="X3" s="645"/>
      <c r="Y3" s="53"/>
      <c r="Z3" s="53"/>
      <c r="AA3" s="646" t="s">
        <v>514</v>
      </c>
      <c r="AB3" s="646"/>
      <c r="AC3" s="646"/>
      <c r="AD3" s="646"/>
      <c r="AE3" s="646"/>
      <c r="AF3" s="647" t="s">
        <v>1275</v>
      </c>
      <c r="AG3" s="647"/>
      <c r="AH3" s="647"/>
      <c r="AI3" s="647"/>
      <c r="AJ3" s="647"/>
      <c r="AK3" s="647"/>
      <c r="AL3" s="647"/>
      <c r="AM3" s="647"/>
      <c r="AN3" s="647"/>
      <c r="AO3" s="647"/>
      <c r="AP3" s="647"/>
      <c r="AQ3" s="53"/>
      <c r="AR3" s="54"/>
      <c r="AS3" s="54"/>
      <c r="AT3" s="54"/>
      <c r="AU3" s="54"/>
      <c r="AV3" s="54"/>
      <c r="AW3" s="643" t="s">
        <v>554</v>
      </c>
      <c r="AX3" s="643"/>
      <c r="AY3" s="643"/>
      <c r="AZ3" s="643"/>
      <c r="BA3" s="643"/>
      <c r="BB3" s="643"/>
      <c r="BC3" s="648" t="s">
        <v>1291</v>
      </c>
      <c r="BD3" s="648"/>
      <c r="BE3" s="648"/>
      <c r="BF3" s="648"/>
      <c r="BG3" s="648"/>
      <c r="BH3" s="648"/>
      <c r="BI3" s="648"/>
      <c r="BJ3" s="648"/>
      <c r="BK3" s="648"/>
      <c r="BL3" s="648"/>
      <c r="BM3" s="648"/>
      <c r="BN3" s="648"/>
      <c r="BO3" s="648"/>
      <c r="BP3" s="648"/>
      <c r="BQ3" s="648"/>
      <c r="BV3" s="196">
        <v>64</v>
      </c>
      <c r="BW3" s="194">
        <v>3</v>
      </c>
    </row>
    <row r="4" spans="1:75" s="55" customFormat="1" ht="23.25" customHeight="1">
      <c r="A4" s="649" t="s">
        <v>102</v>
      </c>
      <c r="B4" s="649"/>
      <c r="C4" s="649"/>
      <c r="D4" s="649"/>
      <c r="E4" s="650" t="s">
        <v>491</v>
      </c>
      <c r="F4" s="650"/>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649" t="s">
        <v>98</v>
      </c>
      <c r="AX4" s="649"/>
      <c r="AY4" s="649"/>
      <c r="AZ4" s="649"/>
      <c r="BA4" s="649"/>
      <c r="BB4" s="649"/>
      <c r="BC4" s="651" t="s">
        <v>2219</v>
      </c>
      <c r="BD4" s="651"/>
      <c r="BE4" s="651"/>
      <c r="BF4" s="651"/>
      <c r="BG4" s="651"/>
      <c r="BH4" s="651"/>
      <c r="BI4" s="651"/>
      <c r="BJ4" s="651"/>
      <c r="BK4" s="651"/>
      <c r="BL4" s="651"/>
      <c r="BM4" s="651"/>
      <c r="BN4" s="651"/>
      <c r="BO4" s="651"/>
      <c r="BP4" s="651"/>
      <c r="BQ4" s="651"/>
      <c r="BV4" s="196">
        <v>66</v>
      </c>
      <c r="BW4" s="194">
        <v>4</v>
      </c>
    </row>
    <row r="5" spans="1:75" s="10" customFormat="1" ht="30" customHeight="1">
      <c r="A5" s="47"/>
      <c r="B5" s="47"/>
      <c r="C5" s="47"/>
      <c r="D5" s="48"/>
      <c r="E5" s="49"/>
      <c r="F5" s="50"/>
      <c r="G5" s="51"/>
      <c r="H5" s="51"/>
      <c r="I5" s="51"/>
      <c r="J5" s="51"/>
      <c r="K5" s="47"/>
      <c r="L5" s="47"/>
      <c r="M5" s="47"/>
      <c r="N5" s="47"/>
      <c r="O5" s="47"/>
      <c r="P5" s="47"/>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652">
        <v>42134.829138657406</v>
      </c>
      <c r="BP5" s="652"/>
      <c r="BQ5" s="652"/>
      <c r="BV5" s="196">
        <v>68</v>
      </c>
      <c r="BW5" s="194">
        <v>5</v>
      </c>
    </row>
    <row r="6" spans="1:75" ht="22.5" customHeight="1">
      <c r="A6" s="653" t="s">
        <v>5</v>
      </c>
      <c r="B6" s="655"/>
      <c r="C6" s="653" t="s">
        <v>85</v>
      </c>
      <c r="D6" s="653" t="s">
        <v>20</v>
      </c>
      <c r="E6" s="653" t="s">
        <v>6</v>
      </c>
      <c r="F6" s="653" t="s">
        <v>505</v>
      </c>
      <c r="G6" s="656" t="s">
        <v>21</v>
      </c>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7" t="s">
        <v>7</v>
      </c>
      <c r="BP6" s="658" t="s">
        <v>125</v>
      </c>
      <c r="BQ6" s="653" t="s">
        <v>8</v>
      </c>
      <c r="BV6" s="196">
        <v>70</v>
      </c>
      <c r="BW6" s="194">
        <v>6</v>
      </c>
    </row>
    <row r="7" spans="1:75" ht="54.75" customHeight="1">
      <c r="A7" s="654"/>
      <c r="B7" s="655"/>
      <c r="C7" s="654"/>
      <c r="D7" s="654"/>
      <c r="E7" s="654"/>
      <c r="F7" s="654"/>
      <c r="G7" s="659">
        <v>145</v>
      </c>
      <c r="H7" s="659"/>
      <c r="I7" s="659"/>
      <c r="J7" s="659">
        <v>150</v>
      </c>
      <c r="K7" s="659"/>
      <c r="L7" s="659"/>
      <c r="M7" s="659">
        <v>155</v>
      </c>
      <c r="N7" s="659"/>
      <c r="O7" s="659"/>
      <c r="P7" s="659">
        <v>160</v>
      </c>
      <c r="Q7" s="659"/>
      <c r="R7" s="659"/>
      <c r="S7" s="659">
        <v>165</v>
      </c>
      <c r="T7" s="659"/>
      <c r="U7" s="659"/>
      <c r="V7" s="659">
        <v>170</v>
      </c>
      <c r="W7" s="659"/>
      <c r="X7" s="659"/>
      <c r="Y7" s="659">
        <v>175</v>
      </c>
      <c r="Z7" s="659"/>
      <c r="AA7" s="659"/>
      <c r="AB7" s="659">
        <v>180</v>
      </c>
      <c r="AC7" s="659"/>
      <c r="AD7" s="659"/>
      <c r="AE7" s="659">
        <v>185</v>
      </c>
      <c r="AF7" s="659"/>
      <c r="AG7" s="659"/>
      <c r="AH7" s="659">
        <v>188</v>
      </c>
      <c r="AI7" s="659"/>
      <c r="AJ7" s="659"/>
      <c r="AK7" s="659">
        <v>191</v>
      </c>
      <c r="AL7" s="659"/>
      <c r="AM7" s="659"/>
      <c r="AN7" s="659">
        <v>194</v>
      </c>
      <c r="AO7" s="659"/>
      <c r="AP7" s="659"/>
      <c r="AQ7" s="659">
        <v>197</v>
      </c>
      <c r="AR7" s="659"/>
      <c r="AS7" s="659"/>
      <c r="AT7" s="659">
        <v>200</v>
      </c>
      <c r="AU7" s="659"/>
      <c r="AV7" s="659"/>
      <c r="AW7" s="659">
        <v>203</v>
      </c>
      <c r="AX7" s="659"/>
      <c r="AY7" s="659"/>
      <c r="AZ7" s="659">
        <v>206</v>
      </c>
      <c r="BA7" s="659"/>
      <c r="BB7" s="659"/>
      <c r="BC7" s="659">
        <v>209</v>
      </c>
      <c r="BD7" s="659"/>
      <c r="BE7" s="659"/>
      <c r="BF7" s="659">
        <v>212</v>
      </c>
      <c r="BG7" s="659"/>
      <c r="BH7" s="659"/>
      <c r="BI7" s="659">
        <v>215</v>
      </c>
      <c r="BJ7" s="659"/>
      <c r="BK7" s="659"/>
      <c r="BL7" s="659">
        <v>218</v>
      </c>
      <c r="BM7" s="659"/>
      <c r="BN7" s="659"/>
      <c r="BO7" s="657"/>
      <c r="BP7" s="658"/>
      <c r="BQ7" s="654"/>
      <c r="BV7" s="196">
        <v>72</v>
      </c>
      <c r="BW7" s="194">
        <v>7</v>
      </c>
    </row>
    <row r="8" spans="1:75" s="448" customFormat="1" ht="97.5" customHeight="1">
      <c r="A8" s="436">
        <v>1</v>
      </c>
      <c r="B8" s="436" t="s">
        <v>585</v>
      </c>
      <c r="C8" s="437">
        <v>526</v>
      </c>
      <c r="D8" s="438">
        <v>33239</v>
      </c>
      <c r="E8" s="439" t="s">
        <v>2049</v>
      </c>
      <c r="F8" s="439" t="s">
        <v>2040</v>
      </c>
      <c r="G8" s="440" t="s">
        <v>2241</v>
      </c>
      <c r="H8" s="440"/>
      <c r="I8" s="440"/>
      <c r="J8" s="441" t="s">
        <v>2241</v>
      </c>
      <c r="K8" s="442"/>
      <c r="L8" s="442"/>
      <c r="M8" s="440" t="s">
        <v>2293</v>
      </c>
      <c r="N8" s="443"/>
      <c r="O8" s="440"/>
      <c r="P8" s="442" t="s">
        <v>2241</v>
      </c>
      <c r="Q8" s="442"/>
      <c r="R8" s="442"/>
      <c r="S8" s="440" t="s">
        <v>2293</v>
      </c>
      <c r="T8" s="440"/>
      <c r="U8" s="440"/>
      <c r="V8" s="442" t="s">
        <v>2293</v>
      </c>
      <c r="W8" s="442"/>
      <c r="X8" s="442"/>
      <c r="Y8" s="440" t="s">
        <v>2293</v>
      </c>
      <c r="Z8" s="440"/>
      <c r="AA8" s="440"/>
      <c r="AB8" s="442" t="s">
        <v>2293</v>
      </c>
      <c r="AC8" s="442"/>
      <c r="AD8" s="442"/>
      <c r="AE8" s="440" t="s">
        <v>2240</v>
      </c>
      <c r="AF8" s="440" t="s">
        <v>2240</v>
      </c>
      <c r="AG8" s="440" t="s">
        <v>2240</v>
      </c>
      <c r="AH8" s="442"/>
      <c r="AI8" s="442"/>
      <c r="AJ8" s="442"/>
      <c r="AK8" s="440"/>
      <c r="AL8" s="440"/>
      <c r="AM8" s="440"/>
      <c r="AN8" s="442"/>
      <c r="AO8" s="442"/>
      <c r="AP8" s="442"/>
      <c r="AQ8" s="440"/>
      <c r="AR8" s="440"/>
      <c r="AS8" s="440"/>
      <c r="AT8" s="442"/>
      <c r="AU8" s="444"/>
      <c r="AV8" s="444"/>
      <c r="AW8" s="445"/>
      <c r="AX8" s="445"/>
      <c r="AY8" s="445"/>
      <c r="AZ8" s="444"/>
      <c r="BA8" s="444"/>
      <c r="BB8" s="444"/>
      <c r="BC8" s="445"/>
      <c r="BD8" s="445"/>
      <c r="BE8" s="445"/>
      <c r="BF8" s="444"/>
      <c r="BG8" s="444"/>
      <c r="BH8" s="444"/>
      <c r="BI8" s="445"/>
      <c r="BJ8" s="445"/>
      <c r="BK8" s="445"/>
      <c r="BL8" s="444"/>
      <c r="BM8" s="444"/>
      <c r="BN8" s="444"/>
      <c r="BO8" s="446">
        <v>180</v>
      </c>
      <c r="BP8" s="447"/>
      <c r="BQ8" s="446"/>
      <c r="BV8" s="449">
        <v>74</v>
      </c>
      <c r="BW8" s="450">
        <v>8</v>
      </c>
    </row>
    <row r="9" spans="1:75" s="448" customFormat="1" ht="97.5" customHeight="1">
      <c r="A9" s="436">
        <v>2</v>
      </c>
      <c r="B9" s="436" t="s">
        <v>584</v>
      </c>
      <c r="C9" s="437">
        <v>503</v>
      </c>
      <c r="D9" s="438">
        <v>35167</v>
      </c>
      <c r="E9" s="439" t="s">
        <v>2037</v>
      </c>
      <c r="F9" s="439" t="s">
        <v>2029</v>
      </c>
      <c r="G9" s="440" t="s">
        <v>2241</v>
      </c>
      <c r="H9" s="440"/>
      <c r="I9" s="440"/>
      <c r="J9" s="441" t="s">
        <v>2241</v>
      </c>
      <c r="K9" s="442"/>
      <c r="L9" s="442"/>
      <c r="M9" s="440" t="s">
        <v>2293</v>
      </c>
      <c r="N9" s="443"/>
      <c r="O9" s="440"/>
      <c r="P9" s="442" t="s">
        <v>2293</v>
      </c>
      <c r="Q9" s="442"/>
      <c r="R9" s="442"/>
      <c r="S9" s="440" t="s">
        <v>2293</v>
      </c>
      <c r="T9" s="440"/>
      <c r="U9" s="440"/>
      <c r="V9" s="442" t="s">
        <v>2293</v>
      </c>
      <c r="W9" s="442"/>
      <c r="X9" s="442"/>
      <c r="Y9" s="440" t="s">
        <v>2240</v>
      </c>
      <c r="Z9" s="440" t="s">
        <v>2293</v>
      </c>
      <c r="AA9" s="440"/>
      <c r="AB9" s="442" t="s">
        <v>2293</v>
      </c>
      <c r="AC9" s="442"/>
      <c r="AD9" s="442"/>
      <c r="AE9" s="440" t="s">
        <v>2240</v>
      </c>
      <c r="AF9" s="440" t="s">
        <v>2240</v>
      </c>
      <c r="AG9" s="440" t="s">
        <v>2240</v>
      </c>
      <c r="AH9" s="442"/>
      <c r="AI9" s="442"/>
      <c r="AJ9" s="442"/>
      <c r="AK9" s="440"/>
      <c r="AL9" s="440"/>
      <c r="AM9" s="440"/>
      <c r="AN9" s="442"/>
      <c r="AO9" s="442"/>
      <c r="AP9" s="442"/>
      <c r="AQ9" s="440"/>
      <c r="AR9" s="440"/>
      <c r="AS9" s="440"/>
      <c r="AT9" s="442"/>
      <c r="AU9" s="444"/>
      <c r="AV9" s="444"/>
      <c r="AW9" s="445"/>
      <c r="AX9" s="445"/>
      <c r="AY9" s="445"/>
      <c r="AZ9" s="444"/>
      <c r="BA9" s="444"/>
      <c r="BB9" s="444"/>
      <c r="BC9" s="445"/>
      <c r="BD9" s="445"/>
      <c r="BE9" s="445"/>
      <c r="BF9" s="444"/>
      <c r="BG9" s="444"/>
      <c r="BH9" s="444"/>
      <c r="BI9" s="445"/>
      <c r="BJ9" s="445"/>
      <c r="BK9" s="445"/>
      <c r="BL9" s="444"/>
      <c r="BM9" s="444"/>
      <c r="BN9" s="444"/>
      <c r="BO9" s="446">
        <v>180</v>
      </c>
      <c r="BP9" s="447"/>
      <c r="BQ9" s="446"/>
      <c r="BV9" s="449">
        <v>76</v>
      </c>
      <c r="BW9" s="450">
        <v>9</v>
      </c>
    </row>
    <row r="10" spans="1:75" s="448" customFormat="1" ht="97.5" customHeight="1">
      <c r="A10" s="435">
        <v>3</v>
      </c>
      <c r="B10" s="436" t="s">
        <v>586</v>
      </c>
      <c r="C10" s="437">
        <v>641</v>
      </c>
      <c r="D10" s="438">
        <v>33779</v>
      </c>
      <c r="E10" s="439" t="s">
        <v>1742</v>
      </c>
      <c r="F10" s="439" t="s">
        <v>1732</v>
      </c>
      <c r="G10" s="440" t="s">
        <v>2241</v>
      </c>
      <c r="H10" s="440"/>
      <c r="I10" s="440"/>
      <c r="J10" s="441" t="s">
        <v>2241</v>
      </c>
      <c r="K10" s="442"/>
      <c r="L10" s="442"/>
      <c r="M10" s="440" t="s">
        <v>2241</v>
      </c>
      <c r="N10" s="443"/>
      <c r="O10" s="440"/>
      <c r="P10" s="442" t="s">
        <v>2293</v>
      </c>
      <c r="Q10" s="442"/>
      <c r="R10" s="442"/>
      <c r="S10" s="440" t="s">
        <v>2293</v>
      </c>
      <c r="T10" s="440"/>
      <c r="U10" s="440"/>
      <c r="V10" s="442" t="s">
        <v>2293</v>
      </c>
      <c r="W10" s="442"/>
      <c r="X10" s="442"/>
      <c r="Y10" s="440" t="s">
        <v>2293</v>
      </c>
      <c r="Z10" s="440"/>
      <c r="AA10" s="440"/>
      <c r="AB10" s="442" t="s">
        <v>2240</v>
      </c>
      <c r="AC10" s="442" t="s">
        <v>2240</v>
      </c>
      <c r="AD10" s="442" t="s">
        <v>2240</v>
      </c>
      <c r="AE10" s="440"/>
      <c r="AF10" s="440"/>
      <c r="AG10" s="440"/>
      <c r="AH10" s="442"/>
      <c r="AI10" s="442"/>
      <c r="AJ10" s="442"/>
      <c r="AK10" s="440"/>
      <c r="AL10" s="440"/>
      <c r="AM10" s="440"/>
      <c r="AN10" s="442"/>
      <c r="AO10" s="442"/>
      <c r="AP10" s="442"/>
      <c r="AQ10" s="440"/>
      <c r="AR10" s="440"/>
      <c r="AS10" s="440"/>
      <c r="AT10" s="442"/>
      <c r="AU10" s="444"/>
      <c r="AV10" s="444"/>
      <c r="AW10" s="440"/>
      <c r="AX10" s="440"/>
      <c r="AY10" s="440"/>
      <c r="AZ10" s="442"/>
      <c r="BA10" s="442"/>
      <c r="BB10" s="442"/>
      <c r="BC10" s="440"/>
      <c r="BD10" s="445"/>
      <c r="BE10" s="445"/>
      <c r="BF10" s="442"/>
      <c r="BG10" s="444"/>
      <c r="BH10" s="444"/>
      <c r="BI10" s="440"/>
      <c r="BJ10" s="445"/>
      <c r="BK10" s="445"/>
      <c r="BL10" s="442"/>
      <c r="BM10" s="444"/>
      <c r="BN10" s="444"/>
      <c r="BO10" s="446">
        <v>175</v>
      </c>
      <c r="BP10" s="447"/>
      <c r="BQ10" s="446"/>
      <c r="BV10" s="449">
        <v>80</v>
      </c>
      <c r="BW10" s="450">
        <v>11</v>
      </c>
    </row>
    <row r="11" spans="1:75" s="448" customFormat="1" ht="97.5" customHeight="1">
      <c r="A11" s="435">
        <v>3</v>
      </c>
      <c r="B11" s="436" t="s">
        <v>587</v>
      </c>
      <c r="C11" s="437">
        <v>726</v>
      </c>
      <c r="D11" s="438">
        <v>33379</v>
      </c>
      <c r="E11" s="439" t="s">
        <v>1821</v>
      </c>
      <c r="F11" s="439" t="s">
        <v>1816</v>
      </c>
      <c r="G11" s="440" t="s">
        <v>2293</v>
      </c>
      <c r="H11" s="440"/>
      <c r="I11" s="440"/>
      <c r="J11" s="441" t="s">
        <v>2241</v>
      </c>
      <c r="K11" s="442"/>
      <c r="L11" s="442"/>
      <c r="M11" s="440" t="s">
        <v>2293</v>
      </c>
      <c r="N11" s="443"/>
      <c r="O11" s="440"/>
      <c r="P11" s="442" t="s">
        <v>2241</v>
      </c>
      <c r="Q11" s="442"/>
      <c r="R11" s="442"/>
      <c r="S11" s="440" t="s">
        <v>2293</v>
      </c>
      <c r="T11" s="440"/>
      <c r="U11" s="440"/>
      <c r="V11" s="442" t="s">
        <v>2293</v>
      </c>
      <c r="W11" s="442"/>
      <c r="X11" s="442"/>
      <c r="Y11" s="440" t="s">
        <v>2293</v>
      </c>
      <c r="Z11" s="440"/>
      <c r="AA11" s="440"/>
      <c r="AB11" s="442" t="s">
        <v>2240</v>
      </c>
      <c r="AC11" s="442" t="s">
        <v>2240</v>
      </c>
      <c r="AD11" s="442" t="s">
        <v>2240</v>
      </c>
      <c r="AE11" s="440"/>
      <c r="AF11" s="440"/>
      <c r="AG11" s="440"/>
      <c r="AH11" s="442"/>
      <c r="AI11" s="442"/>
      <c r="AJ11" s="442"/>
      <c r="AK11" s="440"/>
      <c r="AL11" s="440"/>
      <c r="AM11" s="440"/>
      <c r="AN11" s="442"/>
      <c r="AO11" s="442"/>
      <c r="AP11" s="442"/>
      <c r="AQ11" s="440"/>
      <c r="AR11" s="440"/>
      <c r="AS11" s="440"/>
      <c r="AT11" s="442"/>
      <c r="AU11" s="444"/>
      <c r="AV11" s="444"/>
      <c r="AW11" s="445"/>
      <c r="AX11" s="445"/>
      <c r="AY11" s="445"/>
      <c r="AZ11" s="444"/>
      <c r="BA11" s="444"/>
      <c r="BB11" s="444"/>
      <c r="BC11" s="445"/>
      <c r="BD11" s="445"/>
      <c r="BE11" s="445"/>
      <c r="BF11" s="444"/>
      <c r="BG11" s="444"/>
      <c r="BH11" s="444"/>
      <c r="BI11" s="445"/>
      <c r="BJ11" s="445"/>
      <c r="BK11" s="445"/>
      <c r="BL11" s="444"/>
      <c r="BM11" s="444"/>
      <c r="BN11" s="444"/>
      <c r="BO11" s="446">
        <v>175</v>
      </c>
      <c r="BP11" s="447"/>
      <c r="BQ11" s="446"/>
      <c r="BV11" s="449">
        <v>82</v>
      </c>
      <c r="BW11" s="450">
        <v>12</v>
      </c>
    </row>
    <row r="12" spans="1:75" s="448" customFormat="1" ht="97.5" customHeight="1">
      <c r="A12" s="435">
        <v>5</v>
      </c>
      <c r="B12" s="436" t="s">
        <v>588</v>
      </c>
      <c r="C12" s="437">
        <v>796</v>
      </c>
      <c r="D12" s="438">
        <v>34602</v>
      </c>
      <c r="E12" s="439" t="s">
        <v>1912</v>
      </c>
      <c r="F12" s="439" t="s">
        <v>1903</v>
      </c>
      <c r="G12" s="440" t="s">
        <v>2241</v>
      </c>
      <c r="H12" s="440"/>
      <c r="I12" s="440"/>
      <c r="J12" s="441" t="s">
        <v>2293</v>
      </c>
      <c r="K12" s="442"/>
      <c r="L12" s="442"/>
      <c r="M12" s="440" t="s">
        <v>2293</v>
      </c>
      <c r="N12" s="443"/>
      <c r="O12" s="440"/>
      <c r="P12" s="442" t="s">
        <v>2240</v>
      </c>
      <c r="Q12" s="442" t="s">
        <v>2293</v>
      </c>
      <c r="R12" s="442"/>
      <c r="S12" s="440" t="s">
        <v>2240</v>
      </c>
      <c r="T12" s="440" t="s">
        <v>2240</v>
      </c>
      <c r="U12" s="440" t="s">
        <v>2293</v>
      </c>
      <c r="V12" s="442" t="s">
        <v>2293</v>
      </c>
      <c r="W12" s="442"/>
      <c r="X12" s="442"/>
      <c r="Y12" s="440" t="s">
        <v>2240</v>
      </c>
      <c r="Z12" s="440" t="s">
        <v>2240</v>
      </c>
      <c r="AA12" s="440" t="s">
        <v>2240</v>
      </c>
      <c r="AB12" s="442"/>
      <c r="AC12" s="442"/>
      <c r="AD12" s="442"/>
      <c r="AE12" s="440"/>
      <c r="AF12" s="440"/>
      <c r="AG12" s="440"/>
      <c r="AH12" s="442"/>
      <c r="AI12" s="442"/>
      <c r="AJ12" s="442"/>
      <c r="AK12" s="440"/>
      <c r="AL12" s="440"/>
      <c r="AM12" s="440"/>
      <c r="AN12" s="442"/>
      <c r="AO12" s="442"/>
      <c r="AP12" s="442"/>
      <c r="AQ12" s="440"/>
      <c r="AR12" s="440"/>
      <c r="AS12" s="440"/>
      <c r="AT12" s="442"/>
      <c r="AU12" s="444"/>
      <c r="AV12" s="444"/>
      <c r="AW12" s="445"/>
      <c r="AX12" s="445"/>
      <c r="AY12" s="445"/>
      <c r="AZ12" s="444"/>
      <c r="BA12" s="444"/>
      <c r="BB12" s="444"/>
      <c r="BC12" s="445"/>
      <c r="BD12" s="445"/>
      <c r="BE12" s="445"/>
      <c r="BF12" s="444"/>
      <c r="BG12" s="444"/>
      <c r="BH12" s="444"/>
      <c r="BI12" s="445"/>
      <c r="BJ12" s="445"/>
      <c r="BK12" s="445"/>
      <c r="BL12" s="444"/>
      <c r="BM12" s="444"/>
      <c r="BN12" s="444"/>
      <c r="BO12" s="446">
        <v>170</v>
      </c>
      <c r="BP12" s="447"/>
      <c r="BQ12" s="446"/>
      <c r="BV12" s="449">
        <v>84</v>
      </c>
      <c r="BW12" s="450">
        <v>13</v>
      </c>
    </row>
    <row r="13" spans="1:75" s="448" customFormat="1" ht="97.5" customHeight="1">
      <c r="A13" s="435">
        <v>6</v>
      </c>
      <c r="B13" s="436" t="s">
        <v>591</v>
      </c>
      <c r="C13" s="437">
        <v>655</v>
      </c>
      <c r="D13" s="438">
        <v>34838</v>
      </c>
      <c r="E13" s="439" t="s">
        <v>1754</v>
      </c>
      <c r="F13" s="439" t="s">
        <v>1744</v>
      </c>
      <c r="G13" s="440" t="s">
        <v>2293</v>
      </c>
      <c r="H13" s="440"/>
      <c r="I13" s="440"/>
      <c r="J13" s="441" t="s">
        <v>2293</v>
      </c>
      <c r="K13" s="442"/>
      <c r="L13" s="442"/>
      <c r="M13" s="440"/>
      <c r="N13" s="443"/>
      <c r="O13" s="440"/>
      <c r="P13" s="442" t="s">
        <v>2293</v>
      </c>
      <c r="Q13" s="442"/>
      <c r="R13" s="442"/>
      <c r="S13" s="440" t="s">
        <v>2293</v>
      </c>
      <c r="T13" s="440"/>
      <c r="U13" s="440"/>
      <c r="V13" s="442" t="s">
        <v>2240</v>
      </c>
      <c r="W13" s="442" t="s">
        <v>2240</v>
      </c>
      <c r="X13" s="442" t="s">
        <v>2240</v>
      </c>
      <c r="Y13" s="440"/>
      <c r="Z13" s="440"/>
      <c r="AA13" s="440"/>
      <c r="AB13" s="442"/>
      <c r="AC13" s="442"/>
      <c r="AD13" s="442"/>
      <c r="AE13" s="440"/>
      <c r="AF13" s="440"/>
      <c r="AG13" s="440"/>
      <c r="AH13" s="442"/>
      <c r="AI13" s="442"/>
      <c r="AJ13" s="442"/>
      <c r="AK13" s="440"/>
      <c r="AL13" s="440"/>
      <c r="AM13" s="440"/>
      <c r="AN13" s="442"/>
      <c r="AO13" s="442"/>
      <c r="AP13" s="442"/>
      <c r="AQ13" s="440"/>
      <c r="AR13" s="440"/>
      <c r="AS13" s="440"/>
      <c r="AT13" s="442"/>
      <c r="AU13" s="444"/>
      <c r="AV13" s="444"/>
      <c r="AW13" s="445"/>
      <c r="AX13" s="445"/>
      <c r="AY13" s="445"/>
      <c r="AZ13" s="444"/>
      <c r="BA13" s="444"/>
      <c r="BB13" s="444"/>
      <c r="BC13" s="445"/>
      <c r="BD13" s="445"/>
      <c r="BE13" s="445"/>
      <c r="BF13" s="444"/>
      <c r="BG13" s="444"/>
      <c r="BH13" s="444"/>
      <c r="BI13" s="445"/>
      <c r="BJ13" s="445"/>
      <c r="BK13" s="445"/>
      <c r="BL13" s="444"/>
      <c r="BM13" s="444"/>
      <c r="BN13" s="444"/>
      <c r="BO13" s="446">
        <v>165</v>
      </c>
      <c r="BP13" s="447"/>
      <c r="BQ13" s="446"/>
      <c r="BV13" s="449">
        <v>86</v>
      </c>
      <c r="BW13" s="450">
        <v>14</v>
      </c>
    </row>
    <row r="14" spans="1:75" s="448" customFormat="1" ht="97.5" customHeight="1">
      <c r="A14" s="435">
        <v>7</v>
      </c>
      <c r="B14" s="436" t="s">
        <v>589</v>
      </c>
      <c r="C14" s="437">
        <v>669</v>
      </c>
      <c r="D14" s="438">
        <v>34376</v>
      </c>
      <c r="E14" s="439" t="s">
        <v>1765</v>
      </c>
      <c r="F14" s="439" t="s">
        <v>1756</v>
      </c>
      <c r="G14" s="440" t="s">
        <v>2293</v>
      </c>
      <c r="H14" s="440"/>
      <c r="I14" s="440"/>
      <c r="J14" s="441" t="s">
        <v>2293</v>
      </c>
      <c r="K14" s="442"/>
      <c r="L14" s="442"/>
      <c r="M14" s="440" t="s">
        <v>2293</v>
      </c>
      <c r="N14" s="443"/>
      <c r="O14" s="440"/>
      <c r="P14" s="442" t="s">
        <v>2240</v>
      </c>
      <c r="Q14" s="442" t="s">
        <v>2293</v>
      </c>
      <c r="R14" s="442"/>
      <c r="S14" s="440" t="s">
        <v>2293</v>
      </c>
      <c r="T14" s="440"/>
      <c r="U14" s="440"/>
      <c r="V14" s="442" t="s">
        <v>2240</v>
      </c>
      <c r="W14" s="442" t="s">
        <v>2240</v>
      </c>
      <c r="X14" s="442" t="s">
        <v>2240</v>
      </c>
      <c r="Y14" s="440"/>
      <c r="Z14" s="440"/>
      <c r="AA14" s="440"/>
      <c r="AB14" s="442"/>
      <c r="AC14" s="442"/>
      <c r="AD14" s="442"/>
      <c r="AE14" s="440"/>
      <c r="AF14" s="440"/>
      <c r="AG14" s="440"/>
      <c r="AH14" s="442"/>
      <c r="AI14" s="442"/>
      <c r="AJ14" s="442"/>
      <c r="AK14" s="440"/>
      <c r="AL14" s="440"/>
      <c r="AM14" s="440"/>
      <c r="AN14" s="442"/>
      <c r="AO14" s="442"/>
      <c r="AP14" s="442"/>
      <c r="AQ14" s="440"/>
      <c r="AR14" s="440"/>
      <c r="AS14" s="440"/>
      <c r="AT14" s="442"/>
      <c r="AU14" s="444"/>
      <c r="AV14" s="444"/>
      <c r="AW14" s="445"/>
      <c r="AX14" s="445"/>
      <c r="AY14" s="445"/>
      <c r="AZ14" s="444"/>
      <c r="BA14" s="444"/>
      <c r="BB14" s="444"/>
      <c r="BC14" s="445"/>
      <c r="BD14" s="445"/>
      <c r="BE14" s="445"/>
      <c r="BF14" s="444"/>
      <c r="BG14" s="444"/>
      <c r="BH14" s="444"/>
      <c r="BI14" s="445"/>
      <c r="BJ14" s="445"/>
      <c r="BK14" s="445"/>
      <c r="BL14" s="444"/>
      <c r="BM14" s="444"/>
      <c r="BN14" s="444"/>
      <c r="BO14" s="446">
        <v>165</v>
      </c>
      <c r="BP14" s="447"/>
      <c r="BQ14" s="446"/>
      <c r="BV14" s="449">
        <v>88</v>
      </c>
      <c r="BW14" s="450">
        <v>15</v>
      </c>
    </row>
    <row r="15" spans="1:75" s="448" customFormat="1" ht="97.5" customHeight="1">
      <c r="A15" s="435">
        <v>8</v>
      </c>
      <c r="B15" s="436" t="s">
        <v>590</v>
      </c>
      <c r="C15" s="437">
        <v>739</v>
      </c>
      <c r="D15" s="438">
        <v>35058</v>
      </c>
      <c r="E15" s="439" t="s">
        <v>1831</v>
      </c>
      <c r="F15" s="439" t="s">
        <v>1832</v>
      </c>
      <c r="G15" s="440" t="s">
        <v>2293</v>
      </c>
      <c r="H15" s="440"/>
      <c r="I15" s="440"/>
      <c r="J15" s="441" t="s">
        <v>2293</v>
      </c>
      <c r="K15" s="442"/>
      <c r="L15" s="442"/>
      <c r="M15" s="440" t="s">
        <v>2293</v>
      </c>
      <c r="N15" s="443"/>
      <c r="O15" s="440"/>
      <c r="P15" s="442" t="s">
        <v>2293</v>
      </c>
      <c r="Q15" s="442"/>
      <c r="R15" s="442"/>
      <c r="S15" s="440" t="s">
        <v>2240</v>
      </c>
      <c r="T15" s="440" t="s">
        <v>2293</v>
      </c>
      <c r="U15" s="440"/>
      <c r="V15" s="442" t="s">
        <v>2240</v>
      </c>
      <c r="W15" s="442" t="s">
        <v>2240</v>
      </c>
      <c r="X15" s="442" t="s">
        <v>2240</v>
      </c>
      <c r="Y15" s="440"/>
      <c r="Z15" s="440"/>
      <c r="AA15" s="440"/>
      <c r="AB15" s="442"/>
      <c r="AC15" s="442"/>
      <c r="AD15" s="442"/>
      <c r="AE15" s="440"/>
      <c r="AF15" s="440"/>
      <c r="AG15" s="440"/>
      <c r="AH15" s="442"/>
      <c r="AI15" s="442"/>
      <c r="AJ15" s="442"/>
      <c r="AK15" s="440"/>
      <c r="AL15" s="440"/>
      <c r="AM15" s="440"/>
      <c r="AN15" s="442"/>
      <c r="AO15" s="442"/>
      <c r="AP15" s="442"/>
      <c r="AQ15" s="440"/>
      <c r="AR15" s="440"/>
      <c r="AS15" s="440"/>
      <c r="AT15" s="442"/>
      <c r="AU15" s="444"/>
      <c r="AV15" s="444"/>
      <c r="AW15" s="445"/>
      <c r="AX15" s="445"/>
      <c r="AY15" s="445"/>
      <c r="AZ15" s="444"/>
      <c r="BA15" s="444"/>
      <c r="BB15" s="444"/>
      <c r="BC15" s="445"/>
      <c r="BD15" s="445"/>
      <c r="BE15" s="445"/>
      <c r="BF15" s="444"/>
      <c r="BG15" s="444"/>
      <c r="BH15" s="444"/>
      <c r="BI15" s="445"/>
      <c r="BJ15" s="445"/>
      <c r="BK15" s="445"/>
      <c r="BL15" s="444"/>
      <c r="BM15" s="444"/>
      <c r="BN15" s="444"/>
      <c r="BO15" s="446">
        <v>165</v>
      </c>
      <c r="BP15" s="447"/>
      <c r="BQ15" s="446"/>
      <c r="BV15" s="449">
        <v>92</v>
      </c>
      <c r="BW15" s="450">
        <v>17</v>
      </c>
    </row>
    <row r="16" spans="1:75" s="448" customFormat="1" ht="97.5" customHeight="1">
      <c r="A16" s="435">
        <v>9</v>
      </c>
      <c r="B16" s="436" t="s">
        <v>592</v>
      </c>
      <c r="C16" s="437">
        <v>612</v>
      </c>
      <c r="D16" s="438">
        <v>34458</v>
      </c>
      <c r="E16" s="439" t="s">
        <v>1706</v>
      </c>
      <c r="F16" s="439" t="s">
        <v>1700</v>
      </c>
      <c r="G16" s="440" t="s">
        <v>2293</v>
      </c>
      <c r="H16" s="440"/>
      <c r="I16" s="440"/>
      <c r="J16" s="441" t="s">
        <v>2293</v>
      </c>
      <c r="K16" s="442"/>
      <c r="L16" s="442"/>
      <c r="M16" s="440" t="s">
        <v>2240</v>
      </c>
      <c r="N16" s="443" t="s">
        <v>2293</v>
      </c>
      <c r="O16" s="440"/>
      <c r="P16" s="442" t="s">
        <v>2240</v>
      </c>
      <c r="Q16" s="442" t="s">
        <v>2293</v>
      </c>
      <c r="R16" s="442"/>
      <c r="S16" s="440" t="s">
        <v>2240</v>
      </c>
      <c r="T16" s="440" t="s">
        <v>2240</v>
      </c>
      <c r="U16" s="440" t="s">
        <v>2240</v>
      </c>
      <c r="V16" s="442"/>
      <c r="W16" s="442"/>
      <c r="X16" s="442"/>
      <c r="Y16" s="440"/>
      <c r="Z16" s="440"/>
      <c r="AA16" s="440"/>
      <c r="AB16" s="442"/>
      <c r="AC16" s="442"/>
      <c r="AD16" s="442"/>
      <c r="AE16" s="440"/>
      <c r="AF16" s="440"/>
      <c r="AG16" s="440"/>
      <c r="AH16" s="442"/>
      <c r="AI16" s="442"/>
      <c r="AJ16" s="442"/>
      <c r="AK16" s="440"/>
      <c r="AL16" s="440"/>
      <c r="AM16" s="440"/>
      <c r="AN16" s="442"/>
      <c r="AO16" s="442"/>
      <c r="AP16" s="442"/>
      <c r="AQ16" s="440"/>
      <c r="AR16" s="440"/>
      <c r="AS16" s="440"/>
      <c r="AT16" s="442"/>
      <c r="AU16" s="444"/>
      <c r="AV16" s="444"/>
      <c r="AW16" s="440"/>
      <c r="AX16" s="440"/>
      <c r="AY16" s="440"/>
      <c r="AZ16" s="442"/>
      <c r="BA16" s="442"/>
      <c r="BB16" s="442"/>
      <c r="BC16" s="440"/>
      <c r="BD16" s="445"/>
      <c r="BE16" s="445"/>
      <c r="BF16" s="442"/>
      <c r="BG16" s="444"/>
      <c r="BH16" s="444"/>
      <c r="BI16" s="440"/>
      <c r="BJ16" s="445"/>
      <c r="BK16" s="445"/>
      <c r="BL16" s="442"/>
      <c r="BM16" s="444"/>
      <c r="BN16" s="444"/>
      <c r="BO16" s="446">
        <v>160</v>
      </c>
      <c r="BP16" s="447"/>
      <c r="BQ16" s="446"/>
      <c r="BV16" s="449">
        <v>94</v>
      </c>
      <c r="BW16" s="450">
        <v>18</v>
      </c>
    </row>
    <row r="17" spans="1:75" s="448" customFormat="1" ht="97.5" customHeight="1">
      <c r="A17" s="435">
        <v>10</v>
      </c>
      <c r="B17" s="436" t="s">
        <v>593</v>
      </c>
      <c r="C17" s="437">
        <v>812</v>
      </c>
      <c r="D17" s="438" t="s">
        <v>1933</v>
      </c>
      <c r="E17" s="439" t="s">
        <v>1934</v>
      </c>
      <c r="F17" s="439" t="s">
        <v>1918</v>
      </c>
      <c r="G17" s="440" t="s">
        <v>2293</v>
      </c>
      <c r="H17" s="440"/>
      <c r="I17" s="440"/>
      <c r="J17" s="441" t="s">
        <v>2240</v>
      </c>
      <c r="K17" s="442" t="s">
        <v>2240</v>
      </c>
      <c r="L17" s="442" t="s">
        <v>2240</v>
      </c>
      <c r="M17" s="440"/>
      <c r="N17" s="443"/>
      <c r="O17" s="440"/>
      <c r="P17" s="442"/>
      <c r="Q17" s="442"/>
      <c r="R17" s="442"/>
      <c r="S17" s="440"/>
      <c r="T17" s="440"/>
      <c r="U17" s="440"/>
      <c r="V17" s="442"/>
      <c r="W17" s="442"/>
      <c r="X17" s="442"/>
      <c r="Y17" s="440"/>
      <c r="Z17" s="440"/>
      <c r="AA17" s="440"/>
      <c r="AB17" s="442"/>
      <c r="AC17" s="442"/>
      <c r="AD17" s="442"/>
      <c r="AE17" s="440"/>
      <c r="AF17" s="440"/>
      <c r="AG17" s="440"/>
      <c r="AH17" s="442"/>
      <c r="AI17" s="442"/>
      <c r="AJ17" s="442"/>
      <c r="AK17" s="440"/>
      <c r="AL17" s="440"/>
      <c r="AM17" s="440"/>
      <c r="AN17" s="442"/>
      <c r="AO17" s="442"/>
      <c r="AP17" s="442"/>
      <c r="AQ17" s="440"/>
      <c r="AR17" s="440"/>
      <c r="AS17" s="440"/>
      <c r="AT17" s="442"/>
      <c r="AU17" s="444"/>
      <c r="AV17" s="444"/>
      <c r="AW17" s="445"/>
      <c r="AX17" s="445"/>
      <c r="AY17" s="445"/>
      <c r="AZ17" s="444"/>
      <c r="BA17" s="444"/>
      <c r="BB17" s="444"/>
      <c r="BC17" s="445"/>
      <c r="BD17" s="445"/>
      <c r="BE17" s="445"/>
      <c r="BF17" s="444"/>
      <c r="BG17" s="444"/>
      <c r="BH17" s="444"/>
      <c r="BI17" s="445"/>
      <c r="BJ17" s="445"/>
      <c r="BK17" s="445"/>
      <c r="BL17" s="444"/>
      <c r="BM17" s="444"/>
      <c r="BN17" s="444"/>
      <c r="BO17" s="446">
        <v>145</v>
      </c>
      <c r="BP17" s="447"/>
      <c r="BQ17" s="446"/>
      <c r="BV17" s="449">
        <v>96</v>
      </c>
      <c r="BW17" s="450">
        <v>19</v>
      </c>
    </row>
    <row r="18" spans="1:75" s="448" customFormat="1" ht="97.5" customHeight="1">
      <c r="A18" s="435">
        <v>10</v>
      </c>
      <c r="B18" s="436" t="s">
        <v>594</v>
      </c>
      <c r="C18" s="437">
        <v>863</v>
      </c>
      <c r="D18" s="438">
        <v>34967</v>
      </c>
      <c r="E18" s="439" t="s">
        <v>1996</v>
      </c>
      <c r="F18" s="439" t="s">
        <v>1986</v>
      </c>
      <c r="G18" s="440" t="s">
        <v>2293</v>
      </c>
      <c r="H18" s="440"/>
      <c r="I18" s="440"/>
      <c r="J18" s="441" t="s">
        <v>2240</v>
      </c>
      <c r="K18" s="442" t="s">
        <v>2240</v>
      </c>
      <c r="L18" s="442" t="s">
        <v>2240</v>
      </c>
      <c r="M18" s="440"/>
      <c r="N18" s="443"/>
      <c r="O18" s="440"/>
      <c r="P18" s="442"/>
      <c r="Q18" s="442"/>
      <c r="R18" s="442"/>
      <c r="S18" s="440"/>
      <c r="T18" s="440"/>
      <c r="U18" s="440"/>
      <c r="V18" s="442"/>
      <c r="W18" s="442"/>
      <c r="X18" s="442"/>
      <c r="Y18" s="440"/>
      <c r="Z18" s="440"/>
      <c r="AA18" s="440"/>
      <c r="AB18" s="442"/>
      <c r="AC18" s="442"/>
      <c r="AD18" s="442"/>
      <c r="AE18" s="440"/>
      <c r="AF18" s="440"/>
      <c r="AG18" s="440"/>
      <c r="AH18" s="442"/>
      <c r="AI18" s="442"/>
      <c r="AJ18" s="442"/>
      <c r="AK18" s="440"/>
      <c r="AL18" s="440"/>
      <c r="AM18" s="440"/>
      <c r="AN18" s="442"/>
      <c r="AO18" s="442"/>
      <c r="AP18" s="442"/>
      <c r="AQ18" s="440"/>
      <c r="AR18" s="440"/>
      <c r="AS18" s="440"/>
      <c r="AT18" s="442"/>
      <c r="AU18" s="444"/>
      <c r="AV18" s="444"/>
      <c r="AW18" s="445"/>
      <c r="AX18" s="445"/>
      <c r="AY18" s="445"/>
      <c r="AZ18" s="444"/>
      <c r="BA18" s="444"/>
      <c r="BB18" s="444"/>
      <c r="BC18" s="445"/>
      <c r="BD18" s="445"/>
      <c r="BE18" s="445"/>
      <c r="BF18" s="444"/>
      <c r="BG18" s="444"/>
      <c r="BH18" s="444"/>
      <c r="BI18" s="445"/>
      <c r="BJ18" s="445"/>
      <c r="BK18" s="445"/>
      <c r="BL18" s="444"/>
      <c r="BM18" s="444"/>
      <c r="BN18" s="444"/>
      <c r="BO18" s="446">
        <v>145</v>
      </c>
      <c r="BP18" s="447"/>
      <c r="BQ18" s="446"/>
      <c r="BV18" s="449">
        <v>98</v>
      </c>
      <c r="BW18" s="450">
        <v>20</v>
      </c>
    </row>
    <row r="19" spans="1:75" s="448" customFormat="1" ht="97.5" customHeight="1">
      <c r="A19" s="435" t="s">
        <v>2241</v>
      </c>
      <c r="B19" s="436" t="s">
        <v>595</v>
      </c>
      <c r="C19" s="437">
        <v>824</v>
      </c>
      <c r="D19" s="438">
        <v>33610</v>
      </c>
      <c r="E19" s="439" t="s">
        <v>1952</v>
      </c>
      <c r="F19" s="439" t="s">
        <v>1948</v>
      </c>
      <c r="G19" s="440" t="s">
        <v>2240</v>
      </c>
      <c r="H19" s="440" t="s">
        <v>2240</v>
      </c>
      <c r="I19" s="440" t="s">
        <v>2240</v>
      </c>
      <c r="J19" s="441"/>
      <c r="K19" s="442"/>
      <c r="L19" s="442"/>
      <c r="M19" s="440"/>
      <c r="N19" s="443"/>
      <c r="O19" s="440"/>
      <c r="P19" s="442"/>
      <c r="Q19" s="442"/>
      <c r="R19" s="442"/>
      <c r="S19" s="440"/>
      <c r="T19" s="440"/>
      <c r="U19" s="440"/>
      <c r="V19" s="442"/>
      <c r="W19" s="442"/>
      <c r="X19" s="442"/>
      <c r="Y19" s="440"/>
      <c r="Z19" s="440"/>
      <c r="AA19" s="440"/>
      <c r="AB19" s="442"/>
      <c r="AC19" s="442"/>
      <c r="AD19" s="442"/>
      <c r="AE19" s="440"/>
      <c r="AF19" s="440"/>
      <c r="AG19" s="440"/>
      <c r="AH19" s="442"/>
      <c r="AI19" s="442"/>
      <c r="AJ19" s="442"/>
      <c r="AK19" s="440"/>
      <c r="AL19" s="440"/>
      <c r="AM19" s="440"/>
      <c r="AN19" s="442"/>
      <c r="AO19" s="442"/>
      <c r="AP19" s="442"/>
      <c r="AQ19" s="440"/>
      <c r="AR19" s="440"/>
      <c r="AS19" s="440"/>
      <c r="AT19" s="442"/>
      <c r="AU19" s="444"/>
      <c r="AV19" s="444"/>
      <c r="AW19" s="445"/>
      <c r="AX19" s="445"/>
      <c r="AY19" s="445"/>
      <c r="AZ19" s="444"/>
      <c r="BA19" s="444"/>
      <c r="BB19" s="444"/>
      <c r="BC19" s="445"/>
      <c r="BD19" s="445"/>
      <c r="BE19" s="445"/>
      <c r="BF19" s="444"/>
      <c r="BG19" s="444"/>
      <c r="BH19" s="444"/>
      <c r="BI19" s="445"/>
      <c r="BJ19" s="445"/>
      <c r="BK19" s="445"/>
      <c r="BL19" s="444"/>
      <c r="BM19" s="444"/>
      <c r="BN19" s="444"/>
      <c r="BO19" s="446" t="s">
        <v>2242</v>
      </c>
      <c r="BP19" s="447"/>
      <c r="BQ19" s="446"/>
      <c r="BV19" s="449">
        <v>100</v>
      </c>
      <c r="BW19" s="450">
        <v>21</v>
      </c>
    </row>
    <row r="20" spans="1:75" s="448" customFormat="1" ht="97.5" customHeight="1">
      <c r="A20" s="435" t="s">
        <v>2241</v>
      </c>
      <c r="B20" s="436" t="s">
        <v>596</v>
      </c>
      <c r="C20" s="437">
        <v>550</v>
      </c>
      <c r="D20" s="438">
        <v>34719</v>
      </c>
      <c r="E20" s="439" t="s">
        <v>2061</v>
      </c>
      <c r="F20" s="439" t="s">
        <v>2054</v>
      </c>
      <c r="G20" s="440"/>
      <c r="H20" s="440"/>
      <c r="I20" s="440"/>
      <c r="J20" s="441"/>
      <c r="K20" s="442"/>
      <c r="L20" s="442"/>
      <c r="M20" s="440"/>
      <c r="N20" s="443"/>
      <c r="O20" s="440"/>
      <c r="P20" s="442"/>
      <c r="Q20" s="442"/>
      <c r="R20" s="442"/>
      <c r="S20" s="440"/>
      <c r="T20" s="440"/>
      <c r="U20" s="440"/>
      <c r="V20" s="442"/>
      <c r="W20" s="442"/>
      <c r="X20" s="442"/>
      <c r="Y20" s="440"/>
      <c r="Z20" s="440"/>
      <c r="AA20" s="440"/>
      <c r="AB20" s="442"/>
      <c r="AC20" s="442"/>
      <c r="AD20" s="442"/>
      <c r="AE20" s="440"/>
      <c r="AF20" s="440"/>
      <c r="AG20" s="440"/>
      <c r="AH20" s="442"/>
      <c r="AI20" s="442"/>
      <c r="AJ20" s="442"/>
      <c r="AK20" s="440"/>
      <c r="AL20" s="440"/>
      <c r="AM20" s="440"/>
      <c r="AN20" s="442"/>
      <c r="AO20" s="442"/>
      <c r="AP20" s="442"/>
      <c r="AQ20" s="440"/>
      <c r="AR20" s="440"/>
      <c r="AS20" s="440"/>
      <c r="AT20" s="442"/>
      <c r="AU20" s="444"/>
      <c r="AV20" s="444"/>
      <c r="AW20" s="445"/>
      <c r="AX20" s="445"/>
      <c r="AY20" s="445"/>
      <c r="AZ20" s="444"/>
      <c r="BA20" s="444"/>
      <c r="BB20" s="444"/>
      <c r="BC20" s="445"/>
      <c r="BD20" s="445"/>
      <c r="BE20" s="445"/>
      <c r="BF20" s="444"/>
      <c r="BG20" s="444"/>
      <c r="BH20" s="444"/>
      <c r="BI20" s="445"/>
      <c r="BJ20" s="445"/>
      <c r="BK20" s="445"/>
      <c r="BL20" s="444"/>
      <c r="BM20" s="444"/>
      <c r="BN20" s="444"/>
      <c r="BO20" s="446" t="s">
        <v>2255</v>
      </c>
      <c r="BP20" s="447"/>
      <c r="BQ20" s="446"/>
      <c r="BV20" s="449"/>
      <c r="BW20" s="450"/>
    </row>
    <row r="21" spans="1:75" s="18" customFormat="1" ht="54" hidden="1" customHeight="1">
      <c r="A21" s="233"/>
      <c r="B21" s="141" t="s">
        <v>597</v>
      </c>
      <c r="C21" s="234" t="s">
        <v>1705</v>
      </c>
      <c r="D21" s="235" t="s">
        <v>1705</v>
      </c>
      <c r="E21" s="236" t="s">
        <v>1705</v>
      </c>
      <c r="F21" s="236" t="s">
        <v>1705</v>
      </c>
      <c r="G21" s="224"/>
      <c r="H21" s="224"/>
      <c r="I21" s="224"/>
      <c r="J21" s="225"/>
      <c r="K21" s="226"/>
      <c r="L21" s="226"/>
      <c r="M21" s="224"/>
      <c r="N21" s="227"/>
      <c r="O21" s="224"/>
      <c r="P21" s="226"/>
      <c r="Q21" s="226"/>
      <c r="R21" s="226"/>
      <c r="S21" s="224"/>
      <c r="T21" s="224"/>
      <c r="U21" s="224"/>
      <c r="V21" s="226"/>
      <c r="W21" s="226"/>
      <c r="X21" s="226"/>
      <c r="Y21" s="224"/>
      <c r="Z21" s="224"/>
      <c r="AA21" s="224"/>
      <c r="AB21" s="226"/>
      <c r="AC21" s="226"/>
      <c r="AD21" s="226"/>
      <c r="AE21" s="224"/>
      <c r="AF21" s="224"/>
      <c r="AG21" s="224"/>
      <c r="AH21" s="226"/>
      <c r="AI21" s="226"/>
      <c r="AJ21" s="226"/>
      <c r="AK21" s="224"/>
      <c r="AL21" s="224"/>
      <c r="AM21" s="224"/>
      <c r="AN21" s="226"/>
      <c r="AO21" s="226"/>
      <c r="AP21" s="226"/>
      <c r="AQ21" s="224"/>
      <c r="AR21" s="224"/>
      <c r="AS21" s="224"/>
      <c r="AT21" s="226"/>
      <c r="AU21" s="228"/>
      <c r="AV21" s="228"/>
      <c r="AW21" s="229"/>
      <c r="AX21" s="229"/>
      <c r="AY21" s="229"/>
      <c r="AZ21" s="228"/>
      <c r="BA21" s="228"/>
      <c r="BB21" s="228"/>
      <c r="BC21" s="229"/>
      <c r="BD21" s="229"/>
      <c r="BE21" s="229"/>
      <c r="BF21" s="228"/>
      <c r="BG21" s="228"/>
      <c r="BH21" s="228"/>
      <c r="BI21" s="229"/>
      <c r="BJ21" s="229"/>
      <c r="BK21" s="229"/>
      <c r="BL21" s="228"/>
      <c r="BM21" s="228"/>
      <c r="BN21" s="228"/>
      <c r="BO21" s="174"/>
      <c r="BP21" s="211"/>
      <c r="BQ21" s="58"/>
      <c r="BV21" s="196"/>
      <c r="BW21" s="194"/>
    </row>
    <row r="22" spans="1:75" s="18" customFormat="1" ht="54" hidden="1" customHeight="1">
      <c r="A22" s="233"/>
      <c r="B22" s="141" t="s">
        <v>598</v>
      </c>
      <c r="C22" s="234" t="s">
        <v>1705</v>
      </c>
      <c r="D22" s="235" t="s">
        <v>1705</v>
      </c>
      <c r="E22" s="236" t="s">
        <v>1705</v>
      </c>
      <c r="F22" s="236" t="s">
        <v>1705</v>
      </c>
      <c r="G22" s="224"/>
      <c r="H22" s="224"/>
      <c r="I22" s="224"/>
      <c r="J22" s="225"/>
      <c r="K22" s="226"/>
      <c r="L22" s="226"/>
      <c r="M22" s="224"/>
      <c r="N22" s="227"/>
      <c r="O22" s="224"/>
      <c r="P22" s="226"/>
      <c r="Q22" s="226"/>
      <c r="R22" s="226"/>
      <c r="S22" s="224"/>
      <c r="T22" s="224"/>
      <c r="U22" s="224"/>
      <c r="V22" s="226"/>
      <c r="W22" s="226"/>
      <c r="X22" s="226"/>
      <c r="Y22" s="224"/>
      <c r="Z22" s="224"/>
      <c r="AA22" s="224"/>
      <c r="AB22" s="226"/>
      <c r="AC22" s="226"/>
      <c r="AD22" s="226"/>
      <c r="AE22" s="224"/>
      <c r="AF22" s="224"/>
      <c r="AG22" s="224"/>
      <c r="AH22" s="226"/>
      <c r="AI22" s="226"/>
      <c r="AJ22" s="226"/>
      <c r="AK22" s="224"/>
      <c r="AL22" s="224"/>
      <c r="AM22" s="224"/>
      <c r="AN22" s="226"/>
      <c r="AO22" s="226"/>
      <c r="AP22" s="226"/>
      <c r="AQ22" s="224"/>
      <c r="AR22" s="224"/>
      <c r="AS22" s="224"/>
      <c r="AT22" s="226"/>
      <c r="AU22" s="228"/>
      <c r="AV22" s="228"/>
      <c r="AW22" s="229"/>
      <c r="AX22" s="229"/>
      <c r="AY22" s="229"/>
      <c r="AZ22" s="228"/>
      <c r="BA22" s="228"/>
      <c r="BB22" s="228"/>
      <c r="BC22" s="229"/>
      <c r="BD22" s="229"/>
      <c r="BE22" s="229"/>
      <c r="BF22" s="228"/>
      <c r="BG22" s="228"/>
      <c r="BH22" s="228"/>
      <c r="BI22" s="229"/>
      <c r="BJ22" s="229"/>
      <c r="BK22" s="229"/>
      <c r="BL22" s="228"/>
      <c r="BM22" s="228"/>
      <c r="BN22" s="228"/>
      <c r="BO22" s="174"/>
      <c r="BP22" s="211"/>
      <c r="BQ22" s="58"/>
      <c r="BV22" s="196"/>
      <c r="BW22" s="194"/>
    </row>
    <row r="23" spans="1:75" s="18" customFormat="1" ht="54" hidden="1" customHeight="1">
      <c r="A23" s="233"/>
      <c r="B23" s="141" t="s">
        <v>599</v>
      </c>
      <c r="C23" s="234" t="s">
        <v>1705</v>
      </c>
      <c r="D23" s="235" t="s">
        <v>1705</v>
      </c>
      <c r="E23" s="236" t="s">
        <v>1705</v>
      </c>
      <c r="F23" s="236" t="s">
        <v>1705</v>
      </c>
      <c r="G23" s="224"/>
      <c r="H23" s="224"/>
      <c r="I23" s="224"/>
      <c r="J23" s="225"/>
      <c r="K23" s="226"/>
      <c r="L23" s="226"/>
      <c r="M23" s="224"/>
      <c r="N23" s="227"/>
      <c r="O23" s="224"/>
      <c r="P23" s="226"/>
      <c r="Q23" s="226"/>
      <c r="R23" s="226"/>
      <c r="S23" s="224"/>
      <c r="T23" s="224"/>
      <c r="U23" s="224"/>
      <c r="V23" s="226"/>
      <c r="W23" s="226"/>
      <c r="X23" s="226"/>
      <c r="Y23" s="224"/>
      <c r="Z23" s="224"/>
      <c r="AA23" s="224"/>
      <c r="AB23" s="226"/>
      <c r="AC23" s="226"/>
      <c r="AD23" s="226"/>
      <c r="AE23" s="224"/>
      <c r="AF23" s="224"/>
      <c r="AG23" s="224"/>
      <c r="AH23" s="226"/>
      <c r="AI23" s="226"/>
      <c r="AJ23" s="226"/>
      <c r="AK23" s="224"/>
      <c r="AL23" s="224"/>
      <c r="AM23" s="224"/>
      <c r="AN23" s="226"/>
      <c r="AO23" s="226"/>
      <c r="AP23" s="226"/>
      <c r="AQ23" s="224"/>
      <c r="AR23" s="224"/>
      <c r="AS23" s="224"/>
      <c r="AT23" s="226"/>
      <c r="AU23" s="228"/>
      <c r="AV23" s="228"/>
      <c r="AW23" s="229"/>
      <c r="AX23" s="229"/>
      <c r="AY23" s="229"/>
      <c r="AZ23" s="228"/>
      <c r="BA23" s="228"/>
      <c r="BB23" s="228"/>
      <c r="BC23" s="229"/>
      <c r="BD23" s="229"/>
      <c r="BE23" s="229"/>
      <c r="BF23" s="228"/>
      <c r="BG23" s="228"/>
      <c r="BH23" s="228"/>
      <c r="BI23" s="229"/>
      <c r="BJ23" s="229"/>
      <c r="BK23" s="229"/>
      <c r="BL23" s="228"/>
      <c r="BM23" s="228"/>
      <c r="BN23" s="228"/>
      <c r="BO23" s="174"/>
      <c r="BP23" s="211"/>
      <c r="BQ23" s="58"/>
      <c r="BV23" s="196"/>
      <c r="BW23" s="194"/>
    </row>
    <row r="24" spans="1:75" s="18" customFormat="1" ht="54" hidden="1" customHeight="1">
      <c r="A24" s="233"/>
      <c r="B24" s="141" t="s">
        <v>600</v>
      </c>
      <c r="C24" s="234" t="s">
        <v>1705</v>
      </c>
      <c r="D24" s="235" t="s">
        <v>1705</v>
      </c>
      <c r="E24" s="236" t="s">
        <v>1705</v>
      </c>
      <c r="F24" s="236" t="s">
        <v>1705</v>
      </c>
      <c r="G24" s="224"/>
      <c r="H24" s="224"/>
      <c r="I24" s="224"/>
      <c r="J24" s="225"/>
      <c r="K24" s="226"/>
      <c r="L24" s="226"/>
      <c r="M24" s="224"/>
      <c r="N24" s="227"/>
      <c r="O24" s="224"/>
      <c r="P24" s="226"/>
      <c r="Q24" s="226"/>
      <c r="R24" s="226"/>
      <c r="S24" s="224"/>
      <c r="T24" s="224"/>
      <c r="U24" s="224"/>
      <c r="V24" s="226"/>
      <c r="W24" s="226"/>
      <c r="X24" s="226"/>
      <c r="Y24" s="224"/>
      <c r="Z24" s="224"/>
      <c r="AA24" s="224"/>
      <c r="AB24" s="226"/>
      <c r="AC24" s="226"/>
      <c r="AD24" s="226"/>
      <c r="AE24" s="224"/>
      <c r="AF24" s="224"/>
      <c r="AG24" s="224"/>
      <c r="AH24" s="226"/>
      <c r="AI24" s="226"/>
      <c r="AJ24" s="226"/>
      <c r="AK24" s="224"/>
      <c r="AL24" s="224"/>
      <c r="AM24" s="224"/>
      <c r="AN24" s="226"/>
      <c r="AO24" s="226"/>
      <c r="AP24" s="226"/>
      <c r="AQ24" s="224"/>
      <c r="AR24" s="224"/>
      <c r="AS24" s="224"/>
      <c r="AT24" s="226"/>
      <c r="AU24" s="228"/>
      <c r="AV24" s="228"/>
      <c r="AW24" s="229"/>
      <c r="AX24" s="229"/>
      <c r="AY24" s="229"/>
      <c r="AZ24" s="228"/>
      <c r="BA24" s="228"/>
      <c r="BB24" s="228"/>
      <c r="BC24" s="229"/>
      <c r="BD24" s="229"/>
      <c r="BE24" s="229"/>
      <c r="BF24" s="228"/>
      <c r="BG24" s="228"/>
      <c r="BH24" s="228"/>
      <c r="BI24" s="229"/>
      <c r="BJ24" s="229"/>
      <c r="BK24" s="229"/>
      <c r="BL24" s="228"/>
      <c r="BM24" s="228"/>
      <c r="BN24" s="228"/>
      <c r="BO24" s="174"/>
      <c r="BP24" s="211"/>
      <c r="BQ24" s="58"/>
      <c r="BV24" s="196"/>
      <c r="BW24" s="194"/>
    </row>
    <row r="25" spans="1:75" s="18" customFormat="1" ht="54" hidden="1" customHeight="1">
      <c r="A25" s="233"/>
      <c r="B25" s="141" t="s">
        <v>601</v>
      </c>
      <c r="C25" s="234" t="s">
        <v>1705</v>
      </c>
      <c r="D25" s="235" t="s">
        <v>1705</v>
      </c>
      <c r="E25" s="236" t="s">
        <v>1705</v>
      </c>
      <c r="F25" s="236" t="s">
        <v>1705</v>
      </c>
      <c r="G25" s="224"/>
      <c r="H25" s="224"/>
      <c r="I25" s="224"/>
      <c r="J25" s="225"/>
      <c r="K25" s="226"/>
      <c r="L25" s="226"/>
      <c r="M25" s="224"/>
      <c r="N25" s="227"/>
      <c r="O25" s="224"/>
      <c r="P25" s="226"/>
      <c r="Q25" s="226"/>
      <c r="R25" s="226"/>
      <c r="S25" s="224"/>
      <c r="T25" s="224"/>
      <c r="U25" s="224"/>
      <c r="V25" s="226"/>
      <c r="W25" s="226"/>
      <c r="X25" s="226"/>
      <c r="Y25" s="224"/>
      <c r="Z25" s="224"/>
      <c r="AA25" s="224"/>
      <c r="AB25" s="226"/>
      <c r="AC25" s="226"/>
      <c r="AD25" s="226"/>
      <c r="AE25" s="224"/>
      <c r="AF25" s="224"/>
      <c r="AG25" s="224"/>
      <c r="AH25" s="226"/>
      <c r="AI25" s="226"/>
      <c r="AJ25" s="226"/>
      <c r="AK25" s="224"/>
      <c r="AL25" s="224"/>
      <c r="AM25" s="224"/>
      <c r="AN25" s="226"/>
      <c r="AO25" s="226"/>
      <c r="AP25" s="226"/>
      <c r="AQ25" s="224"/>
      <c r="AR25" s="224"/>
      <c r="AS25" s="224"/>
      <c r="AT25" s="226"/>
      <c r="AU25" s="228"/>
      <c r="AV25" s="228"/>
      <c r="AW25" s="229"/>
      <c r="AX25" s="229"/>
      <c r="AY25" s="229"/>
      <c r="AZ25" s="228"/>
      <c r="BA25" s="228"/>
      <c r="BB25" s="228"/>
      <c r="BC25" s="229"/>
      <c r="BD25" s="229"/>
      <c r="BE25" s="229"/>
      <c r="BF25" s="228"/>
      <c r="BG25" s="228"/>
      <c r="BH25" s="228"/>
      <c r="BI25" s="229"/>
      <c r="BJ25" s="229"/>
      <c r="BK25" s="229"/>
      <c r="BL25" s="228"/>
      <c r="BM25" s="228"/>
      <c r="BN25" s="228"/>
      <c r="BO25" s="174"/>
      <c r="BP25" s="211"/>
      <c r="BQ25" s="58"/>
      <c r="BV25" s="196">
        <v>102</v>
      </c>
      <c r="BW25" s="194">
        <v>22</v>
      </c>
    </row>
    <row r="26" spans="1:75" s="18" customFormat="1" ht="54" hidden="1" customHeight="1">
      <c r="A26" s="233"/>
      <c r="B26" s="141" t="s">
        <v>602</v>
      </c>
      <c r="C26" s="234" t="s">
        <v>1705</v>
      </c>
      <c r="D26" s="235" t="s">
        <v>1705</v>
      </c>
      <c r="E26" s="236" t="s">
        <v>1705</v>
      </c>
      <c r="F26" s="236" t="s">
        <v>1705</v>
      </c>
      <c r="G26" s="224"/>
      <c r="H26" s="224"/>
      <c r="I26" s="224"/>
      <c r="J26" s="225"/>
      <c r="K26" s="226"/>
      <c r="L26" s="226"/>
      <c r="M26" s="224"/>
      <c r="N26" s="227"/>
      <c r="O26" s="224"/>
      <c r="P26" s="226"/>
      <c r="Q26" s="226"/>
      <c r="R26" s="226"/>
      <c r="S26" s="224"/>
      <c r="T26" s="224"/>
      <c r="U26" s="224"/>
      <c r="V26" s="226"/>
      <c r="W26" s="226"/>
      <c r="X26" s="226"/>
      <c r="Y26" s="224"/>
      <c r="Z26" s="224"/>
      <c r="AA26" s="224"/>
      <c r="AB26" s="226"/>
      <c r="AC26" s="226"/>
      <c r="AD26" s="226"/>
      <c r="AE26" s="224"/>
      <c r="AF26" s="224"/>
      <c r="AG26" s="224"/>
      <c r="AH26" s="226"/>
      <c r="AI26" s="226"/>
      <c r="AJ26" s="226"/>
      <c r="AK26" s="224"/>
      <c r="AL26" s="224"/>
      <c r="AM26" s="224"/>
      <c r="AN26" s="226"/>
      <c r="AO26" s="226"/>
      <c r="AP26" s="226"/>
      <c r="AQ26" s="224"/>
      <c r="AR26" s="224"/>
      <c r="AS26" s="224"/>
      <c r="AT26" s="226"/>
      <c r="AU26" s="228"/>
      <c r="AV26" s="228"/>
      <c r="AW26" s="229"/>
      <c r="AX26" s="229"/>
      <c r="AY26" s="229"/>
      <c r="AZ26" s="228"/>
      <c r="BA26" s="228"/>
      <c r="BB26" s="228"/>
      <c r="BC26" s="229"/>
      <c r="BD26" s="229"/>
      <c r="BE26" s="229"/>
      <c r="BF26" s="228"/>
      <c r="BG26" s="228"/>
      <c r="BH26" s="228"/>
      <c r="BI26" s="229"/>
      <c r="BJ26" s="229"/>
      <c r="BK26" s="229"/>
      <c r="BL26" s="228"/>
      <c r="BM26" s="228"/>
      <c r="BN26" s="228"/>
      <c r="BO26" s="174"/>
      <c r="BP26" s="211"/>
      <c r="BQ26" s="58"/>
      <c r="BV26" s="196">
        <v>104</v>
      </c>
      <c r="BW26" s="194">
        <v>23</v>
      </c>
    </row>
    <row r="27" spans="1:75" s="18" customFormat="1" ht="54" hidden="1" customHeight="1">
      <c r="A27" s="233"/>
      <c r="B27" s="141" t="s">
        <v>603</v>
      </c>
      <c r="C27" s="234" t="s">
        <v>1705</v>
      </c>
      <c r="D27" s="235" t="s">
        <v>1705</v>
      </c>
      <c r="E27" s="236" t="s">
        <v>1705</v>
      </c>
      <c r="F27" s="236" t="s">
        <v>1705</v>
      </c>
      <c r="G27" s="224"/>
      <c r="H27" s="224"/>
      <c r="I27" s="224"/>
      <c r="J27" s="225"/>
      <c r="K27" s="226"/>
      <c r="L27" s="226"/>
      <c r="M27" s="224"/>
      <c r="N27" s="227"/>
      <c r="O27" s="224"/>
      <c r="P27" s="226"/>
      <c r="Q27" s="226"/>
      <c r="R27" s="226"/>
      <c r="S27" s="224"/>
      <c r="T27" s="224"/>
      <c r="U27" s="224"/>
      <c r="V27" s="226"/>
      <c r="W27" s="226"/>
      <c r="X27" s="226"/>
      <c r="Y27" s="224"/>
      <c r="Z27" s="224"/>
      <c r="AA27" s="224"/>
      <c r="AB27" s="226"/>
      <c r="AC27" s="226"/>
      <c r="AD27" s="226"/>
      <c r="AE27" s="224"/>
      <c r="AF27" s="224"/>
      <c r="AG27" s="224"/>
      <c r="AH27" s="226"/>
      <c r="AI27" s="226"/>
      <c r="AJ27" s="226"/>
      <c r="AK27" s="224"/>
      <c r="AL27" s="224"/>
      <c r="AM27" s="224"/>
      <c r="AN27" s="226"/>
      <c r="AO27" s="226"/>
      <c r="AP27" s="226"/>
      <c r="AQ27" s="224"/>
      <c r="AR27" s="224"/>
      <c r="AS27" s="224"/>
      <c r="AT27" s="226"/>
      <c r="AU27" s="228"/>
      <c r="AV27" s="228"/>
      <c r="AW27" s="229"/>
      <c r="AX27" s="229"/>
      <c r="AY27" s="229"/>
      <c r="AZ27" s="228"/>
      <c r="BA27" s="228"/>
      <c r="BB27" s="228"/>
      <c r="BC27" s="229"/>
      <c r="BD27" s="229"/>
      <c r="BE27" s="229"/>
      <c r="BF27" s="228"/>
      <c r="BG27" s="228"/>
      <c r="BH27" s="228"/>
      <c r="BI27" s="229"/>
      <c r="BJ27" s="229"/>
      <c r="BK27" s="229"/>
      <c r="BL27" s="228"/>
      <c r="BM27" s="228"/>
      <c r="BN27" s="228"/>
      <c r="BO27" s="174"/>
      <c r="BP27" s="211"/>
      <c r="BQ27" s="58"/>
      <c r="BV27" s="196">
        <v>106</v>
      </c>
      <c r="BW27" s="194">
        <v>24</v>
      </c>
    </row>
    <row r="28" spans="1:75" s="18" customFormat="1" ht="54" hidden="1" customHeight="1">
      <c r="A28" s="233"/>
      <c r="B28" s="141" t="s">
        <v>604</v>
      </c>
      <c r="C28" s="234" t="s">
        <v>1705</v>
      </c>
      <c r="D28" s="235" t="s">
        <v>1705</v>
      </c>
      <c r="E28" s="236" t="s">
        <v>1705</v>
      </c>
      <c r="F28" s="236" t="s">
        <v>1705</v>
      </c>
      <c r="G28" s="224"/>
      <c r="H28" s="224"/>
      <c r="I28" s="224"/>
      <c r="J28" s="225"/>
      <c r="K28" s="226"/>
      <c r="L28" s="226"/>
      <c r="M28" s="224"/>
      <c r="N28" s="227"/>
      <c r="O28" s="224"/>
      <c r="P28" s="226"/>
      <c r="Q28" s="226"/>
      <c r="R28" s="226"/>
      <c r="S28" s="224"/>
      <c r="T28" s="224"/>
      <c r="U28" s="224"/>
      <c r="V28" s="226"/>
      <c r="W28" s="226"/>
      <c r="X28" s="226"/>
      <c r="Y28" s="224"/>
      <c r="Z28" s="224"/>
      <c r="AA28" s="224"/>
      <c r="AB28" s="226"/>
      <c r="AC28" s="226"/>
      <c r="AD28" s="226"/>
      <c r="AE28" s="224"/>
      <c r="AF28" s="224"/>
      <c r="AG28" s="224"/>
      <c r="AH28" s="226"/>
      <c r="AI28" s="226"/>
      <c r="AJ28" s="226"/>
      <c r="AK28" s="224"/>
      <c r="AL28" s="224"/>
      <c r="AM28" s="224"/>
      <c r="AN28" s="226"/>
      <c r="AO28" s="226"/>
      <c r="AP28" s="226"/>
      <c r="AQ28" s="224"/>
      <c r="AR28" s="224"/>
      <c r="AS28" s="224"/>
      <c r="AT28" s="226"/>
      <c r="AU28" s="228"/>
      <c r="AV28" s="228"/>
      <c r="AW28" s="229"/>
      <c r="AX28" s="229"/>
      <c r="AY28" s="229"/>
      <c r="AZ28" s="228"/>
      <c r="BA28" s="228"/>
      <c r="BB28" s="228"/>
      <c r="BC28" s="229"/>
      <c r="BD28" s="229"/>
      <c r="BE28" s="229"/>
      <c r="BF28" s="228"/>
      <c r="BG28" s="228"/>
      <c r="BH28" s="228"/>
      <c r="BI28" s="229"/>
      <c r="BJ28" s="229"/>
      <c r="BK28" s="229"/>
      <c r="BL28" s="228"/>
      <c r="BM28" s="228"/>
      <c r="BN28" s="228"/>
      <c r="BO28" s="174"/>
      <c r="BP28" s="211"/>
      <c r="BQ28" s="58"/>
      <c r="BV28" s="196">
        <v>108</v>
      </c>
      <c r="BW28" s="194">
        <v>25</v>
      </c>
    </row>
    <row r="29" spans="1:75" s="18" customFormat="1" ht="54" hidden="1" customHeight="1">
      <c r="A29" s="233"/>
      <c r="B29" s="141" t="s">
        <v>605</v>
      </c>
      <c r="C29" s="234" t="s">
        <v>1705</v>
      </c>
      <c r="D29" s="235" t="s">
        <v>1705</v>
      </c>
      <c r="E29" s="236" t="s">
        <v>1705</v>
      </c>
      <c r="F29" s="236" t="s">
        <v>1705</v>
      </c>
      <c r="G29" s="224"/>
      <c r="H29" s="224"/>
      <c r="I29" s="224"/>
      <c r="J29" s="225"/>
      <c r="K29" s="226"/>
      <c r="L29" s="226"/>
      <c r="M29" s="224"/>
      <c r="N29" s="227"/>
      <c r="O29" s="224"/>
      <c r="P29" s="226"/>
      <c r="Q29" s="226"/>
      <c r="R29" s="226"/>
      <c r="S29" s="224"/>
      <c r="T29" s="224"/>
      <c r="U29" s="224"/>
      <c r="V29" s="226"/>
      <c r="W29" s="226"/>
      <c r="X29" s="226"/>
      <c r="Y29" s="224"/>
      <c r="Z29" s="224"/>
      <c r="AA29" s="224"/>
      <c r="AB29" s="226"/>
      <c r="AC29" s="226"/>
      <c r="AD29" s="226"/>
      <c r="AE29" s="224"/>
      <c r="AF29" s="224"/>
      <c r="AG29" s="224"/>
      <c r="AH29" s="226"/>
      <c r="AI29" s="226"/>
      <c r="AJ29" s="226"/>
      <c r="AK29" s="224"/>
      <c r="AL29" s="224"/>
      <c r="AM29" s="224"/>
      <c r="AN29" s="226"/>
      <c r="AO29" s="226"/>
      <c r="AP29" s="226"/>
      <c r="AQ29" s="224"/>
      <c r="AR29" s="224"/>
      <c r="AS29" s="224"/>
      <c r="AT29" s="226"/>
      <c r="AU29" s="228"/>
      <c r="AV29" s="228"/>
      <c r="AW29" s="229"/>
      <c r="AX29" s="229"/>
      <c r="AY29" s="229"/>
      <c r="AZ29" s="228"/>
      <c r="BA29" s="228"/>
      <c r="BB29" s="228"/>
      <c r="BC29" s="229"/>
      <c r="BD29" s="229"/>
      <c r="BE29" s="229"/>
      <c r="BF29" s="228"/>
      <c r="BG29" s="228"/>
      <c r="BH29" s="228"/>
      <c r="BI29" s="229"/>
      <c r="BJ29" s="229"/>
      <c r="BK29" s="229"/>
      <c r="BL29" s="228"/>
      <c r="BM29" s="228"/>
      <c r="BN29" s="228"/>
      <c r="BO29" s="174"/>
      <c r="BP29" s="211"/>
      <c r="BQ29" s="58"/>
      <c r="BV29" s="196">
        <v>110</v>
      </c>
      <c r="BW29" s="194">
        <v>26</v>
      </c>
    </row>
    <row r="30" spans="1:75" s="18" customFormat="1" ht="54" hidden="1" customHeight="1">
      <c r="A30" s="233"/>
      <c r="B30" s="141" t="s">
        <v>606</v>
      </c>
      <c r="C30" s="234" t="s">
        <v>1705</v>
      </c>
      <c r="D30" s="235" t="s">
        <v>1705</v>
      </c>
      <c r="E30" s="236" t="s">
        <v>1705</v>
      </c>
      <c r="F30" s="236" t="s">
        <v>1705</v>
      </c>
      <c r="G30" s="224"/>
      <c r="H30" s="224"/>
      <c r="I30" s="224"/>
      <c r="J30" s="225"/>
      <c r="K30" s="226"/>
      <c r="L30" s="226"/>
      <c r="M30" s="224"/>
      <c r="N30" s="227"/>
      <c r="O30" s="224"/>
      <c r="P30" s="226"/>
      <c r="Q30" s="226"/>
      <c r="R30" s="226"/>
      <c r="S30" s="224"/>
      <c r="T30" s="224"/>
      <c r="U30" s="224"/>
      <c r="V30" s="226"/>
      <c r="W30" s="226"/>
      <c r="X30" s="226"/>
      <c r="Y30" s="224"/>
      <c r="Z30" s="224"/>
      <c r="AA30" s="224"/>
      <c r="AB30" s="226"/>
      <c r="AC30" s="226"/>
      <c r="AD30" s="226"/>
      <c r="AE30" s="224"/>
      <c r="AF30" s="224"/>
      <c r="AG30" s="224"/>
      <c r="AH30" s="226"/>
      <c r="AI30" s="226"/>
      <c r="AJ30" s="226"/>
      <c r="AK30" s="224"/>
      <c r="AL30" s="224"/>
      <c r="AM30" s="224"/>
      <c r="AN30" s="226"/>
      <c r="AO30" s="226"/>
      <c r="AP30" s="226"/>
      <c r="AQ30" s="224"/>
      <c r="AR30" s="224"/>
      <c r="AS30" s="224"/>
      <c r="AT30" s="226"/>
      <c r="AU30" s="228"/>
      <c r="AV30" s="228"/>
      <c r="AW30" s="229"/>
      <c r="AX30" s="229"/>
      <c r="AY30" s="229"/>
      <c r="AZ30" s="228"/>
      <c r="BA30" s="228"/>
      <c r="BB30" s="228"/>
      <c r="BC30" s="229"/>
      <c r="BD30" s="229"/>
      <c r="BE30" s="229"/>
      <c r="BF30" s="228"/>
      <c r="BG30" s="228"/>
      <c r="BH30" s="228"/>
      <c r="BI30" s="229"/>
      <c r="BJ30" s="229"/>
      <c r="BK30" s="229"/>
      <c r="BL30" s="228"/>
      <c r="BM30" s="228"/>
      <c r="BN30" s="228"/>
      <c r="BO30" s="174"/>
      <c r="BP30" s="211"/>
      <c r="BQ30" s="58"/>
      <c r="BV30" s="196">
        <v>112</v>
      </c>
      <c r="BW30" s="194">
        <v>27</v>
      </c>
    </row>
    <row r="31" spans="1:75" ht="9" customHeight="1">
      <c r="E31" s="41"/>
      <c r="BV31" s="196">
        <v>123</v>
      </c>
      <c r="BW31" s="194">
        <v>33</v>
      </c>
    </row>
    <row r="32" spans="1:75" s="63" customFormat="1">
      <c r="A32" s="59" t="s">
        <v>22</v>
      </c>
      <c r="B32" s="59"/>
      <c r="C32" s="59"/>
      <c r="D32" s="60"/>
      <c r="E32" s="61"/>
      <c r="F32" s="62" t="s">
        <v>0</v>
      </c>
      <c r="J32" s="63" t="s">
        <v>1</v>
      </c>
      <c r="S32" s="63" t="s">
        <v>2</v>
      </c>
      <c r="AA32" s="63" t="s">
        <v>3</v>
      </c>
      <c r="AL32" s="63" t="s">
        <v>3</v>
      </c>
      <c r="BO32" s="64" t="s">
        <v>3</v>
      </c>
      <c r="BP32" s="62"/>
      <c r="BQ32" s="62"/>
      <c r="BV32" s="196">
        <v>124</v>
      </c>
      <c r="BW32" s="194">
        <v>34</v>
      </c>
    </row>
    <row r="33" spans="1:75" s="10" customFormat="1" ht="69.75" customHeight="1">
      <c r="A33" s="641" t="s">
        <v>510</v>
      </c>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1"/>
      <c r="AP33" s="641"/>
      <c r="AQ33" s="641"/>
      <c r="AR33" s="641"/>
      <c r="AS33" s="641"/>
      <c r="AT33" s="641"/>
      <c r="AU33" s="641"/>
      <c r="AV33" s="641"/>
      <c r="AW33" s="641"/>
      <c r="AX33" s="641"/>
      <c r="AY33" s="641"/>
      <c r="AZ33" s="641"/>
      <c r="BA33" s="641"/>
      <c r="BB33" s="641"/>
      <c r="BC33" s="641"/>
      <c r="BD33" s="641"/>
      <c r="BE33" s="641"/>
      <c r="BF33" s="641"/>
      <c r="BG33" s="641"/>
      <c r="BH33" s="641"/>
      <c r="BI33" s="641"/>
      <c r="BJ33" s="641"/>
      <c r="BK33" s="641"/>
      <c r="BL33" s="641"/>
      <c r="BM33" s="641"/>
      <c r="BN33" s="641"/>
      <c r="BO33" s="641"/>
      <c r="BP33" s="641"/>
      <c r="BQ33" s="641"/>
      <c r="BV33" s="196">
        <v>60</v>
      </c>
      <c r="BW33" s="194">
        <v>1</v>
      </c>
    </row>
    <row r="34" spans="1:75" s="10" customFormat="1" ht="36.75" customHeight="1">
      <c r="A34" s="642" t="s">
        <v>506</v>
      </c>
      <c r="B34" s="642"/>
      <c r="C34" s="642"/>
      <c r="D34" s="642"/>
      <c r="E34" s="642"/>
      <c r="F34" s="642"/>
      <c r="G34" s="642"/>
      <c r="H34" s="642"/>
      <c r="I34" s="642"/>
      <c r="J34" s="642"/>
      <c r="K34" s="642"/>
      <c r="L34" s="642"/>
      <c r="M34" s="642"/>
      <c r="N34" s="642"/>
      <c r="O34" s="642"/>
      <c r="P34" s="642"/>
      <c r="Q34" s="642"/>
      <c r="R34" s="642"/>
      <c r="S34" s="642"/>
      <c r="T34" s="642"/>
      <c r="U34" s="642"/>
      <c r="V34" s="642"/>
      <c r="W34" s="642"/>
      <c r="X34" s="642"/>
      <c r="Y34" s="642"/>
      <c r="Z34" s="642"/>
      <c r="AA34" s="642"/>
      <c r="AB34" s="642"/>
      <c r="AC34" s="642"/>
      <c r="AD34" s="642"/>
      <c r="AE34" s="642"/>
      <c r="AF34" s="642"/>
      <c r="AG34" s="642"/>
      <c r="AH34" s="642"/>
      <c r="AI34" s="642"/>
      <c r="AJ34" s="642"/>
      <c r="AK34" s="642"/>
      <c r="AL34" s="642"/>
      <c r="AM34" s="642"/>
      <c r="AN34" s="642"/>
      <c r="AO34" s="642"/>
      <c r="AP34" s="642"/>
      <c r="AQ34" s="642"/>
      <c r="AR34" s="642"/>
      <c r="AS34" s="642"/>
      <c r="AT34" s="642"/>
      <c r="AU34" s="642"/>
      <c r="AV34" s="642"/>
      <c r="AW34" s="642"/>
      <c r="AX34" s="642"/>
      <c r="AY34" s="642"/>
      <c r="AZ34" s="642"/>
      <c r="BA34" s="642"/>
      <c r="BB34" s="642"/>
      <c r="BC34" s="642"/>
      <c r="BD34" s="642"/>
      <c r="BE34" s="642"/>
      <c r="BF34" s="642"/>
      <c r="BG34" s="642"/>
      <c r="BH34" s="642"/>
      <c r="BI34" s="642"/>
      <c r="BJ34" s="642"/>
      <c r="BK34" s="642"/>
      <c r="BL34" s="642"/>
      <c r="BM34" s="642"/>
      <c r="BN34" s="642"/>
      <c r="BO34" s="642"/>
      <c r="BP34" s="642"/>
      <c r="BQ34" s="642"/>
      <c r="BV34" s="196">
        <v>62</v>
      </c>
      <c r="BW34" s="194">
        <v>2</v>
      </c>
    </row>
    <row r="35" spans="1:75" s="55" customFormat="1" ht="23.25" customHeight="1">
      <c r="A35" s="643" t="s">
        <v>100</v>
      </c>
      <c r="B35" s="643"/>
      <c r="C35" s="643"/>
      <c r="D35" s="643"/>
      <c r="E35" s="644" t="s">
        <v>556</v>
      </c>
      <c r="F35" s="644"/>
      <c r="G35" s="53"/>
      <c r="H35" s="53"/>
      <c r="I35" s="53"/>
      <c r="J35" s="53"/>
      <c r="K35" s="53"/>
      <c r="L35" s="53"/>
      <c r="M35" s="53"/>
      <c r="N35" s="53"/>
      <c r="O35" s="53"/>
      <c r="P35" s="53"/>
      <c r="Q35" s="53"/>
      <c r="R35" s="53"/>
      <c r="S35" s="53"/>
      <c r="T35" s="53"/>
      <c r="U35" s="645"/>
      <c r="V35" s="645"/>
      <c r="W35" s="645"/>
      <c r="X35" s="645"/>
      <c r="Y35" s="53"/>
      <c r="Z35" s="53"/>
      <c r="AA35" s="646" t="s">
        <v>514</v>
      </c>
      <c r="AB35" s="646"/>
      <c r="AC35" s="646"/>
      <c r="AD35" s="646"/>
      <c r="AE35" s="646"/>
      <c r="AF35" s="647" t="s">
        <v>1275</v>
      </c>
      <c r="AG35" s="647"/>
      <c r="AH35" s="647"/>
      <c r="AI35" s="647"/>
      <c r="AJ35" s="647"/>
      <c r="AK35" s="647"/>
      <c r="AL35" s="647"/>
      <c r="AM35" s="647"/>
      <c r="AN35" s="647"/>
      <c r="AO35" s="647"/>
      <c r="AP35" s="647"/>
      <c r="AQ35" s="53"/>
      <c r="AR35" s="54"/>
      <c r="AS35" s="54"/>
      <c r="AT35" s="54"/>
      <c r="AU35" s="54"/>
      <c r="AV35" s="54"/>
      <c r="AW35" s="643" t="s">
        <v>554</v>
      </c>
      <c r="AX35" s="643"/>
      <c r="AY35" s="643"/>
      <c r="AZ35" s="643"/>
      <c r="BA35" s="643"/>
      <c r="BB35" s="643"/>
      <c r="BC35" s="648" t="s">
        <v>1291</v>
      </c>
      <c r="BD35" s="648"/>
      <c r="BE35" s="648"/>
      <c r="BF35" s="648"/>
      <c r="BG35" s="648"/>
      <c r="BH35" s="648"/>
      <c r="BI35" s="648"/>
      <c r="BJ35" s="648"/>
      <c r="BK35" s="648"/>
      <c r="BL35" s="648"/>
      <c r="BM35" s="648"/>
      <c r="BN35" s="648"/>
      <c r="BO35" s="648"/>
      <c r="BP35" s="648"/>
      <c r="BQ35" s="648"/>
      <c r="BV35" s="196">
        <v>64</v>
      </c>
      <c r="BW35" s="194">
        <v>3</v>
      </c>
    </row>
    <row r="36" spans="1:75" s="55" customFormat="1" ht="23.25" customHeight="1">
      <c r="A36" s="649" t="s">
        <v>102</v>
      </c>
      <c r="B36" s="649"/>
      <c r="C36" s="649"/>
      <c r="D36" s="649"/>
      <c r="E36" s="650" t="s">
        <v>491</v>
      </c>
      <c r="F36" s="650"/>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649" t="s">
        <v>98</v>
      </c>
      <c r="AX36" s="649"/>
      <c r="AY36" s="649"/>
      <c r="AZ36" s="649"/>
      <c r="BA36" s="649"/>
      <c r="BB36" s="649"/>
      <c r="BC36" s="651" t="s">
        <v>2226</v>
      </c>
      <c r="BD36" s="651"/>
      <c r="BE36" s="651"/>
      <c r="BF36" s="651"/>
      <c r="BG36" s="651"/>
      <c r="BH36" s="651"/>
      <c r="BI36" s="651"/>
      <c r="BJ36" s="651"/>
      <c r="BK36" s="651"/>
      <c r="BL36" s="651"/>
      <c r="BM36" s="651"/>
      <c r="BN36" s="651"/>
      <c r="BO36" s="651"/>
      <c r="BP36" s="651"/>
      <c r="BQ36" s="651"/>
      <c r="BV36" s="196">
        <v>66</v>
      </c>
      <c r="BW36" s="194">
        <v>4</v>
      </c>
    </row>
    <row r="37" spans="1:75" s="10" customFormat="1" ht="30" customHeight="1">
      <c r="A37" s="47"/>
      <c r="B37" s="47"/>
      <c r="C37" s="47"/>
      <c r="D37" s="48"/>
      <c r="E37" s="49"/>
      <c r="F37" s="50"/>
      <c r="G37" s="51"/>
      <c r="H37" s="51"/>
      <c r="I37" s="51"/>
      <c r="J37" s="51"/>
      <c r="K37" s="47"/>
      <c r="L37" s="47"/>
      <c r="M37" s="47"/>
      <c r="N37" s="47"/>
      <c r="O37" s="47"/>
      <c r="P37" s="47"/>
      <c r="Q37" s="52"/>
      <c r="R37" s="52"/>
      <c r="S37" s="52"/>
      <c r="T37" s="52"/>
      <c r="U37" s="52"/>
      <c r="V37" s="52"/>
      <c r="W37" s="52"/>
      <c r="X37" s="52"/>
      <c r="Y37" s="52"/>
      <c r="Z37" s="52"/>
      <c r="AA37" s="52"/>
      <c r="AB37" s="52"/>
      <c r="AC37" s="52"/>
      <c r="AD37" s="52"/>
      <c r="AE37" s="52"/>
      <c r="AF37" s="52"/>
      <c r="AG37" s="52"/>
      <c r="AH37" s="52"/>
      <c r="AI37" s="52"/>
      <c r="AJ37" s="52"/>
      <c r="AK37" s="52"/>
      <c r="AL37" s="52"/>
      <c r="AM37" s="52"/>
      <c r="AN37" s="52"/>
      <c r="AO37" s="52"/>
      <c r="AP37" s="52"/>
      <c r="AQ37" s="52"/>
      <c r="AR37" s="52"/>
      <c r="AS37" s="52"/>
      <c r="AT37" s="52"/>
      <c r="AU37" s="52"/>
      <c r="AV37" s="52"/>
      <c r="AW37" s="52"/>
      <c r="AX37" s="52"/>
      <c r="AY37" s="52"/>
      <c r="AZ37" s="52"/>
      <c r="BA37" s="52"/>
      <c r="BB37" s="52"/>
      <c r="BC37" s="52"/>
      <c r="BD37" s="52"/>
      <c r="BE37" s="52"/>
      <c r="BF37" s="52"/>
      <c r="BG37" s="52"/>
      <c r="BH37" s="52"/>
      <c r="BI37" s="52"/>
      <c r="BJ37" s="52"/>
      <c r="BK37" s="52"/>
      <c r="BL37" s="52"/>
      <c r="BM37" s="52"/>
      <c r="BN37" s="52"/>
      <c r="BO37" s="652">
        <v>42134.829138657406</v>
      </c>
      <c r="BP37" s="652"/>
      <c r="BQ37" s="652"/>
      <c r="BV37" s="196">
        <v>68</v>
      </c>
      <c r="BW37" s="194">
        <v>5</v>
      </c>
    </row>
    <row r="38" spans="1:75" ht="22.5" customHeight="1">
      <c r="A38" s="653" t="s">
        <v>5</v>
      </c>
      <c r="B38" s="655"/>
      <c r="C38" s="653" t="s">
        <v>85</v>
      </c>
      <c r="D38" s="653" t="s">
        <v>20</v>
      </c>
      <c r="E38" s="653" t="s">
        <v>6</v>
      </c>
      <c r="F38" s="653" t="s">
        <v>505</v>
      </c>
      <c r="G38" s="656" t="s">
        <v>21</v>
      </c>
      <c r="H38" s="656"/>
      <c r="I38" s="656"/>
      <c r="J38" s="656"/>
      <c r="K38" s="656"/>
      <c r="L38" s="656"/>
      <c r="M38" s="656"/>
      <c r="N38" s="656"/>
      <c r="O38" s="656"/>
      <c r="P38" s="656"/>
      <c r="Q38" s="656"/>
      <c r="R38" s="656"/>
      <c r="S38" s="656"/>
      <c r="T38" s="656"/>
      <c r="U38" s="656"/>
      <c r="V38" s="656"/>
      <c r="W38" s="656"/>
      <c r="X38" s="656"/>
      <c r="Y38" s="656"/>
      <c r="Z38" s="656"/>
      <c r="AA38" s="656"/>
      <c r="AB38" s="656"/>
      <c r="AC38" s="656"/>
      <c r="AD38" s="656"/>
      <c r="AE38" s="656"/>
      <c r="AF38" s="656"/>
      <c r="AG38" s="656"/>
      <c r="AH38" s="656"/>
      <c r="AI38" s="656"/>
      <c r="AJ38" s="656"/>
      <c r="AK38" s="656"/>
      <c r="AL38" s="656"/>
      <c r="AM38" s="656"/>
      <c r="AN38" s="656"/>
      <c r="AO38" s="656"/>
      <c r="AP38" s="656"/>
      <c r="AQ38" s="656"/>
      <c r="AR38" s="656"/>
      <c r="AS38" s="656"/>
      <c r="AT38" s="656"/>
      <c r="AU38" s="656"/>
      <c r="AV38" s="656"/>
      <c r="AW38" s="656"/>
      <c r="AX38" s="656"/>
      <c r="AY38" s="656"/>
      <c r="AZ38" s="656"/>
      <c r="BA38" s="656"/>
      <c r="BB38" s="656"/>
      <c r="BC38" s="656"/>
      <c r="BD38" s="656"/>
      <c r="BE38" s="656"/>
      <c r="BF38" s="656"/>
      <c r="BG38" s="656"/>
      <c r="BH38" s="656"/>
      <c r="BI38" s="656"/>
      <c r="BJ38" s="656"/>
      <c r="BK38" s="656"/>
      <c r="BL38" s="656"/>
      <c r="BM38" s="656"/>
      <c r="BN38" s="656"/>
      <c r="BO38" s="657" t="s">
        <v>7</v>
      </c>
      <c r="BP38" s="658" t="s">
        <v>125</v>
      </c>
      <c r="BQ38" s="653" t="s">
        <v>8</v>
      </c>
      <c r="BV38" s="196">
        <v>70</v>
      </c>
      <c r="BW38" s="194">
        <v>6</v>
      </c>
    </row>
    <row r="39" spans="1:75" ht="54.75" customHeight="1">
      <c r="A39" s="654"/>
      <c r="B39" s="655"/>
      <c r="C39" s="654"/>
      <c r="D39" s="654"/>
      <c r="E39" s="654"/>
      <c r="F39" s="654"/>
      <c r="G39" s="659">
        <v>165</v>
      </c>
      <c r="H39" s="659"/>
      <c r="I39" s="659"/>
      <c r="J39" s="659">
        <v>170</v>
      </c>
      <c r="K39" s="659"/>
      <c r="L39" s="659"/>
      <c r="M39" s="659">
        <v>175</v>
      </c>
      <c r="N39" s="659"/>
      <c r="O39" s="659"/>
      <c r="P39" s="659">
        <v>180</v>
      </c>
      <c r="Q39" s="659"/>
      <c r="R39" s="659"/>
      <c r="S39" s="659">
        <v>185</v>
      </c>
      <c r="T39" s="659"/>
      <c r="U39" s="659"/>
      <c r="V39" s="659">
        <v>188</v>
      </c>
      <c r="W39" s="659"/>
      <c r="X39" s="659"/>
      <c r="Y39" s="659">
        <v>191</v>
      </c>
      <c r="Z39" s="659"/>
      <c r="AA39" s="659"/>
      <c r="AB39" s="659">
        <v>194</v>
      </c>
      <c r="AC39" s="659"/>
      <c r="AD39" s="659"/>
      <c r="AE39" s="659">
        <v>197</v>
      </c>
      <c r="AF39" s="659"/>
      <c r="AG39" s="659"/>
      <c r="AH39" s="659">
        <v>200</v>
      </c>
      <c r="AI39" s="659"/>
      <c r="AJ39" s="659"/>
      <c r="AK39" s="659">
        <v>203</v>
      </c>
      <c r="AL39" s="659"/>
      <c r="AM39" s="659"/>
      <c r="AN39" s="659">
        <v>206</v>
      </c>
      <c r="AO39" s="659"/>
      <c r="AP39" s="659"/>
      <c r="AQ39" s="659">
        <v>209</v>
      </c>
      <c r="AR39" s="659"/>
      <c r="AS39" s="659"/>
      <c r="AT39" s="659">
        <v>212</v>
      </c>
      <c r="AU39" s="659"/>
      <c r="AV39" s="659"/>
      <c r="AW39" s="659"/>
      <c r="AX39" s="659"/>
      <c r="AY39" s="659"/>
      <c r="AZ39" s="659"/>
      <c r="BA39" s="659"/>
      <c r="BB39" s="659"/>
      <c r="BC39" s="659"/>
      <c r="BD39" s="659"/>
      <c r="BE39" s="659"/>
      <c r="BF39" s="659"/>
      <c r="BG39" s="659"/>
      <c r="BH39" s="659"/>
      <c r="BI39" s="659"/>
      <c r="BJ39" s="659"/>
      <c r="BK39" s="659"/>
      <c r="BL39" s="659"/>
      <c r="BM39" s="659"/>
      <c r="BN39" s="659"/>
      <c r="BO39" s="657"/>
      <c r="BP39" s="658"/>
      <c r="BQ39" s="654"/>
      <c r="BV39" s="196">
        <v>72</v>
      </c>
      <c r="BW39" s="194">
        <v>7</v>
      </c>
    </row>
    <row r="40" spans="1:75" s="448" customFormat="1" ht="95.25" customHeight="1">
      <c r="A40" s="435">
        <v>1</v>
      </c>
      <c r="B40" s="436" t="s">
        <v>607</v>
      </c>
      <c r="C40" s="437">
        <v>631</v>
      </c>
      <c r="D40" s="438">
        <v>33006</v>
      </c>
      <c r="E40" s="439" t="s">
        <v>1730</v>
      </c>
      <c r="F40" s="439" t="s">
        <v>1719</v>
      </c>
      <c r="G40" s="440" t="s">
        <v>2241</v>
      </c>
      <c r="H40" s="440"/>
      <c r="I40" s="440"/>
      <c r="J40" s="441" t="s">
        <v>2241</v>
      </c>
      <c r="K40" s="442"/>
      <c r="L40" s="442"/>
      <c r="M40" s="440" t="s">
        <v>2241</v>
      </c>
      <c r="N40" s="443"/>
      <c r="O40" s="440"/>
      <c r="P40" s="442" t="s">
        <v>2241</v>
      </c>
      <c r="Q40" s="442"/>
      <c r="R40" s="442"/>
      <c r="S40" s="440" t="s">
        <v>2241</v>
      </c>
      <c r="T40" s="440"/>
      <c r="U40" s="440"/>
      <c r="V40" s="442" t="s">
        <v>2241</v>
      </c>
      <c r="W40" s="442"/>
      <c r="X40" s="442"/>
      <c r="Y40" s="440" t="s">
        <v>2241</v>
      </c>
      <c r="Z40" s="440"/>
      <c r="AA40" s="440"/>
      <c r="AB40" s="442" t="s">
        <v>2241</v>
      </c>
      <c r="AC40" s="442"/>
      <c r="AD40" s="442"/>
      <c r="AE40" s="440" t="s">
        <v>2241</v>
      </c>
      <c r="AF40" s="440"/>
      <c r="AG40" s="440"/>
      <c r="AH40" s="442" t="s">
        <v>2293</v>
      </c>
      <c r="AI40" s="442"/>
      <c r="AJ40" s="442"/>
      <c r="AK40" s="440" t="s">
        <v>2241</v>
      </c>
      <c r="AL40" s="440"/>
      <c r="AM40" s="440"/>
      <c r="AN40" s="442" t="s">
        <v>2240</v>
      </c>
      <c r="AO40" s="442" t="s">
        <v>2240</v>
      </c>
      <c r="AP40" s="442" t="s">
        <v>2240</v>
      </c>
      <c r="AQ40" s="440"/>
      <c r="AR40" s="440"/>
      <c r="AS40" s="440"/>
      <c r="AT40" s="442"/>
      <c r="AU40" s="444"/>
      <c r="AV40" s="444"/>
      <c r="AW40" s="440"/>
      <c r="AX40" s="440"/>
      <c r="AY40" s="440"/>
      <c r="AZ40" s="442"/>
      <c r="BA40" s="442"/>
      <c r="BB40" s="442"/>
      <c r="BC40" s="440"/>
      <c r="BD40" s="445"/>
      <c r="BE40" s="445"/>
      <c r="BF40" s="442"/>
      <c r="BG40" s="444"/>
      <c r="BH40" s="444"/>
      <c r="BI40" s="440"/>
      <c r="BJ40" s="445"/>
      <c r="BK40" s="445"/>
      <c r="BL40" s="442"/>
      <c r="BM40" s="444"/>
      <c r="BN40" s="444"/>
      <c r="BO40" s="446">
        <v>200</v>
      </c>
      <c r="BP40" s="447"/>
      <c r="BQ40" s="446"/>
      <c r="BV40" s="449">
        <v>74</v>
      </c>
      <c r="BW40" s="450">
        <v>8</v>
      </c>
    </row>
    <row r="41" spans="1:75" s="448" customFormat="1" ht="95.25" customHeight="1">
      <c r="A41" s="435">
        <v>2</v>
      </c>
      <c r="B41" s="436" t="s">
        <v>608</v>
      </c>
      <c r="C41" s="437">
        <v>754</v>
      </c>
      <c r="D41" s="438">
        <v>33604</v>
      </c>
      <c r="E41" s="439" t="s">
        <v>1869</v>
      </c>
      <c r="F41" s="439" t="s">
        <v>1858</v>
      </c>
      <c r="G41" s="440" t="s">
        <v>2241</v>
      </c>
      <c r="H41" s="440"/>
      <c r="I41" s="440"/>
      <c r="J41" s="441" t="s">
        <v>2241</v>
      </c>
      <c r="K41" s="442"/>
      <c r="L41" s="442"/>
      <c r="M41" s="440" t="s">
        <v>2241</v>
      </c>
      <c r="N41" s="443"/>
      <c r="O41" s="440"/>
      <c r="P41" s="442" t="s">
        <v>2241</v>
      </c>
      <c r="Q41" s="442"/>
      <c r="R41" s="442"/>
      <c r="S41" s="440" t="s">
        <v>2293</v>
      </c>
      <c r="T41" s="440"/>
      <c r="U41" s="440"/>
      <c r="V41" s="442" t="s">
        <v>2241</v>
      </c>
      <c r="W41" s="442"/>
      <c r="X41" s="442"/>
      <c r="Y41" s="440" t="s">
        <v>2293</v>
      </c>
      <c r="Z41" s="440"/>
      <c r="AA41" s="440"/>
      <c r="AB41" s="442" t="s">
        <v>2293</v>
      </c>
      <c r="AC41" s="442"/>
      <c r="AD41" s="442"/>
      <c r="AE41" s="440" t="s">
        <v>2240</v>
      </c>
      <c r="AF41" s="440" t="s">
        <v>2240</v>
      </c>
      <c r="AG41" s="440" t="s">
        <v>2293</v>
      </c>
      <c r="AH41" s="442" t="s">
        <v>2240</v>
      </c>
      <c r="AI41" s="442" t="s">
        <v>2293</v>
      </c>
      <c r="AJ41" s="442"/>
      <c r="AK41" s="440" t="s">
        <v>2240</v>
      </c>
      <c r="AL41" s="440" t="s">
        <v>2240</v>
      </c>
      <c r="AM41" s="440" t="s">
        <v>2240</v>
      </c>
      <c r="AN41" s="442"/>
      <c r="AO41" s="442"/>
      <c r="AP41" s="442"/>
      <c r="AQ41" s="440"/>
      <c r="AR41" s="440"/>
      <c r="AS41" s="440"/>
      <c r="AT41" s="442"/>
      <c r="AU41" s="444"/>
      <c r="AV41" s="444"/>
      <c r="AW41" s="445"/>
      <c r="AX41" s="445"/>
      <c r="AY41" s="445"/>
      <c r="AZ41" s="444"/>
      <c r="BA41" s="444"/>
      <c r="BB41" s="444"/>
      <c r="BC41" s="445"/>
      <c r="BD41" s="445"/>
      <c r="BE41" s="445"/>
      <c r="BF41" s="444"/>
      <c r="BG41" s="444"/>
      <c r="BH41" s="444"/>
      <c r="BI41" s="445"/>
      <c r="BJ41" s="445"/>
      <c r="BK41" s="445"/>
      <c r="BL41" s="444"/>
      <c r="BM41" s="444"/>
      <c r="BN41" s="444"/>
      <c r="BO41" s="446">
        <v>200</v>
      </c>
      <c r="BP41" s="447"/>
      <c r="BQ41" s="446"/>
      <c r="BV41" s="449">
        <v>76</v>
      </c>
      <c r="BW41" s="450">
        <v>9</v>
      </c>
    </row>
    <row r="42" spans="1:75" s="448" customFormat="1" ht="95.25" customHeight="1">
      <c r="A42" s="435">
        <v>3</v>
      </c>
      <c r="B42" s="436" t="s">
        <v>609</v>
      </c>
      <c r="C42" s="437">
        <v>885</v>
      </c>
      <c r="D42" s="438">
        <v>35094</v>
      </c>
      <c r="E42" s="439" t="s">
        <v>2027</v>
      </c>
      <c r="F42" s="439" t="s">
        <v>2026</v>
      </c>
      <c r="G42" s="440" t="s">
        <v>2241</v>
      </c>
      <c r="H42" s="440"/>
      <c r="I42" s="440"/>
      <c r="J42" s="441" t="s">
        <v>2241</v>
      </c>
      <c r="K42" s="442"/>
      <c r="L42" s="442"/>
      <c r="M42" s="440" t="s">
        <v>2293</v>
      </c>
      <c r="N42" s="443"/>
      <c r="O42" s="440"/>
      <c r="P42" s="442" t="s">
        <v>2293</v>
      </c>
      <c r="Q42" s="442"/>
      <c r="R42" s="442"/>
      <c r="S42" s="440" t="s">
        <v>2240</v>
      </c>
      <c r="T42" s="440" t="s">
        <v>2240</v>
      </c>
      <c r="U42" s="440" t="s">
        <v>2293</v>
      </c>
      <c r="V42" s="442" t="s">
        <v>2241</v>
      </c>
      <c r="W42" s="442"/>
      <c r="X42" s="442"/>
      <c r="Y42" s="440" t="s">
        <v>2240</v>
      </c>
      <c r="Z42" s="440" t="s">
        <v>2240</v>
      </c>
      <c r="AA42" s="440" t="s">
        <v>2293</v>
      </c>
      <c r="AB42" s="442" t="s">
        <v>2240</v>
      </c>
      <c r="AC42" s="442" t="s">
        <v>2240</v>
      </c>
      <c r="AD42" s="442" t="s">
        <v>2293</v>
      </c>
      <c r="AE42" s="440" t="s">
        <v>2241</v>
      </c>
      <c r="AF42" s="440"/>
      <c r="AG42" s="440"/>
      <c r="AH42" s="442" t="s">
        <v>2240</v>
      </c>
      <c r="AI42" s="442" t="s">
        <v>2240</v>
      </c>
      <c r="AJ42" s="442" t="s">
        <v>2240</v>
      </c>
      <c r="AK42" s="440"/>
      <c r="AL42" s="440"/>
      <c r="AM42" s="440"/>
      <c r="AN42" s="442"/>
      <c r="AO42" s="442"/>
      <c r="AP42" s="442"/>
      <c r="AQ42" s="440"/>
      <c r="AR42" s="440"/>
      <c r="AS42" s="440"/>
      <c r="AT42" s="442"/>
      <c r="AU42" s="444"/>
      <c r="AV42" s="444"/>
      <c r="AW42" s="445"/>
      <c r="AX42" s="445"/>
      <c r="AY42" s="445"/>
      <c r="AZ42" s="444"/>
      <c r="BA42" s="444"/>
      <c r="BB42" s="444"/>
      <c r="BC42" s="445"/>
      <c r="BD42" s="445"/>
      <c r="BE42" s="445"/>
      <c r="BF42" s="444"/>
      <c r="BG42" s="444"/>
      <c r="BH42" s="444"/>
      <c r="BI42" s="445"/>
      <c r="BJ42" s="445"/>
      <c r="BK42" s="445"/>
      <c r="BL42" s="444"/>
      <c r="BM42" s="444"/>
      <c r="BN42" s="444"/>
      <c r="BO42" s="446">
        <v>194</v>
      </c>
      <c r="BP42" s="447"/>
      <c r="BQ42" s="446"/>
      <c r="BV42" s="449">
        <v>78</v>
      </c>
      <c r="BW42" s="450">
        <v>10</v>
      </c>
    </row>
    <row r="43" spans="1:75" s="448" customFormat="1" ht="95.25" customHeight="1">
      <c r="A43" s="435">
        <v>4</v>
      </c>
      <c r="B43" s="436" t="s">
        <v>611</v>
      </c>
      <c r="C43" s="437">
        <v>688</v>
      </c>
      <c r="D43" s="438">
        <v>0</v>
      </c>
      <c r="E43" s="439" t="s">
        <v>1782</v>
      </c>
      <c r="F43" s="439" t="s">
        <v>1772</v>
      </c>
      <c r="G43" s="440" t="s">
        <v>2241</v>
      </c>
      <c r="H43" s="440"/>
      <c r="I43" s="440"/>
      <c r="J43" s="441" t="s">
        <v>2241</v>
      </c>
      <c r="K43" s="442"/>
      <c r="L43" s="442"/>
      <c r="M43" s="440" t="s">
        <v>2241</v>
      </c>
      <c r="N43" s="443"/>
      <c r="O43" s="440"/>
      <c r="P43" s="442" t="s">
        <v>2293</v>
      </c>
      <c r="Q43" s="442"/>
      <c r="R43" s="442"/>
      <c r="S43" s="440" t="s">
        <v>2293</v>
      </c>
      <c r="T43" s="440"/>
      <c r="U43" s="440"/>
      <c r="V43" s="442" t="s">
        <v>2241</v>
      </c>
      <c r="W43" s="442"/>
      <c r="X43" s="442"/>
      <c r="Y43" s="440" t="s">
        <v>2293</v>
      </c>
      <c r="Z43" s="440"/>
      <c r="AA43" s="440"/>
      <c r="AB43" s="442" t="s">
        <v>2240</v>
      </c>
      <c r="AC43" s="442" t="s">
        <v>2240</v>
      </c>
      <c r="AD43" s="442" t="s">
        <v>2240</v>
      </c>
      <c r="AE43" s="440"/>
      <c r="AF43" s="440"/>
      <c r="AG43" s="440"/>
      <c r="AH43" s="442"/>
      <c r="AI43" s="442"/>
      <c r="AJ43" s="442"/>
      <c r="AK43" s="440"/>
      <c r="AL43" s="440"/>
      <c r="AM43" s="440"/>
      <c r="AN43" s="442"/>
      <c r="AO43" s="442"/>
      <c r="AP43" s="442"/>
      <c r="AQ43" s="440"/>
      <c r="AR43" s="440"/>
      <c r="AS43" s="440"/>
      <c r="AT43" s="442"/>
      <c r="AU43" s="444"/>
      <c r="AV43" s="444"/>
      <c r="AW43" s="445"/>
      <c r="AX43" s="445"/>
      <c r="AY43" s="445"/>
      <c r="AZ43" s="444"/>
      <c r="BA43" s="444"/>
      <c r="BB43" s="444"/>
      <c r="BC43" s="445"/>
      <c r="BD43" s="445"/>
      <c r="BE43" s="445"/>
      <c r="BF43" s="444"/>
      <c r="BG43" s="444"/>
      <c r="BH43" s="444"/>
      <c r="BI43" s="445"/>
      <c r="BJ43" s="445"/>
      <c r="BK43" s="445"/>
      <c r="BL43" s="444"/>
      <c r="BM43" s="444"/>
      <c r="BN43" s="444"/>
      <c r="BO43" s="446">
        <v>191</v>
      </c>
      <c r="BP43" s="447"/>
      <c r="BQ43" s="446"/>
      <c r="BV43" s="449">
        <v>80</v>
      </c>
      <c r="BW43" s="450">
        <v>11</v>
      </c>
    </row>
    <row r="44" spans="1:75" s="448" customFormat="1" ht="95.25" customHeight="1">
      <c r="A44" s="435">
        <v>5</v>
      </c>
      <c r="B44" s="436" t="s">
        <v>610</v>
      </c>
      <c r="C44" s="437">
        <v>788</v>
      </c>
      <c r="D44" s="438">
        <v>34444</v>
      </c>
      <c r="E44" s="439" t="s">
        <v>1898</v>
      </c>
      <c r="F44" s="439" t="s">
        <v>1887</v>
      </c>
      <c r="G44" s="440" t="s">
        <v>2241</v>
      </c>
      <c r="H44" s="440"/>
      <c r="I44" s="440"/>
      <c r="J44" s="441" t="s">
        <v>2241</v>
      </c>
      <c r="K44" s="442"/>
      <c r="L44" s="442"/>
      <c r="M44" s="440" t="s">
        <v>2293</v>
      </c>
      <c r="N44" s="443"/>
      <c r="O44" s="440"/>
      <c r="P44" s="442" t="s">
        <v>2241</v>
      </c>
      <c r="Q44" s="442"/>
      <c r="R44" s="442"/>
      <c r="S44" s="440" t="s">
        <v>2293</v>
      </c>
      <c r="T44" s="440"/>
      <c r="U44" s="440"/>
      <c r="V44" s="442" t="s">
        <v>2241</v>
      </c>
      <c r="W44" s="442"/>
      <c r="X44" s="442"/>
      <c r="Y44" s="440" t="s">
        <v>2240</v>
      </c>
      <c r="Z44" s="440" t="s">
        <v>2293</v>
      </c>
      <c r="AA44" s="440"/>
      <c r="AB44" s="442" t="s">
        <v>2240</v>
      </c>
      <c r="AC44" s="442" t="s">
        <v>2240</v>
      </c>
      <c r="AD44" s="442" t="s">
        <v>2240</v>
      </c>
      <c r="AE44" s="440"/>
      <c r="AF44" s="440"/>
      <c r="AG44" s="440"/>
      <c r="AH44" s="442"/>
      <c r="AI44" s="442"/>
      <c r="AJ44" s="442"/>
      <c r="AK44" s="440"/>
      <c r="AL44" s="440"/>
      <c r="AM44" s="440"/>
      <c r="AN44" s="442"/>
      <c r="AO44" s="442"/>
      <c r="AP44" s="442"/>
      <c r="AQ44" s="440"/>
      <c r="AR44" s="440"/>
      <c r="AS44" s="440"/>
      <c r="AT44" s="442"/>
      <c r="AU44" s="444"/>
      <c r="AV44" s="444"/>
      <c r="AW44" s="445"/>
      <c r="AX44" s="445"/>
      <c r="AY44" s="445"/>
      <c r="AZ44" s="444"/>
      <c r="BA44" s="444"/>
      <c r="BB44" s="444"/>
      <c r="BC44" s="445"/>
      <c r="BD44" s="445"/>
      <c r="BE44" s="445"/>
      <c r="BF44" s="444"/>
      <c r="BG44" s="444"/>
      <c r="BH44" s="444"/>
      <c r="BI44" s="445"/>
      <c r="BJ44" s="445"/>
      <c r="BK44" s="445"/>
      <c r="BL44" s="444"/>
      <c r="BM44" s="444"/>
      <c r="BN44" s="444"/>
      <c r="BO44" s="446">
        <v>191</v>
      </c>
      <c r="BP44" s="447"/>
      <c r="BQ44" s="446"/>
      <c r="BV44" s="449">
        <v>82</v>
      </c>
      <c r="BW44" s="450">
        <v>12</v>
      </c>
    </row>
    <row r="45" spans="1:75" s="448" customFormat="1" ht="95.25" customHeight="1">
      <c r="A45" s="435">
        <v>6</v>
      </c>
      <c r="B45" s="436" t="s">
        <v>612</v>
      </c>
      <c r="C45" s="437">
        <v>539</v>
      </c>
      <c r="D45" s="438">
        <v>34559</v>
      </c>
      <c r="E45" s="439" t="s">
        <v>1715</v>
      </c>
      <c r="F45" s="439" t="s">
        <v>1709</v>
      </c>
      <c r="G45" s="440" t="s">
        <v>2241</v>
      </c>
      <c r="H45" s="440"/>
      <c r="I45" s="440"/>
      <c r="J45" s="441" t="s">
        <v>2241</v>
      </c>
      <c r="K45" s="442"/>
      <c r="L45" s="442"/>
      <c r="M45" s="440" t="s">
        <v>2293</v>
      </c>
      <c r="N45" s="443"/>
      <c r="O45" s="440"/>
      <c r="P45" s="442" t="s">
        <v>2293</v>
      </c>
      <c r="Q45" s="442"/>
      <c r="R45" s="442"/>
      <c r="S45" s="440" t="s">
        <v>2293</v>
      </c>
      <c r="T45" s="440"/>
      <c r="U45" s="440"/>
      <c r="V45" s="442" t="s">
        <v>2240</v>
      </c>
      <c r="W45" s="442" t="s">
        <v>2293</v>
      </c>
      <c r="X45" s="442"/>
      <c r="Y45" s="440" t="s">
        <v>2240</v>
      </c>
      <c r="Z45" s="440" t="s">
        <v>2240</v>
      </c>
      <c r="AA45" s="440" t="s">
        <v>2293</v>
      </c>
      <c r="AB45" s="442" t="s">
        <v>2240</v>
      </c>
      <c r="AC45" s="442" t="s">
        <v>2240</v>
      </c>
      <c r="AD45" s="442" t="s">
        <v>2240</v>
      </c>
      <c r="AE45" s="440"/>
      <c r="AF45" s="440"/>
      <c r="AG45" s="440"/>
      <c r="AH45" s="442"/>
      <c r="AI45" s="442"/>
      <c r="AJ45" s="442"/>
      <c r="AK45" s="440"/>
      <c r="AL45" s="440"/>
      <c r="AM45" s="440"/>
      <c r="AN45" s="442"/>
      <c r="AO45" s="442"/>
      <c r="AP45" s="442"/>
      <c r="AQ45" s="440"/>
      <c r="AR45" s="440"/>
      <c r="AS45" s="440"/>
      <c r="AT45" s="442"/>
      <c r="AU45" s="444"/>
      <c r="AV45" s="444"/>
      <c r="AW45" s="445"/>
      <c r="AX45" s="445"/>
      <c r="AY45" s="445"/>
      <c r="AZ45" s="444"/>
      <c r="BA45" s="444"/>
      <c r="BB45" s="444"/>
      <c r="BC45" s="445"/>
      <c r="BD45" s="445"/>
      <c r="BE45" s="445"/>
      <c r="BF45" s="444"/>
      <c r="BG45" s="444"/>
      <c r="BH45" s="444"/>
      <c r="BI45" s="445"/>
      <c r="BJ45" s="445"/>
      <c r="BK45" s="445"/>
      <c r="BL45" s="444"/>
      <c r="BM45" s="444"/>
      <c r="BN45" s="444"/>
      <c r="BO45" s="446">
        <v>191</v>
      </c>
      <c r="BP45" s="447"/>
      <c r="BQ45" s="446"/>
      <c r="BV45" s="449">
        <v>84</v>
      </c>
      <c r="BW45" s="450">
        <v>13</v>
      </c>
    </row>
    <row r="46" spans="1:75" s="448" customFormat="1" ht="95.25" customHeight="1">
      <c r="A46" s="435">
        <v>7</v>
      </c>
      <c r="B46" s="436" t="s">
        <v>613</v>
      </c>
      <c r="C46" s="437">
        <v>568</v>
      </c>
      <c r="D46" s="438">
        <v>35097</v>
      </c>
      <c r="E46" s="439" t="s">
        <v>1674</v>
      </c>
      <c r="F46" s="439" t="s">
        <v>1665</v>
      </c>
      <c r="G46" s="440" t="s">
        <v>2241</v>
      </c>
      <c r="H46" s="440"/>
      <c r="I46" s="440"/>
      <c r="J46" s="441" t="s">
        <v>2293</v>
      </c>
      <c r="K46" s="442"/>
      <c r="L46" s="442"/>
      <c r="M46" s="440" t="s">
        <v>2293</v>
      </c>
      <c r="N46" s="443"/>
      <c r="O46" s="440"/>
      <c r="P46" s="442" t="s">
        <v>2293</v>
      </c>
      <c r="Q46" s="442"/>
      <c r="R46" s="442"/>
      <c r="S46" s="440" t="s">
        <v>2293</v>
      </c>
      <c r="T46" s="440"/>
      <c r="U46" s="440"/>
      <c r="V46" s="442" t="s">
        <v>2240</v>
      </c>
      <c r="W46" s="442" t="s">
        <v>2240</v>
      </c>
      <c r="X46" s="442" t="s">
        <v>2241</v>
      </c>
      <c r="Y46" s="440" t="s">
        <v>2240</v>
      </c>
      <c r="Z46" s="440"/>
      <c r="AA46" s="440"/>
      <c r="AB46" s="442"/>
      <c r="AC46" s="442"/>
      <c r="AD46" s="442"/>
      <c r="AE46" s="440"/>
      <c r="AF46" s="440"/>
      <c r="AG46" s="440"/>
      <c r="AH46" s="442"/>
      <c r="AI46" s="442"/>
      <c r="AJ46" s="442"/>
      <c r="AK46" s="440"/>
      <c r="AL46" s="440"/>
      <c r="AM46" s="440"/>
      <c r="AN46" s="442"/>
      <c r="AO46" s="442"/>
      <c r="AP46" s="442"/>
      <c r="AQ46" s="440"/>
      <c r="AR46" s="440"/>
      <c r="AS46" s="440"/>
      <c r="AT46" s="442"/>
      <c r="AU46" s="444"/>
      <c r="AV46" s="444"/>
      <c r="AW46" s="445"/>
      <c r="AX46" s="445"/>
      <c r="AY46" s="445"/>
      <c r="AZ46" s="444"/>
      <c r="BA46" s="444"/>
      <c r="BB46" s="444"/>
      <c r="BC46" s="445"/>
      <c r="BD46" s="445"/>
      <c r="BE46" s="445"/>
      <c r="BF46" s="444"/>
      <c r="BG46" s="444"/>
      <c r="BH46" s="444"/>
      <c r="BI46" s="445"/>
      <c r="BJ46" s="445"/>
      <c r="BK46" s="445"/>
      <c r="BL46" s="444"/>
      <c r="BM46" s="444"/>
      <c r="BN46" s="444"/>
      <c r="BO46" s="446">
        <v>185</v>
      </c>
      <c r="BP46" s="447"/>
      <c r="BQ46" s="446"/>
      <c r="BV46" s="449">
        <v>86</v>
      </c>
      <c r="BW46" s="450">
        <v>14</v>
      </c>
    </row>
    <row r="47" spans="1:75" s="448" customFormat="1" ht="95.25" customHeight="1">
      <c r="A47" s="435">
        <v>8</v>
      </c>
      <c r="B47" s="436" t="s">
        <v>615</v>
      </c>
      <c r="C47" s="437">
        <v>880</v>
      </c>
      <c r="D47" s="438" t="s">
        <v>2010</v>
      </c>
      <c r="E47" s="439" t="s">
        <v>2011</v>
      </c>
      <c r="F47" s="439" t="s">
        <v>1999</v>
      </c>
      <c r="G47" s="440" t="s">
        <v>2293</v>
      </c>
      <c r="H47" s="440"/>
      <c r="I47" s="440"/>
      <c r="J47" s="441" t="s">
        <v>2293</v>
      </c>
      <c r="K47" s="442"/>
      <c r="L47" s="442"/>
      <c r="M47" s="440" t="s">
        <v>2293</v>
      </c>
      <c r="N47" s="443"/>
      <c r="O47" s="440"/>
      <c r="P47" s="442" t="s">
        <v>2293</v>
      </c>
      <c r="Q47" s="442"/>
      <c r="R47" s="442"/>
      <c r="S47" s="440" t="s">
        <v>2240</v>
      </c>
      <c r="T47" s="440" t="s">
        <v>2240</v>
      </c>
      <c r="U47" s="440" t="s">
        <v>2240</v>
      </c>
      <c r="V47" s="442"/>
      <c r="W47" s="442"/>
      <c r="X47" s="442"/>
      <c r="Y47" s="440"/>
      <c r="Z47" s="440"/>
      <c r="AA47" s="440"/>
      <c r="AB47" s="442"/>
      <c r="AC47" s="442"/>
      <c r="AD47" s="442"/>
      <c r="AE47" s="440"/>
      <c r="AF47" s="440"/>
      <c r="AG47" s="440"/>
      <c r="AH47" s="442"/>
      <c r="AI47" s="442"/>
      <c r="AJ47" s="442"/>
      <c r="AK47" s="440"/>
      <c r="AL47" s="440"/>
      <c r="AM47" s="440"/>
      <c r="AN47" s="442"/>
      <c r="AO47" s="442"/>
      <c r="AP47" s="442"/>
      <c r="AQ47" s="440"/>
      <c r="AR47" s="440"/>
      <c r="AS47" s="440"/>
      <c r="AT47" s="442"/>
      <c r="AU47" s="444"/>
      <c r="AV47" s="444"/>
      <c r="AW47" s="445"/>
      <c r="AX47" s="445"/>
      <c r="AY47" s="445"/>
      <c r="AZ47" s="444"/>
      <c r="BA47" s="444"/>
      <c r="BB47" s="444"/>
      <c r="BC47" s="445"/>
      <c r="BD47" s="445"/>
      <c r="BE47" s="445"/>
      <c r="BF47" s="444"/>
      <c r="BG47" s="444"/>
      <c r="BH47" s="444"/>
      <c r="BI47" s="445"/>
      <c r="BJ47" s="445"/>
      <c r="BK47" s="445"/>
      <c r="BL47" s="444"/>
      <c r="BM47" s="444"/>
      <c r="BN47" s="444"/>
      <c r="BO47" s="446">
        <v>180</v>
      </c>
      <c r="BP47" s="447"/>
      <c r="BQ47" s="446"/>
      <c r="BV47" s="449">
        <v>88</v>
      </c>
      <c r="BW47" s="450">
        <v>15</v>
      </c>
    </row>
    <row r="48" spans="1:75" s="448" customFormat="1" ht="95.25" customHeight="1">
      <c r="A48" s="435" t="s">
        <v>2241</v>
      </c>
      <c r="B48" s="436" t="s">
        <v>616</v>
      </c>
      <c r="C48" s="437">
        <v>869</v>
      </c>
      <c r="D48" s="438" t="s">
        <v>2022</v>
      </c>
      <c r="E48" s="439" t="s">
        <v>2023</v>
      </c>
      <c r="F48" s="492" t="s">
        <v>2082</v>
      </c>
      <c r="G48" s="440" t="s">
        <v>2293</v>
      </c>
      <c r="H48" s="440"/>
      <c r="I48" s="440"/>
      <c r="J48" s="441" t="s">
        <v>2293</v>
      </c>
      <c r="K48" s="442"/>
      <c r="L48" s="442"/>
      <c r="M48" s="440" t="s">
        <v>2293</v>
      </c>
      <c r="N48" s="443"/>
      <c r="O48" s="440"/>
      <c r="P48" s="442" t="s">
        <v>2293</v>
      </c>
      <c r="Q48" s="442"/>
      <c r="R48" s="442"/>
      <c r="S48" s="440" t="s">
        <v>2240</v>
      </c>
      <c r="T48" s="440" t="s">
        <v>2240</v>
      </c>
      <c r="U48" s="440" t="s">
        <v>2240</v>
      </c>
      <c r="V48" s="442"/>
      <c r="W48" s="442"/>
      <c r="X48" s="442"/>
      <c r="Y48" s="440"/>
      <c r="Z48" s="440"/>
      <c r="AA48" s="440"/>
      <c r="AB48" s="442"/>
      <c r="AC48" s="442"/>
      <c r="AD48" s="442"/>
      <c r="AE48" s="440"/>
      <c r="AF48" s="440"/>
      <c r="AG48" s="440"/>
      <c r="AH48" s="442"/>
      <c r="AI48" s="442"/>
      <c r="AJ48" s="442"/>
      <c r="AK48" s="440"/>
      <c r="AL48" s="440"/>
      <c r="AM48" s="440"/>
      <c r="AN48" s="442"/>
      <c r="AO48" s="442"/>
      <c r="AP48" s="442"/>
      <c r="AQ48" s="440"/>
      <c r="AR48" s="440"/>
      <c r="AS48" s="440"/>
      <c r="AT48" s="442"/>
      <c r="AU48" s="444"/>
      <c r="AV48" s="444"/>
      <c r="AW48" s="445"/>
      <c r="AX48" s="445"/>
      <c r="AY48" s="445"/>
      <c r="AZ48" s="444"/>
      <c r="BA48" s="444"/>
      <c r="BB48" s="444"/>
      <c r="BC48" s="445"/>
      <c r="BD48" s="445"/>
      <c r="BE48" s="445"/>
      <c r="BF48" s="444"/>
      <c r="BG48" s="444"/>
      <c r="BH48" s="444"/>
      <c r="BI48" s="445"/>
      <c r="BJ48" s="445"/>
      <c r="BK48" s="445"/>
      <c r="BL48" s="444"/>
      <c r="BM48" s="444"/>
      <c r="BN48" s="444"/>
      <c r="BO48" s="446">
        <v>180</v>
      </c>
      <c r="BP48" s="447"/>
      <c r="BQ48" s="446"/>
      <c r="BV48" s="449">
        <v>90</v>
      </c>
      <c r="BW48" s="450">
        <v>16</v>
      </c>
    </row>
    <row r="49" spans="1:75" s="448" customFormat="1" ht="95.25" customHeight="1">
      <c r="A49" s="435">
        <v>9</v>
      </c>
      <c r="B49" s="436" t="s">
        <v>614</v>
      </c>
      <c r="C49" s="437">
        <v>774</v>
      </c>
      <c r="D49" s="438">
        <v>32297</v>
      </c>
      <c r="E49" s="439" t="s">
        <v>1884</v>
      </c>
      <c r="F49" s="439" t="s">
        <v>1874</v>
      </c>
      <c r="G49" s="440" t="s">
        <v>2241</v>
      </c>
      <c r="H49" s="440"/>
      <c r="I49" s="440"/>
      <c r="J49" s="441" t="s">
        <v>2293</v>
      </c>
      <c r="K49" s="442"/>
      <c r="L49" s="442"/>
      <c r="M49" s="440" t="s">
        <v>2293</v>
      </c>
      <c r="N49" s="443"/>
      <c r="O49" s="440"/>
      <c r="P49" s="442" t="s">
        <v>2240</v>
      </c>
      <c r="Q49" s="442" t="s">
        <v>2293</v>
      </c>
      <c r="R49" s="442"/>
      <c r="S49" s="440" t="s">
        <v>2240</v>
      </c>
      <c r="T49" s="440" t="s">
        <v>2240</v>
      </c>
      <c r="U49" s="440" t="s">
        <v>2240</v>
      </c>
      <c r="V49" s="442"/>
      <c r="W49" s="442"/>
      <c r="X49" s="442"/>
      <c r="Y49" s="440"/>
      <c r="Z49" s="440"/>
      <c r="AA49" s="440"/>
      <c r="AB49" s="442"/>
      <c r="AC49" s="442"/>
      <c r="AD49" s="442"/>
      <c r="AE49" s="440"/>
      <c r="AF49" s="440"/>
      <c r="AG49" s="440"/>
      <c r="AH49" s="442"/>
      <c r="AI49" s="442"/>
      <c r="AJ49" s="442"/>
      <c r="AK49" s="440"/>
      <c r="AL49" s="440"/>
      <c r="AM49" s="440"/>
      <c r="AN49" s="442"/>
      <c r="AO49" s="442"/>
      <c r="AP49" s="442"/>
      <c r="AQ49" s="440"/>
      <c r="AR49" s="440"/>
      <c r="AS49" s="440"/>
      <c r="AT49" s="442"/>
      <c r="AU49" s="444"/>
      <c r="AV49" s="444"/>
      <c r="AW49" s="440"/>
      <c r="AX49" s="440"/>
      <c r="AY49" s="440"/>
      <c r="AZ49" s="442"/>
      <c r="BA49" s="442"/>
      <c r="BB49" s="442"/>
      <c r="BC49" s="440"/>
      <c r="BD49" s="445"/>
      <c r="BE49" s="445"/>
      <c r="BF49" s="442"/>
      <c r="BG49" s="444"/>
      <c r="BH49" s="444"/>
      <c r="BI49" s="440"/>
      <c r="BJ49" s="445"/>
      <c r="BK49" s="445"/>
      <c r="BL49" s="442"/>
      <c r="BM49" s="444"/>
      <c r="BN49" s="444"/>
      <c r="BO49" s="446">
        <v>180</v>
      </c>
      <c r="BP49" s="447"/>
      <c r="BQ49" s="446"/>
      <c r="BV49" s="449">
        <v>92</v>
      </c>
      <c r="BW49" s="450">
        <v>17</v>
      </c>
    </row>
    <row r="50" spans="1:75" s="448" customFormat="1" ht="95.25" customHeight="1">
      <c r="A50" s="435">
        <v>10</v>
      </c>
      <c r="B50" s="436" t="s">
        <v>617</v>
      </c>
      <c r="C50" s="437">
        <v>592</v>
      </c>
      <c r="D50" s="438">
        <v>34452</v>
      </c>
      <c r="E50" s="439" t="s">
        <v>1686</v>
      </c>
      <c r="F50" s="439" t="s">
        <v>1677</v>
      </c>
      <c r="G50" s="440" t="s">
        <v>2293</v>
      </c>
      <c r="H50" s="440"/>
      <c r="I50" s="440"/>
      <c r="J50" s="441" t="s">
        <v>2293</v>
      </c>
      <c r="K50" s="442"/>
      <c r="L50" s="442"/>
      <c r="M50" s="440" t="s">
        <v>2293</v>
      </c>
      <c r="N50" s="443"/>
      <c r="O50" s="440"/>
      <c r="P50" s="442" t="s">
        <v>2240</v>
      </c>
      <c r="Q50" s="442" t="s">
        <v>2240</v>
      </c>
      <c r="R50" s="442" t="s">
        <v>2240</v>
      </c>
      <c r="S50" s="440"/>
      <c r="T50" s="440"/>
      <c r="U50" s="440"/>
      <c r="V50" s="442"/>
      <c r="W50" s="442"/>
      <c r="X50" s="442"/>
      <c r="Y50" s="440"/>
      <c r="Z50" s="440"/>
      <c r="AA50" s="440"/>
      <c r="AB50" s="442"/>
      <c r="AC50" s="442"/>
      <c r="AD50" s="442"/>
      <c r="AE50" s="440"/>
      <c r="AF50" s="440"/>
      <c r="AG50" s="440"/>
      <c r="AH50" s="442"/>
      <c r="AI50" s="442"/>
      <c r="AJ50" s="442"/>
      <c r="AK50" s="440"/>
      <c r="AL50" s="440"/>
      <c r="AM50" s="440"/>
      <c r="AN50" s="442"/>
      <c r="AO50" s="442"/>
      <c r="AP50" s="442"/>
      <c r="AQ50" s="440"/>
      <c r="AR50" s="440"/>
      <c r="AS50" s="440"/>
      <c r="AT50" s="442"/>
      <c r="AU50" s="444"/>
      <c r="AV50" s="444"/>
      <c r="AW50" s="445"/>
      <c r="AX50" s="445"/>
      <c r="AY50" s="445"/>
      <c r="AZ50" s="444"/>
      <c r="BA50" s="444"/>
      <c r="BB50" s="444"/>
      <c r="BC50" s="445"/>
      <c r="BD50" s="445"/>
      <c r="BE50" s="445"/>
      <c r="BF50" s="444"/>
      <c r="BG50" s="444"/>
      <c r="BH50" s="444"/>
      <c r="BI50" s="445"/>
      <c r="BJ50" s="445"/>
      <c r="BK50" s="445"/>
      <c r="BL50" s="444"/>
      <c r="BM50" s="444"/>
      <c r="BN50" s="444"/>
      <c r="BO50" s="446">
        <v>175</v>
      </c>
      <c r="BP50" s="447"/>
      <c r="BQ50" s="446"/>
      <c r="BV50" s="449">
        <v>94</v>
      </c>
      <c r="BW50" s="450">
        <v>18</v>
      </c>
    </row>
    <row r="51" spans="1:75" s="448" customFormat="1" ht="95.25" customHeight="1">
      <c r="A51" s="435">
        <v>11</v>
      </c>
      <c r="B51" s="436" t="s">
        <v>618</v>
      </c>
      <c r="C51" s="437">
        <v>702</v>
      </c>
      <c r="D51" s="438">
        <v>34059</v>
      </c>
      <c r="E51" s="439" t="s">
        <v>1805</v>
      </c>
      <c r="F51" s="439" t="s">
        <v>1795</v>
      </c>
      <c r="G51" s="440" t="s">
        <v>2240</v>
      </c>
      <c r="H51" s="440" t="s">
        <v>2293</v>
      </c>
      <c r="I51" s="440"/>
      <c r="J51" s="441" t="s">
        <v>2240</v>
      </c>
      <c r="K51" s="442" t="s">
        <v>2293</v>
      </c>
      <c r="L51" s="442"/>
      <c r="M51" s="440" t="s">
        <v>2240</v>
      </c>
      <c r="N51" s="443" t="s">
        <v>2240</v>
      </c>
      <c r="O51" s="440" t="s">
        <v>2240</v>
      </c>
      <c r="P51" s="442"/>
      <c r="Q51" s="442"/>
      <c r="R51" s="442"/>
      <c r="S51" s="440"/>
      <c r="T51" s="440"/>
      <c r="U51" s="440"/>
      <c r="V51" s="442"/>
      <c r="W51" s="442"/>
      <c r="X51" s="442"/>
      <c r="Y51" s="440"/>
      <c r="Z51" s="440"/>
      <c r="AA51" s="440"/>
      <c r="AB51" s="442"/>
      <c r="AC51" s="442"/>
      <c r="AD51" s="442"/>
      <c r="AE51" s="440"/>
      <c r="AF51" s="440"/>
      <c r="AG51" s="440"/>
      <c r="AH51" s="442"/>
      <c r="AI51" s="442"/>
      <c r="AJ51" s="442"/>
      <c r="AK51" s="440"/>
      <c r="AL51" s="440"/>
      <c r="AM51" s="440"/>
      <c r="AN51" s="442"/>
      <c r="AO51" s="442"/>
      <c r="AP51" s="442"/>
      <c r="AQ51" s="440"/>
      <c r="AR51" s="440"/>
      <c r="AS51" s="440"/>
      <c r="AT51" s="442"/>
      <c r="AU51" s="444"/>
      <c r="AV51" s="444"/>
      <c r="AW51" s="445"/>
      <c r="AX51" s="445"/>
      <c r="AY51" s="445"/>
      <c r="AZ51" s="444"/>
      <c r="BA51" s="444"/>
      <c r="BB51" s="444"/>
      <c r="BC51" s="445"/>
      <c r="BD51" s="445"/>
      <c r="BE51" s="445"/>
      <c r="BF51" s="444"/>
      <c r="BG51" s="444"/>
      <c r="BH51" s="444"/>
      <c r="BI51" s="445"/>
      <c r="BJ51" s="445"/>
      <c r="BK51" s="445"/>
      <c r="BL51" s="444"/>
      <c r="BM51" s="444"/>
      <c r="BN51" s="444"/>
      <c r="BO51" s="446">
        <v>170</v>
      </c>
      <c r="BP51" s="447"/>
      <c r="BQ51" s="446"/>
      <c r="BV51" s="449">
        <v>96</v>
      </c>
      <c r="BW51" s="450">
        <v>19</v>
      </c>
    </row>
    <row r="52" spans="1:75" s="448" customFormat="1" ht="95.25" customHeight="1">
      <c r="A52" s="435" t="s">
        <v>2241</v>
      </c>
      <c r="B52" s="436" t="s">
        <v>619</v>
      </c>
      <c r="C52" s="437">
        <v>692</v>
      </c>
      <c r="D52" s="438">
        <v>0</v>
      </c>
      <c r="E52" s="439" t="s">
        <v>1786</v>
      </c>
      <c r="F52" s="439" t="s">
        <v>1784</v>
      </c>
      <c r="G52" s="440" t="s">
        <v>2240</v>
      </c>
      <c r="H52" s="440" t="s">
        <v>2240</v>
      </c>
      <c r="I52" s="440" t="s">
        <v>2240</v>
      </c>
      <c r="J52" s="441"/>
      <c r="K52" s="442"/>
      <c r="L52" s="442"/>
      <c r="M52" s="440"/>
      <c r="N52" s="443"/>
      <c r="O52" s="440"/>
      <c r="P52" s="442"/>
      <c r="Q52" s="442"/>
      <c r="R52" s="442"/>
      <c r="S52" s="440"/>
      <c r="T52" s="440"/>
      <c r="U52" s="440"/>
      <c r="V52" s="442"/>
      <c r="W52" s="442"/>
      <c r="X52" s="442"/>
      <c r="Y52" s="440"/>
      <c r="Z52" s="440"/>
      <c r="AA52" s="440"/>
      <c r="AB52" s="442"/>
      <c r="AC52" s="442"/>
      <c r="AD52" s="442"/>
      <c r="AE52" s="440"/>
      <c r="AF52" s="440"/>
      <c r="AG52" s="440"/>
      <c r="AH52" s="442"/>
      <c r="AI52" s="442"/>
      <c r="AJ52" s="442"/>
      <c r="AK52" s="440"/>
      <c r="AL52" s="440"/>
      <c r="AM52" s="440"/>
      <c r="AN52" s="442"/>
      <c r="AO52" s="442"/>
      <c r="AP52" s="442"/>
      <c r="AQ52" s="440"/>
      <c r="AR52" s="440"/>
      <c r="AS52" s="440"/>
      <c r="AT52" s="442"/>
      <c r="AU52" s="444"/>
      <c r="AV52" s="444"/>
      <c r="AW52" s="445"/>
      <c r="AX52" s="445"/>
      <c r="AY52" s="445"/>
      <c r="AZ52" s="444"/>
      <c r="BA52" s="444"/>
      <c r="BB52" s="444"/>
      <c r="BC52" s="445"/>
      <c r="BD52" s="445"/>
      <c r="BE52" s="445"/>
      <c r="BF52" s="444"/>
      <c r="BG52" s="444"/>
      <c r="BH52" s="444"/>
      <c r="BI52" s="445"/>
      <c r="BJ52" s="445"/>
      <c r="BK52" s="445"/>
      <c r="BL52" s="444"/>
      <c r="BM52" s="444"/>
      <c r="BN52" s="444"/>
      <c r="BO52" s="446" t="s">
        <v>2242</v>
      </c>
      <c r="BP52" s="447"/>
      <c r="BQ52" s="446"/>
      <c r="BV52" s="449">
        <v>98</v>
      </c>
      <c r="BW52" s="450">
        <v>20</v>
      </c>
    </row>
    <row r="53" spans="1:75" s="448" customFormat="1" ht="95.25" customHeight="1">
      <c r="A53" s="435" t="s">
        <v>2241</v>
      </c>
      <c r="B53" s="436" t="s">
        <v>620</v>
      </c>
      <c r="C53" s="437">
        <v>555</v>
      </c>
      <c r="D53" s="438">
        <v>34851</v>
      </c>
      <c r="E53" s="439" t="s">
        <v>1658</v>
      </c>
      <c r="F53" s="439" t="s">
        <v>1648</v>
      </c>
      <c r="G53" s="440" t="s">
        <v>2240</v>
      </c>
      <c r="H53" s="440" t="s">
        <v>2240</v>
      </c>
      <c r="I53" s="440" t="s">
        <v>2240</v>
      </c>
      <c r="J53" s="441"/>
      <c r="K53" s="442"/>
      <c r="L53" s="442"/>
      <c r="M53" s="440"/>
      <c r="N53" s="443"/>
      <c r="O53" s="440"/>
      <c r="P53" s="442"/>
      <c r="Q53" s="442"/>
      <c r="R53" s="442"/>
      <c r="S53" s="440"/>
      <c r="T53" s="440"/>
      <c r="U53" s="440"/>
      <c r="V53" s="442"/>
      <c r="W53" s="442"/>
      <c r="X53" s="442"/>
      <c r="Y53" s="440"/>
      <c r="Z53" s="440"/>
      <c r="AA53" s="440"/>
      <c r="AB53" s="442"/>
      <c r="AC53" s="442"/>
      <c r="AD53" s="442"/>
      <c r="AE53" s="440"/>
      <c r="AF53" s="440"/>
      <c r="AG53" s="440"/>
      <c r="AH53" s="442"/>
      <c r="AI53" s="442"/>
      <c r="AJ53" s="442"/>
      <c r="AK53" s="440"/>
      <c r="AL53" s="440"/>
      <c r="AM53" s="440"/>
      <c r="AN53" s="442"/>
      <c r="AO53" s="442"/>
      <c r="AP53" s="442"/>
      <c r="AQ53" s="440"/>
      <c r="AR53" s="440"/>
      <c r="AS53" s="440"/>
      <c r="AT53" s="442"/>
      <c r="AU53" s="444"/>
      <c r="AV53" s="444"/>
      <c r="AW53" s="445"/>
      <c r="AX53" s="445"/>
      <c r="AY53" s="445"/>
      <c r="AZ53" s="444"/>
      <c r="BA53" s="444"/>
      <c r="BB53" s="444"/>
      <c r="BC53" s="445"/>
      <c r="BD53" s="445"/>
      <c r="BE53" s="445"/>
      <c r="BF53" s="444"/>
      <c r="BG53" s="444"/>
      <c r="BH53" s="444"/>
      <c r="BI53" s="445"/>
      <c r="BJ53" s="445"/>
      <c r="BK53" s="445"/>
      <c r="BL53" s="444"/>
      <c r="BM53" s="444"/>
      <c r="BN53" s="444"/>
      <c r="BO53" s="446" t="s">
        <v>2242</v>
      </c>
      <c r="BP53" s="447"/>
      <c r="BQ53" s="446"/>
      <c r="BV53" s="449">
        <v>100</v>
      </c>
      <c r="BW53" s="450">
        <v>21</v>
      </c>
    </row>
    <row r="54" spans="1:75" s="18" customFormat="1" ht="54" hidden="1" customHeight="1">
      <c r="A54" s="233">
        <v>15</v>
      </c>
      <c r="B54" s="436" t="s">
        <v>621</v>
      </c>
      <c r="C54" s="437">
        <v>556</v>
      </c>
      <c r="D54" s="438">
        <v>34852</v>
      </c>
      <c r="E54" s="439" t="s">
        <v>1658</v>
      </c>
      <c r="F54" s="439" t="s">
        <v>1648</v>
      </c>
      <c r="G54" s="224"/>
      <c r="H54" s="224"/>
      <c r="I54" s="224"/>
      <c r="J54" s="225"/>
      <c r="K54" s="226"/>
      <c r="L54" s="226"/>
      <c r="M54" s="224"/>
      <c r="N54" s="227"/>
      <c r="O54" s="224"/>
      <c r="P54" s="226"/>
      <c r="Q54" s="226"/>
      <c r="R54" s="226"/>
      <c r="S54" s="224"/>
      <c r="T54" s="224"/>
      <c r="U54" s="224"/>
      <c r="V54" s="226"/>
      <c r="W54" s="226"/>
      <c r="X54" s="226"/>
      <c r="Y54" s="224"/>
      <c r="Z54" s="224"/>
      <c r="AA54" s="224"/>
      <c r="AB54" s="226"/>
      <c r="AC54" s="226"/>
      <c r="AD54" s="226"/>
      <c r="AE54" s="224"/>
      <c r="AF54" s="224"/>
      <c r="AG54" s="224"/>
      <c r="AH54" s="226"/>
      <c r="AI54" s="226"/>
      <c r="AJ54" s="226"/>
      <c r="AK54" s="224"/>
      <c r="AL54" s="224"/>
      <c r="AM54" s="224"/>
      <c r="AN54" s="226"/>
      <c r="AO54" s="226"/>
      <c r="AP54" s="226"/>
      <c r="AQ54" s="224"/>
      <c r="AR54" s="224"/>
      <c r="AS54" s="224"/>
      <c r="AT54" s="226"/>
      <c r="AU54" s="228"/>
      <c r="AV54" s="228"/>
      <c r="AW54" s="229"/>
      <c r="AX54" s="229"/>
      <c r="AY54" s="229"/>
      <c r="AZ54" s="228"/>
      <c r="BA54" s="228"/>
      <c r="BB54" s="228"/>
      <c r="BC54" s="229"/>
      <c r="BD54" s="229"/>
      <c r="BE54" s="229"/>
      <c r="BF54" s="228"/>
      <c r="BG54" s="228"/>
      <c r="BH54" s="228"/>
      <c r="BI54" s="229"/>
      <c r="BJ54" s="229"/>
      <c r="BK54" s="229"/>
      <c r="BL54" s="228"/>
      <c r="BM54" s="228"/>
      <c r="BN54" s="228"/>
      <c r="BO54" s="174"/>
      <c r="BP54" s="211"/>
      <c r="BQ54" s="58"/>
      <c r="BV54" s="196"/>
      <c r="BW54" s="194"/>
    </row>
    <row r="55" spans="1:75" s="18" customFormat="1" ht="54" hidden="1" customHeight="1">
      <c r="A55" s="233">
        <v>16</v>
      </c>
      <c r="B55" s="436" t="s">
        <v>622</v>
      </c>
      <c r="C55" s="437">
        <v>557</v>
      </c>
      <c r="D55" s="438">
        <v>34853</v>
      </c>
      <c r="E55" s="439" t="s">
        <v>1658</v>
      </c>
      <c r="F55" s="439" t="s">
        <v>1648</v>
      </c>
      <c r="G55" s="224"/>
      <c r="H55" s="224"/>
      <c r="I55" s="224"/>
      <c r="J55" s="225"/>
      <c r="K55" s="226"/>
      <c r="L55" s="226"/>
      <c r="M55" s="224"/>
      <c r="N55" s="227"/>
      <c r="O55" s="224"/>
      <c r="P55" s="226"/>
      <c r="Q55" s="226"/>
      <c r="R55" s="226"/>
      <c r="S55" s="224"/>
      <c r="T55" s="224"/>
      <c r="U55" s="224"/>
      <c r="V55" s="226"/>
      <c r="W55" s="226"/>
      <c r="X55" s="226"/>
      <c r="Y55" s="224"/>
      <c r="Z55" s="224"/>
      <c r="AA55" s="224"/>
      <c r="AB55" s="226"/>
      <c r="AC55" s="226"/>
      <c r="AD55" s="226"/>
      <c r="AE55" s="224"/>
      <c r="AF55" s="224"/>
      <c r="AG55" s="224"/>
      <c r="AH55" s="226"/>
      <c r="AI55" s="226"/>
      <c r="AJ55" s="226"/>
      <c r="AK55" s="224"/>
      <c r="AL55" s="224"/>
      <c r="AM55" s="224"/>
      <c r="AN55" s="226"/>
      <c r="AO55" s="226"/>
      <c r="AP55" s="226"/>
      <c r="AQ55" s="224"/>
      <c r="AR55" s="224"/>
      <c r="AS55" s="224"/>
      <c r="AT55" s="226"/>
      <c r="AU55" s="228"/>
      <c r="AV55" s="228"/>
      <c r="AW55" s="229"/>
      <c r="AX55" s="229"/>
      <c r="AY55" s="229"/>
      <c r="AZ55" s="228"/>
      <c r="BA55" s="228"/>
      <c r="BB55" s="228"/>
      <c r="BC55" s="229"/>
      <c r="BD55" s="229"/>
      <c r="BE55" s="229"/>
      <c r="BF55" s="228"/>
      <c r="BG55" s="228"/>
      <c r="BH55" s="228"/>
      <c r="BI55" s="229"/>
      <c r="BJ55" s="229"/>
      <c r="BK55" s="229"/>
      <c r="BL55" s="228"/>
      <c r="BM55" s="228"/>
      <c r="BN55" s="228"/>
      <c r="BO55" s="174"/>
      <c r="BP55" s="211"/>
      <c r="BQ55" s="58"/>
      <c r="BV55" s="196"/>
      <c r="BW55" s="194"/>
    </row>
    <row r="56" spans="1:75" s="18" customFormat="1" ht="54" hidden="1" customHeight="1">
      <c r="A56" s="233">
        <v>17</v>
      </c>
      <c r="B56" s="436" t="s">
        <v>623</v>
      </c>
      <c r="C56" s="437">
        <v>558</v>
      </c>
      <c r="D56" s="438">
        <v>34854</v>
      </c>
      <c r="E56" s="439" t="s">
        <v>1658</v>
      </c>
      <c r="F56" s="439" t="s">
        <v>1648</v>
      </c>
      <c r="G56" s="224"/>
      <c r="H56" s="224"/>
      <c r="I56" s="224"/>
      <c r="J56" s="225"/>
      <c r="K56" s="226"/>
      <c r="L56" s="226"/>
      <c r="M56" s="224"/>
      <c r="N56" s="227"/>
      <c r="O56" s="224"/>
      <c r="P56" s="226"/>
      <c r="Q56" s="226"/>
      <c r="R56" s="226"/>
      <c r="S56" s="224"/>
      <c r="T56" s="224"/>
      <c r="U56" s="224"/>
      <c r="V56" s="226"/>
      <c r="W56" s="226"/>
      <c r="X56" s="226"/>
      <c r="Y56" s="224"/>
      <c r="Z56" s="224"/>
      <c r="AA56" s="224"/>
      <c r="AB56" s="226"/>
      <c r="AC56" s="226"/>
      <c r="AD56" s="226"/>
      <c r="AE56" s="224"/>
      <c r="AF56" s="224"/>
      <c r="AG56" s="224"/>
      <c r="AH56" s="226"/>
      <c r="AI56" s="226"/>
      <c r="AJ56" s="226"/>
      <c r="AK56" s="224"/>
      <c r="AL56" s="224"/>
      <c r="AM56" s="224"/>
      <c r="AN56" s="226"/>
      <c r="AO56" s="226"/>
      <c r="AP56" s="226"/>
      <c r="AQ56" s="224"/>
      <c r="AR56" s="224"/>
      <c r="AS56" s="224"/>
      <c r="AT56" s="226"/>
      <c r="AU56" s="228"/>
      <c r="AV56" s="228"/>
      <c r="AW56" s="229"/>
      <c r="AX56" s="229"/>
      <c r="AY56" s="229"/>
      <c r="AZ56" s="228"/>
      <c r="BA56" s="228"/>
      <c r="BB56" s="228"/>
      <c r="BC56" s="229"/>
      <c r="BD56" s="229"/>
      <c r="BE56" s="229"/>
      <c r="BF56" s="228"/>
      <c r="BG56" s="228"/>
      <c r="BH56" s="228"/>
      <c r="BI56" s="229"/>
      <c r="BJ56" s="229"/>
      <c r="BK56" s="229"/>
      <c r="BL56" s="228"/>
      <c r="BM56" s="228"/>
      <c r="BN56" s="228"/>
      <c r="BO56" s="174"/>
      <c r="BP56" s="211"/>
      <c r="BQ56" s="58"/>
      <c r="BV56" s="196"/>
      <c r="BW56" s="194"/>
    </row>
    <row r="57" spans="1:75" s="18" customFormat="1" ht="54" hidden="1" customHeight="1">
      <c r="A57" s="233">
        <v>18</v>
      </c>
      <c r="B57" s="436" t="s">
        <v>624</v>
      </c>
      <c r="C57" s="437">
        <v>559</v>
      </c>
      <c r="D57" s="438">
        <v>34855</v>
      </c>
      <c r="E57" s="439" t="s">
        <v>1658</v>
      </c>
      <c r="F57" s="439" t="s">
        <v>1648</v>
      </c>
      <c r="G57" s="224"/>
      <c r="H57" s="224"/>
      <c r="I57" s="224"/>
      <c r="J57" s="225"/>
      <c r="K57" s="226"/>
      <c r="L57" s="226"/>
      <c r="M57" s="224"/>
      <c r="N57" s="227"/>
      <c r="O57" s="224"/>
      <c r="P57" s="226"/>
      <c r="Q57" s="226"/>
      <c r="R57" s="226"/>
      <c r="S57" s="224"/>
      <c r="T57" s="224"/>
      <c r="U57" s="224"/>
      <c r="V57" s="226"/>
      <c r="W57" s="226"/>
      <c r="X57" s="226"/>
      <c r="Y57" s="224"/>
      <c r="Z57" s="224"/>
      <c r="AA57" s="224"/>
      <c r="AB57" s="226"/>
      <c r="AC57" s="226"/>
      <c r="AD57" s="226"/>
      <c r="AE57" s="224"/>
      <c r="AF57" s="224"/>
      <c r="AG57" s="224"/>
      <c r="AH57" s="226"/>
      <c r="AI57" s="226"/>
      <c r="AJ57" s="226"/>
      <c r="AK57" s="224"/>
      <c r="AL57" s="224"/>
      <c r="AM57" s="224"/>
      <c r="AN57" s="226"/>
      <c r="AO57" s="226"/>
      <c r="AP57" s="226"/>
      <c r="AQ57" s="224"/>
      <c r="AR57" s="224"/>
      <c r="AS57" s="224"/>
      <c r="AT57" s="226"/>
      <c r="AU57" s="228"/>
      <c r="AV57" s="228"/>
      <c r="AW57" s="229"/>
      <c r="AX57" s="229"/>
      <c r="AY57" s="229"/>
      <c r="AZ57" s="228"/>
      <c r="BA57" s="228"/>
      <c r="BB57" s="228"/>
      <c r="BC57" s="229"/>
      <c r="BD57" s="229"/>
      <c r="BE57" s="229"/>
      <c r="BF57" s="228"/>
      <c r="BG57" s="228"/>
      <c r="BH57" s="228"/>
      <c r="BI57" s="229"/>
      <c r="BJ57" s="229"/>
      <c r="BK57" s="229"/>
      <c r="BL57" s="228"/>
      <c r="BM57" s="228"/>
      <c r="BN57" s="228"/>
      <c r="BO57" s="174"/>
      <c r="BP57" s="211"/>
      <c r="BQ57" s="58"/>
      <c r="BV57" s="196"/>
      <c r="BW57" s="194"/>
    </row>
    <row r="58" spans="1:75" s="18" customFormat="1" ht="54" hidden="1" customHeight="1">
      <c r="A58" s="233">
        <v>19</v>
      </c>
      <c r="B58" s="436" t="s">
        <v>625</v>
      </c>
      <c r="C58" s="437">
        <v>560</v>
      </c>
      <c r="D58" s="438">
        <v>34856</v>
      </c>
      <c r="E58" s="439" t="s">
        <v>1658</v>
      </c>
      <c r="F58" s="439" t="s">
        <v>1648</v>
      </c>
      <c r="G58" s="224"/>
      <c r="H58" s="224"/>
      <c r="I58" s="224"/>
      <c r="J58" s="225"/>
      <c r="K58" s="226"/>
      <c r="L58" s="226"/>
      <c r="M58" s="224"/>
      <c r="N58" s="227"/>
      <c r="O58" s="224"/>
      <c r="P58" s="226"/>
      <c r="Q58" s="226"/>
      <c r="R58" s="226"/>
      <c r="S58" s="224"/>
      <c r="T58" s="224"/>
      <c r="U58" s="224"/>
      <c r="V58" s="226"/>
      <c r="W58" s="226"/>
      <c r="X58" s="226"/>
      <c r="Y58" s="224"/>
      <c r="Z58" s="224"/>
      <c r="AA58" s="224"/>
      <c r="AB58" s="226"/>
      <c r="AC58" s="226"/>
      <c r="AD58" s="226"/>
      <c r="AE58" s="224"/>
      <c r="AF58" s="224"/>
      <c r="AG58" s="224"/>
      <c r="AH58" s="226"/>
      <c r="AI58" s="226"/>
      <c r="AJ58" s="226"/>
      <c r="AK58" s="224"/>
      <c r="AL58" s="224"/>
      <c r="AM58" s="224"/>
      <c r="AN58" s="226"/>
      <c r="AO58" s="226"/>
      <c r="AP58" s="226"/>
      <c r="AQ58" s="224"/>
      <c r="AR58" s="224"/>
      <c r="AS58" s="224"/>
      <c r="AT58" s="226"/>
      <c r="AU58" s="228"/>
      <c r="AV58" s="228"/>
      <c r="AW58" s="229"/>
      <c r="AX58" s="229"/>
      <c r="AY58" s="229"/>
      <c r="AZ58" s="228"/>
      <c r="BA58" s="228"/>
      <c r="BB58" s="228"/>
      <c r="BC58" s="229"/>
      <c r="BD58" s="229"/>
      <c r="BE58" s="229"/>
      <c r="BF58" s="228"/>
      <c r="BG58" s="228"/>
      <c r="BH58" s="228"/>
      <c r="BI58" s="229"/>
      <c r="BJ58" s="229"/>
      <c r="BK58" s="229"/>
      <c r="BL58" s="228"/>
      <c r="BM58" s="228"/>
      <c r="BN58" s="228"/>
      <c r="BO58" s="174"/>
      <c r="BP58" s="211"/>
      <c r="BQ58" s="58"/>
      <c r="BV58" s="196"/>
      <c r="BW58" s="194"/>
    </row>
    <row r="59" spans="1:75" s="18" customFormat="1" ht="54" hidden="1" customHeight="1">
      <c r="A59" s="233">
        <v>20</v>
      </c>
      <c r="B59" s="436" t="s">
        <v>626</v>
      </c>
      <c r="C59" s="437">
        <v>561</v>
      </c>
      <c r="D59" s="438">
        <v>34857</v>
      </c>
      <c r="E59" s="439" t="s">
        <v>1658</v>
      </c>
      <c r="F59" s="439" t="s">
        <v>1648</v>
      </c>
      <c r="G59" s="224"/>
      <c r="H59" s="224"/>
      <c r="I59" s="224"/>
      <c r="J59" s="225"/>
      <c r="K59" s="226"/>
      <c r="L59" s="226"/>
      <c r="M59" s="224"/>
      <c r="N59" s="227"/>
      <c r="O59" s="224"/>
      <c r="P59" s="226"/>
      <c r="Q59" s="226"/>
      <c r="R59" s="226"/>
      <c r="S59" s="224"/>
      <c r="T59" s="224"/>
      <c r="U59" s="224"/>
      <c r="V59" s="226"/>
      <c r="W59" s="226"/>
      <c r="X59" s="226"/>
      <c r="Y59" s="224"/>
      <c r="Z59" s="224"/>
      <c r="AA59" s="224"/>
      <c r="AB59" s="226"/>
      <c r="AC59" s="226"/>
      <c r="AD59" s="226"/>
      <c r="AE59" s="224"/>
      <c r="AF59" s="224"/>
      <c r="AG59" s="224"/>
      <c r="AH59" s="226"/>
      <c r="AI59" s="226"/>
      <c r="AJ59" s="226"/>
      <c r="AK59" s="224"/>
      <c r="AL59" s="224"/>
      <c r="AM59" s="224"/>
      <c r="AN59" s="226"/>
      <c r="AO59" s="226"/>
      <c r="AP59" s="226"/>
      <c r="AQ59" s="224"/>
      <c r="AR59" s="224"/>
      <c r="AS59" s="224"/>
      <c r="AT59" s="226"/>
      <c r="AU59" s="228"/>
      <c r="AV59" s="228"/>
      <c r="AW59" s="229"/>
      <c r="AX59" s="229"/>
      <c r="AY59" s="229"/>
      <c r="AZ59" s="228"/>
      <c r="BA59" s="228"/>
      <c r="BB59" s="228"/>
      <c r="BC59" s="229"/>
      <c r="BD59" s="229"/>
      <c r="BE59" s="229"/>
      <c r="BF59" s="228"/>
      <c r="BG59" s="228"/>
      <c r="BH59" s="228"/>
      <c r="BI59" s="229"/>
      <c r="BJ59" s="229"/>
      <c r="BK59" s="229"/>
      <c r="BL59" s="228"/>
      <c r="BM59" s="228"/>
      <c r="BN59" s="228"/>
      <c r="BO59" s="174"/>
      <c r="BP59" s="211"/>
      <c r="BQ59" s="58"/>
      <c r="BV59" s="196"/>
      <c r="BW59" s="194"/>
    </row>
    <row r="60" spans="1:75" s="18" customFormat="1" ht="54" hidden="1" customHeight="1">
      <c r="A60" s="233">
        <v>21</v>
      </c>
      <c r="B60" s="436" t="s">
        <v>627</v>
      </c>
      <c r="C60" s="437">
        <v>562</v>
      </c>
      <c r="D60" s="438">
        <v>34858</v>
      </c>
      <c r="E60" s="439" t="s">
        <v>1658</v>
      </c>
      <c r="F60" s="439" t="s">
        <v>1648</v>
      </c>
      <c r="G60" s="224"/>
      <c r="H60" s="224"/>
      <c r="I60" s="224"/>
      <c r="J60" s="225"/>
      <c r="K60" s="226"/>
      <c r="L60" s="226"/>
      <c r="M60" s="224"/>
      <c r="N60" s="227"/>
      <c r="O60" s="224"/>
      <c r="P60" s="226"/>
      <c r="Q60" s="226"/>
      <c r="R60" s="226"/>
      <c r="S60" s="224"/>
      <c r="T60" s="224"/>
      <c r="U60" s="224"/>
      <c r="V60" s="226"/>
      <c r="W60" s="226"/>
      <c r="X60" s="226"/>
      <c r="Y60" s="224"/>
      <c r="Z60" s="224"/>
      <c r="AA60" s="224"/>
      <c r="AB60" s="226"/>
      <c r="AC60" s="226"/>
      <c r="AD60" s="226"/>
      <c r="AE60" s="224"/>
      <c r="AF60" s="224"/>
      <c r="AG60" s="224"/>
      <c r="AH60" s="226"/>
      <c r="AI60" s="226"/>
      <c r="AJ60" s="226"/>
      <c r="AK60" s="224"/>
      <c r="AL60" s="224"/>
      <c r="AM60" s="224"/>
      <c r="AN60" s="226"/>
      <c r="AO60" s="226"/>
      <c r="AP60" s="226"/>
      <c r="AQ60" s="224"/>
      <c r="AR60" s="224"/>
      <c r="AS60" s="224"/>
      <c r="AT60" s="226"/>
      <c r="AU60" s="228"/>
      <c r="AV60" s="228"/>
      <c r="AW60" s="229"/>
      <c r="AX60" s="229"/>
      <c r="AY60" s="229"/>
      <c r="AZ60" s="228"/>
      <c r="BA60" s="228"/>
      <c r="BB60" s="228"/>
      <c r="BC60" s="229"/>
      <c r="BD60" s="229"/>
      <c r="BE60" s="229"/>
      <c r="BF60" s="228"/>
      <c r="BG60" s="228"/>
      <c r="BH60" s="228"/>
      <c r="BI60" s="229"/>
      <c r="BJ60" s="229"/>
      <c r="BK60" s="229"/>
      <c r="BL60" s="228"/>
      <c r="BM60" s="228"/>
      <c r="BN60" s="228"/>
      <c r="BO60" s="174"/>
      <c r="BP60" s="211"/>
      <c r="BQ60" s="58"/>
      <c r="BV60" s="196">
        <v>102</v>
      </c>
      <c r="BW60" s="194">
        <v>22</v>
      </c>
    </row>
    <row r="61" spans="1:75" s="18" customFormat="1" ht="54" hidden="1" customHeight="1">
      <c r="A61" s="233">
        <v>22</v>
      </c>
      <c r="B61" s="436" t="s">
        <v>628</v>
      </c>
      <c r="C61" s="437">
        <v>563</v>
      </c>
      <c r="D61" s="438">
        <v>34859</v>
      </c>
      <c r="E61" s="439" t="s">
        <v>1658</v>
      </c>
      <c r="F61" s="439" t="s">
        <v>1648</v>
      </c>
      <c r="G61" s="224"/>
      <c r="H61" s="224"/>
      <c r="I61" s="224"/>
      <c r="J61" s="225"/>
      <c r="K61" s="226"/>
      <c r="L61" s="226"/>
      <c r="M61" s="224"/>
      <c r="N61" s="227"/>
      <c r="O61" s="224"/>
      <c r="P61" s="226"/>
      <c r="Q61" s="226"/>
      <c r="R61" s="226"/>
      <c r="S61" s="224"/>
      <c r="T61" s="224"/>
      <c r="U61" s="224"/>
      <c r="V61" s="226"/>
      <c r="W61" s="226"/>
      <c r="X61" s="226"/>
      <c r="Y61" s="224"/>
      <c r="Z61" s="224"/>
      <c r="AA61" s="224"/>
      <c r="AB61" s="226"/>
      <c r="AC61" s="226"/>
      <c r="AD61" s="226"/>
      <c r="AE61" s="224"/>
      <c r="AF61" s="224"/>
      <c r="AG61" s="224"/>
      <c r="AH61" s="226"/>
      <c r="AI61" s="226"/>
      <c r="AJ61" s="226"/>
      <c r="AK61" s="224"/>
      <c r="AL61" s="224"/>
      <c r="AM61" s="224"/>
      <c r="AN61" s="226"/>
      <c r="AO61" s="226"/>
      <c r="AP61" s="226"/>
      <c r="AQ61" s="224"/>
      <c r="AR61" s="224"/>
      <c r="AS61" s="224"/>
      <c r="AT61" s="226"/>
      <c r="AU61" s="228"/>
      <c r="AV61" s="228"/>
      <c r="AW61" s="229"/>
      <c r="AX61" s="229"/>
      <c r="AY61" s="229"/>
      <c r="AZ61" s="228"/>
      <c r="BA61" s="228"/>
      <c r="BB61" s="228"/>
      <c r="BC61" s="229"/>
      <c r="BD61" s="229"/>
      <c r="BE61" s="229"/>
      <c r="BF61" s="228"/>
      <c r="BG61" s="228"/>
      <c r="BH61" s="228"/>
      <c r="BI61" s="229"/>
      <c r="BJ61" s="229"/>
      <c r="BK61" s="229"/>
      <c r="BL61" s="228"/>
      <c r="BM61" s="228"/>
      <c r="BN61" s="228"/>
      <c r="BO61" s="174"/>
      <c r="BP61" s="211"/>
      <c r="BQ61" s="58"/>
      <c r="BV61" s="196">
        <v>104</v>
      </c>
      <c r="BW61" s="194">
        <v>23</v>
      </c>
    </row>
    <row r="62" spans="1:75" s="18" customFormat="1" ht="54" hidden="1" customHeight="1">
      <c r="A62" s="233">
        <v>23</v>
      </c>
      <c r="B62" s="436" t="s">
        <v>629</v>
      </c>
      <c r="C62" s="437">
        <v>564</v>
      </c>
      <c r="D62" s="438">
        <v>34860</v>
      </c>
      <c r="E62" s="439" t="s">
        <v>1658</v>
      </c>
      <c r="F62" s="439" t="s">
        <v>1648</v>
      </c>
      <c r="G62" s="224"/>
      <c r="H62" s="224"/>
      <c r="I62" s="224"/>
      <c r="J62" s="225"/>
      <c r="K62" s="226"/>
      <c r="L62" s="226"/>
      <c r="M62" s="224"/>
      <c r="N62" s="227"/>
      <c r="O62" s="224"/>
      <c r="P62" s="226"/>
      <c r="Q62" s="226"/>
      <c r="R62" s="226"/>
      <c r="S62" s="224"/>
      <c r="T62" s="224"/>
      <c r="U62" s="224"/>
      <c r="V62" s="226"/>
      <c r="W62" s="226"/>
      <c r="X62" s="226"/>
      <c r="Y62" s="224"/>
      <c r="Z62" s="224"/>
      <c r="AA62" s="224"/>
      <c r="AB62" s="226"/>
      <c r="AC62" s="226"/>
      <c r="AD62" s="226"/>
      <c r="AE62" s="224"/>
      <c r="AF62" s="224"/>
      <c r="AG62" s="224"/>
      <c r="AH62" s="226"/>
      <c r="AI62" s="226"/>
      <c r="AJ62" s="226"/>
      <c r="AK62" s="224"/>
      <c r="AL62" s="224"/>
      <c r="AM62" s="224"/>
      <c r="AN62" s="226"/>
      <c r="AO62" s="226"/>
      <c r="AP62" s="226"/>
      <c r="AQ62" s="224"/>
      <c r="AR62" s="224"/>
      <c r="AS62" s="224"/>
      <c r="AT62" s="226"/>
      <c r="AU62" s="228"/>
      <c r="AV62" s="228"/>
      <c r="AW62" s="229"/>
      <c r="AX62" s="229"/>
      <c r="AY62" s="229"/>
      <c r="AZ62" s="228"/>
      <c r="BA62" s="228"/>
      <c r="BB62" s="228"/>
      <c r="BC62" s="229"/>
      <c r="BD62" s="229"/>
      <c r="BE62" s="229"/>
      <c r="BF62" s="228"/>
      <c r="BG62" s="228"/>
      <c r="BH62" s="228"/>
      <c r="BI62" s="229"/>
      <c r="BJ62" s="229"/>
      <c r="BK62" s="229"/>
      <c r="BL62" s="228"/>
      <c r="BM62" s="228"/>
      <c r="BN62" s="228"/>
      <c r="BO62" s="174"/>
      <c r="BP62" s="211"/>
      <c r="BQ62" s="58"/>
      <c r="BV62" s="196">
        <v>106</v>
      </c>
      <c r="BW62" s="194">
        <v>24</v>
      </c>
    </row>
    <row r="63" spans="1:75" s="18" customFormat="1" ht="54" hidden="1" customHeight="1">
      <c r="A63" s="233">
        <v>24</v>
      </c>
      <c r="B63" s="436" t="s">
        <v>630</v>
      </c>
      <c r="C63" s="437">
        <v>565</v>
      </c>
      <c r="D63" s="438">
        <v>34861</v>
      </c>
      <c r="E63" s="439" t="s">
        <v>1658</v>
      </c>
      <c r="F63" s="439" t="s">
        <v>1648</v>
      </c>
      <c r="G63" s="224"/>
      <c r="H63" s="224"/>
      <c r="I63" s="224"/>
      <c r="J63" s="225"/>
      <c r="K63" s="226"/>
      <c r="L63" s="226"/>
      <c r="M63" s="224"/>
      <c r="N63" s="227"/>
      <c r="O63" s="224"/>
      <c r="P63" s="226"/>
      <c r="Q63" s="226"/>
      <c r="R63" s="226"/>
      <c r="S63" s="224"/>
      <c r="T63" s="224"/>
      <c r="U63" s="224"/>
      <c r="V63" s="226"/>
      <c r="W63" s="226"/>
      <c r="X63" s="226"/>
      <c r="Y63" s="224"/>
      <c r="Z63" s="224"/>
      <c r="AA63" s="224"/>
      <c r="AB63" s="226"/>
      <c r="AC63" s="226"/>
      <c r="AD63" s="226"/>
      <c r="AE63" s="224"/>
      <c r="AF63" s="224"/>
      <c r="AG63" s="224"/>
      <c r="AH63" s="226"/>
      <c r="AI63" s="226"/>
      <c r="AJ63" s="226"/>
      <c r="AK63" s="224"/>
      <c r="AL63" s="224"/>
      <c r="AM63" s="224"/>
      <c r="AN63" s="226"/>
      <c r="AO63" s="226"/>
      <c r="AP63" s="226"/>
      <c r="AQ63" s="224"/>
      <c r="AR63" s="224"/>
      <c r="AS63" s="224"/>
      <c r="AT63" s="226"/>
      <c r="AU63" s="228"/>
      <c r="AV63" s="228"/>
      <c r="AW63" s="229"/>
      <c r="AX63" s="229"/>
      <c r="AY63" s="229"/>
      <c r="AZ63" s="228"/>
      <c r="BA63" s="228"/>
      <c r="BB63" s="228"/>
      <c r="BC63" s="229"/>
      <c r="BD63" s="229"/>
      <c r="BE63" s="229"/>
      <c r="BF63" s="228"/>
      <c r="BG63" s="228"/>
      <c r="BH63" s="228"/>
      <c r="BI63" s="229"/>
      <c r="BJ63" s="229"/>
      <c r="BK63" s="229"/>
      <c r="BL63" s="228"/>
      <c r="BM63" s="228"/>
      <c r="BN63" s="228"/>
      <c r="BO63" s="174"/>
      <c r="BP63" s="211"/>
      <c r="BQ63" s="58"/>
      <c r="BV63" s="196">
        <v>108</v>
      </c>
      <c r="BW63" s="194">
        <v>25</v>
      </c>
    </row>
    <row r="64" spans="1:75" s="18" customFormat="1" ht="54" hidden="1" customHeight="1">
      <c r="A64" s="233">
        <v>25</v>
      </c>
      <c r="B64" s="436" t="s">
        <v>631</v>
      </c>
      <c r="C64" s="437">
        <v>566</v>
      </c>
      <c r="D64" s="438">
        <v>34862</v>
      </c>
      <c r="E64" s="439" t="s">
        <v>1658</v>
      </c>
      <c r="F64" s="439" t="s">
        <v>1648</v>
      </c>
      <c r="G64" s="224"/>
      <c r="H64" s="224"/>
      <c r="I64" s="224"/>
      <c r="J64" s="225"/>
      <c r="K64" s="226"/>
      <c r="L64" s="226"/>
      <c r="M64" s="224"/>
      <c r="N64" s="227"/>
      <c r="O64" s="224"/>
      <c r="P64" s="226"/>
      <c r="Q64" s="226"/>
      <c r="R64" s="226"/>
      <c r="S64" s="224"/>
      <c r="T64" s="224"/>
      <c r="U64" s="224"/>
      <c r="V64" s="226"/>
      <c r="W64" s="226"/>
      <c r="X64" s="226"/>
      <c r="Y64" s="224"/>
      <c r="Z64" s="224"/>
      <c r="AA64" s="224"/>
      <c r="AB64" s="226"/>
      <c r="AC64" s="226"/>
      <c r="AD64" s="226"/>
      <c r="AE64" s="224"/>
      <c r="AF64" s="224"/>
      <c r="AG64" s="224"/>
      <c r="AH64" s="226"/>
      <c r="AI64" s="226"/>
      <c r="AJ64" s="226"/>
      <c r="AK64" s="224"/>
      <c r="AL64" s="224"/>
      <c r="AM64" s="224"/>
      <c r="AN64" s="226"/>
      <c r="AO64" s="226"/>
      <c r="AP64" s="226"/>
      <c r="AQ64" s="224"/>
      <c r="AR64" s="224"/>
      <c r="AS64" s="224"/>
      <c r="AT64" s="226"/>
      <c r="AU64" s="228"/>
      <c r="AV64" s="228"/>
      <c r="AW64" s="229"/>
      <c r="AX64" s="229"/>
      <c r="AY64" s="229"/>
      <c r="AZ64" s="228"/>
      <c r="BA64" s="228"/>
      <c r="BB64" s="228"/>
      <c r="BC64" s="229"/>
      <c r="BD64" s="229"/>
      <c r="BE64" s="229"/>
      <c r="BF64" s="228"/>
      <c r="BG64" s="228"/>
      <c r="BH64" s="228"/>
      <c r="BI64" s="229"/>
      <c r="BJ64" s="229"/>
      <c r="BK64" s="229"/>
      <c r="BL64" s="228"/>
      <c r="BM64" s="228"/>
      <c r="BN64" s="228"/>
      <c r="BO64" s="174"/>
      <c r="BP64" s="211"/>
      <c r="BQ64" s="58"/>
      <c r="BV64" s="196">
        <v>110</v>
      </c>
      <c r="BW64" s="194">
        <v>26</v>
      </c>
    </row>
    <row r="65" spans="1:75" s="18" customFormat="1" ht="54" hidden="1" customHeight="1">
      <c r="A65" s="233">
        <v>26</v>
      </c>
      <c r="B65" s="436" t="s">
        <v>632</v>
      </c>
      <c r="C65" s="437">
        <v>567</v>
      </c>
      <c r="D65" s="438">
        <v>34863</v>
      </c>
      <c r="E65" s="439" t="s">
        <v>1658</v>
      </c>
      <c r="F65" s="439" t="s">
        <v>1648</v>
      </c>
      <c r="G65" s="224"/>
      <c r="H65" s="224"/>
      <c r="I65" s="224"/>
      <c r="J65" s="225"/>
      <c r="K65" s="226"/>
      <c r="L65" s="226"/>
      <c r="M65" s="224"/>
      <c r="N65" s="227"/>
      <c r="O65" s="224"/>
      <c r="P65" s="226"/>
      <c r="Q65" s="226"/>
      <c r="R65" s="226"/>
      <c r="S65" s="224"/>
      <c r="T65" s="224"/>
      <c r="U65" s="224"/>
      <c r="V65" s="226"/>
      <c r="W65" s="226"/>
      <c r="X65" s="226"/>
      <c r="Y65" s="224"/>
      <c r="Z65" s="224"/>
      <c r="AA65" s="224"/>
      <c r="AB65" s="226"/>
      <c r="AC65" s="226"/>
      <c r="AD65" s="226"/>
      <c r="AE65" s="224"/>
      <c r="AF65" s="224"/>
      <c r="AG65" s="224"/>
      <c r="AH65" s="226"/>
      <c r="AI65" s="226"/>
      <c r="AJ65" s="226"/>
      <c r="AK65" s="224"/>
      <c r="AL65" s="224"/>
      <c r="AM65" s="224"/>
      <c r="AN65" s="226"/>
      <c r="AO65" s="226"/>
      <c r="AP65" s="226"/>
      <c r="AQ65" s="224"/>
      <c r="AR65" s="224"/>
      <c r="AS65" s="224"/>
      <c r="AT65" s="226"/>
      <c r="AU65" s="228"/>
      <c r="AV65" s="228"/>
      <c r="AW65" s="229"/>
      <c r="AX65" s="229"/>
      <c r="AY65" s="229"/>
      <c r="AZ65" s="228"/>
      <c r="BA65" s="228"/>
      <c r="BB65" s="228"/>
      <c r="BC65" s="229"/>
      <c r="BD65" s="229"/>
      <c r="BE65" s="229"/>
      <c r="BF65" s="228"/>
      <c r="BG65" s="228"/>
      <c r="BH65" s="228"/>
      <c r="BI65" s="229"/>
      <c r="BJ65" s="229"/>
      <c r="BK65" s="229"/>
      <c r="BL65" s="228"/>
      <c r="BM65" s="228"/>
      <c r="BN65" s="228"/>
      <c r="BO65" s="174"/>
      <c r="BP65" s="211"/>
      <c r="BQ65" s="58"/>
      <c r="BV65" s="196">
        <v>112</v>
      </c>
      <c r="BW65" s="194">
        <v>27</v>
      </c>
    </row>
    <row r="66" spans="1:75" s="448" customFormat="1" ht="95.25" customHeight="1">
      <c r="A66" s="435" t="s">
        <v>2241</v>
      </c>
      <c r="B66" s="436" t="s">
        <v>2337</v>
      </c>
      <c r="C66" s="437">
        <v>843</v>
      </c>
      <c r="D66" s="438">
        <v>33420</v>
      </c>
      <c r="E66" s="439" t="s">
        <v>1983</v>
      </c>
      <c r="F66" s="439" t="s">
        <v>1973</v>
      </c>
      <c r="G66" s="440"/>
      <c r="H66" s="440"/>
      <c r="I66" s="440"/>
      <c r="J66" s="441"/>
      <c r="K66" s="442"/>
      <c r="L66" s="442"/>
      <c r="M66" s="440"/>
      <c r="N66" s="443"/>
      <c r="O66" s="440"/>
      <c r="P66" s="442"/>
      <c r="Q66" s="442"/>
      <c r="R66" s="442"/>
      <c r="S66" s="440"/>
      <c r="T66" s="440"/>
      <c r="U66" s="440"/>
      <c r="V66" s="442"/>
      <c r="W66" s="442"/>
      <c r="X66" s="442"/>
      <c r="Y66" s="440"/>
      <c r="Z66" s="440"/>
      <c r="AA66" s="440"/>
      <c r="AB66" s="442"/>
      <c r="AC66" s="442"/>
      <c r="AD66" s="442"/>
      <c r="AE66" s="440"/>
      <c r="AF66" s="440"/>
      <c r="AG66" s="440"/>
      <c r="AH66" s="442"/>
      <c r="AI66" s="442"/>
      <c r="AJ66" s="442"/>
      <c r="AK66" s="440"/>
      <c r="AL66" s="440"/>
      <c r="AM66" s="440"/>
      <c r="AN66" s="442"/>
      <c r="AO66" s="442"/>
      <c r="AP66" s="442"/>
      <c r="AQ66" s="440"/>
      <c r="AR66" s="440"/>
      <c r="AS66" s="440"/>
      <c r="AT66" s="442"/>
      <c r="AU66" s="444"/>
      <c r="AV66" s="444"/>
      <c r="AW66" s="440"/>
      <c r="AX66" s="440"/>
      <c r="AY66" s="440"/>
      <c r="AZ66" s="442"/>
      <c r="BA66" s="442"/>
      <c r="BB66" s="442"/>
      <c r="BC66" s="440"/>
      <c r="BD66" s="445"/>
      <c r="BE66" s="445"/>
      <c r="BF66" s="442"/>
      <c r="BG66" s="444"/>
      <c r="BH66" s="444"/>
      <c r="BI66" s="440"/>
      <c r="BJ66" s="445"/>
      <c r="BK66" s="445"/>
      <c r="BL66" s="442"/>
      <c r="BM66" s="444"/>
      <c r="BN66" s="444"/>
      <c r="BO66" s="446" t="s">
        <v>2255</v>
      </c>
      <c r="BP66" s="447"/>
      <c r="BQ66" s="446"/>
      <c r="BV66" s="449">
        <v>123</v>
      </c>
      <c r="BW66" s="450">
        <v>33</v>
      </c>
    </row>
    <row r="67" spans="1:75" s="63" customFormat="1">
      <c r="A67" s="59" t="s">
        <v>22</v>
      </c>
      <c r="B67" s="59"/>
      <c r="C67" s="59"/>
      <c r="D67" s="60"/>
      <c r="E67" s="61"/>
      <c r="F67" s="62" t="s">
        <v>0</v>
      </c>
      <c r="J67" s="63" t="s">
        <v>1</v>
      </c>
      <c r="S67" s="63" t="s">
        <v>2</v>
      </c>
      <c r="AA67" s="63" t="s">
        <v>3</v>
      </c>
      <c r="AL67" s="63" t="s">
        <v>3</v>
      </c>
      <c r="BO67" s="64" t="s">
        <v>3</v>
      </c>
      <c r="BP67" s="62"/>
      <c r="BQ67" s="62"/>
      <c r="BV67" s="196">
        <v>124</v>
      </c>
      <c r="BW67" s="194">
        <v>34</v>
      </c>
    </row>
    <row r="68" spans="1:75">
      <c r="BV68" s="196">
        <v>163</v>
      </c>
      <c r="BW68" s="194">
        <v>73</v>
      </c>
    </row>
    <row r="69" spans="1:75">
      <c r="BV69" s="196">
        <v>164</v>
      </c>
      <c r="BW69" s="194">
        <v>74</v>
      </c>
    </row>
    <row r="70" spans="1:75">
      <c r="BV70" s="196">
        <v>165</v>
      </c>
      <c r="BW70" s="194">
        <v>75</v>
      </c>
    </row>
    <row r="71" spans="1:75">
      <c r="BV71" s="196">
        <v>166</v>
      </c>
      <c r="BW71" s="194">
        <v>76</v>
      </c>
    </row>
    <row r="72" spans="1:75">
      <c r="BV72" s="196">
        <v>167</v>
      </c>
      <c r="BW72" s="194">
        <v>77</v>
      </c>
    </row>
    <row r="73" spans="1:75">
      <c r="BV73" s="196">
        <v>168</v>
      </c>
      <c r="BW73" s="194">
        <v>78</v>
      </c>
    </row>
    <row r="74" spans="1:75">
      <c r="BV74" s="196">
        <v>169</v>
      </c>
      <c r="BW74" s="194">
        <v>79</v>
      </c>
    </row>
    <row r="75" spans="1:75">
      <c r="BV75" s="196">
        <v>170</v>
      </c>
      <c r="BW75" s="194">
        <v>80</v>
      </c>
    </row>
    <row r="76" spans="1:75">
      <c r="BV76" s="196">
        <v>171</v>
      </c>
      <c r="BW76" s="194">
        <v>81</v>
      </c>
    </row>
    <row r="77" spans="1:75">
      <c r="BV77" s="196">
        <v>172</v>
      </c>
      <c r="BW77" s="194">
        <v>82</v>
      </c>
    </row>
    <row r="78" spans="1:75">
      <c r="BV78" s="196">
        <v>173</v>
      </c>
      <c r="BW78" s="194">
        <v>83</v>
      </c>
    </row>
    <row r="79" spans="1:75">
      <c r="BV79" s="196">
        <v>174</v>
      </c>
      <c r="BW79" s="194">
        <v>84</v>
      </c>
    </row>
    <row r="80" spans="1:75">
      <c r="BV80" s="196">
        <v>175</v>
      </c>
      <c r="BW80" s="194">
        <v>85</v>
      </c>
    </row>
    <row r="81" spans="74:75">
      <c r="BV81" s="196">
        <v>176</v>
      </c>
      <c r="BW81" s="194">
        <v>86</v>
      </c>
    </row>
    <row r="82" spans="74:75">
      <c r="BV82" s="196">
        <v>177</v>
      </c>
      <c r="BW82" s="194">
        <v>87</v>
      </c>
    </row>
    <row r="83" spans="74:75">
      <c r="BV83" s="196">
        <v>178</v>
      </c>
      <c r="BW83" s="194">
        <v>88</v>
      </c>
    </row>
    <row r="84" spans="74:75">
      <c r="BV84" s="196">
        <v>179</v>
      </c>
      <c r="BW84" s="194">
        <v>89</v>
      </c>
    </row>
    <row r="85" spans="74:75">
      <c r="BV85" s="196">
        <v>180</v>
      </c>
      <c r="BW85" s="194">
        <v>90</v>
      </c>
    </row>
    <row r="86" spans="74:75">
      <c r="BW86" s="194">
        <v>91</v>
      </c>
    </row>
    <row r="87" spans="74:75">
      <c r="BV87" s="196">
        <v>181</v>
      </c>
      <c r="BW87" s="194">
        <v>92</v>
      </c>
    </row>
    <row r="88" spans="74:75">
      <c r="BW88" s="194">
        <v>93</v>
      </c>
    </row>
    <row r="89" spans="74:75">
      <c r="BV89" s="196">
        <v>182</v>
      </c>
      <c r="BW89" s="194">
        <v>94</v>
      </c>
    </row>
    <row r="90" spans="74:75">
      <c r="BW90" s="194">
        <v>95</v>
      </c>
    </row>
    <row r="91" spans="74:75">
      <c r="BV91" s="195">
        <v>183</v>
      </c>
      <c r="BW91" s="193">
        <v>96</v>
      </c>
    </row>
    <row r="92" spans="74:75">
      <c r="BV92" s="195"/>
      <c r="BW92" s="193">
        <v>97</v>
      </c>
    </row>
    <row r="93" spans="74:75">
      <c r="BV93" s="195">
        <v>184</v>
      </c>
      <c r="BW93" s="193">
        <v>98</v>
      </c>
    </row>
    <row r="94" spans="74:75">
      <c r="BV94" s="195"/>
      <c r="BW94" s="193">
        <v>99</v>
      </c>
    </row>
    <row r="95" spans="74:75">
      <c r="BV95" s="195">
        <v>185</v>
      </c>
      <c r="BW95" s="193">
        <v>100</v>
      </c>
    </row>
  </sheetData>
  <mergeCells count="88">
    <mergeCell ref="BI39:BK39"/>
    <mergeCell ref="BL39:BN39"/>
    <mergeCell ref="AH39:AJ39"/>
    <mergeCell ref="AK39:AM39"/>
    <mergeCell ref="AN39:AP39"/>
    <mergeCell ref="AQ39:AS39"/>
    <mergeCell ref="AT39:AV39"/>
    <mergeCell ref="BO38:BO39"/>
    <mergeCell ref="AW39:AY39"/>
    <mergeCell ref="BQ38:BQ39"/>
    <mergeCell ref="G39:I39"/>
    <mergeCell ref="J39:L39"/>
    <mergeCell ref="M39:O39"/>
    <mergeCell ref="P39:R39"/>
    <mergeCell ref="S39:U39"/>
    <mergeCell ref="V39:X39"/>
    <mergeCell ref="Y39:AA39"/>
    <mergeCell ref="B38:B39"/>
    <mergeCell ref="C38:C39"/>
    <mergeCell ref="D38:D39"/>
    <mergeCell ref="E38:E39"/>
    <mergeCell ref="F38:F39"/>
    <mergeCell ref="G38:BN38"/>
    <mergeCell ref="AB39:AD39"/>
    <mergeCell ref="AZ39:BB39"/>
    <mergeCell ref="BC39:BE39"/>
    <mergeCell ref="BF39:BH39"/>
    <mergeCell ref="BP38:BP39"/>
    <mergeCell ref="AW35:BB35"/>
    <mergeCell ref="BC35:BQ35"/>
    <mergeCell ref="A36:D36"/>
    <mergeCell ref="E36:F36"/>
    <mergeCell ref="AW36:BB36"/>
    <mergeCell ref="BC36:BQ36"/>
    <mergeCell ref="AE39:AG39"/>
    <mergeCell ref="BO37:BQ37"/>
    <mergeCell ref="A38:A39"/>
    <mergeCell ref="BF7:BH7"/>
    <mergeCell ref="BI7:BK7"/>
    <mergeCell ref="BL7:BN7"/>
    <mergeCell ref="A33:BQ33"/>
    <mergeCell ref="A34:BQ34"/>
    <mergeCell ref="A35:D35"/>
    <mergeCell ref="E35:F35"/>
    <mergeCell ref="U35:X35"/>
    <mergeCell ref="AA35:AE35"/>
    <mergeCell ref="AF35:AP35"/>
    <mergeCell ref="AN7:AP7"/>
    <mergeCell ref="AQ7:AS7"/>
    <mergeCell ref="AT7:AV7"/>
    <mergeCell ref="AW7:AY7"/>
    <mergeCell ref="AZ7:BB7"/>
    <mergeCell ref="BC7:BE7"/>
    <mergeCell ref="V7:X7"/>
    <mergeCell ref="Y7:AA7"/>
    <mergeCell ref="AB7:AD7"/>
    <mergeCell ref="AE7:AG7"/>
    <mergeCell ref="AH7:AJ7"/>
    <mergeCell ref="AK7:AM7"/>
    <mergeCell ref="F6:F7"/>
    <mergeCell ref="G6:BN6"/>
    <mergeCell ref="BO6:BO7"/>
    <mergeCell ref="BP6:BP7"/>
    <mergeCell ref="BQ6:BQ7"/>
    <mergeCell ref="G7:I7"/>
    <mergeCell ref="J7:L7"/>
    <mergeCell ref="M7:O7"/>
    <mergeCell ref="P7:R7"/>
    <mergeCell ref="S7:U7"/>
    <mergeCell ref="A4:D4"/>
    <mergeCell ref="E4:F4"/>
    <mergeCell ref="AW4:BB4"/>
    <mergeCell ref="BC4:BQ4"/>
    <mergeCell ref="BO5:BQ5"/>
    <mergeCell ref="A6:A7"/>
    <mergeCell ref="B6:B7"/>
    <mergeCell ref="C6:C7"/>
    <mergeCell ref="D6:D7"/>
    <mergeCell ref="E6:E7"/>
    <mergeCell ref="A1:BQ1"/>
    <mergeCell ref="A2:BQ2"/>
    <mergeCell ref="A3:D3"/>
    <mergeCell ref="E3:F3"/>
    <mergeCell ref="U3:X3"/>
    <mergeCell ref="AA3:AE3"/>
    <mergeCell ref="AF3:AP3"/>
    <mergeCell ref="AW3:BB3"/>
    <mergeCell ref="BC3:BQ3"/>
  </mergeCells>
  <conditionalFormatting sqref="BO8:BO30">
    <cfRule type="cellIs" dxfId="57" priority="5" stopIfTrue="1" operator="between">
      <formula>220</formula>
      <formula>226</formula>
    </cfRule>
    <cfRule type="cellIs" dxfId="56" priority="6" stopIfTrue="1" operator="between">
      <formula>220</formula>
      <formula>225</formula>
    </cfRule>
  </conditionalFormatting>
  <conditionalFormatting sqref="BO40:BO65">
    <cfRule type="cellIs" dxfId="55" priority="3" stopIfTrue="1" operator="between">
      <formula>220</formula>
      <formula>226</formula>
    </cfRule>
    <cfRule type="cellIs" dxfId="54" priority="4" stopIfTrue="1" operator="between">
      <formula>220</formula>
      <formula>225</formula>
    </cfRule>
  </conditionalFormatting>
  <conditionalFormatting sqref="BO66">
    <cfRule type="cellIs" dxfId="53" priority="1" stopIfTrue="1" operator="between">
      <formula>220</formula>
      <formula>226</formula>
    </cfRule>
    <cfRule type="cellIs" dxfId="52" priority="2" stopIfTrue="1" operator="between">
      <formula>220</formula>
      <formula>225</formula>
    </cfRule>
  </conditionalFormatting>
  <printOptions horizontalCentered="1" verticalCentered="1"/>
  <pageMargins left="0.27559055118110237" right="0.15748031496062992" top="0.55118110236220474" bottom="0.27559055118110237" header="0.19685039370078741" footer="0.19685039370078741"/>
  <pageSetup paperSize="9" scale="30" orientation="landscape" r:id="rId1"/>
  <headerFooter scaleWithDoc="0" alignWithMargins="0"/>
  <rowBreaks count="1" manualBreakCount="1">
    <brk id="32" max="68" man="1"/>
  </rowBreaks>
  <drawing r:id="rId2"/>
</worksheet>
</file>

<file path=xl/worksheets/sheet39.xml><?xml version="1.0" encoding="utf-8"?>
<worksheet xmlns="http://schemas.openxmlformats.org/spreadsheetml/2006/main" xmlns:r="http://schemas.openxmlformats.org/officeDocument/2006/relationships">
  <sheetPr>
    <tabColor rgb="FF7030A0"/>
  </sheetPr>
  <dimension ref="A1:BW81"/>
  <sheetViews>
    <sheetView view="pageBreakPreview" zoomScale="40" zoomScaleNormal="50" zoomScaleSheetLayoutView="40" workbookViewId="0">
      <pane ySplit="7" topLeftCell="A8" activePane="bottomLeft" state="frozen"/>
      <selection activeCell="U16" sqref="U16"/>
      <selection pane="bottomLeft" activeCell="U16" sqref="U16"/>
    </sheetView>
  </sheetViews>
  <sheetFormatPr defaultRowHeight="20.25"/>
  <cols>
    <col min="1" max="1" width="10.140625" style="23" customWidth="1"/>
    <col min="2" max="2" width="20" style="23" hidden="1" customWidth="1"/>
    <col min="3" max="3" width="12.28515625" style="23" customWidth="1"/>
    <col min="4" max="4" width="20.85546875" style="44" customWidth="1"/>
    <col min="5" max="5" width="34.5703125" style="23" customWidth="1"/>
    <col min="6" max="6" width="58.42578125" style="23" customWidth="1"/>
    <col min="7" max="7" width="5.5703125" style="43" bestFit="1" customWidth="1"/>
    <col min="8" max="66" width="4.7109375" style="43" customWidth="1"/>
    <col min="67" max="67" width="14.85546875" style="45" customWidth="1"/>
    <col min="68" max="68" width="14.140625" style="46" customWidth="1"/>
    <col min="69" max="69" width="17" style="23" customWidth="1"/>
    <col min="70" max="73" width="9.140625" style="43"/>
    <col min="74" max="74" width="9.140625" style="196" hidden="1" customWidth="1"/>
    <col min="75" max="75" width="9.140625" style="194" hidden="1" customWidth="1"/>
    <col min="76" max="16384" width="9.140625" style="43"/>
  </cols>
  <sheetData>
    <row r="1" spans="1:75" s="10" customFormat="1" ht="69.75" customHeight="1">
      <c r="A1" s="641" t="s">
        <v>510</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V1" s="196">
        <v>60</v>
      </c>
      <c r="BW1" s="194">
        <v>1</v>
      </c>
    </row>
    <row r="2" spans="1:75" s="10" customFormat="1" ht="36.75" customHeight="1">
      <c r="A2" s="642" t="s">
        <v>506</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V2" s="196">
        <v>62</v>
      </c>
      <c r="BW2" s="194">
        <v>2</v>
      </c>
    </row>
    <row r="3" spans="1:75" s="55" customFormat="1" ht="23.25" customHeight="1">
      <c r="A3" s="643" t="s">
        <v>100</v>
      </c>
      <c r="B3" s="643"/>
      <c r="C3" s="643"/>
      <c r="D3" s="643"/>
      <c r="E3" s="644" t="s">
        <v>2191</v>
      </c>
      <c r="F3" s="644"/>
      <c r="G3" s="53"/>
      <c r="H3" s="53"/>
      <c r="I3" s="53"/>
      <c r="J3" s="53"/>
      <c r="K3" s="53"/>
      <c r="L3" s="53"/>
      <c r="M3" s="53"/>
      <c r="N3" s="53"/>
      <c r="O3" s="53"/>
      <c r="P3" s="53"/>
      <c r="Q3" s="53"/>
      <c r="R3" s="53"/>
      <c r="S3" s="53"/>
      <c r="T3" s="53"/>
      <c r="U3" s="645"/>
      <c r="V3" s="645"/>
      <c r="W3" s="645"/>
      <c r="X3" s="645"/>
      <c r="Y3" s="53"/>
      <c r="Z3" s="53"/>
      <c r="AA3" s="646" t="s">
        <v>514</v>
      </c>
      <c r="AB3" s="646"/>
      <c r="AC3" s="646"/>
      <c r="AD3" s="646"/>
      <c r="AE3" s="646"/>
      <c r="AF3" s="647" t="s">
        <v>1275</v>
      </c>
      <c r="AG3" s="647"/>
      <c r="AH3" s="647"/>
      <c r="AI3" s="647"/>
      <c r="AJ3" s="647"/>
      <c r="AK3" s="647"/>
      <c r="AL3" s="647"/>
      <c r="AM3" s="647"/>
      <c r="AN3" s="647"/>
      <c r="AO3" s="647"/>
      <c r="AP3" s="647"/>
      <c r="AQ3" s="53"/>
      <c r="AR3" s="54"/>
      <c r="AS3" s="54"/>
      <c r="AT3" s="54"/>
      <c r="AU3" s="54"/>
      <c r="AV3" s="54"/>
      <c r="AW3" s="643" t="s">
        <v>554</v>
      </c>
      <c r="AX3" s="643"/>
      <c r="AY3" s="643"/>
      <c r="AZ3" s="643"/>
      <c r="BA3" s="643"/>
      <c r="BB3" s="643"/>
      <c r="BC3" s="648" t="s">
        <v>1291</v>
      </c>
      <c r="BD3" s="648"/>
      <c r="BE3" s="648"/>
      <c r="BF3" s="648"/>
      <c r="BG3" s="648"/>
      <c r="BH3" s="648"/>
      <c r="BI3" s="648"/>
      <c r="BJ3" s="648"/>
      <c r="BK3" s="648"/>
      <c r="BL3" s="648"/>
      <c r="BM3" s="648"/>
      <c r="BN3" s="648"/>
      <c r="BO3" s="648"/>
      <c r="BP3" s="648"/>
      <c r="BQ3" s="648"/>
      <c r="BV3" s="196">
        <v>64</v>
      </c>
      <c r="BW3" s="194">
        <v>3</v>
      </c>
    </row>
    <row r="4" spans="1:75" s="55" customFormat="1" ht="23.25" customHeight="1">
      <c r="A4" s="649" t="s">
        <v>102</v>
      </c>
      <c r="B4" s="649"/>
      <c r="C4" s="649"/>
      <c r="D4" s="649"/>
      <c r="E4" s="650" t="s">
        <v>491</v>
      </c>
      <c r="F4" s="650"/>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649" t="s">
        <v>98</v>
      </c>
      <c r="AX4" s="649"/>
      <c r="AY4" s="649"/>
      <c r="AZ4" s="649"/>
      <c r="BA4" s="649"/>
      <c r="BB4" s="649"/>
      <c r="BC4" s="651" t="s">
        <v>2219</v>
      </c>
      <c r="BD4" s="651"/>
      <c r="BE4" s="651"/>
      <c r="BF4" s="651"/>
      <c r="BG4" s="651"/>
      <c r="BH4" s="651"/>
      <c r="BI4" s="651"/>
      <c r="BJ4" s="651"/>
      <c r="BK4" s="651"/>
      <c r="BL4" s="651"/>
      <c r="BM4" s="651"/>
      <c r="BN4" s="651"/>
      <c r="BO4" s="651"/>
      <c r="BP4" s="651"/>
      <c r="BQ4" s="651"/>
      <c r="BV4" s="196">
        <v>66</v>
      </c>
      <c r="BW4" s="194">
        <v>4</v>
      </c>
    </row>
    <row r="5" spans="1:75" s="10" customFormat="1" ht="30" customHeight="1">
      <c r="A5" s="47"/>
      <c r="B5" s="47"/>
      <c r="C5" s="47"/>
      <c r="D5" s="48"/>
      <c r="E5" s="49"/>
      <c r="F5" s="50"/>
      <c r="G5" s="51"/>
      <c r="H5" s="51"/>
      <c r="I5" s="51"/>
      <c r="J5" s="51"/>
      <c r="K5" s="47"/>
      <c r="L5" s="47"/>
      <c r="M5" s="47"/>
      <c r="N5" s="47"/>
      <c r="O5" s="47"/>
      <c r="P5" s="47"/>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652">
        <v>42135.584302662035</v>
      </c>
      <c r="BP5" s="652"/>
      <c r="BQ5" s="652"/>
      <c r="BV5" s="196">
        <v>68</v>
      </c>
      <c r="BW5" s="194">
        <v>5</v>
      </c>
    </row>
    <row r="6" spans="1:75" ht="22.5" customHeight="1">
      <c r="A6" s="653" t="s">
        <v>5</v>
      </c>
      <c r="B6" s="655"/>
      <c r="C6" s="653" t="s">
        <v>85</v>
      </c>
      <c r="D6" s="653" t="s">
        <v>20</v>
      </c>
      <c r="E6" s="653" t="s">
        <v>6</v>
      </c>
      <c r="F6" s="653" t="s">
        <v>505</v>
      </c>
      <c r="G6" s="656" t="s">
        <v>21</v>
      </c>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7" t="s">
        <v>7</v>
      </c>
      <c r="BP6" s="658" t="s">
        <v>125</v>
      </c>
      <c r="BQ6" s="653" t="s">
        <v>8</v>
      </c>
      <c r="BV6" s="196">
        <v>70</v>
      </c>
      <c r="BW6" s="194">
        <v>6</v>
      </c>
    </row>
    <row r="7" spans="1:75" ht="54.75" customHeight="1">
      <c r="A7" s="654"/>
      <c r="B7" s="655"/>
      <c r="C7" s="654"/>
      <c r="D7" s="654"/>
      <c r="E7" s="654"/>
      <c r="F7" s="654"/>
      <c r="G7" s="659">
        <v>145</v>
      </c>
      <c r="H7" s="659"/>
      <c r="I7" s="659"/>
      <c r="J7" s="659">
        <v>150</v>
      </c>
      <c r="K7" s="659"/>
      <c r="L7" s="659"/>
      <c r="M7" s="659">
        <v>155</v>
      </c>
      <c r="N7" s="659"/>
      <c r="O7" s="659"/>
      <c r="P7" s="659">
        <v>160</v>
      </c>
      <c r="Q7" s="659"/>
      <c r="R7" s="659"/>
      <c r="S7" s="659">
        <v>165</v>
      </c>
      <c r="T7" s="659"/>
      <c r="U7" s="659"/>
      <c r="V7" s="659">
        <v>170</v>
      </c>
      <c r="W7" s="659"/>
      <c r="X7" s="659"/>
      <c r="Y7" s="659">
        <v>175</v>
      </c>
      <c r="Z7" s="659"/>
      <c r="AA7" s="659"/>
      <c r="AB7" s="659">
        <v>180</v>
      </c>
      <c r="AC7" s="659"/>
      <c r="AD7" s="659"/>
      <c r="AE7" s="659">
        <v>185</v>
      </c>
      <c r="AF7" s="659"/>
      <c r="AG7" s="659"/>
      <c r="AH7" s="659">
        <v>188</v>
      </c>
      <c r="AI7" s="659"/>
      <c r="AJ7" s="659"/>
      <c r="AK7" s="659">
        <v>191</v>
      </c>
      <c r="AL7" s="659"/>
      <c r="AM7" s="659"/>
      <c r="AN7" s="659">
        <v>194</v>
      </c>
      <c r="AO7" s="659"/>
      <c r="AP7" s="659"/>
      <c r="AQ7" s="659">
        <v>197</v>
      </c>
      <c r="AR7" s="659"/>
      <c r="AS7" s="659"/>
      <c r="AT7" s="659">
        <v>200</v>
      </c>
      <c r="AU7" s="659"/>
      <c r="AV7" s="659"/>
      <c r="AW7" s="659">
        <v>203</v>
      </c>
      <c r="AX7" s="659"/>
      <c r="AY7" s="659"/>
      <c r="AZ7" s="659">
        <v>206</v>
      </c>
      <c r="BA7" s="659"/>
      <c r="BB7" s="659"/>
      <c r="BC7" s="659">
        <v>209</v>
      </c>
      <c r="BD7" s="659"/>
      <c r="BE7" s="659"/>
      <c r="BF7" s="659">
        <v>212</v>
      </c>
      <c r="BG7" s="659"/>
      <c r="BH7" s="659"/>
      <c r="BI7" s="659">
        <v>215</v>
      </c>
      <c r="BJ7" s="659"/>
      <c r="BK7" s="659"/>
      <c r="BL7" s="659">
        <v>218</v>
      </c>
      <c r="BM7" s="659"/>
      <c r="BN7" s="659"/>
      <c r="BO7" s="657"/>
      <c r="BP7" s="658"/>
      <c r="BQ7" s="654"/>
      <c r="BV7" s="196">
        <v>72</v>
      </c>
      <c r="BW7" s="194">
        <v>7</v>
      </c>
    </row>
    <row r="8" spans="1:75" s="18" customFormat="1" ht="54" customHeight="1">
      <c r="A8" s="233">
        <v>1</v>
      </c>
      <c r="B8" s="141" t="s">
        <v>1208</v>
      </c>
      <c r="C8" s="234">
        <v>631</v>
      </c>
      <c r="D8" s="235">
        <v>33006</v>
      </c>
      <c r="E8" s="236" t="s">
        <v>1730</v>
      </c>
      <c r="F8" s="236" t="s">
        <v>1719</v>
      </c>
      <c r="G8" s="224"/>
      <c r="H8" s="224"/>
      <c r="I8" s="224"/>
      <c r="J8" s="225"/>
      <c r="K8" s="226"/>
      <c r="L8" s="226"/>
      <c r="M8" s="224"/>
      <c r="N8" s="227"/>
      <c r="O8" s="224"/>
      <c r="P8" s="226"/>
      <c r="Q8" s="226"/>
      <c r="R8" s="226"/>
      <c r="S8" s="224" t="s">
        <v>2241</v>
      </c>
      <c r="T8" s="224"/>
      <c r="U8" s="224"/>
      <c r="V8" s="226" t="s">
        <v>2241</v>
      </c>
      <c r="W8" s="226"/>
      <c r="X8" s="226"/>
      <c r="Y8" s="224" t="s">
        <v>2241</v>
      </c>
      <c r="Z8" s="224"/>
      <c r="AA8" s="224"/>
      <c r="AB8" s="226" t="s">
        <v>2241</v>
      </c>
      <c r="AC8" s="226"/>
      <c r="AD8" s="226"/>
      <c r="AE8" s="224" t="s">
        <v>2241</v>
      </c>
      <c r="AF8" s="224"/>
      <c r="AG8" s="224"/>
      <c r="AH8" s="226" t="s">
        <v>2241</v>
      </c>
      <c r="AI8" s="226"/>
      <c r="AJ8" s="226"/>
      <c r="AK8" s="224" t="s">
        <v>2241</v>
      </c>
      <c r="AL8" s="224"/>
      <c r="AM8" s="224"/>
      <c r="AN8" s="226" t="s">
        <v>2241</v>
      </c>
      <c r="AO8" s="226"/>
      <c r="AP8" s="226"/>
      <c r="AQ8" s="224" t="s">
        <v>2241</v>
      </c>
      <c r="AR8" s="224"/>
      <c r="AS8" s="224"/>
      <c r="AT8" s="226" t="s">
        <v>2293</v>
      </c>
      <c r="AU8" s="228"/>
      <c r="AV8" s="228"/>
      <c r="AW8" s="229" t="s">
        <v>2241</v>
      </c>
      <c r="AX8" s="229"/>
      <c r="AY8" s="229"/>
      <c r="AZ8" s="228" t="s">
        <v>2240</v>
      </c>
      <c r="BA8" s="228" t="s">
        <v>2240</v>
      </c>
      <c r="BB8" s="228" t="s">
        <v>2240</v>
      </c>
      <c r="BC8" s="229"/>
      <c r="BD8" s="229"/>
      <c r="BE8" s="229"/>
      <c r="BF8" s="228"/>
      <c r="BG8" s="228"/>
      <c r="BH8" s="228"/>
      <c r="BI8" s="229"/>
      <c r="BJ8" s="229"/>
      <c r="BK8" s="229"/>
      <c r="BL8" s="228"/>
      <c r="BM8" s="228"/>
      <c r="BN8" s="228"/>
      <c r="BO8" s="174">
        <v>200</v>
      </c>
      <c r="BP8" s="211">
        <v>27</v>
      </c>
      <c r="BQ8" s="58"/>
      <c r="BV8" s="196">
        <v>74</v>
      </c>
      <c r="BW8" s="194">
        <v>8</v>
      </c>
    </row>
    <row r="9" spans="1:75" s="18" customFormat="1" ht="54" customHeight="1">
      <c r="A9" s="233">
        <v>2</v>
      </c>
      <c r="B9" s="141" t="s">
        <v>1209</v>
      </c>
      <c r="C9" s="234">
        <v>754</v>
      </c>
      <c r="D9" s="235">
        <v>33604</v>
      </c>
      <c r="E9" s="236" t="s">
        <v>1869</v>
      </c>
      <c r="F9" s="236" t="s">
        <v>1858</v>
      </c>
      <c r="G9" s="224"/>
      <c r="H9" s="224"/>
      <c r="I9" s="224"/>
      <c r="J9" s="225"/>
      <c r="K9" s="226"/>
      <c r="L9" s="226"/>
      <c r="M9" s="224"/>
      <c r="N9" s="227"/>
      <c r="O9" s="224"/>
      <c r="P9" s="226"/>
      <c r="Q9" s="226"/>
      <c r="R9" s="226"/>
      <c r="S9" s="224" t="s">
        <v>2241</v>
      </c>
      <c r="T9" s="224"/>
      <c r="U9" s="224"/>
      <c r="V9" s="226" t="s">
        <v>2241</v>
      </c>
      <c r="W9" s="226"/>
      <c r="X9" s="226"/>
      <c r="Y9" s="224" t="s">
        <v>2241</v>
      </c>
      <c r="Z9" s="224"/>
      <c r="AA9" s="224"/>
      <c r="AB9" s="226" t="s">
        <v>2241</v>
      </c>
      <c r="AC9" s="226"/>
      <c r="AD9" s="226"/>
      <c r="AE9" s="224" t="s">
        <v>2293</v>
      </c>
      <c r="AF9" s="224"/>
      <c r="AG9" s="224"/>
      <c r="AH9" s="226" t="s">
        <v>2241</v>
      </c>
      <c r="AI9" s="226"/>
      <c r="AJ9" s="226"/>
      <c r="AK9" s="224" t="s">
        <v>2293</v>
      </c>
      <c r="AL9" s="224"/>
      <c r="AM9" s="224"/>
      <c r="AN9" s="226" t="s">
        <v>2293</v>
      </c>
      <c r="AO9" s="226"/>
      <c r="AP9" s="226"/>
      <c r="AQ9" s="224" t="s">
        <v>2240</v>
      </c>
      <c r="AR9" s="224" t="s">
        <v>2240</v>
      </c>
      <c r="AS9" s="224" t="s">
        <v>2293</v>
      </c>
      <c r="AT9" s="226" t="s">
        <v>2240</v>
      </c>
      <c r="AU9" s="228" t="s">
        <v>2293</v>
      </c>
      <c r="AV9" s="228"/>
      <c r="AW9" s="229" t="s">
        <v>2240</v>
      </c>
      <c r="AX9" s="229" t="s">
        <v>2240</v>
      </c>
      <c r="AY9" s="229" t="s">
        <v>2240</v>
      </c>
      <c r="AZ9" s="228"/>
      <c r="BA9" s="228"/>
      <c r="BB9" s="228"/>
      <c r="BC9" s="229"/>
      <c r="BD9" s="229"/>
      <c r="BE9" s="229"/>
      <c r="BF9" s="228"/>
      <c r="BG9" s="228"/>
      <c r="BH9" s="228"/>
      <c r="BI9" s="229"/>
      <c r="BJ9" s="229"/>
      <c r="BK9" s="229"/>
      <c r="BL9" s="228"/>
      <c r="BM9" s="228"/>
      <c r="BN9" s="228"/>
      <c r="BO9" s="174">
        <v>200</v>
      </c>
      <c r="BP9" s="211">
        <v>26</v>
      </c>
      <c r="BQ9" s="58"/>
      <c r="BV9" s="196">
        <v>76</v>
      </c>
      <c r="BW9" s="194">
        <v>9</v>
      </c>
    </row>
    <row r="10" spans="1:75" s="18" customFormat="1" ht="54" customHeight="1">
      <c r="A10" s="233">
        <v>3</v>
      </c>
      <c r="B10" s="141" t="s">
        <v>1210</v>
      </c>
      <c r="C10" s="234">
        <v>885</v>
      </c>
      <c r="D10" s="235">
        <v>35094</v>
      </c>
      <c r="E10" s="236" t="s">
        <v>2027</v>
      </c>
      <c r="F10" s="236" t="s">
        <v>2026</v>
      </c>
      <c r="G10" s="224"/>
      <c r="H10" s="224"/>
      <c r="I10" s="224"/>
      <c r="J10" s="225"/>
      <c r="K10" s="226"/>
      <c r="L10" s="226"/>
      <c r="M10" s="224"/>
      <c r="N10" s="227"/>
      <c r="O10" s="224"/>
      <c r="P10" s="226"/>
      <c r="Q10" s="226"/>
      <c r="R10" s="226"/>
      <c r="S10" s="224" t="s">
        <v>2241</v>
      </c>
      <c r="T10" s="224"/>
      <c r="U10" s="224"/>
      <c r="V10" s="226" t="s">
        <v>2241</v>
      </c>
      <c r="W10" s="226"/>
      <c r="X10" s="226"/>
      <c r="Y10" s="224" t="s">
        <v>2293</v>
      </c>
      <c r="Z10" s="224"/>
      <c r="AA10" s="224"/>
      <c r="AB10" s="226" t="s">
        <v>2293</v>
      </c>
      <c r="AC10" s="226"/>
      <c r="AD10" s="226"/>
      <c r="AE10" s="224" t="s">
        <v>2240</v>
      </c>
      <c r="AF10" s="224" t="s">
        <v>2240</v>
      </c>
      <c r="AG10" s="224" t="s">
        <v>2293</v>
      </c>
      <c r="AH10" s="226" t="s">
        <v>2241</v>
      </c>
      <c r="AI10" s="226"/>
      <c r="AJ10" s="226"/>
      <c r="AK10" s="224" t="s">
        <v>2240</v>
      </c>
      <c r="AL10" s="224" t="s">
        <v>2240</v>
      </c>
      <c r="AM10" s="224" t="s">
        <v>2293</v>
      </c>
      <c r="AN10" s="226" t="s">
        <v>2240</v>
      </c>
      <c r="AO10" s="226" t="s">
        <v>2240</v>
      </c>
      <c r="AP10" s="226" t="s">
        <v>2293</v>
      </c>
      <c r="AQ10" s="224" t="s">
        <v>2241</v>
      </c>
      <c r="AR10" s="224"/>
      <c r="AS10" s="224"/>
      <c r="AT10" s="226" t="s">
        <v>2240</v>
      </c>
      <c r="AU10" s="228" t="s">
        <v>2240</v>
      </c>
      <c r="AV10" s="228" t="s">
        <v>2240</v>
      </c>
      <c r="AW10" s="229"/>
      <c r="AX10" s="229"/>
      <c r="AY10" s="229"/>
      <c r="AZ10" s="228"/>
      <c r="BA10" s="228"/>
      <c r="BB10" s="228"/>
      <c r="BC10" s="229"/>
      <c r="BD10" s="229"/>
      <c r="BE10" s="229"/>
      <c r="BF10" s="228"/>
      <c r="BG10" s="228"/>
      <c r="BH10" s="228"/>
      <c r="BI10" s="229"/>
      <c r="BJ10" s="229"/>
      <c r="BK10" s="229"/>
      <c r="BL10" s="228"/>
      <c r="BM10" s="228"/>
      <c r="BN10" s="228"/>
      <c r="BO10" s="174">
        <v>194</v>
      </c>
      <c r="BP10" s="211">
        <v>25</v>
      </c>
      <c r="BQ10" s="58"/>
      <c r="BV10" s="196">
        <v>78</v>
      </c>
      <c r="BW10" s="194">
        <v>10</v>
      </c>
    </row>
    <row r="11" spans="1:75" s="18" customFormat="1" ht="54" customHeight="1">
      <c r="A11" s="233">
        <v>4</v>
      </c>
      <c r="B11" s="141" t="s">
        <v>1211</v>
      </c>
      <c r="C11" s="234">
        <v>688</v>
      </c>
      <c r="D11" s="235">
        <v>0</v>
      </c>
      <c r="E11" s="236" t="s">
        <v>1782</v>
      </c>
      <c r="F11" s="236" t="s">
        <v>1772</v>
      </c>
      <c r="G11" s="224"/>
      <c r="H11" s="224"/>
      <c r="I11" s="224"/>
      <c r="J11" s="225"/>
      <c r="K11" s="226"/>
      <c r="L11" s="226"/>
      <c r="M11" s="224"/>
      <c r="N11" s="227"/>
      <c r="O11" s="224"/>
      <c r="P11" s="226"/>
      <c r="Q11" s="226"/>
      <c r="R11" s="226"/>
      <c r="S11" s="224" t="s">
        <v>2241</v>
      </c>
      <c r="T11" s="224"/>
      <c r="U11" s="224"/>
      <c r="V11" s="226" t="s">
        <v>2241</v>
      </c>
      <c r="W11" s="226"/>
      <c r="X11" s="226"/>
      <c r="Y11" s="224" t="s">
        <v>2241</v>
      </c>
      <c r="Z11" s="224"/>
      <c r="AA11" s="224"/>
      <c r="AB11" s="226" t="s">
        <v>2293</v>
      </c>
      <c r="AC11" s="226"/>
      <c r="AD11" s="226"/>
      <c r="AE11" s="224" t="s">
        <v>2293</v>
      </c>
      <c r="AF11" s="224"/>
      <c r="AG11" s="224"/>
      <c r="AH11" s="226" t="s">
        <v>2241</v>
      </c>
      <c r="AI11" s="226"/>
      <c r="AJ11" s="226"/>
      <c r="AK11" s="224" t="s">
        <v>2293</v>
      </c>
      <c r="AL11" s="224"/>
      <c r="AM11" s="224"/>
      <c r="AN11" s="226" t="s">
        <v>2240</v>
      </c>
      <c r="AO11" s="226" t="s">
        <v>2240</v>
      </c>
      <c r="AP11" s="226" t="s">
        <v>2240</v>
      </c>
      <c r="AQ11" s="224"/>
      <c r="AR11" s="224"/>
      <c r="AS11" s="224"/>
      <c r="AT11" s="226"/>
      <c r="AU11" s="228"/>
      <c r="AV11" s="228"/>
      <c r="AW11" s="229"/>
      <c r="AX11" s="229"/>
      <c r="AY11" s="229"/>
      <c r="AZ11" s="228"/>
      <c r="BA11" s="228"/>
      <c r="BB11" s="228"/>
      <c r="BC11" s="229"/>
      <c r="BD11" s="229"/>
      <c r="BE11" s="229"/>
      <c r="BF11" s="228"/>
      <c r="BG11" s="228"/>
      <c r="BH11" s="228"/>
      <c r="BI11" s="229"/>
      <c r="BJ11" s="229"/>
      <c r="BK11" s="229"/>
      <c r="BL11" s="228"/>
      <c r="BM11" s="228"/>
      <c r="BN11" s="228"/>
      <c r="BO11" s="174">
        <v>191</v>
      </c>
      <c r="BP11" s="211">
        <v>24</v>
      </c>
      <c r="BQ11" s="58"/>
      <c r="BV11" s="196">
        <v>80</v>
      </c>
      <c r="BW11" s="194">
        <v>11</v>
      </c>
    </row>
    <row r="12" spans="1:75" s="18" customFormat="1" ht="54" customHeight="1">
      <c r="A12" s="233">
        <v>5</v>
      </c>
      <c r="B12" s="141" t="s">
        <v>1212</v>
      </c>
      <c r="C12" s="234">
        <v>788</v>
      </c>
      <c r="D12" s="235">
        <v>34444</v>
      </c>
      <c r="E12" s="236" t="s">
        <v>1898</v>
      </c>
      <c r="F12" s="236" t="s">
        <v>1887</v>
      </c>
      <c r="G12" s="224"/>
      <c r="H12" s="224"/>
      <c r="I12" s="224"/>
      <c r="J12" s="225"/>
      <c r="K12" s="226"/>
      <c r="L12" s="226"/>
      <c r="M12" s="224"/>
      <c r="N12" s="227"/>
      <c r="O12" s="224"/>
      <c r="P12" s="226"/>
      <c r="Q12" s="226"/>
      <c r="R12" s="226"/>
      <c r="S12" s="224" t="s">
        <v>2241</v>
      </c>
      <c r="T12" s="224"/>
      <c r="U12" s="224"/>
      <c r="V12" s="226" t="s">
        <v>2241</v>
      </c>
      <c r="W12" s="226"/>
      <c r="X12" s="226"/>
      <c r="Y12" s="224" t="s">
        <v>2293</v>
      </c>
      <c r="Z12" s="224"/>
      <c r="AA12" s="224"/>
      <c r="AB12" s="226" t="s">
        <v>2241</v>
      </c>
      <c r="AC12" s="226"/>
      <c r="AD12" s="226"/>
      <c r="AE12" s="224" t="s">
        <v>2293</v>
      </c>
      <c r="AF12" s="224"/>
      <c r="AG12" s="224"/>
      <c r="AH12" s="226" t="s">
        <v>2241</v>
      </c>
      <c r="AI12" s="226"/>
      <c r="AJ12" s="226"/>
      <c r="AK12" s="224" t="s">
        <v>2240</v>
      </c>
      <c r="AL12" s="224" t="s">
        <v>2293</v>
      </c>
      <c r="AM12" s="224"/>
      <c r="AN12" s="226" t="s">
        <v>2240</v>
      </c>
      <c r="AO12" s="226" t="s">
        <v>2240</v>
      </c>
      <c r="AP12" s="226" t="s">
        <v>2240</v>
      </c>
      <c r="AQ12" s="224"/>
      <c r="AR12" s="224"/>
      <c r="AS12" s="224"/>
      <c r="AT12" s="226"/>
      <c r="AU12" s="228"/>
      <c r="AV12" s="228"/>
      <c r="AW12" s="229"/>
      <c r="AX12" s="229"/>
      <c r="AY12" s="229"/>
      <c r="AZ12" s="228"/>
      <c r="BA12" s="228"/>
      <c r="BB12" s="228"/>
      <c r="BC12" s="229"/>
      <c r="BD12" s="229"/>
      <c r="BE12" s="229"/>
      <c r="BF12" s="228"/>
      <c r="BG12" s="228"/>
      <c r="BH12" s="228"/>
      <c r="BI12" s="229"/>
      <c r="BJ12" s="229"/>
      <c r="BK12" s="229"/>
      <c r="BL12" s="228"/>
      <c r="BM12" s="228"/>
      <c r="BN12" s="228"/>
      <c r="BO12" s="174">
        <v>191</v>
      </c>
      <c r="BP12" s="211">
        <v>23</v>
      </c>
      <c r="BQ12" s="58"/>
      <c r="BV12" s="196">
        <v>82</v>
      </c>
      <c r="BW12" s="194">
        <v>12</v>
      </c>
    </row>
    <row r="13" spans="1:75" s="18" customFormat="1" ht="54" customHeight="1">
      <c r="A13" s="233">
        <v>6</v>
      </c>
      <c r="B13" s="141" t="s">
        <v>1213</v>
      </c>
      <c r="C13" s="234">
        <v>539</v>
      </c>
      <c r="D13" s="235">
        <v>34559</v>
      </c>
      <c r="E13" s="236" t="s">
        <v>1715</v>
      </c>
      <c r="F13" s="236" t="s">
        <v>1709</v>
      </c>
      <c r="G13" s="224"/>
      <c r="H13" s="224"/>
      <c r="I13" s="224"/>
      <c r="J13" s="225"/>
      <c r="K13" s="226"/>
      <c r="L13" s="226"/>
      <c r="M13" s="224"/>
      <c r="N13" s="227"/>
      <c r="O13" s="224"/>
      <c r="P13" s="226"/>
      <c r="Q13" s="226"/>
      <c r="R13" s="226"/>
      <c r="S13" s="224" t="s">
        <v>2241</v>
      </c>
      <c r="T13" s="224"/>
      <c r="U13" s="224"/>
      <c r="V13" s="226" t="s">
        <v>2241</v>
      </c>
      <c r="W13" s="226"/>
      <c r="X13" s="226"/>
      <c r="Y13" s="224" t="s">
        <v>2293</v>
      </c>
      <c r="Z13" s="224"/>
      <c r="AA13" s="224"/>
      <c r="AB13" s="226" t="s">
        <v>2293</v>
      </c>
      <c r="AC13" s="226"/>
      <c r="AD13" s="226"/>
      <c r="AE13" s="224" t="s">
        <v>2293</v>
      </c>
      <c r="AF13" s="224"/>
      <c r="AG13" s="224"/>
      <c r="AH13" s="226" t="s">
        <v>2240</v>
      </c>
      <c r="AI13" s="226" t="s">
        <v>2293</v>
      </c>
      <c r="AJ13" s="226"/>
      <c r="AK13" s="224" t="s">
        <v>2240</v>
      </c>
      <c r="AL13" s="224" t="s">
        <v>2240</v>
      </c>
      <c r="AM13" s="224" t="s">
        <v>2293</v>
      </c>
      <c r="AN13" s="226" t="s">
        <v>2240</v>
      </c>
      <c r="AO13" s="226" t="s">
        <v>2240</v>
      </c>
      <c r="AP13" s="226" t="s">
        <v>2240</v>
      </c>
      <c r="AQ13" s="224"/>
      <c r="AR13" s="224"/>
      <c r="AS13" s="224"/>
      <c r="AT13" s="226"/>
      <c r="AU13" s="228"/>
      <c r="AV13" s="228"/>
      <c r="AW13" s="229"/>
      <c r="AX13" s="229"/>
      <c r="AY13" s="229"/>
      <c r="AZ13" s="228"/>
      <c r="BA13" s="228"/>
      <c r="BB13" s="228"/>
      <c r="BC13" s="229"/>
      <c r="BD13" s="229"/>
      <c r="BE13" s="229"/>
      <c r="BF13" s="228"/>
      <c r="BG13" s="228"/>
      <c r="BH13" s="228"/>
      <c r="BI13" s="229"/>
      <c r="BJ13" s="229"/>
      <c r="BK13" s="229"/>
      <c r="BL13" s="228"/>
      <c r="BM13" s="228"/>
      <c r="BN13" s="228"/>
      <c r="BO13" s="174">
        <v>191</v>
      </c>
      <c r="BP13" s="211">
        <v>22</v>
      </c>
      <c r="BQ13" s="58"/>
      <c r="BV13" s="196">
        <v>84</v>
      </c>
      <c r="BW13" s="194">
        <v>13</v>
      </c>
    </row>
    <row r="14" spans="1:75" s="18" customFormat="1" ht="54" customHeight="1">
      <c r="A14" s="233">
        <v>7</v>
      </c>
      <c r="B14" s="141" t="s">
        <v>1214</v>
      </c>
      <c r="C14" s="234">
        <v>568</v>
      </c>
      <c r="D14" s="235">
        <v>35097</v>
      </c>
      <c r="E14" s="236" t="s">
        <v>1674</v>
      </c>
      <c r="F14" s="236" t="s">
        <v>1665</v>
      </c>
      <c r="G14" s="224"/>
      <c r="H14" s="224"/>
      <c r="I14" s="224"/>
      <c r="J14" s="225"/>
      <c r="K14" s="226"/>
      <c r="L14" s="226"/>
      <c r="M14" s="224"/>
      <c r="N14" s="227"/>
      <c r="O14" s="224"/>
      <c r="P14" s="226"/>
      <c r="Q14" s="226"/>
      <c r="R14" s="226"/>
      <c r="S14" s="224" t="s">
        <v>2241</v>
      </c>
      <c r="T14" s="224"/>
      <c r="U14" s="224"/>
      <c r="V14" s="226" t="s">
        <v>2293</v>
      </c>
      <c r="W14" s="226"/>
      <c r="X14" s="226"/>
      <c r="Y14" s="224" t="s">
        <v>2293</v>
      </c>
      <c r="Z14" s="224"/>
      <c r="AA14" s="224"/>
      <c r="AB14" s="226" t="s">
        <v>2293</v>
      </c>
      <c r="AC14" s="226"/>
      <c r="AD14" s="226"/>
      <c r="AE14" s="224" t="s">
        <v>2293</v>
      </c>
      <c r="AF14" s="224"/>
      <c r="AG14" s="224"/>
      <c r="AH14" s="226" t="s">
        <v>2240</v>
      </c>
      <c r="AI14" s="226" t="s">
        <v>2240</v>
      </c>
      <c r="AJ14" s="226" t="s">
        <v>2241</v>
      </c>
      <c r="AK14" s="224" t="s">
        <v>2240</v>
      </c>
      <c r="AL14" s="224"/>
      <c r="AM14" s="224"/>
      <c r="AN14" s="226"/>
      <c r="AO14" s="226"/>
      <c r="AP14" s="226"/>
      <c r="AQ14" s="224"/>
      <c r="AR14" s="224"/>
      <c r="AS14" s="224"/>
      <c r="AT14" s="226"/>
      <c r="AU14" s="228"/>
      <c r="AV14" s="228"/>
      <c r="AW14" s="229"/>
      <c r="AX14" s="229"/>
      <c r="AY14" s="229"/>
      <c r="AZ14" s="228"/>
      <c r="BA14" s="228"/>
      <c r="BB14" s="228"/>
      <c r="BC14" s="229"/>
      <c r="BD14" s="229"/>
      <c r="BE14" s="229"/>
      <c r="BF14" s="228"/>
      <c r="BG14" s="228"/>
      <c r="BH14" s="228"/>
      <c r="BI14" s="229"/>
      <c r="BJ14" s="229"/>
      <c r="BK14" s="229"/>
      <c r="BL14" s="228"/>
      <c r="BM14" s="228"/>
      <c r="BN14" s="228"/>
      <c r="BO14" s="174">
        <v>185</v>
      </c>
      <c r="BP14" s="211">
        <v>21</v>
      </c>
      <c r="BQ14" s="58"/>
      <c r="BV14" s="196">
        <v>86</v>
      </c>
      <c r="BW14" s="194">
        <v>14</v>
      </c>
    </row>
    <row r="15" spans="1:75" s="18" customFormat="1" ht="54" customHeight="1">
      <c r="A15" s="233">
        <v>8</v>
      </c>
      <c r="B15" s="141" t="s">
        <v>1215</v>
      </c>
      <c r="C15" s="234">
        <v>526</v>
      </c>
      <c r="D15" s="235">
        <v>33239</v>
      </c>
      <c r="E15" s="236" t="s">
        <v>2049</v>
      </c>
      <c r="F15" s="236" t="s">
        <v>2040</v>
      </c>
      <c r="G15" s="224" t="s">
        <v>2241</v>
      </c>
      <c r="H15" s="224"/>
      <c r="I15" s="224"/>
      <c r="J15" s="225" t="s">
        <v>2241</v>
      </c>
      <c r="K15" s="226"/>
      <c r="L15" s="226"/>
      <c r="M15" s="224" t="s">
        <v>2293</v>
      </c>
      <c r="N15" s="227"/>
      <c r="O15" s="224"/>
      <c r="P15" s="226" t="s">
        <v>2241</v>
      </c>
      <c r="Q15" s="226"/>
      <c r="R15" s="226"/>
      <c r="S15" s="224" t="s">
        <v>2293</v>
      </c>
      <c r="T15" s="224"/>
      <c r="U15" s="224"/>
      <c r="V15" s="226" t="s">
        <v>2293</v>
      </c>
      <c r="W15" s="226"/>
      <c r="X15" s="226"/>
      <c r="Y15" s="224" t="s">
        <v>2293</v>
      </c>
      <c r="Z15" s="224"/>
      <c r="AA15" s="224"/>
      <c r="AB15" s="226" t="s">
        <v>2293</v>
      </c>
      <c r="AC15" s="226"/>
      <c r="AD15" s="226"/>
      <c r="AE15" s="224" t="s">
        <v>2240</v>
      </c>
      <c r="AF15" s="224" t="s">
        <v>2240</v>
      </c>
      <c r="AG15" s="224" t="s">
        <v>2240</v>
      </c>
      <c r="AH15" s="226"/>
      <c r="AI15" s="226"/>
      <c r="AJ15" s="226"/>
      <c r="AK15" s="224"/>
      <c r="AL15" s="224"/>
      <c r="AM15" s="224"/>
      <c r="AN15" s="226"/>
      <c r="AO15" s="226"/>
      <c r="AP15" s="226"/>
      <c r="AQ15" s="224"/>
      <c r="AR15" s="224"/>
      <c r="AS15" s="224"/>
      <c r="AT15" s="226"/>
      <c r="AU15" s="228"/>
      <c r="AV15" s="228"/>
      <c r="AW15" s="224"/>
      <c r="AX15" s="224"/>
      <c r="AY15" s="224"/>
      <c r="AZ15" s="226"/>
      <c r="BA15" s="226"/>
      <c r="BB15" s="226"/>
      <c r="BC15" s="224"/>
      <c r="BD15" s="229"/>
      <c r="BE15" s="229"/>
      <c r="BF15" s="226"/>
      <c r="BG15" s="228"/>
      <c r="BH15" s="228"/>
      <c r="BI15" s="224"/>
      <c r="BJ15" s="229"/>
      <c r="BK15" s="229"/>
      <c r="BL15" s="226"/>
      <c r="BM15" s="228"/>
      <c r="BN15" s="228"/>
      <c r="BO15" s="174">
        <v>180</v>
      </c>
      <c r="BP15" s="211">
        <v>19.5</v>
      </c>
      <c r="BQ15" s="58"/>
      <c r="BV15" s="196">
        <v>88</v>
      </c>
      <c r="BW15" s="194">
        <v>15</v>
      </c>
    </row>
    <row r="16" spans="1:75" s="18" customFormat="1" ht="54" customHeight="1">
      <c r="A16" s="233">
        <v>8</v>
      </c>
      <c r="B16" s="141" t="s">
        <v>1217</v>
      </c>
      <c r="C16" s="234">
        <v>880</v>
      </c>
      <c r="D16" s="235" t="s">
        <v>2010</v>
      </c>
      <c r="E16" s="236" t="s">
        <v>2011</v>
      </c>
      <c r="F16" s="236" t="s">
        <v>1999</v>
      </c>
      <c r="G16" s="224"/>
      <c r="H16" s="224"/>
      <c r="I16" s="224"/>
      <c r="J16" s="225"/>
      <c r="K16" s="226"/>
      <c r="L16" s="226"/>
      <c r="M16" s="224"/>
      <c r="N16" s="227"/>
      <c r="O16" s="224"/>
      <c r="P16" s="226"/>
      <c r="Q16" s="226"/>
      <c r="R16" s="226"/>
      <c r="S16" s="224" t="s">
        <v>2293</v>
      </c>
      <c r="T16" s="224"/>
      <c r="U16" s="224"/>
      <c r="V16" s="226" t="s">
        <v>2293</v>
      </c>
      <c r="W16" s="226"/>
      <c r="X16" s="226"/>
      <c r="Y16" s="224" t="s">
        <v>2293</v>
      </c>
      <c r="Z16" s="224"/>
      <c r="AA16" s="224"/>
      <c r="AB16" s="226" t="s">
        <v>2293</v>
      </c>
      <c r="AC16" s="226"/>
      <c r="AD16" s="226"/>
      <c r="AE16" s="224" t="s">
        <v>2240</v>
      </c>
      <c r="AF16" s="224" t="s">
        <v>2240</v>
      </c>
      <c r="AG16" s="224" t="s">
        <v>2240</v>
      </c>
      <c r="AH16" s="226"/>
      <c r="AI16" s="226"/>
      <c r="AJ16" s="226"/>
      <c r="AK16" s="224"/>
      <c r="AL16" s="224"/>
      <c r="AM16" s="224"/>
      <c r="AN16" s="226"/>
      <c r="AO16" s="226"/>
      <c r="AP16" s="226"/>
      <c r="AQ16" s="224"/>
      <c r="AR16" s="224"/>
      <c r="AS16" s="224"/>
      <c r="AT16" s="226"/>
      <c r="AU16" s="228"/>
      <c r="AV16" s="228"/>
      <c r="AW16" s="229"/>
      <c r="AX16" s="229"/>
      <c r="AY16" s="229"/>
      <c r="AZ16" s="228"/>
      <c r="BA16" s="228"/>
      <c r="BB16" s="228"/>
      <c r="BC16" s="229"/>
      <c r="BD16" s="229"/>
      <c r="BE16" s="229"/>
      <c r="BF16" s="228"/>
      <c r="BG16" s="228"/>
      <c r="BH16" s="228"/>
      <c r="BI16" s="229"/>
      <c r="BJ16" s="229"/>
      <c r="BK16" s="229"/>
      <c r="BL16" s="228"/>
      <c r="BM16" s="228"/>
      <c r="BN16" s="228"/>
      <c r="BO16" s="174">
        <v>180</v>
      </c>
      <c r="BP16" s="211">
        <v>19.5</v>
      </c>
      <c r="BQ16" s="58"/>
      <c r="BV16" s="196">
        <v>90</v>
      </c>
      <c r="BW16" s="194">
        <v>16</v>
      </c>
    </row>
    <row r="17" spans="1:75" s="18" customFormat="1" ht="54" customHeight="1">
      <c r="A17" s="233" t="s">
        <v>2241</v>
      </c>
      <c r="B17" s="141" t="s">
        <v>1218</v>
      </c>
      <c r="C17" s="234">
        <v>869</v>
      </c>
      <c r="D17" s="235" t="s">
        <v>2022</v>
      </c>
      <c r="E17" s="236" t="s">
        <v>2023</v>
      </c>
      <c r="F17" s="493" t="s">
        <v>2082</v>
      </c>
      <c r="G17" s="224"/>
      <c r="H17" s="224"/>
      <c r="I17" s="224"/>
      <c r="J17" s="225"/>
      <c r="K17" s="226"/>
      <c r="L17" s="226"/>
      <c r="M17" s="224"/>
      <c r="N17" s="227"/>
      <c r="O17" s="224"/>
      <c r="P17" s="226"/>
      <c r="Q17" s="226"/>
      <c r="R17" s="226"/>
      <c r="S17" s="224" t="s">
        <v>2293</v>
      </c>
      <c r="T17" s="224"/>
      <c r="U17" s="224"/>
      <c r="V17" s="226" t="s">
        <v>2293</v>
      </c>
      <c r="W17" s="226"/>
      <c r="X17" s="226"/>
      <c r="Y17" s="224" t="s">
        <v>2293</v>
      </c>
      <c r="Z17" s="224"/>
      <c r="AA17" s="224"/>
      <c r="AB17" s="226" t="s">
        <v>2293</v>
      </c>
      <c r="AC17" s="226"/>
      <c r="AD17" s="226"/>
      <c r="AE17" s="224" t="s">
        <v>2240</v>
      </c>
      <c r="AF17" s="224" t="s">
        <v>2240</v>
      </c>
      <c r="AG17" s="224" t="s">
        <v>2240</v>
      </c>
      <c r="AH17" s="226"/>
      <c r="AI17" s="226"/>
      <c r="AJ17" s="226"/>
      <c r="AK17" s="224"/>
      <c r="AL17" s="224"/>
      <c r="AM17" s="224"/>
      <c r="AN17" s="226"/>
      <c r="AO17" s="226"/>
      <c r="AP17" s="226"/>
      <c r="AQ17" s="224"/>
      <c r="AR17" s="224"/>
      <c r="AS17" s="224"/>
      <c r="AT17" s="226"/>
      <c r="AU17" s="228"/>
      <c r="AV17" s="228"/>
      <c r="AW17" s="229"/>
      <c r="AX17" s="229"/>
      <c r="AY17" s="229"/>
      <c r="AZ17" s="228"/>
      <c r="BA17" s="228"/>
      <c r="BB17" s="228"/>
      <c r="BC17" s="229"/>
      <c r="BD17" s="229"/>
      <c r="BE17" s="229"/>
      <c r="BF17" s="228"/>
      <c r="BG17" s="228"/>
      <c r="BH17" s="228"/>
      <c r="BI17" s="229"/>
      <c r="BJ17" s="229"/>
      <c r="BK17" s="229"/>
      <c r="BL17" s="228"/>
      <c r="BM17" s="228"/>
      <c r="BN17" s="228"/>
      <c r="BO17" s="174">
        <v>180</v>
      </c>
      <c r="BP17" s="211" t="s">
        <v>2241</v>
      </c>
      <c r="BQ17" s="58"/>
      <c r="BV17" s="196">
        <v>92</v>
      </c>
      <c r="BW17" s="194">
        <v>17</v>
      </c>
    </row>
    <row r="18" spans="1:75" s="18" customFormat="1" ht="54" customHeight="1">
      <c r="A18" s="233">
        <v>10</v>
      </c>
      <c r="B18" s="141" t="s">
        <v>1216</v>
      </c>
      <c r="C18" s="234">
        <v>503</v>
      </c>
      <c r="D18" s="235">
        <v>35167</v>
      </c>
      <c r="E18" s="236" t="s">
        <v>2037</v>
      </c>
      <c r="F18" s="236" t="s">
        <v>2029</v>
      </c>
      <c r="G18" s="224" t="s">
        <v>2241</v>
      </c>
      <c r="H18" s="224"/>
      <c r="I18" s="224"/>
      <c r="J18" s="225" t="s">
        <v>2241</v>
      </c>
      <c r="K18" s="226"/>
      <c r="L18" s="226"/>
      <c r="M18" s="224" t="s">
        <v>2293</v>
      </c>
      <c r="N18" s="227"/>
      <c r="O18" s="224"/>
      <c r="P18" s="226" t="s">
        <v>2293</v>
      </c>
      <c r="Q18" s="226"/>
      <c r="R18" s="226"/>
      <c r="S18" s="224" t="s">
        <v>2293</v>
      </c>
      <c r="T18" s="224"/>
      <c r="U18" s="224"/>
      <c r="V18" s="226" t="s">
        <v>2293</v>
      </c>
      <c r="W18" s="226"/>
      <c r="X18" s="226"/>
      <c r="Y18" s="224" t="s">
        <v>2240</v>
      </c>
      <c r="Z18" s="224" t="s">
        <v>2293</v>
      </c>
      <c r="AA18" s="224"/>
      <c r="AB18" s="226" t="s">
        <v>2293</v>
      </c>
      <c r="AC18" s="226"/>
      <c r="AD18" s="226"/>
      <c r="AE18" s="224" t="s">
        <v>2240</v>
      </c>
      <c r="AF18" s="224" t="s">
        <v>2240</v>
      </c>
      <c r="AG18" s="224" t="s">
        <v>2240</v>
      </c>
      <c r="AH18" s="226"/>
      <c r="AI18" s="226"/>
      <c r="AJ18" s="226"/>
      <c r="AK18" s="224"/>
      <c r="AL18" s="224"/>
      <c r="AM18" s="224"/>
      <c r="AN18" s="226"/>
      <c r="AO18" s="226"/>
      <c r="AP18" s="226"/>
      <c r="AQ18" s="224"/>
      <c r="AR18" s="224"/>
      <c r="AS18" s="224"/>
      <c r="AT18" s="226"/>
      <c r="AU18" s="228"/>
      <c r="AV18" s="228"/>
      <c r="AW18" s="224"/>
      <c r="AX18" s="224"/>
      <c r="AY18" s="224"/>
      <c r="AZ18" s="226"/>
      <c r="BA18" s="226"/>
      <c r="BB18" s="226"/>
      <c r="BC18" s="224"/>
      <c r="BD18" s="229"/>
      <c r="BE18" s="229"/>
      <c r="BF18" s="226"/>
      <c r="BG18" s="228"/>
      <c r="BH18" s="228"/>
      <c r="BI18" s="224"/>
      <c r="BJ18" s="229"/>
      <c r="BK18" s="229"/>
      <c r="BL18" s="226"/>
      <c r="BM18" s="228"/>
      <c r="BN18" s="228"/>
      <c r="BO18" s="174">
        <v>180</v>
      </c>
      <c r="BP18" s="211">
        <v>18</v>
      </c>
      <c r="BQ18" s="58"/>
      <c r="BV18" s="196">
        <v>94</v>
      </c>
      <c r="BW18" s="194">
        <v>18</v>
      </c>
    </row>
    <row r="19" spans="1:75" s="18" customFormat="1" ht="54" customHeight="1">
      <c r="A19" s="233">
        <v>11</v>
      </c>
      <c r="B19" s="141" t="s">
        <v>1219</v>
      </c>
      <c r="C19" s="234">
        <v>774</v>
      </c>
      <c r="D19" s="235">
        <v>32297</v>
      </c>
      <c r="E19" s="236" t="s">
        <v>1884</v>
      </c>
      <c r="F19" s="236" t="s">
        <v>1874</v>
      </c>
      <c r="G19" s="224"/>
      <c r="H19" s="224"/>
      <c r="I19" s="224"/>
      <c r="J19" s="225"/>
      <c r="K19" s="226"/>
      <c r="L19" s="226"/>
      <c r="M19" s="224"/>
      <c r="N19" s="227"/>
      <c r="O19" s="224"/>
      <c r="P19" s="226"/>
      <c r="Q19" s="226"/>
      <c r="R19" s="226"/>
      <c r="S19" s="224" t="s">
        <v>2241</v>
      </c>
      <c r="T19" s="224"/>
      <c r="U19" s="224"/>
      <c r="V19" s="226" t="s">
        <v>2293</v>
      </c>
      <c r="W19" s="226"/>
      <c r="X19" s="226"/>
      <c r="Y19" s="224" t="s">
        <v>2293</v>
      </c>
      <c r="Z19" s="224"/>
      <c r="AA19" s="224"/>
      <c r="AB19" s="226" t="s">
        <v>2240</v>
      </c>
      <c r="AC19" s="226" t="s">
        <v>2293</v>
      </c>
      <c r="AD19" s="226"/>
      <c r="AE19" s="224" t="s">
        <v>2240</v>
      </c>
      <c r="AF19" s="224" t="s">
        <v>2240</v>
      </c>
      <c r="AG19" s="224" t="s">
        <v>2240</v>
      </c>
      <c r="AH19" s="226"/>
      <c r="AI19" s="226"/>
      <c r="AJ19" s="226"/>
      <c r="AK19" s="224"/>
      <c r="AL19" s="224"/>
      <c r="AM19" s="224"/>
      <c r="AN19" s="226"/>
      <c r="AO19" s="226"/>
      <c r="AP19" s="226"/>
      <c r="AQ19" s="224"/>
      <c r="AR19" s="224"/>
      <c r="AS19" s="224"/>
      <c r="AT19" s="226"/>
      <c r="AU19" s="228"/>
      <c r="AV19" s="228"/>
      <c r="AW19" s="229"/>
      <c r="AX19" s="229"/>
      <c r="AY19" s="229"/>
      <c r="AZ19" s="228"/>
      <c r="BA19" s="228"/>
      <c r="BB19" s="228"/>
      <c r="BC19" s="229"/>
      <c r="BD19" s="229"/>
      <c r="BE19" s="229"/>
      <c r="BF19" s="228"/>
      <c r="BG19" s="228"/>
      <c r="BH19" s="228"/>
      <c r="BI19" s="229"/>
      <c r="BJ19" s="229"/>
      <c r="BK19" s="229"/>
      <c r="BL19" s="228"/>
      <c r="BM19" s="228"/>
      <c r="BN19" s="228"/>
      <c r="BO19" s="174">
        <v>180</v>
      </c>
      <c r="BP19" s="211">
        <v>17</v>
      </c>
      <c r="BQ19" s="58"/>
      <c r="BV19" s="196">
        <v>96</v>
      </c>
      <c r="BW19" s="194">
        <v>19</v>
      </c>
    </row>
    <row r="20" spans="1:75" s="18" customFormat="1" ht="54" customHeight="1">
      <c r="A20" s="233">
        <v>12</v>
      </c>
      <c r="B20" s="141" t="s">
        <v>1220</v>
      </c>
      <c r="C20" s="234">
        <v>641</v>
      </c>
      <c r="D20" s="235">
        <v>33779</v>
      </c>
      <c r="E20" s="236" t="s">
        <v>1742</v>
      </c>
      <c r="F20" s="236" t="s">
        <v>1732</v>
      </c>
      <c r="G20" s="224" t="s">
        <v>2241</v>
      </c>
      <c r="H20" s="224"/>
      <c r="I20" s="224"/>
      <c r="J20" s="225" t="s">
        <v>2241</v>
      </c>
      <c r="K20" s="226"/>
      <c r="L20" s="226"/>
      <c r="M20" s="224" t="s">
        <v>2241</v>
      </c>
      <c r="N20" s="227"/>
      <c r="O20" s="224"/>
      <c r="P20" s="226" t="s">
        <v>2293</v>
      </c>
      <c r="Q20" s="226"/>
      <c r="R20" s="226"/>
      <c r="S20" s="224" t="s">
        <v>2293</v>
      </c>
      <c r="T20" s="224"/>
      <c r="U20" s="224"/>
      <c r="V20" s="226" t="s">
        <v>2293</v>
      </c>
      <c r="W20" s="226"/>
      <c r="X20" s="226"/>
      <c r="Y20" s="224" t="s">
        <v>2293</v>
      </c>
      <c r="Z20" s="224"/>
      <c r="AA20" s="224"/>
      <c r="AB20" s="226" t="s">
        <v>2240</v>
      </c>
      <c r="AC20" s="226" t="s">
        <v>2240</v>
      </c>
      <c r="AD20" s="226" t="s">
        <v>2240</v>
      </c>
      <c r="AE20" s="224"/>
      <c r="AF20" s="224"/>
      <c r="AG20" s="224"/>
      <c r="AH20" s="226"/>
      <c r="AI20" s="226"/>
      <c r="AJ20" s="226"/>
      <c r="AK20" s="224"/>
      <c r="AL20" s="224"/>
      <c r="AM20" s="224"/>
      <c r="AN20" s="226"/>
      <c r="AO20" s="226"/>
      <c r="AP20" s="226"/>
      <c r="AQ20" s="224"/>
      <c r="AR20" s="224"/>
      <c r="AS20" s="224"/>
      <c r="AT20" s="226"/>
      <c r="AU20" s="228"/>
      <c r="AV20" s="228"/>
      <c r="AW20" s="229"/>
      <c r="AX20" s="229"/>
      <c r="AY20" s="229"/>
      <c r="AZ20" s="228"/>
      <c r="BA20" s="228"/>
      <c r="BB20" s="228"/>
      <c r="BC20" s="229"/>
      <c r="BD20" s="229"/>
      <c r="BE20" s="229"/>
      <c r="BF20" s="228"/>
      <c r="BG20" s="228"/>
      <c r="BH20" s="228"/>
      <c r="BI20" s="229"/>
      <c r="BJ20" s="229"/>
      <c r="BK20" s="229"/>
      <c r="BL20" s="228"/>
      <c r="BM20" s="228"/>
      <c r="BN20" s="228"/>
      <c r="BO20" s="174">
        <v>175</v>
      </c>
      <c r="BP20" s="211">
        <v>15</v>
      </c>
      <c r="BQ20" s="58"/>
      <c r="BV20" s="196">
        <v>98</v>
      </c>
      <c r="BW20" s="194">
        <v>20</v>
      </c>
    </row>
    <row r="21" spans="1:75" s="18" customFormat="1" ht="54" customHeight="1">
      <c r="A21" s="233">
        <v>12</v>
      </c>
      <c r="B21" s="141" t="s">
        <v>1221</v>
      </c>
      <c r="C21" s="234">
        <v>726</v>
      </c>
      <c r="D21" s="235">
        <v>33379</v>
      </c>
      <c r="E21" s="236" t="s">
        <v>1821</v>
      </c>
      <c r="F21" s="236" t="s">
        <v>1816</v>
      </c>
      <c r="G21" s="224" t="s">
        <v>2293</v>
      </c>
      <c r="H21" s="224"/>
      <c r="I21" s="224"/>
      <c r="J21" s="225" t="s">
        <v>2241</v>
      </c>
      <c r="K21" s="226"/>
      <c r="L21" s="226"/>
      <c r="M21" s="224" t="s">
        <v>2293</v>
      </c>
      <c r="N21" s="227"/>
      <c r="O21" s="224"/>
      <c r="P21" s="226" t="s">
        <v>2241</v>
      </c>
      <c r="Q21" s="226"/>
      <c r="R21" s="226"/>
      <c r="S21" s="224" t="s">
        <v>2293</v>
      </c>
      <c r="T21" s="224"/>
      <c r="U21" s="224"/>
      <c r="V21" s="226" t="s">
        <v>2293</v>
      </c>
      <c r="W21" s="226"/>
      <c r="X21" s="226"/>
      <c r="Y21" s="224" t="s">
        <v>2293</v>
      </c>
      <c r="Z21" s="224"/>
      <c r="AA21" s="224"/>
      <c r="AB21" s="226" t="s">
        <v>2240</v>
      </c>
      <c r="AC21" s="226" t="s">
        <v>2240</v>
      </c>
      <c r="AD21" s="226" t="s">
        <v>2240</v>
      </c>
      <c r="AE21" s="224"/>
      <c r="AF21" s="224"/>
      <c r="AG21" s="224"/>
      <c r="AH21" s="226"/>
      <c r="AI21" s="226"/>
      <c r="AJ21" s="226"/>
      <c r="AK21" s="224"/>
      <c r="AL21" s="224"/>
      <c r="AM21" s="224"/>
      <c r="AN21" s="226"/>
      <c r="AO21" s="226"/>
      <c r="AP21" s="226"/>
      <c r="AQ21" s="224"/>
      <c r="AR21" s="224"/>
      <c r="AS21" s="224"/>
      <c r="AT21" s="226"/>
      <c r="AU21" s="228"/>
      <c r="AV21" s="228"/>
      <c r="AW21" s="224"/>
      <c r="AX21" s="224"/>
      <c r="AY21" s="224"/>
      <c r="AZ21" s="226"/>
      <c r="BA21" s="226"/>
      <c r="BB21" s="226"/>
      <c r="BC21" s="224"/>
      <c r="BD21" s="229"/>
      <c r="BE21" s="229"/>
      <c r="BF21" s="226"/>
      <c r="BG21" s="228"/>
      <c r="BH21" s="228"/>
      <c r="BI21" s="224"/>
      <c r="BJ21" s="229"/>
      <c r="BK21" s="229"/>
      <c r="BL21" s="226"/>
      <c r="BM21" s="228"/>
      <c r="BN21" s="228"/>
      <c r="BO21" s="174">
        <v>175</v>
      </c>
      <c r="BP21" s="211">
        <v>15</v>
      </c>
      <c r="BQ21" s="58"/>
      <c r="BV21" s="196">
        <v>100</v>
      </c>
      <c r="BW21" s="194">
        <v>21</v>
      </c>
    </row>
    <row r="22" spans="1:75" s="18" customFormat="1" ht="54" customHeight="1">
      <c r="A22" s="233">
        <v>12</v>
      </c>
      <c r="B22" s="141" t="s">
        <v>1222</v>
      </c>
      <c r="C22" s="234">
        <v>592</v>
      </c>
      <c r="D22" s="235">
        <v>34452</v>
      </c>
      <c r="E22" s="236" t="s">
        <v>1686</v>
      </c>
      <c r="F22" s="236" t="s">
        <v>1677</v>
      </c>
      <c r="G22" s="224"/>
      <c r="H22" s="224"/>
      <c r="I22" s="224"/>
      <c r="J22" s="225"/>
      <c r="K22" s="226"/>
      <c r="L22" s="226"/>
      <c r="M22" s="224"/>
      <c r="N22" s="227"/>
      <c r="O22" s="224"/>
      <c r="P22" s="226"/>
      <c r="Q22" s="226"/>
      <c r="R22" s="226"/>
      <c r="S22" s="224" t="s">
        <v>2293</v>
      </c>
      <c r="T22" s="224"/>
      <c r="U22" s="224"/>
      <c r="V22" s="226" t="s">
        <v>2293</v>
      </c>
      <c r="W22" s="226"/>
      <c r="X22" s="226"/>
      <c r="Y22" s="224" t="s">
        <v>2293</v>
      </c>
      <c r="Z22" s="224"/>
      <c r="AA22" s="224"/>
      <c r="AB22" s="226" t="s">
        <v>2240</v>
      </c>
      <c r="AC22" s="226" t="s">
        <v>2240</v>
      </c>
      <c r="AD22" s="226" t="s">
        <v>2240</v>
      </c>
      <c r="AE22" s="224"/>
      <c r="AF22" s="224"/>
      <c r="AG22" s="224"/>
      <c r="AH22" s="226"/>
      <c r="AI22" s="226"/>
      <c r="AJ22" s="226"/>
      <c r="AK22" s="224"/>
      <c r="AL22" s="224"/>
      <c r="AM22" s="224"/>
      <c r="AN22" s="226"/>
      <c r="AO22" s="226"/>
      <c r="AP22" s="226"/>
      <c r="AQ22" s="224"/>
      <c r="AR22" s="224"/>
      <c r="AS22" s="224"/>
      <c r="AT22" s="226"/>
      <c r="AU22" s="228"/>
      <c r="AV22" s="228"/>
      <c r="AW22" s="229"/>
      <c r="AX22" s="229"/>
      <c r="AY22" s="229"/>
      <c r="AZ22" s="228"/>
      <c r="BA22" s="228"/>
      <c r="BB22" s="228"/>
      <c r="BC22" s="229"/>
      <c r="BD22" s="229"/>
      <c r="BE22" s="229"/>
      <c r="BF22" s="228"/>
      <c r="BG22" s="228"/>
      <c r="BH22" s="228"/>
      <c r="BI22" s="229"/>
      <c r="BJ22" s="229"/>
      <c r="BK22" s="229"/>
      <c r="BL22" s="228"/>
      <c r="BM22" s="228"/>
      <c r="BN22" s="228"/>
      <c r="BO22" s="174">
        <v>175</v>
      </c>
      <c r="BP22" s="211">
        <v>15</v>
      </c>
      <c r="BQ22" s="58"/>
      <c r="BV22" s="196"/>
      <c r="BW22" s="194"/>
    </row>
    <row r="23" spans="1:75" s="18" customFormat="1" ht="54" customHeight="1">
      <c r="A23" s="233">
        <v>15</v>
      </c>
      <c r="B23" s="141" t="s">
        <v>1223</v>
      </c>
      <c r="C23" s="234">
        <v>796</v>
      </c>
      <c r="D23" s="235">
        <v>34602</v>
      </c>
      <c r="E23" s="236" t="s">
        <v>1912</v>
      </c>
      <c r="F23" s="236" t="s">
        <v>1903</v>
      </c>
      <c r="G23" s="224" t="s">
        <v>2241</v>
      </c>
      <c r="H23" s="224"/>
      <c r="I23" s="224"/>
      <c r="J23" s="225" t="s">
        <v>2293</v>
      </c>
      <c r="K23" s="226"/>
      <c r="L23" s="226"/>
      <c r="M23" s="224" t="s">
        <v>2293</v>
      </c>
      <c r="N23" s="227"/>
      <c r="O23" s="224"/>
      <c r="P23" s="226" t="s">
        <v>2240</v>
      </c>
      <c r="Q23" s="226" t="s">
        <v>2293</v>
      </c>
      <c r="R23" s="226"/>
      <c r="S23" s="224" t="s">
        <v>2240</v>
      </c>
      <c r="T23" s="224" t="s">
        <v>2240</v>
      </c>
      <c r="U23" s="224" t="s">
        <v>2293</v>
      </c>
      <c r="V23" s="226" t="s">
        <v>2293</v>
      </c>
      <c r="W23" s="226"/>
      <c r="X23" s="226"/>
      <c r="Y23" s="224" t="s">
        <v>2240</v>
      </c>
      <c r="Z23" s="224" t="s">
        <v>2240</v>
      </c>
      <c r="AA23" s="224" t="s">
        <v>2240</v>
      </c>
      <c r="AB23" s="226"/>
      <c r="AC23" s="226"/>
      <c r="AD23" s="226"/>
      <c r="AE23" s="224"/>
      <c r="AF23" s="224"/>
      <c r="AG23" s="224"/>
      <c r="AH23" s="226"/>
      <c r="AI23" s="226"/>
      <c r="AJ23" s="226"/>
      <c r="AK23" s="224"/>
      <c r="AL23" s="224"/>
      <c r="AM23" s="224"/>
      <c r="AN23" s="226"/>
      <c r="AO23" s="226"/>
      <c r="AP23" s="226"/>
      <c r="AQ23" s="224"/>
      <c r="AR23" s="224"/>
      <c r="AS23" s="224"/>
      <c r="AT23" s="226"/>
      <c r="AU23" s="228"/>
      <c r="AV23" s="228"/>
      <c r="AW23" s="229"/>
      <c r="AX23" s="229"/>
      <c r="AY23" s="229"/>
      <c r="AZ23" s="228"/>
      <c r="BA23" s="228"/>
      <c r="BB23" s="228"/>
      <c r="BC23" s="229"/>
      <c r="BD23" s="229"/>
      <c r="BE23" s="229"/>
      <c r="BF23" s="228"/>
      <c r="BG23" s="228"/>
      <c r="BH23" s="228"/>
      <c r="BI23" s="229"/>
      <c r="BJ23" s="229"/>
      <c r="BK23" s="229"/>
      <c r="BL23" s="228"/>
      <c r="BM23" s="228"/>
      <c r="BN23" s="228"/>
      <c r="BO23" s="174">
        <v>170</v>
      </c>
      <c r="BP23" s="211">
        <v>13</v>
      </c>
      <c r="BQ23" s="58"/>
      <c r="BV23" s="196"/>
      <c r="BW23" s="194"/>
    </row>
    <row r="24" spans="1:75" s="18" customFormat="1" ht="54" customHeight="1">
      <c r="A24" s="233">
        <v>16</v>
      </c>
      <c r="B24" s="141" t="s">
        <v>1224</v>
      </c>
      <c r="C24" s="234">
        <v>702</v>
      </c>
      <c r="D24" s="235">
        <v>34059</v>
      </c>
      <c r="E24" s="236" t="s">
        <v>1805</v>
      </c>
      <c r="F24" s="236" t="s">
        <v>1795</v>
      </c>
      <c r="G24" s="224"/>
      <c r="H24" s="224"/>
      <c r="I24" s="224"/>
      <c r="J24" s="225"/>
      <c r="K24" s="226"/>
      <c r="L24" s="226"/>
      <c r="M24" s="224"/>
      <c r="N24" s="227"/>
      <c r="O24" s="224"/>
      <c r="P24" s="226"/>
      <c r="Q24" s="226"/>
      <c r="R24" s="226"/>
      <c r="S24" s="224" t="s">
        <v>2240</v>
      </c>
      <c r="T24" s="224" t="s">
        <v>2293</v>
      </c>
      <c r="U24" s="224"/>
      <c r="V24" s="226" t="s">
        <v>2240</v>
      </c>
      <c r="W24" s="226" t="s">
        <v>2293</v>
      </c>
      <c r="X24" s="226"/>
      <c r="Y24" s="224" t="s">
        <v>2240</v>
      </c>
      <c r="Z24" s="224" t="s">
        <v>2240</v>
      </c>
      <c r="AA24" s="224" t="s">
        <v>2240</v>
      </c>
      <c r="AB24" s="226"/>
      <c r="AC24" s="226"/>
      <c r="AD24" s="226"/>
      <c r="AE24" s="224"/>
      <c r="AF24" s="224"/>
      <c r="AG24" s="224"/>
      <c r="AH24" s="226"/>
      <c r="AI24" s="226"/>
      <c r="AJ24" s="226"/>
      <c r="AK24" s="224"/>
      <c r="AL24" s="224"/>
      <c r="AM24" s="224"/>
      <c r="AN24" s="226"/>
      <c r="AO24" s="226"/>
      <c r="AP24" s="226"/>
      <c r="AQ24" s="224"/>
      <c r="AR24" s="224"/>
      <c r="AS24" s="224"/>
      <c r="AT24" s="226"/>
      <c r="AU24" s="228"/>
      <c r="AV24" s="228"/>
      <c r="AW24" s="229"/>
      <c r="AX24" s="229"/>
      <c r="AY24" s="229"/>
      <c r="AZ24" s="228"/>
      <c r="BA24" s="228"/>
      <c r="BB24" s="228"/>
      <c r="BC24" s="229"/>
      <c r="BD24" s="229"/>
      <c r="BE24" s="229"/>
      <c r="BF24" s="228"/>
      <c r="BG24" s="228"/>
      <c r="BH24" s="228"/>
      <c r="BI24" s="229"/>
      <c r="BJ24" s="229"/>
      <c r="BK24" s="229"/>
      <c r="BL24" s="228"/>
      <c r="BM24" s="228"/>
      <c r="BN24" s="228"/>
      <c r="BO24" s="174">
        <v>170</v>
      </c>
      <c r="BP24" s="211">
        <v>12</v>
      </c>
      <c r="BQ24" s="58"/>
      <c r="BV24" s="196"/>
      <c r="BW24" s="194"/>
    </row>
    <row r="25" spans="1:75" s="18" customFormat="1" ht="54" customHeight="1">
      <c r="A25" s="233">
        <v>17</v>
      </c>
      <c r="B25" s="141" t="s">
        <v>1225</v>
      </c>
      <c r="C25" s="234">
        <v>655</v>
      </c>
      <c r="D25" s="235">
        <v>34838</v>
      </c>
      <c r="E25" s="236" t="s">
        <v>1754</v>
      </c>
      <c r="F25" s="236" t="s">
        <v>1744</v>
      </c>
      <c r="G25" s="224" t="s">
        <v>2293</v>
      </c>
      <c r="H25" s="224"/>
      <c r="I25" s="224"/>
      <c r="J25" s="225" t="s">
        <v>2293</v>
      </c>
      <c r="K25" s="226"/>
      <c r="L25" s="226"/>
      <c r="M25" s="224"/>
      <c r="N25" s="227"/>
      <c r="O25" s="224"/>
      <c r="P25" s="226" t="s">
        <v>2293</v>
      </c>
      <c r="Q25" s="226"/>
      <c r="R25" s="226"/>
      <c r="S25" s="224" t="s">
        <v>2293</v>
      </c>
      <c r="T25" s="224"/>
      <c r="U25" s="224"/>
      <c r="V25" s="226" t="s">
        <v>2240</v>
      </c>
      <c r="W25" s="226" t="s">
        <v>2240</v>
      </c>
      <c r="X25" s="226" t="s">
        <v>2240</v>
      </c>
      <c r="Y25" s="224"/>
      <c r="Z25" s="224"/>
      <c r="AA25" s="224"/>
      <c r="AB25" s="226"/>
      <c r="AC25" s="226"/>
      <c r="AD25" s="226"/>
      <c r="AE25" s="224"/>
      <c r="AF25" s="224"/>
      <c r="AG25" s="224"/>
      <c r="AH25" s="226"/>
      <c r="AI25" s="226"/>
      <c r="AJ25" s="226"/>
      <c r="AK25" s="224"/>
      <c r="AL25" s="224"/>
      <c r="AM25" s="224"/>
      <c r="AN25" s="226"/>
      <c r="AO25" s="226"/>
      <c r="AP25" s="226"/>
      <c r="AQ25" s="224"/>
      <c r="AR25" s="224"/>
      <c r="AS25" s="224"/>
      <c r="AT25" s="226"/>
      <c r="AU25" s="228"/>
      <c r="AV25" s="228"/>
      <c r="AW25" s="229"/>
      <c r="AX25" s="229"/>
      <c r="AY25" s="229"/>
      <c r="AZ25" s="228"/>
      <c r="BA25" s="228"/>
      <c r="BB25" s="228"/>
      <c r="BC25" s="229"/>
      <c r="BD25" s="229"/>
      <c r="BE25" s="229"/>
      <c r="BF25" s="228"/>
      <c r="BG25" s="228"/>
      <c r="BH25" s="228"/>
      <c r="BI25" s="229"/>
      <c r="BJ25" s="229"/>
      <c r="BK25" s="229"/>
      <c r="BL25" s="228"/>
      <c r="BM25" s="228"/>
      <c r="BN25" s="228"/>
      <c r="BO25" s="174">
        <v>165</v>
      </c>
      <c r="BP25" s="211">
        <v>11</v>
      </c>
      <c r="BQ25" s="58"/>
      <c r="BV25" s="196"/>
      <c r="BW25" s="194"/>
    </row>
    <row r="26" spans="1:75" s="18" customFormat="1" ht="54" customHeight="1">
      <c r="A26" s="233">
        <v>18</v>
      </c>
      <c r="B26" s="141" t="s">
        <v>1226</v>
      </c>
      <c r="C26" s="234">
        <v>669</v>
      </c>
      <c r="D26" s="235">
        <v>34376</v>
      </c>
      <c r="E26" s="236" t="s">
        <v>1765</v>
      </c>
      <c r="F26" s="236" t="s">
        <v>1756</v>
      </c>
      <c r="G26" s="224" t="s">
        <v>2293</v>
      </c>
      <c r="H26" s="224"/>
      <c r="I26" s="224"/>
      <c r="J26" s="225" t="s">
        <v>2293</v>
      </c>
      <c r="K26" s="226"/>
      <c r="L26" s="226"/>
      <c r="M26" s="224" t="s">
        <v>2293</v>
      </c>
      <c r="N26" s="227"/>
      <c r="O26" s="224"/>
      <c r="P26" s="226" t="s">
        <v>2240</v>
      </c>
      <c r="Q26" s="226" t="s">
        <v>2293</v>
      </c>
      <c r="R26" s="226"/>
      <c r="S26" s="224" t="s">
        <v>2293</v>
      </c>
      <c r="T26" s="224"/>
      <c r="U26" s="224"/>
      <c r="V26" s="226" t="s">
        <v>2240</v>
      </c>
      <c r="W26" s="226" t="s">
        <v>2240</v>
      </c>
      <c r="X26" s="226" t="s">
        <v>2240</v>
      </c>
      <c r="Y26" s="224"/>
      <c r="Z26" s="224"/>
      <c r="AA26" s="224"/>
      <c r="AB26" s="226"/>
      <c r="AC26" s="226"/>
      <c r="AD26" s="226"/>
      <c r="AE26" s="224"/>
      <c r="AF26" s="224"/>
      <c r="AG26" s="224"/>
      <c r="AH26" s="226"/>
      <c r="AI26" s="226"/>
      <c r="AJ26" s="226"/>
      <c r="AK26" s="224"/>
      <c r="AL26" s="224"/>
      <c r="AM26" s="224"/>
      <c r="AN26" s="226"/>
      <c r="AO26" s="226"/>
      <c r="AP26" s="226"/>
      <c r="AQ26" s="224"/>
      <c r="AR26" s="224"/>
      <c r="AS26" s="224"/>
      <c r="AT26" s="226"/>
      <c r="AU26" s="228"/>
      <c r="AV26" s="228"/>
      <c r="AW26" s="229"/>
      <c r="AX26" s="229"/>
      <c r="AY26" s="229"/>
      <c r="AZ26" s="228"/>
      <c r="BA26" s="228"/>
      <c r="BB26" s="228"/>
      <c r="BC26" s="229"/>
      <c r="BD26" s="229"/>
      <c r="BE26" s="229"/>
      <c r="BF26" s="228"/>
      <c r="BG26" s="228"/>
      <c r="BH26" s="228"/>
      <c r="BI26" s="229"/>
      <c r="BJ26" s="229"/>
      <c r="BK26" s="229"/>
      <c r="BL26" s="228"/>
      <c r="BM26" s="228"/>
      <c r="BN26" s="228"/>
      <c r="BO26" s="174">
        <v>165</v>
      </c>
      <c r="BP26" s="211">
        <v>10</v>
      </c>
      <c r="BQ26" s="58"/>
      <c r="BV26" s="196"/>
      <c r="BW26" s="194"/>
    </row>
    <row r="27" spans="1:75" s="18" customFormat="1" ht="54" customHeight="1">
      <c r="A27" s="233">
        <v>19</v>
      </c>
      <c r="B27" s="141" t="s">
        <v>1227</v>
      </c>
      <c r="C27" s="234">
        <v>739</v>
      </c>
      <c r="D27" s="235">
        <v>35058</v>
      </c>
      <c r="E27" s="236" t="s">
        <v>1831</v>
      </c>
      <c r="F27" s="236" t="s">
        <v>1832</v>
      </c>
      <c r="G27" s="224" t="s">
        <v>2293</v>
      </c>
      <c r="H27" s="224"/>
      <c r="I27" s="224"/>
      <c r="J27" s="225" t="s">
        <v>2293</v>
      </c>
      <c r="K27" s="226"/>
      <c r="L27" s="226"/>
      <c r="M27" s="224" t="s">
        <v>2293</v>
      </c>
      <c r="N27" s="227"/>
      <c r="O27" s="224"/>
      <c r="P27" s="226" t="s">
        <v>2293</v>
      </c>
      <c r="Q27" s="226"/>
      <c r="R27" s="226"/>
      <c r="S27" s="224" t="s">
        <v>2240</v>
      </c>
      <c r="T27" s="224" t="s">
        <v>2293</v>
      </c>
      <c r="U27" s="224"/>
      <c r="V27" s="226" t="s">
        <v>2240</v>
      </c>
      <c r="W27" s="226" t="s">
        <v>2240</v>
      </c>
      <c r="X27" s="226" t="s">
        <v>2240</v>
      </c>
      <c r="Y27" s="224"/>
      <c r="Z27" s="224"/>
      <c r="AA27" s="224"/>
      <c r="AB27" s="226"/>
      <c r="AC27" s="226"/>
      <c r="AD27" s="226"/>
      <c r="AE27" s="224"/>
      <c r="AF27" s="224"/>
      <c r="AG27" s="224"/>
      <c r="AH27" s="226"/>
      <c r="AI27" s="226"/>
      <c r="AJ27" s="226"/>
      <c r="AK27" s="224"/>
      <c r="AL27" s="224"/>
      <c r="AM27" s="224"/>
      <c r="AN27" s="226"/>
      <c r="AO27" s="226"/>
      <c r="AP27" s="226"/>
      <c r="AQ27" s="224"/>
      <c r="AR27" s="224"/>
      <c r="AS27" s="224"/>
      <c r="AT27" s="226"/>
      <c r="AU27" s="228"/>
      <c r="AV27" s="228"/>
      <c r="AW27" s="229"/>
      <c r="AX27" s="229"/>
      <c r="AY27" s="229"/>
      <c r="AZ27" s="228"/>
      <c r="BA27" s="228"/>
      <c r="BB27" s="228"/>
      <c r="BC27" s="229"/>
      <c r="BD27" s="229"/>
      <c r="BE27" s="229"/>
      <c r="BF27" s="228"/>
      <c r="BG27" s="228"/>
      <c r="BH27" s="228"/>
      <c r="BI27" s="229"/>
      <c r="BJ27" s="229"/>
      <c r="BK27" s="229"/>
      <c r="BL27" s="228"/>
      <c r="BM27" s="228"/>
      <c r="BN27" s="228"/>
      <c r="BO27" s="174">
        <v>165</v>
      </c>
      <c r="BP27" s="211">
        <v>9</v>
      </c>
      <c r="BQ27" s="58"/>
      <c r="BV27" s="196"/>
      <c r="BW27" s="194"/>
    </row>
    <row r="28" spans="1:75" s="18" customFormat="1" ht="54" customHeight="1">
      <c r="A28" s="233">
        <v>20</v>
      </c>
      <c r="B28" s="141" t="s">
        <v>1228</v>
      </c>
      <c r="C28" s="234">
        <v>612</v>
      </c>
      <c r="D28" s="235">
        <v>34458</v>
      </c>
      <c r="E28" s="236" t="s">
        <v>1706</v>
      </c>
      <c r="F28" s="236" t="s">
        <v>1700</v>
      </c>
      <c r="G28" s="224" t="s">
        <v>2293</v>
      </c>
      <c r="H28" s="224"/>
      <c r="I28" s="224"/>
      <c r="J28" s="225" t="s">
        <v>2293</v>
      </c>
      <c r="K28" s="226"/>
      <c r="L28" s="226"/>
      <c r="M28" s="224" t="s">
        <v>2240</v>
      </c>
      <c r="N28" s="227" t="s">
        <v>2293</v>
      </c>
      <c r="O28" s="224"/>
      <c r="P28" s="226" t="s">
        <v>2240</v>
      </c>
      <c r="Q28" s="226" t="s">
        <v>2293</v>
      </c>
      <c r="R28" s="226"/>
      <c r="S28" s="224" t="s">
        <v>2240</v>
      </c>
      <c r="T28" s="224" t="s">
        <v>2240</v>
      </c>
      <c r="U28" s="224" t="s">
        <v>2240</v>
      </c>
      <c r="V28" s="226"/>
      <c r="W28" s="226"/>
      <c r="X28" s="226"/>
      <c r="Y28" s="224"/>
      <c r="Z28" s="224"/>
      <c r="AA28" s="224"/>
      <c r="AB28" s="226"/>
      <c r="AC28" s="226"/>
      <c r="AD28" s="226"/>
      <c r="AE28" s="224"/>
      <c r="AF28" s="224"/>
      <c r="AG28" s="224"/>
      <c r="AH28" s="226"/>
      <c r="AI28" s="226"/>
      <c r="AJ28" s="226"/>
      <c r="AK28" s="224"/>
      <c r="AL28" s="224"/>
      <c r="AM28" s="224"/>
      <c r="AN28" s="226"/>
      <c r="AO28" s="226"/>
      <c r="AP28" s="226"/>
      <c r="AQ28" s="224"/>
      <c r="AR28" s="224"/>
      <c r="AS28" s="224"/>
      <c r="AT28" s="226"/>
      <c r="AU28" s="228"/>
      <c r="AV28" s="228"/>
      <c r="AW28" s="229"/>
      <c r="AX28" s="229"/>
      <c r="AY28" s="229"/>
      <c r="AZ28" s="228"/>
      <c r="BA28" s="228"/>
      <c r="BB28" s="228"/>
      <c r="BC28" s="229"/>
      <c r="BD28" s="229"/>
      <c r="BE28" s="229"/>
      <c r="BF28" s="228"/>
      <c r="BG28" s="228"/>
      <c r="BH28" s="228"/>
      <c r="BI28" s="229"/>
      <c r="BJ28" s="229"/>
      <c r="BK28" s="229"/>
      <c r="BL28" s="228"/>
      <c r="BM28" s="228"/>
      <c r="BN28" s="228"/>
      <c r="BO28" s="174">
        <v>160</v>
      </c>
      <c r="BP28" s="211">
        <v>8</v>
      </c>
      <c r="BQ28" s="58"/>
      <c r="BV28" s="196">
        <v>102</v>
      </c>
      <c r="BW28" s="194">
        <v>22</v>
      </c>
    </row>
    <row r="29" spans="1:75" s="18" customFormat="1" ht="54" customHeight="1">
      <c r="A29" s="233">
        <v>21</v>
      </c>
      <c r="B29" s="141" t="s">
        <v>1229</v>
      </c>
      <c r="C29" s="234">
        <v>812</v>
      </c>
      <c r="D29" s="235" t="s">
        <v>1933</v>
      </c>
      <c r="E29" s="236" t="s">
        <v>1934</v>
      </c>
      <c r="F29" s="236" t="s">
        <v>1918</v>
      </c>
      <c r="G29" s="224" t="s">
        <v>2293</v>
      </c>
      <c r="H29" s="224"/>
      <c r="I29" s="224"/>
      <c r="J29" s="225" t="s">
        <v>2240</v>
      </c>
      <c r="K29" s="226" t="s">
        <v>2240</v>
      </c>
      <c r="L29" s="226" t="s">
        <v>2240</v>
      </c>
      <c r="M29" s="224"/>
      <c r="N29" s="227"/>
      <c r="O29" s="224"/>
      <c r="P29" s="226"/>
      <c r="Q29" s="226"/>
      <c r="R29" s="226"/>
      <c r="S29" s="224"/>
      <c r="T29" s="224"/>
      <c r="U29" s="224"/>
      <c r="V29" s="226"/>
      <c r="W29" s="226"/>
      <c r="X29" s="226"/>
      <c r="Y29" s="224"/>
      <c r="Z29" s="224"/>
      <c r="AA29" s="224"/>
      <c r="AB29" s="226"/>
      <c r="AC29" s="226"/>
      <c r="AD29" s="226"/>
      <c r="AE29" s="224"/>
      <c r="AF29" s="224"/>
      <c r="AG29" s="224"/>
      <c r="AH29" s="226"/>
      <c r="AI29" s="226"/>
      <c r="AJ29" s="226"/>
      <c r="AK29" s="224"/>
      <c r="AL29" s="224"/>
      <c r="AM29" s="224"/>
      <c r="AN29" s="226"/>
      <c r="AO29" s="226"/>
      <c r="AP29" s="226"/>
      <c r="AQ29" s="224"/>
      <c r="AR29" s="224"/>
      <c r="AS29" s="224"/>
      <c r="AT29" s="226"/>
      <c r="AU29" s="228"/>
      <c r="AV29" s="228"/>
      <c r="AW29" s="229"/>
      <c r="AX29" s="229"/>
      <c r="AY29" s="229"/>
      <c r="AZ29" s="228"/>
      <c r="BA29" s="228"/>
      <c r="BB29" s="228"/>
      <c r="BC29" s="229"/>
      <c r="BD29" s="229"/>
      <c r="BE29" s="229"/>
      <c r="BF29" s="228"/>
      <c r="BG29" s="228"/>
      <c r="BH29" s="228"/>
      <c r="BI29" s="229"/>
      <c r="BJ29" s="229"/>
      <c r="BK29" s="229"/>
      <c r="BL29" s="228"/>
      <c r="BM29" s="228"/>
      <c r="BN29" s="228"/>
      <c r="BO29" s="174">
        <v>145</v>
      </c>
      <c r="BP29" s="211">
        <v>6.5</v>
      </c>
      <c r="BQ29" s="58"/>
      <c r="BV29" s="196">
        <v>104</v>
      </c>
      <c r="BW29" s="194">
        <v>23</v>
      </c>
    </row>
    <row r="30" spans="1:75" s="18" customFormat="1" ht="54" customHeight="1">
      <c r="A30" s="233">
        <v>21</v>
      </c>
      <c r="B30" s="141" t="s">
        <v>1230</v>
      </c>
      <c r="C30" s="234">
        <v>863</v>
      </c>
      <c r="D30" s="235">
        <v>34967</v>
      </c>
      <c r="E30" s="236" t="s">
        <v>1996</v>
      </c>
      <c r="F30" s="236" t="s">
        <v>1986</v>
      </c>
      <c r="G30" s="224" t="s">
        <v>2293</v>
      </c>
      <c r="H30" s="224"/>
      <c r="I30" s="224"/>
      <c r="J30" s="225" t="s">
        <v>2240</v>
      </c>
      <c r="K30" s="226" t="s">
        <v>2240</v>
      </c>
      <c r="L30" s="226" t="s">
        <v>2240</v>
      </c>
      <c r="M30" s="224"/>
      <c r="N30" s="227"/>
      <c r="O30" s="224"/>
      <c r="P30" s="226"/>
      <c r="Q30" s="226"/>
      <c r="R30" s="226"/>
      <c r="S30" s="224"/>
      <c r="T30" s="224"/>
      <c r="U30" s="224"/>
      <c r="V30" s="226"/>
      <c r="W30" s="226"/>
      <c r="X30" s="226"/>
      <c r="Y30" s="224"/>
      <c r="Z30" s="224"/>
      <c r="AA30" s="224"/>
      <c r="AB30" s="226"/>
      <c r="AC30" s="226"/>
      <c r="AD30" s="226"/>
      <c r="AE30" s="224"/>
      <c r="AF30" s="224"/>
      <c r="AG30" s="224"/>
      <c r="AH30" s="226"/>
      <c r="AI30" s="226"/>
      <c r="AJ30" s="226"/>
      <c r="AK30" s="224"/>
      <c r="AL30" s="224"/>
      <c r="AM30" s="224"/>
      <c r="AN30" s="226"/>
      <c r="AO30" s="226"/>
      <c r="AP30" s="226"/>
      <c r="AQ30" s="224"/>
      <c r="AR30" s="224"/>
      <c r="AS30" s="224"/>
      <c r="AT30" s="226"/>
      <c r="AU30" s="228"/>
      <c r="AV30" s="228"/>
      <c r="AW30" s="229"/>
      <c r="AX30" s="229"/>
      <c r="AY30" s="229"/>
      <c r="AZ30" s="228"/>
      <c r="BA30" s="228"/>
      <c r="BB30" s="228"/>
      <c r="BC30" s="229"/>
      <c r="BD30" s="229"/>
      <c r="BE30" s="229"/>
      <c r="BF30" s="228"/>
      <c r="BG30" s="228"/>
      <c r="BH30" s="228"/>
      <c r="BI30" s="229"/>
      <c r="BJ30" s="229"/>
      <c r="BK30" s="229"/>
      <c r="BL30" s="228"/>
      <c r="BM30" s="228"/>
      <c r="BN30" s="228"/>
      <c r="BO30" s="174">
        <v>145</v>
      </c>
      <c r="BP30" s="211">
        <v>6.5</v>
      </c>
      <c r="BQ30" s="58"/>
      <c r="BV30" s="196">
        <v>106</v>
      </c>
      <c r="BW30" s="194">
        <v>24</v>
      </c>
    </row>
    <row r="31" spans="1:75" s="18" customFormat="1" ht="54" customHeight="1">
      <c r="A31" s="233" t="s">
        <v>2241</v>
      </c>
      <c r="B31" s="141" t="s">
        <v>1231</v>
      </c>
      <c r="C31" s="234">
        <v>824</v>
      </c>
      <c r="D31" s="235">
        <v>33610</v>
      </c>
      <c r="E31" s="236" t="s">
        <v>1952</v>
      </c>
      <c r="F31" s="236" t="s">
        <v>1948</v>
      </c>
      <c r="G31" s="224" t="s">
        <v>2240</v>
      </c>
      <c r="H31" s="224" t="s">
        <v>2240</v>
      </c>
      <c r="I31" s="224" t="s">
        <v>2240</v>
      </c>
      <c r="J31" s="225"/>
      <c r="K31" s="226"/>
      <c r="L31" s="226"/>
      <c r="M31" s="224"/>
      <c r="N31" s="227"/>
      <c r="O31" s="224"/>
      <c r="P31" s="226"/>
      <c r="Q31" s="226"/>
      <c r="R31" s="226"/>
      <c r="S31" s="224"/>
      <c r="T31" s="224"/>
      <c r="U31" s="224"/>
      <c r="V31" s="226"/>
      <c r="W31" s="226"/>
      <c r="X31" s="226"/>
      <c r="Y31" s="224"/>
      <c r="Z31" s="224"/>
      <c r="AA31" s="224"/>
      <c r="AB31" s="226"/>
      <c r="AC31" s="226"/>
      <c r="AD31" s="226"/>
      <c r="AE31" s="224"/>
      <c r="AF31" s="224"/>
      <c r="AG31" s="224"/>
      <c r="AH31" s="226"/>
      <c r="AI31" s="226"/>
      <c r="AJ31" s="226"/>
      <c r="AK31" s="224"/>
      <c r="AL31" s="224"/>
      <c r="AM31" s="224"/>
      <c r="AN31" s="226"/>
      <c r="AO31" s="226"/>
      <c r="AP31" s="226"/>
      <c r="AQ31" s="224"/>
      <c r="AR31" s="224"/>
      <c r="AS31" s="224"/>
      <c r="AT31" s="226"/>
      <c r="AU31" s="228"/>
      <c r="AV31" s="228"/>
      <c r="AW31" s="229"/>
      <c r="AX31" s="229"/>
      <c r="AY31" s="229"/>
      <c r="AZ31" s="228"/>
      <c r="BA31" s="228"/>
      <c r="BB31" s="228"/>
      <c r="BC31" s="229"/>
      <c r="BD31" s="229"/>
      <c r="BE31" s="229"/>
      <c r="BF31" s="228"/>
      <c r="BG31" s="228"/>
      <c r="BH31" s="228"/>
      <c r="BI31" s="229"/>
      <c r="BJ31" s="229"/>
      <c r="BK31" s="229"/>
      <c r="BL31" s="228"/>
      <c r="BM31" s="228"/>
      <c r="BN31" s="228"/>
      <c r="BO31" s="174" t="s">
        <v>2242</v>
      </c>
      <c r="BP31" s="211"/>
      <c r="BQ31" s="58"/>
      <c r="BV31" s="196">
        <v>108</v>
      </c>
      <c r="BW31" s="194">
        <v>25</v>
      </c>
    </row>
    <row r="32" spans="1:75" s="18" customFormat="1" ht="54" customHeight="1">
      <c r="A32" s="233" t="s">
        <v>2241</v>
      </c>
      <c r="B32" s="141" t="s">
        <v>1232</v>
      </c>
      <c r="C32" s="234">
        <v>692</v>
      </c>
      <c r="D32" s="235">
        <v>0</v>
      </c>
      <c r="E32" s="236" t="s">
        <v>1786</v>
      </c>
      <c r="F32" s="236" t="s">
        <v>1784</v>
      </c>
      <c r="G32" s="224"/>
      <c r="H32" s="224"/>
      <c r="I32" s="224"/>
      <c r="J32" s="225"/>
      <c r="K32" s="226"/>
      <c r="L32" s="226"/>
      <c r="M32" s="224"/>
      <c r="N32" s="227"/>
      <c r="O32" s="224"/>
      <c r="P32" s="226"/>
      <c r="Q32" s="226"/>
      <c r="R32" s="226"/>
      <c r="S32" s="224" t="s">
        <v>2240</v>
      </c>
      <c r="T32" s="224" t="s">
        <v>2240</v>
      </c>
      <c r="U32" s="224" t="s">
        <v>2240</v>
      </c>
      <c r="V32" s="226"/>
      <c r="W32" s="226"/>
      <c r="X32" s="226"/>
      <c r="Y32" s="224"/>
      <c r="Z32" s="224"/>
      <c r="AA32" s="224"/>
      <c r="AB32" s="226"/>
      <c r="AC32" s="226"/>
      <c r="AD32" s="226"/>
      <c r="AE32" s="224"/>
      <c r="AF32" s="224"/>
      <c r="AG32" s="224"/>
      <c r="AH32" s="226"/>
      <c r="AI32" s="226"/>
      <c r="AJ32" s="226"/>
      <c r="AK32" s="224"/>
      <c r="AL32" s="224"/>
      <c r="AM32" s="224"/>
      <c r="AN32" s="226"/>
      <c r="AO32" s="226"/>
      <c r="AP32" s="226"/>
      <c r="AQ32" s="224"/>
      <c r="AR32" s="224"/>
      <c r="AS32" s="224"/>
      <c r="AT32" s="226"/>
      <c r="AU32" s="228"/>
      <c r="AV32" s="228"/>
      <c r="AW32" s="229"/>
      <c r="AX32" s="229"/>
      <c r="AY32" s="229"/>
      <c r="AZ32" s="228"/>
      <c r="BA32" s="228"/>
      <c r="BB32" s="228"/>
      <c r="BC32" s="229"/>
      <c r="BD32" s="229"/>
      <c r="BE32" s="229"/>
      <c r="BF32" s="228"/>
      <c r="BG32" s="228"/>
      <c r="BH32" s="228"/>
      <c r="BI32" s="229"/>
      <c r="BJ32" s="229"/>
      <c r="BK32" s="229"/>
      <c r="BL32" s="228"/>
      <c r="BM32" s="228"/>
      <c r="BN32" s="228"/>
      <c r="BO32" s="174" t="s">
        <v>2242</v>
      </c>
      <c r="BP32" s="211"/>
      <c r="BQ32" s="58"/>
      <c r="BV32" s="196">
        <v>110</v>
      </c>
      <c r="BW32" s="194">
        <v>26</v>
      </c>
    </row>
    <row r="33" spans="1:75" s="18" customFormat="1" ht="54" customHeight="1">
      <c r="A33" s="233" t="s">
        <v>2241</v>
      </c>
      <c r="B33" s="141" t="s">
        <v>1233</v>
      </c>
      <c r="C33" s="234">
        <v>555</v>
      </c>
      <c r="D33" s="235">
        <v>34851</v>
      </c>
      <c r="E33" s="236" t="s">
        <v>1658</v>
      </c>
      <c r="F33" s="236" t="s">
        <v>1648</v>
      </c>
      <c r="G33" s="224"/>
      <c r="H33" s="224"/>
      <c r="I33" s="224"/>
      <c r="J33" s="225"/>
      <c r="K33" s="226"/>
      <c r="L33" s="226"/>
      <c r="M33" s="224"/>
      <c r="N33" s="227"/>
      <c r="O33" s="224"/>
      <c r="P33" s="226"/>
      <c r="Q33" s="226"/>
      <c r="R33" s="226"/>
      <c r="S33" s="224" t="s">
        <v>2240</v>
      </c>
      <c r="T33" s="224" t="s">
        <v>2240</v>
      </c>
      <c r="U33" s="224" t="s">
        <v>2240</v>
      </c>
      <c r="V33" s="226"/>
      <c r="W33" s="226"/>
      <c r="X33" s="226"/>
      <c r="Y33" s="224"/>
      <c r="Z33" s="224"/>
      <c r="AA33" s="224"/>
      <c r="AB33" s="226"/>
      <c r="AC33" s="226"/>
      <c r="AD33" s="226"/>
      <c r="AE33" s="224"/>
      <c r="AF33" s="224"/>
      <c r="AG33" s="224"/>
      <c r="AH33" s="226"/>
      <c r="AI33" s="226"/>
      <c r="AJ33" s="226"/>
      <c r="AK33" s="224"/>
      <c r="AL33" s="224"/>
      <c r="AM33" s="224"/>
      <c r="AN33" s="226"/>
      <c r="AO33" s="226"/>
      <c r="AP33" s="226"/>
      <c r="AQ33" s="224"/>
      <c r="AR33" s="224"/>
      <c r="AS33" s="224"/>
      <c r="AT33" s="226"/>
      <c r="AU33" s="228"/>
      <c r="AV33" s="228"/>
      <c r="AW33" s="229"/>
      <c r="AX33" s="229"/>
      <c r="AY33" s="229"/>
      <c r="AZ33" s="228"/>
      <c r="BA33" s="228"/>
      <c r="BB33" s="228"/>
      <c r="BC33" s="229"/>
      <c r="BD33" s="229"/>
      <c r="BE33" s="229"/>
      <c r="BF33" s="228"/>
      <c r="BG33" s="228"/>
      <c r="BH33" s="228"/>
      <c r="BI33" s="229"/>
      <c r="BJ33" s="229"/>
      <c r="BK33" s="229"/>
      <c r="BL33" s="228"/>
      <c r="BM33" s="228"/>
      <c r="BN33" s="228"/>
      <c r="BO33" s="174" t="s">
        <v>2242</v>
      </c>
      <c r="BP33" s="211"/>
      <c r="BQ33" s="58"/>
      <c r="BV33" s="196"/>
      <c r="BW33" s="194"/>
    </row>
    <row r="34" spans="1:75" s="18" customFormat="1" ht="54" customHeight="1">
      <c r="A34" s="233" t="s">
        <v>2241</v>
      </c>
      <c r="B34" s="141" t="s">
        <v>2190</v>
      </c>
      <c r="C34" s="234">
        <v>550</v>
      </c>
      <c r="D34" s="235">
        <v>34719</v>
      </c>
      <c r="E34" s="236" t="s">
        <v>2061</v>
      </c>
      <c r="F34" s="236" t="s">
        <v>2054</v>
      </c>
      <c r="G34" s="224"/>
      <c r="H34" s="224"/>
      <c r="I34" s="224"/>
      <c r="J34" s="225"/>
      <c r="K34" s="226"/>
      <c r="L34" s="226"/>
      <c r="M34" s="224"/>
      <c r="N34" s="227"/>
      <c r="O34" s="224"/>
      <c r="P34" s="226"/>
      <c r="Q34" s="226"/>
      <c r="R34" s="226"/>
      <c r="S34" s="224"/>
      <c r="T34" s="224"/>
      <c r="U34" s="224"/>
      <c r="V34" s="226"/>
      <c r="W34" s="226"/>
      <c r="X34" s="226"/>
      <c r="Y34" s="224"/>
      <c r="Z34" s="224"/>
      <c r="AA34" s="224"/>
      <c r="AB34" s="226"/>
      <c r="AC34" s="226"/>
      <c r="AD34" s="226"/>
      <c r="AE34" s="224"/>
      <c r="AF34" s="224"/>
      <c r="AG34" s="224"/>
      <c r="AH34" s="226"/>
      <c r="AI34" s="226"/>
      <c r="AJ34" s="226"/>
      <c r="AK34" s="224"/>
      <c r="AL34" s="224"/>
      <c r="AM34" s="224"/>
      <c r="AN34" s="226"/>
      <c r="AO34" s="226"/>
      <c r="AP34" s="226"/>
      <c r="AQ34" s="224"/>
      <c r="AR34" s="224"/>
      <c r="AS34" s="224"/>
      <c r="AT34" s="226"/>
      <c r="AU34" s="228"/>
      <c r="AV34" s="228"/>
      <c r="AW34" s="229"/>
      <c r="AX34" s="229"/>
      <c r="AY34" s="229"/>
      <c r="AZ34" s="228"/>
      <c r="BA34" s="228"/>
      <c r="BB34" s="228"/>
      <c r="BC34" s="229"/>
      <c r="BD34" s="229"/>
      <c r="BE34" s="229"/>
      <c r="BF34" s="228"/>
      <c r="BG34" s="228"/>
      <c r="BH34" s="228"/>
      <c r="BI34" s="229"/>
      <c r="BJ34" s="229"/>
      <c r="BK34" s="229"/>
      <c r="BL34" s="228"/>
      <c r="BM34" s="228"/>
      <c r="BN34" s="228"/>
      <c r="BO34" s="174" t="s">
        <v>2255</v>
      </c>
      <c r="BP34" s="211"/>
      <c r="BQ34" s="58"/>
      <c r="BV34" s="196">
        <v>112</v>
      </c>
      <c r="BW34" s="194">
        <v>27</v>
      </c>
    </row>
    <row r="35" spans="1:75" ht="9" customHeight="1">
      <c r="E35" s="41"/>
      <c r="BV35" s="196">
        <v>123</v>
      </c>
      <c r="BW35" s="194">
        <v>33</v>
      </c>
    </row>
    <row r="36" spans="1:75">
      <c r="F36" s="3" t="s">
        <v>1962</v>
      </c>
      <c r="BV36" s="196">
        <v>175</v>
      </c>
      <c r="BW36" s="194">
        <v>85</v>
      </c>
    </row>
    <row r="37" spans="1:75">
      <c r="F37" s="3" t="s">
        <v>1769</v>
      </c>
      <c r="BV37" s="196">
        <v>176</v>
      </c>
      <c r="BW37" s="194">
        <v>86</v>
      </c>
    </row>
    <row r="38" spans="1:75">
      <c r="F38" s="3" t="s">
        <v>1691</v>
      </c>
      <c r="BV38" s="196">
        <v>177</v>
      </c>
      <c r="BW38" s="194">
        <v>87</v>
      </c>
    </row>
    <row r="39" spans="1:75">
      <c r="F39" s="3" t="s">
        <v>1648</v>
      </c>
      <c r="BV39" s="196">
        <v>178</v>
      </c>
      <c r="BW39" s="194">
        <v>88</v>
      </c>
    </row>
    <row r="40" spans="1:75">
      <c r="F40" s="3" t="s">
        <v>1816</v>
      </c>
      <c r="BV40" s="196">
        <v>179</v>
      </c>
      <c r="BW40" s="194">
        <v>89</v>
      </c>
    </row>
    <row r="41" spans="1:75">
      <c r="F41" s="3" t="s">
        <v>1795</v>
      </c>
      <c r="BV41" s="196">
        <v>180</v>
      </c>
      <c r="BW41" s="194">
        <v>90</v>
      </c>
    </row>
    <row r="42" spans="1:75">
      <c r="F42" s="3" t="s">
        <v>1874</v>
      </c>
      <c r="BW42" s="194">
        <v>91</v>
      </c>
    </row>
    <row r="43" spans="1:75">
      <c r="F43" s="3" t="s">
        <v>1719</v>
      </c>
      <c r="BV43" s="196">
        <v>181</v>
      </c>
      <c r="BW43" s="194">
        <v>92</v>
      </c>
    </row>
    <row r="44" spans="1:75">
      <c r="F44" s="3" t="s">
        <v>1665</v>
      </c>
      <c r="BW44" s="194">
        <v>93</v>
      </c>
    </row>
    <row r="45" spans="1:75">
      <c r="F45" s="3" t="s">
        <v>1973</v>
      </c>
      <c r="BV45" s="196">
        <v>182</v>
      </c>
      <c r="BW45" s="194">
        <v>94</v>
      </c>
    </row>
    <row r="46" spans="1:75">
      <c r="F46" s="3" t="s">
        <v>1756</v>
      </c>
      <c r="BW46" s="194">
        <v>95</v>
      </c>
    </row>
    <row r="47" spans="1:75">
      <c r="F47" s="3" t="s">
        <v>1700</v>
      </c>
      <c r="BO47" s="45" t="s">
        <v>2255</v>
      </c>
      <c r="BV47" s="195">
        <v>183</v>
      </c>
      <c r="BW47" s="193">
        <v>96</v>
      </c>
    </row>
    <row r="48" spans="1:75">
      <c r="F48" s="3" t="s">
        <v>1660</v>
      </c>
      <c r="BV48" s="195"/>
      <c r="BW48" s="193">
        <v>97</v>
      </c>
    </row>
    <row r="49" spans="6:75">
      <c r="F49" s="3" t="s">
        <v>1806</v>
      </c>
      <c r="BV49" s="195">
        <v>184</v>
      </c>
      <c r="BW49" s="193">
        <v>98</v>
      </c>
    </row>
    <row r="50" spans="6:75">
      <c r="F50" s="3" t="s">
        <v>2054</v>
      </c>
      <c r="BV50" s="195"/>
      <c r="BW50" s="193">
        <v>99</v>
      </c>
    </row>
    <row r="51" spans="6:75">
      <c r="F51" s="3" t="s">
        <v>1870</v>
      </c>
      <c r="BV51" s="195">
        <v>185</v>
      </c>
      <c r="BW51" s="193">
        <v>100</v>
      </c>
    </row>
    <row r="52" spans="6:75">
      <c r="F52" s="3" t="s">
        <v>1675</v>
      </c>
    </row>
    <row r="53" spans="6:75">
      <c r="F53" s="3" t="s">
        <v>1832</v>
      </c>
    </row>
    <row r="54" spans="6:75">
      <c r="F54" s="3" t="s">
        <v>2062</v>
      </c>
    </row>
    <row r="55" spans="6:75">
      <c r="F55" s="3" t="s">
        <v>1999</v>
      </c>
    </row>
    <row r="56" spans="6:75">
      <c r="F56" s="3" t="s">
        <v>2064</v>
      </c>
    </row>
    <row r="57" spans="6:75">
      <c r="F57" s="3" t="s">
        <v>2026</v>
      </c>
    </row>
    <row r="58" spans="6:75">
      <c r="F58" s="3" t="s">
        <v>1986</v>
      </c>
    </row>
    <row r="59" spans="6:75">
      <c r="F59" s="3" t="s">
        <v>1918</v>
      </c>
    </row>
    <row r="60" spans="6:75">
      <c r="F60" s="3" t="s">
        <v>1849</v>
      </c>
    </row>
    <row r="61" spans="6:75">
      <c r="F61" s="3" t="s">
        <v>1940</v>
      </c>
    </row>
    <row r="62" spans="6:75">
      <c r="F62" s="3" t="s">
        <v>2029</v>
      </c>
    </row>
    <row r="63" spans="6:75">
      <c r="F63" s="3" t="s">
        <v>1846</v>
      </c>
    </row>
    <row r="64" spans="6:75">
      <c r="F64" s="3" t="s">
        <v>1858</v>
      </c>
    </row>
    <row r="65" spans="6:6">
      <c r="F65" s="3" t="s">
        <v>1709</v>
      </c>
    </row>
    <row r="66" spans="6:6">
      <c r="F66" s="3" t="s">
        <v>1784</v>
      </c>
    </row>
    <row r="67" spans="6:6">
      <c r="F67" s="3" t="s">
        <v>1732</v>
      </c>
    </row>
    <row r="68" spans="6:6">
      <c r="F68" s="3" t="s">
        <v>1677</v>
      </c>
    </row>
    <row r="69" spans="6:6">
      <c r="F69" s="3" t="s">
        <v>1955</v>
      </c>
    </row>
    <row r="70" spans="6:6">
      <c r="F70" s="3" t="s">
        <v>1772</v>
      </c>
    </row>
    <row r="71" spans="6:6">
      <c r="F71" s="3" t="s">
        <v>2070</v>
      </c>
    </row>
    <row r="72" spans="6:6">
      <c r="F72" s="3" t="s">
        <v>1903</v>
      </c>
    </row>
    <row r="73" spans="6:6">
      <c r="F73" s="3" t="s">
        <v>2040</v>
      </c>
    </row>
    <row r="74" spans="6:6">
      <c r="F74" s="3" t="s">
        <v>1744</v>
      </c>
    </row>
    <row r="75" spans="6:6">
      <c r="F75" s="3" t="s">
        <v>2073</v>
      </c>
    </row>
    <row r="76" spans="6:6">
      <c r="F76" s="3" t="s">
        <v>1828</v>
      </c>
    </row>
    <row r="77" spans="6:6">
      <c r="F77" s="3" t="s">
        <v>1942</v>
      </c>
    </row>
    <row r="78" spans="6:6">
      <c r="F78" s="3" t="s">
        <v>1887</v>
      </c>
    </row>
    <row r="79" spans="6:6">
      <c r="F79" s="3" t="s">
        <v>2066</v>
      </c>
    </row>
    <row r="80" spans="6:6">
      <c r="F80" s="3" t="s">
        <v>1948</v>
      </c>
    </row>
    <row r="81" spans="6:6">
      <c r="F81" s="3" t="s">
        <v>2258</v>
      </c>
    </row>
  </sheetData>
  <mergeCells count="44">
    <mergeCell ref="A1:BQ1"/>
    <mergeCell ref="A2:BQ2"/>
    <mergeCell ref="A3:D3"/>
    <mergeCell ref="E3:F3"/>
    <mergeCell ref="U3:X3"/>
    <mergeCell ref="AA3:AE3"/>
    <mergeCell ref="AW3:BB3"/>
    <mergeCell ref="BC3:BQ3"/>
    <mergeCell ref="AF3:AP3"/>
    <mergeCell ref="B6:B7"/>
    <mergeCell ref="C6:C7"/>
    <mergeCell ref="D6:D7"/>
    <mergeCell ref="E6:E7"/>
    <mergeCell ref="F6:F7"/>
    <mergeCell ref="M7:O7"/>
    <mergeCell ref="A4:D4"/>
    <mergeCell ref="E4:F4"/>
    <mergeCell ref="BO5:BQ5"/>
    <mergeCell ref="BI7:BK7"/>
    <mergeCell ref="BL7:BN7"/>
    <mergeCell ref="AQ7:AS7"/>
    <mergeCell ref="AT7:AV7"/>
    <mergeCell ref="AW4:BB4"/>
    <mergeCell ref="BC4:BQ4"/>
    <mergeCell ref="A6:A7"/>
    <mergeCell ref="BP6:BP7"/>
    <mergeCell ref="BQ6:BQ7"/>
    <mergeCell ref="AW7:AY7"/>
    <mergeCell ref="AZ7:BB7"/>
    <mergeCell ref="BC7:BE7"/>
    <mergeCell ref="BF7:BH7"/>
    <mergeCell ref="G6:BN6"/>
    <mergeCell ref="AB7:AD7"/>
    <mergeCell ref="AE7:AG7"/>
    <mergeCell ref="S7:U7"/>
    <mergeCell ref="AH7:AJ7"/>
    <mergeCell ref="AK7:AM7"/>
    <mergeCell ref="AN7:AP7"/>
    <mergeCell ref="G7:I7"/>
    <mergeCell ref="J7:L7"/>
    <mergeCell ref="BO6:BO7"/>
    <mergeCell ref="V7:X7"/>
    <mergeCell ref="Y7:AA7"/>
    <mergeCell ref="P7:R7"/>
  </mergeCells>
  <conditionalFormatting sqref="BO8:BO34">
    <cfRule type="cellIs" dxfId="51" priority="1" stopIfTrue="1" operator="between">
      <formula>220</formula>
      <formula>226</formula>
    </cfRule>
    <cfRule type="cellIs" dxfId="50" priority="2" stopIfTrue="1" operator="between">
      <formula>220</formula>
      <formula>225</formula>
    </cfRule>
  </conditionalFormatting>
  <printOptions horizontalCentered="1"/>
  <pageMargins left="0.27" right="0.15748031496062992" top="0.55118110236220474" bottom="0.27559055118110237" header="0.19685039370078741" footer="0.19685039370078741"/>
  <pageSetup paperSize="9" scale="30" orientation="landscape" r:id="rId1"/>
  <headerFooter scaleWithDoc="0" alignWithMargins="0"/>
  <drawing r:id="rId2"/>
</worksheet>
</file>

<file path=xl/worksheets/sheet4.xml><?xml version="1.0" encoding="utf-8"?>
<worksheet xmlns="http://schemas.openxmlformats.org/spreadsheetml/2006/main" xmlns:r="http://schemas.openxmlformats.org/officeDocument/2006/relationships">
  <sheetPr filterMode="1">
    <tabColor rgb="FFFFFF00"/>
  </sheetPr>
  <dimension ref="A1:L1135"/>
  <sheetViews>
    <sheetView view="pageBreakPreview" zoomScale="98" zoomScaleNormal="100" zoomScaleSheetLayoutView="98" workbookViewId="0">
      <selection activeCell="F1140" sqref="F1140"/>
    </sheetView>
  </sheetViews>
  <sheetFormatPr defaultRowHeight="15.75"/>
  <cols>
    <col min="1" max="1" width="6.140625" style="101" customWidth="1"/>
    <col min="2" max="2" width="16" style="160" customWidth="1"/>
    <col min="3" max="3" width="8.7109375" style="140" customWidth="1"/>
    <col min="4" max="4" width="16.85546875" style="103" hidden="1" customWidth="1"/>
    <col min="5" max="5" width="11.7109375" style="101" customWidth="1"/>
    <col min="6" max="6" width="32.7109375" style="98" customWidth="1"/>
    <col min="7" max="7" width="45.140625" style="169" customWidth="1"/>
    <col min="8" max="8" width="12.42578125" style="139" customWidth="1"/>
    <col min="9" max="9" width="9.5703125" style="104" customWidth="1"/>
    <col min="10" max="11" width="8.5703125" style="105" customWidth="1"/>
    <col min="12" max="12" width="8.5703125" style="103" customWidth="1"/>
    <col min="13" max="16384" width="9.140625" style="98"/>
  </cols>
  <sheetData>
    <row r="1" spans="1:12" ht="44.25" customHeight="1">
      <c r="A1" s="582" t="str">
        <f>'YARIŞMA BİLGİLERİ'!F19</f>
        <v>Türkiye Üniversiteler Atletizm Şampiyonası</v>
      </c>
      <c r="B1" s="582"/>
      <c r="C1" s="582"/>
      <c r="D1" s="582"/>
      <c r="E1" s="582"/>
      <c r="F1" s="583"/>
      <c r="G1" s="583"/>
      <c r="H1" s="583"/>
      <c r="I1" s="583"/>
      <c r="J1" s="582"/>
      <c r="K1" s="582"/>
      <c r="L1" s="582"/>
    </row>
    <row r="2" spans="1:12" ht="44.25" customHeight="1">
      <c r="A2" s="584" t="str">
        <f>'YARIŞMA BİLGİLERİ'!F21</f>
        <v>Erkekler</v>
      </c>
      <c r="B2" s="584"/>
      <c r="C2" s="584"/>
      <c r="D2" s="584"/>
      <c r="E2" s="584"/>
      <c r="F2" s="584"/>
      <c r="G2" s="159" t="s">
        <v>94</v>
      </c>
      <c r="H2" s="144"/>
      <c r="I2" s="585">
        <f ca="1">NOW()</f>
        <v>42135.868491782407</v>
      </c>
      <c r="J2" s="585"/>
      <c r="K2" s="585"/>
      <c r="L2" s="585"/>
    </row>
    <row r="3" spans="1:12" s="101" customFormat="1" ht="45" customHeight="1">
      <c r="A3" s="99" t="s">
        <v>24</v>
      </c>
      <c r="B3" s="100" t="s">
        <v>28</v>
      </c>
      <c r="C3" s="100" t="s">
        <v>85</v>
      </c>
      <c r="D3" s="100" t="s">
        <v>118</v>
      </c>
      <c r="E3" s="99" t="s">
        <v>20</v>
      </c>
      <c r="F3" s="99" t="s">
        <v>6</v>
      </c>
      <c r="G3" s="99" t="s">
        <v>2238</v>
      </c>
      <c r="H3" s="138" t="s">
        <v>124</v>
      </c>
      <c r="I3" s="135" t="s">
        <v>46</v>
      </c>
      <c r="J3" s="136" t="s">
        <v>121</v>
      </c>
      <c r="K3" s="136" t="s">
        <v>122</v>
      </c>
      <c r="L3" s="137" t="s">
        <v>123</v>
      </c>
    </row>
    <row r="4" spans="1:12" s="102" customFormat="1" ht="28.5" customHeight="1">
      <c r="A4" s="66">
        <v>1</v>
      </c>
      <c r="B4" s="176" t="str">
        <f t="shared" ref="B4:B12" si="0">CONCATENATE(H4,"-",J4,"-",K4)</f>
        <v>100M-4-4</v>
      </c>
      <c r="C4" s="161">
        <v>559</v>
      </c>
      <c r="D4" s="161"/>
      <c r="E4" s="213">
        <v>33064</v>
      </c>
      <c r="F4" s="214" t="s">
        <v>1647</v>
      </c>
      <c r="G4" s="168" t="s">
        <v>1648</v>
      </c>
      <c r="H4" s="164" t="s">
        <v>146</v>
      </c>
      <c r="I4" s="216"/>
      <c r="J4" s="166" t="s">
        <v>2140</v>
      </c>
      <c r="K4" s="166" t="s">
        <v>2140</v>
      </c>
      <c r="L4" s="167"/>
    </row>
    <row r="5" spans="1:12" s="102" customFormat="1" ht="28.5" customHeight="1">
      <c r="A5" s="66">
        <v>2</v>
      </c>
      <c r="B5" s="176" t="str">
        <f t="shared" si="0"/>
        <v>200M-4-4</v>
      </c>
      <c r="C5" s="161">
        <v>559</v>
      </c>
      <c r="D5" s="161"/>
      <c r="E5" s="213">
        <v>33065</v>
      </c>
      <c r="F5" s="214" t="s">
        <v>1647</v>
      </c>
      <c r="G5" s="168" t="s">
        <v>1648</v>
      </c>
      <c r="H5" s="164" t="s">
        <v>313</v>
      </c>
      <c r="I5" s="216"/>
      <c r="J5" s="166" t="s">
        <v>2140</v>
      </c>
      <c r="K5" s="166" t="s">
        <v>2140</v>
      </c>
      <c r="L5" s="167"/>
    </row>
    <row r="6" spans="1:12" s="102" customFormat="1" ht="28.5" customHeight="1">
      <c r="A6" s="66">
        <v>3</v>
      </c>
      <c r="B6" s="176" t="str">
        <f t="shared" si="0"/>
        <v>400M-1-3</v>
      </c>
      <c r="C6" s="161">
        <v>553</v>
      </c>
      <c r="D6" s="161"/>
      <c r="E6" s="213">
        <v>35183</v>
      </c>
      <c r="F6" s="214" t="s">
        <v>1649</v>
      </c>
      <c r="G6" s="168" t="s">
        <v>1648</v>
      </c>
      <c r="H6" s="164" t="s">
        <v>314</v>
      </c>
      <c r="I6" s="216"/>
      <c r="J6" s="166" t="s">
        <v>2144</v>
      </c>
      <c r="K6" s="166" t="s">
        <v>2141</v>
      </c>
      <c r="L6" s="167"/>
    </row>
    <row r="7" spans="1:12" s="102" customFormat="1" ht="28.5" customHeight="1">
      <c r="A7" s="66">
        <v>4</v>
      </c>
      <c r="B7" s="176" t="str">
        <f t="shared" si="0"/>
        <v>800M-1-1</v>
      </c>
      <c r="C7" s="161">
        <v>562</v>
      </c>
      <c r="D7" s="161"/>
      <c r="E7" s="213">
        <v>34738</v>
      </c>
      <c r="F7" s="214" t="s">
        <v>1650</v>
      </c>
      <c r="G7" s="168" t="s">
        <v>1648</v>
      </c>
      <c r="H7" s="164" t="s">
        <v>120</v>
      </c>
      <c r="I7" s="216"/>
      <c r="J7" s="166" t="s">
        <v>2144</v>
      </c>
      <c r="K7" s="166" t="s">
        <v>2144</v>
      </c>
      <c r="L7" s="167"/>
    </row>
    <row r="8" spans="1:12" s="102" customFormat="1" ht="28.5" customHeight="1">
      <c r="A8" s="66">
        <v>5</v>
      </c>
      <c r="B8" s="176" t="str">
        <f t="shared" si="0"/>
        <v>1500M-1-1</v>
      </c>
      <c r="C8" s="161">
        <v>554</v>
      </c>
      <c r="D8" s="161"/>
      <c r="E8" s="213">
        <v>32905</v>
      </c>
      <c r="F8" s="214" t="s">
        <v>1651</v>
      </c>
      <c r="G8" s="168" t="s">
        <v>1648</v>
      </c>
      <c r="H8" s="164" t="s">
        <v>229</v>
      </c>
      <c r="I8" s="216"/>
      <c r="J8" s="166" t="s">
        <v>2144</v>
      </c>
      <c r="K8" s="166" t="s">
        <v>2144</v>
      </c>
      <c r="L8" s="167"/>
    </row>
    <row r="9" spans="1:12" s="102" customFormat="1" ht="28.5" customHeight="1">
      <c r="A9" s="66">
        <v>6</v>
      </c>
      <c r="B9" s="176" t="str">
        <f t="shared" si="0"/>
        <v>5000M-1-1</v>
      </c>
      <c r="C9" s="161">
        <v>558</v>
      </c>
      <c r="D9" s="161"/>
      <c r="E9" s="213">
        <v>32905</v>
      </c>
      <c r="F9" s="214" t="s">
        <v>2265</v>
      </c>
      <c r="G9" s="168" t="s">
        <v>1648</v>
      </c>
      <c r="H9" s="164" t="s">
        <v>355</v>
      </c>
      <c r="I9" s="216"/>
      <c r="J9" s="166" t="s">
        <v>2144</v>
      </c>
      <c r="K9" s="166" t="s">
        <v>2144</v>
      </c>
      <c r="L9" s="167"/>
    </row>
    <row r="10" spans="1:12" s="102" customFormat="1" ht="28.5" customHeight="1">
      <c r="A10" s="66">
        <v>7</v>
      </c>
      <c r="B10" s="176" t="str">
        <f t="shared" si="0"/>
        <v>110M.ENG-4-4</v>
      </c>
      <c r="C10" s="161">
        <v>560</v>
      </c>
      <c r="D10" s="161"/>
      <c r="E10" s="213">
        <v>35081</v>
      </c>
      <c r="F10" s="214" t="s">
        <v>1652</v>
      </c>
      <c r="G10" s="168" t="s">
        <v>1648</v>
      </c>
      <c r="H10" s="164" t="s">
        <v>492</v>
      </c>
      <c r="I10" s="216"/>
      <c r="J10" s="166" t="s">
        <v>2140</v>
      </c>
      <c r="K10" s="166" t="s">
        <v>2140</v>
      </c>
      <c r="L10" s="167"/>
    </row>
    <row r="11" spans="1:12" s="102" customFormat="1" ht="28.5" customHeight="1">
      <c r="A11" s="66">
        <v>8</v>
      </c>
      <c r="B11" s="176" t="str">
        <f t="shared" si="0"/>
        <v>400M.ENG-2-1</v>
      </c>
      <c r="C11" s="161">
        <v>560</v>
      </c>
      <c r="D11" s="161"/>
      <c r="E11" s="213">
        <v>35082</v>
      </c>
      <c r="F11" s="214" t="s">
        <v>1652</v>
      </c>
      <c r="G11" s="168" t="s">
        <v>1648</v>
      </c>
      <c r="H11" s="164" t="s">
        <v>353</v>
      </c>
      <c r="I11" s="216"/>
      <c r="J11" s="166" t="s">
        <v>2145</v>
      </c>
      <c r="K11" s="166" t="s">
        <v>2144</v>
      </c>
      <c r="L11" s="167"/>
    </row>
    <row r="12" spans="1:12" s="102" customFormat="1" ht="28.5" customHeight="1">
      <c r="A12" s="66">
        <v>9</v>
      </c>
      <c r="B12" s="176" t="str">
        <f t="shared" si="0"/>
        <v>3000M.ENG-1-1</v>
      </c>
      <c r="C12" s="161">
        <v>551</v>
      </c>
      <c r="D12" s="161"/>
      <c r="E12" s="213">
        <v>32608</v>
      </c>
      <c r="F12" s="214" t="s">
        <v>1653</v>
      </c>
      <c r="G12" s="168" t="s">
        <v>1648</v>
      </c>
      <c r="H12" s="164" t="s">
        <v>356</v>
      </c>
      <c r="I12" s="216"/>
      <c r="J12" s="166" t="s">
        <v>2144</v>
      </c>
      <c r="K12" s="166" t="s">
        <v>2144</v>
      </c>
      <c r="L12" s="167"/>
    </row>
    <row r="13" spans="1:12" s="102" customFormat="1" ht="28.5" customHeight="1">
      <c r="A13" s="66">
        <v>10</v>
      </c>
      <c r="B13" s="176" t="str">
        <f t="shared" ref="B13:B20" si="1">CONCATENATE(H13,"-",L13)</f>
        <v>GÜLLEB-5</v>
      </c>
      <c r="C13" s="161">
        <v>521</v>
      </c>
      <c r="D13" s="161"/>
      <c r="E13" s="213">
        <v>34093</v>
      </c>
      <c r="F13" s="214" t="s">
        <v>1654</v>
      </c>
      <c r="G13" s="168" t="s">
        <v>1648</v>
      </c>
      <c r="H13" s="164" t="s">
        <v>2138</v>
      </c>
      <c r="I13" s="216"/>
      <c r="J13" s="166"/>
      <c r="K13" s="166"/>
      <c r="L13" s="167">
        <v>5</v>
      </c>
    </row>
    <row r="14" spans="1:12" s="102" customFormat="1" ht="28.5" customHeight="1">
      <c r="A14" s="66">
        <v>11</v>
      </c>
      <c r="B14" s="176" t="str">
        <f t="shared" si="1"/>
        <v>DİSKB-5</v>
      </c>
      <c r="C14" s="161">
        <v>552</v>
      </c>
      <c r="D14" s="161"/>
      <c r="E14" s="213">
        <v>34337</v>
      </c>
      <c r="F14" s="214" t="s">
        <v>1655</v>
      </c>
      <c r="G14" s="168" t="s">
        <v>1648</v>
      </c>
      <c r="H14" s="164" t="s">
        <v>2246</v>
      </c>
      <c r="I14" s="216"/>
      <c r="J14" s="166"/>
      <c r="K14" s="166"/>
      <c r="L14" s="167">
        <v>5</v>
      </c>
    </row>
    <row r="15" spans="1:12" s="102" customFormat="1" ht="28.5" customHeight="1">
      <c r="A15" s="66">
        <v>12</v>
      </c>
      <c r="B15" s="176" t="str">
        <f t="shared" si="1"/>
        <v>CİRİTB-4</v>
      </c>
      <c r="C15" s="161">
        <v>552</v>
      </c>
      <c r="D15" s="161"/>
      <c r="E15" s="213">
        <v>34338</v>
      </c>
      <c r="F15" s="214" t="s">
        <v>1655</v>
      </c>
      <c r="G15" s="168" t="s">
        <v>1648</v>
      </c>
      <c r="H15" s="164" t="s">
        <v>2134</v>
      </c>
      <c r="I15" s="216"/>
      <c r="J15" s="166"/>
      <c r="K15" s="166"/>
      <c r="L15" s="167">
        <v>4</v>
      </c>
    </row>
    <row r="16" spans="1:12" s="102" customFormat="1" ht="28.5" customHeight="1">
      <c r="A16" s="66">
        <v>13</v>
      </c>
      <c r="B16" s="176" t="str">
        <f t="shared" si="1"/>
        <v>ÇEKİÇ-1</v>
      </c>
      <c r="C16" s="161">
        <v>561</v>
      </c>
      <c r="D16" s="161"/>
      <c r="E16" s="213">
        <v>33913</v>
      </c>
      <c r="F16" s="214" t="s">
        <v>1656</v>
      </c>
      <c r="G16" s="168" t="s">
        <v>1648</v>
      </c>
      <c r="H16" s="164" t="s">
        <v>357</v>
      </c>
      <c r="I16" s="216"/>
      <c r="J16" s="166"/>
      <c r="K16" s="166"/>
      <c r="L16" s="167">
        <v>1</v>
      </c>
    </row>
    <row r="17" spans="1:12" s="102" customFormat="1" ht="28.5" customHeight="1">
      <c r="A17" s="66">
        <v>14</v>
      </c>
      <c r="B17" s="176" t="str">
        <f t="shared" si="1"/>
        <v>UZUNB-5</v>
      </c>
      <c r="C17" s="161">
        <v>553</v>
      </c>
      <c r="D17" s="161"/>
      <c r="E17" s="213">
        <v>35183</v>
      </c>
      <c r="F17" s="214" t="s">
        <v>1649</v>
      </c>
      <c r="G17" s="168" t="s">
        <v>1648</v>
      </c>
      <c r="H17" s="164" t="s">
        <v>2237</v>
      </c>
      <c r="I17" s="216"/>
      <c r="J17" s="166"/>
      <c r="K17" s="166"/>
      <c r="L17" s="167">
        <v>5</v>
      </c>
    </row>
    <row r="18" spans="1:12" s="102" customFormat="1" ht="28.5" customHeight="1">
      <c r="A18" s="66">
        <v>15</v>
      </c>
      <c r="B18" s="176" t="str">
        <f t="shared" si="1"/>
        <v>ÜÇADIMB-5</v>
      </c>
      <c r="C18" s="161">
        <v>556</v>
      </c>
      <c r="D18" s="161"/>
      <c r="E18" s="213">
        <v>34839</v>
      </c>
      <c r="F18" s="214" t="s">
        <v>1657</v>
      </c>
      <c r="G18" s="168" t="s">
        <v>1648</v>
      </c>
      <c r="H18" s="164" t="s">
        <v>2136</v>
      </c>
      <c r="I18" s="216"/>
      <c r="J18" s="166"/>
      <c r="K18" s="166"/>
      <c r="L18" s="167">
        <v>5</v>
      </c>
    </row>
    <row r="19" spans="1:12" s="102" customFormat="1" ht="28.5" customHeight="1">
      <c r="A19" s="66">
        <v>16</v>
      </c>
      <c r="B19" s="176" t="str">
        <f t="shared" si="1"/>
        <v>YÜKSEKA-1</v>
      </c>
      <c r="C19" s="161">
        <v>555</v>
      </c>
      <c r="D19" s="161"/>
      <c r="E19" s="213">
        <v>34851</v>
      </c>
      <c r="F19" s="214" t="s">
        <v>1658</v>
      </c>
      <c r="G19" s="168" t="s">
        <v>1648</v>
      </c>
      <c r="H19" s="164" t="s">
        <v>2132</v>
      </c>
      <c r="I19" s="216" t="s">
        <v>2053</v>
      </c>
      <c r="J19" s="166"/>
      <c r="K19" s="166"/>
      <c r="L19" s="167">
        <v>1</v>
      </c>
    </row>
    <row r="20" spans="1:12" s="102" customFormat="1" ht="28.5" customHeight="1">
      <c r="A20" s="66">
        <v>17</v>
      </c>
      <c r="B20" s="219" t="str">
        <f t="shared" si="1"/>
        <v>SIRIK-1</v>
      </c>
      <c r="C20" s="212">
        <v>556</v>
      </c>
      <c r="D20" s="212"/>
      <c r="E20" s="213">
        <v>34839</v>
      </c>
      <c r="F20" s="214" t="s">
        <v>1657</v>
      </c>
      <c r="G20" s="168" t="s">
        <v>1648</v>
      </c>
      <c r="H20" s="215" t="s">
        <v>316</v>
      </c>
      <c r="I20" s="216"/>
      <c r="J20" s="217"/>
      <c r="K20" s="217"/>
      <c r="L20" s="218">
        <v>1</v>
      </c>
    </row>
    <row r="21" spans="1:12" s="102" customFormat="1" ht="55.5" customHeight="1">
      <c r="A21" s="66">
        <v>18</v>
      </c>
      <c r="B21" s="219" t="str">
        <f t="shared" ref="B21:B31" si="2">CONCATENATE(H21,"-",J21,"-",K21)</f>
        <v>4X100M-5-2</v>
      </c>
      <c r="C21" s="212" t="s">
        <v>2345</v>
      </c>
      <c r="D21" s="212"/>
      <c r="E21" s="213" t="s">
        <v>2344</v>
      </c>
      <c r="F21" s="214" t="s">
        <v>2343</v>
      </c>
      <c r="G21" s="168" t="s">
        <v>1648</v>
      </c>
      <c r="H21" s="215" t="s">
        <v>358</v>
      </c>
      <c r="I21" s="216"/>
      <c r="J21" s="217" t="s">
        <v>2143</v>
      </c>
      <c r="K21" s="217" t="s">
        <v>2145</v>
      </c>
      <c r="L21" s="218"/>
    </row>
    <row r="22" spans="1:12" s="102" customFormat="1" ht="55.5" customHeight="1">
      <c r="A22" s="66">
        <v>19</v>
      </c>
      <c r="B22" s="219" t="str">
        <f t="shared" si="2"/>
        <v>4X400M-4-3</v>
      </c>
      <c r="C22" s="212" t="s">
        <v>2418</v>
      </c>
      <c r="D22" s="212"/>
      <c r="E22" s="511" t="s">
        <v>1659</v>
      </c>
      <c r="F22" s="512" t="s">
        <v>2417</v>
      </c>
      <c r="G22" s="168" t="s">
        <v>1648</v>
      </c>
      <c r="H22" s="215" t="s">
        <v>359</v>
      </c>
      <c r="I22" s="216"/>
      <c r="J22" s="217" t="s">
        <v>2140</v>
      </c>
      <c r="K22" s="217" t="s">
        <v>2141</v>
      </c>
      <c r="L22" s="218"/>
    </row>
    <row r="23" spans="1:12" s="102" customFormat="1" ht="28.5" hidden="1" customHeight="1">
      <c r="A23" s="66">
        <v>1</v>
      </c>
      <c r="B23" s="176" t="str">
        <f t="shared" si="2"/>
        <v>100M--</v>
      </c>
      <c r="C23" s="161"/>
      <c r="D23" s="161"/>
      <c r="E23" s="162"/>
      <c r="F23" s="163"/>
      <c r="G23" s="168" t="s">
        <v>1660</v>
      </c>
      <c r="H23" s="164" t="s">
        <v>146</v>
      </c>
      <c r="I23" s="216"/>
      <c r="J23" s="166"/>
      <c r="K23" s="166"/>
      <c r="L23" s="167"/>
    </row>
    <row r="24" spans="1:12" s="102" customFormat="1" ht="28.5" customHeight="1">
      <c r="A24" s="66">
        <v>2</v>
      </c>
      <c r="B24" s="176" t="str">
        <f t="shared" si="2"/>
        <v>200M-1-1</v>
      </c>
      <c r="C24" s="161">
        <v>563</v>
      </c>
      <c r="D24" s="161"/>
      <c r="E24" s="162">
        <v>34714</v>
      </c>
      <c r="F24" s="163" t="s">
        <v>1661</v>
      </c>
      <c r="G24" s="168" t="s">
        <v>1660</v>
      </c>
      <c r="H24" s="164" t="s">
        <v>313</v>
      </c>
      <c r="I24" s="216"/>
      <c r="J24" s="166" t="s">
        <v>2144</v>
      </c>
      <c r="K24" s="166" t="s">
        <v>2144</v>
      </c>
      <c r="L24" s="167"/>
    </row>
    <row r="25" spans="1:12" s="102" customFormat="1" ht="28.5" customHeight="1">
      <c r="A25" s="66">
        <v>3</v>
      </c>
      <c r="B25" s="176" t="str">
        <f t="shared" si="2"/>
        <v>400M-1-2</v>
      </c>
      <c r="C25" s="161">
        <v>563</v>
      </c>
      <c r="D25" s="161"/>
      <c r="E25" s="162">
        <v>34714</v>
      </c>
      <c r="F25" s="163" t="s">
        <v>1661</v>
      </c>
      <c r="G25" s="168" t="s">
        <v>1660</v>
      </c>
      <c r="H25" s="164" t="s">
        <v>314</v>
      </c>
      <c r="I25" s="216"/>
      <c r="J25" s="166" t="s">
        <v>2144</v>
      </c>
      <c r="K25" s="166" t="s">
        <v>2145</v>
      </c>
      <c r="L25" s="167"/>
    </row>
    <row r="26" spans="1:12" s="102" customFormat="1" ht="28.5" customHeight="1">
      <c r="A26" s="66">
        <v>4</v>
      </c>
      <c r="B26" s="176" t="str">
        <f t="shared" si="2"/>
        <v>800M-2-5</v>
      </c>
      <c r="C26" s="161">
        <v>564</v>
      </c>
      <c r="D26" s="161"/>
      <c r="E26" s="162">
        <v>34121</v>
      </c>
      <c r="F26" s="163" t="s">
        <v>1662</v>
      </c>
      <c r="G26" s="168" t="s">
        <v>1660</v>
      </c>
      <c r="H26" s="164" t="s">
        <v>120</v>
      </c>
      <c r="I26" s="216"/>
      <c r="J26" s="166" t="s">
        <v>2145</v>
      </c>
      <c r="K26" s="166" t="s">
        <v>2143</v>
      </c>
      <c r="L26" s="167"/>
    </row>
    <row r="27" spans="1:12" s="102" customFormat="1" ht="28.5" hidden="1" customHeight="1">
      <c r="A27" s="66">
        <v>5</v>
      </c>
      <c r="B27" s="176" t="str">
        <f t="shared" si="2"/>
        <v>1500M--</v>
      </c>
      <c r="C27" s="161"/>
      <c r="D27" s="161"/>
      <c r="E27" s="162"/>
      <c r="F27" s="163"/>
      <c r="G27" s="168" t="s">
        <v>1660</v>
      </c>
      <c r="H27" s="164" t="s">
        <v>229</v>
      </c>
      <c r="I27" s="216"/>
      <c r="J27" s="166"/>
      <c r="K27" s="166"/>
      <c r="L27" s="167"/>
    </row>
    <row r="28" spans="1:12" s="102" customFormat="1" ht="28.5" hidden="1" customHeight="1">
      <c r="A28" s="66">
        <v>6</v>
      </c>
      <c r="B28" s="176" t="str">
        <f t="shared" si="2"/>
        <v>5000M--</v>
      </c>
      <c r="C28" s="161"/>
      <c r="D28" s="161"/>
      <c r="E28" s="162"/>
      <c r="F28" s="163"/>
      <c r="G28" s="168" t="s">
        <v>1660</v>
      </c>
      <c r="H28" s="164" t="s">
        <v>355</v>
      </c>
      <c r="I28" s="216"/>
      <c r="J28" s="166"/>
      <c r="K28" s="166"/>
      <c r="L28" s="167"/>
    </row>
    <row r="29" spans="1:12" s="102" customFormat="1" ht="28.5" hidden="1" customHeight="1">
      <c r="A29" s="66">
        <v>7</v>
      </c>
      <c r="B29" s="176" t="str">
        <f t="shared" si="2"/>
        <v>110M.ENG--</v>
      </c>
      <c r="C29" s="161"/>
      <c r="D29" s="161"/>
      <c r="E29" s="162"/>
      <c r="F29" s="163"/>
      <c r="G29" s="168" t="s">
        <v>1660</v>
      </c>
      <c r="H29" s="164" t="s">
        <v>492</v>
      </c>
      <c r="I29" s="216"/>
      <c r="J29" s="166"/>
      <c r="K29" s="166"/>
      <c r="L29" s="167"/>
    </row>
    <row r="30" spans="1:12" s="102" customFormat="1" ht="28.5" customHeight="1">
      <c r="A30" s="66">
        <v>8</v>
      </c>
      <c r="B30" s="176" t="str">
        <f t="shared" si="2"/>
        <v>400M.ENG-3-4</v>
      </c>
      <c r="C30" s="161">
        <v>565</v>
      </c>
      <c r="D30" s="161"/>
      <c r="E30" s="162">
        <v>35219</v>
      </c>
      <c r="F30" s="163" t="s">
        <v>1663</v>
      </c>
      <c r="G30" s="168" t="s">
        <v>1660</v>
      </c>
      <c r="H30" s="164" t="s">
        <v>353</v>
      </c>
      <c r="I30" s="216"/>
      <c r="J30" s="166" t="s">
        <v>2141</v>
      </c>
      <c r="K30" s="166" t="s">
        <v>2140</v>
      </c>
      <c r="L30" s="167"/>
    </row>
    <row r="31" spans="1:12" s="102" customFormat="1" ht="28.5" hidden="1" customHeight="1">
      <c r="A31" s="66">
        <v>9</v>
      </c>
      <c r="B31" s="176" t="str">
        <f t="shared" si="2"/>
        <v>3000M.ENG--</v>
      </c>
      <c r="C31" s="161"/>
      <c r="D31" s="161"/>
      <c r="E31" s="162"/>
      <c r="F31" s="163"/>
      <c r="G31" s="168" t="s">
        <v>1660</v>
      </c>
      <c r="H31" s="164" t="s">
        <v>356</v>
      </c>
      <c r="I31" s="165"/>
      <c r="J31" s="166"/>
      <c r="K31" s="166"/>
      <c r="L31" s="167"/>
    </row>
    <row r="32" spans="1:12" s="102" customFormat="1" ht="28.5" hidden="1" customHeight="1">
      <c r="A32" s="66">
        <v>10</v>
      </c>
      <c r="B32" s="176" t="str">
        <f t="shared" ref="B32:B39" si="3">CONCATENATE(H32,"-",L32)</f>
        <v>GÜLLE-</v>
      </c>
      <c r="C32" s="161"/>
      <c r="D32" s="161"/>
      <c r="E32" s="162"/>
      <c r="F32" s="163"/>
      <c r="G32" s="168" t="s">
        <v>1660</v>
      </c>
      <c r="H32" s="164" t="s">
        <v>230</v>
      </c>
      <c r="I32" s="165"/>
      <c r="J32" s="166"/>
      <c r="K32" s="166"/>
      <c r="L32" s="167"/>
    </row>
    <row r="33" spans="1:12" s="102" customFormat="1" ht="28.5" hidden="1" customHeight="1">
      <c r="A33" s="66">
        <v>11</v>
      </c>
      <c r="B33" s="176" t="str">
        <f t="shared" si="3"/>
        <v>DİSK-</v>
      </c>
      <c r="C33" s="161"/>
      <c r="D33" s="161"/>
      <c r="E33" s="162"/>
      <c r="F33" s="163"/>
      <c r="G33" s="168" t="s">
        <v>1660</v>
      </c>
      <c r="H33" s="164" t="s">
        <v>231</v>
      </c>
      <c r="I33" s="165"/>
      <c r="J33" s="166"/>
      <c r="K33" s="166"/>
      <c r="L33" s="167"/>
    </row>
    <row r="34" spans="1:12" s="102" customFormat="1" ht="28.5" hidden="1" customHeight="1">
      <c r="A34" s="66">
        <v>12</v>
      </c>
      <c r="B34" s="176" t="str">
        <f t="shared" si="3"/>
        <v>CİRİT-</v>
      </c>
      <c r="C34" s="161"/>
      <c r="D34" s="161"/>
      <c r="E34" s="162"/>
      <c r="F34" s="163"/>
      <c r="G34" s="168" t="s">
        <v>1660</v>
      </c>
      <c r="H34" s="164" t="s">
        <v>232</v>
      </c>
      <c r="I34" s="165"/>
      <c r="J34" s="166"/>
      <c r="K34" s="166"/>
      <c r="L34" s="167"/>
    </row>
    <row r="35" spans="1:12" s="102" customFormat="1" ht="28.5" hidden="1" customHeight="1">
      <c r="A35" s="66">
        <v>13</v>
      </c>
      <c r="B35" s="176" t="str">
        <f t="shared" si="3"/>
        <v>ÇEKİÇ-</v>
      </c>
      <c r="C35" s="161"/>
      <c r="D35" s="161"/>
      <c r="E35" s="162"/>
      <c r="F35" s="163"/>
      <c r="G35" s="168" t="s">
        <v>1660</v>
      </c>
      <c r="H35" s="164" t="s">
        <v>357</v>
      </c>
      <c r="I35" s="165"/>
      <c r="J35" s="166"/>
      <c r="K35" s="166"/>
      <c r="L35" s="167"/>
    </row>
    <row r="36" spans="1:12" s="102" customFormat="1" ht="28.5" hidden="1" customHeight="1">
      <c r="A36" s="66">
        <v>14</v>
      </c>
      <c r="B36" s="176" t="str">
        <f t="shared" si="3"/>
        <v>UZUN-</v>
      </c>
      <c r="C36" s="161"/>
      <c r="D36" s="161"/>
      <c r="E36" s="162"/>
      <c r="F36" s="163"/>
      <c r="G36" s="168" t="s">
        <v>1660</v>
      </c>
      <c r="H36" s="164" t="s">
        <v>65</v>
      </c>
      <c r="I36" s="165"/>
      <c r="J36" s="166"/>
      <c r="K36" s="166"/>
      <c r="L36" s="167"/>
    </row>
    <row r="37" spans="1:12" s="102" customFormat="1" ht="28.5" hidden="1" customHeight="1">
      <c r="A37" s="66">
        <v>15</v>
      </c>
      <c r="B37" s="176" t="str">
        <f t="shared" si="3"/>
        <v>ÜÇADIM-</v>
      </c>
      <c r="C37" s="161"/>
      <c r="D37" s="161"/>
      <c r="E37" s="162"/>
      <c r="F37" s="163"/>
      <c r="G37" s="168" t="s">
        <v>1660</v>
      </c>
      <c r="H37" s="164" t="s">
        <v>315</v>
      </c>
      <c r="I37" s="165"/>
      <c r="J37" s="166"/>
      <c r="K37" s="166"/>
      <c r="L37" s="167"/>
    </row>
    <row r="38" spans="1:12" s="102" customFormat="1" ht="28.5" hidden="1" customHeight="1">
      <c r="A38" s="66">
        <v>16</v>
      </c>
      <c r="B38" s="176" t="str">
        <f t="shared" si="3"/>
        <v>YÜKSEK-</v>
      </c>
      <c r="C38" s="161"/>
      <c r="D38" s="161"/>
      <c r="E38" s="162"/>
      <c r="F38" s="163"/>
      <c r="G38" s="168" t="s">
        <v>1660</v>
      </c>
      <c r="H38" s="164" t="s">
        <v>66</v>
      </c>
      <c r="I38" s="165"/>
      <c r="J38" s="166"/>
      <c r="K38" s="166"/>
      <c r="L38" s="167"/>
    </row>
    <row r="39" spans="1:12" s="102" customFormat="1" ht="28.5" hidden="1" customHeight="1">
      <c r="A39" s="66">
        <v>17</v>
      </c>
      <c r="B39" s="219" t="str">
        <f t="shared" si="3"/>
        <v>SIRIK-</v>
      </c>
      <c r="C39" s="212"/>
      <c r="D39" s="212"/>
      <c r="E39" s="213"/>
      <c r="F39" s="214"/>
      <c r="G39" s="168" t="s">
        <v>1660</v>
      </c>
      <c r="H39" s="215" t="s">
        <v>316</v>
      </c>
      <c r="I39" s="216"/>
      <c r="J39" s="217"/>
      <c r="K39" s="217"/>
      <c r="L39" s="218"/>
    </row>
    <row r="40" spans="1:12" s="102" customFormat="1" ht="63" hidden="1" customHeight="1">
      <c r="A40" s="66">
        <v>18</v>
      </c>
      <c r="B40" s="219" t="str">
        <f t="shared" ref="B40:B50" si="4">CONCATENATE(H40,"-",J40,"-",K40)</f>
        <v>4X100M--</v>
      </c>
      <c r="C40" s="212"/>
      <c r="D40" s="212"/>
      <c r="E40" s="213"/>
      <c r="F40" s="214"/>
      <c r="G40" s="168" t="s">
        <v>1660</v>
      </c>
      <c r="H40" s="215" t="s">
        <v>358</v>
      </c>
      <c r="I40" s="216"/>
      <c r="J40" s="217"/>
      <c r="K40" s="217"/>
      <c r="L40" s="218"/>
    </row>
    <row r="41" spans="1:12" s="102" customFormat="1" ht="63" hidden="1" customHeight="1">
      <c r="A41" s="66">
        <v>19</v>
      </c>
      <c r="B41" s="219" t="str">
        <f t="shared" si="4"/>
        <v>4X400M--</v>
      </c>
      <c r="C41" s="212"/>
      <c r="D41" s="212"/>
      <c r="E41" s="213"/>
      <c r="F41" s="214"/>
      <c r="G41" s="168" t="s">
        <v>1660</v>
      </c>
      <c r="H41" s="215" t="s">
        <v>359</v>
      </c>
      <c r="I41" s="216"/>
      <c r="J41" s="217"/>
      <c r="K41" s="217"/>
      <c r="L41" s="218"/>
    </row>
    <row r="42" spans="1:12" s="102" customFormat="1" ht="28.5" customHeight="1">
      <c r="A42" s="66">
        <v>1</v>
      </c>
      <c r="B42" s="176" t="str">
        <f t="shared" si="4"/>
        <v>100M-3-6</v>
      </c>
      <c r="C42" s="161">
        <v>567</v>
      </c>
      <c r="D42" s="161"/>
      <c r="E42" s="162">
        <v>34184</v>
      </c>
      <c r="F42" s="163" t="s">
        <v>1664</v>
      </c>
      <c r="G42" s="168" t="s">
        <v>1665</v>
      </c>
      <c r="H42" s="164" t="s">
        <v>146</v>
      </c>
      <c r="I42" s="216"/>
      <c r="J42" s="166" t="s">
        <v>2141</v>
      </c>
      <c r="K42" s="166" t="s">
        <v>2142</v>
      </c>
      <c r="L42" s="167"/>
    </row>
    <row r="43" spans="1:12" s="102" customFormat="1" ht="28.5" customHeight="1">
      <c r="A43" s="66">
        <v>2</v>
      </c>
      <c r="B43" s="176" t="str">
        <f t="shared" si="4"/>
        <v>200M-3-6</v>
      </c>
      <c r="C43" s="161">
        <v>567</v>
      </c>
      <c r="D43" s="161"/>
      <c r="E43" s="162">
        <v>34184</v>
      </c>
      <c r="F43" s="163" t="s">
        <v>1664</v>
      </c>
      <c r="G43" s="168" t="s">
        <v>1665</v>
      </c>
      <c r="H43" s="164" t="s">
        <v>313</v>
      </c>
      <c r="I43" s="216"/>
      <c r="J43" s="166" t="s">
        <v>2141</v>
      </c>
      <c r="K43" s="166" t="s">
        <v>2142</v>
      </c>
      <c r="L43" s="167"/>
    </row>
    <row r="44" spans="1:12" s="102" customFormat="1" ht="28.5" customHeight="1">
      <c r="A44" s="66">
        <v>3</v>
      </c>
      <c r="B44" s="176" t="str">
        <f t="shared" si="4"/>
        <v>400M-2-3</v>
      </c>
      <c r="C44" s="161">
        <v>569</v>
      </c>
      <c r="D44" s="161"/>
      <c r="E44" s="162">
        <v>34582</v>
      </c>
      <c r="F44" s="163" t="s">
        <v>1666</v>
      </c>
      <c r="G44" s="168" t="s">
        <v>1665</v>
      </c>
      <c r="H44" s="164" t="s">
        <v>314</v>
      </c>
      <c r="I44" s="216"/>
      <c r="J44" s="166" t="s">
        <v>2145</v>
      </c>
      <c r="K44" s="166" t="s">
        <v>2141</v>
      </c>
      <c r="L44" s="167"/>
    </row>
    <row r="45" spans="1:12" s="102" customFormat="1" ht="28.5" customHeight="1">
      <c r="A45" s="66">
        <v>4</v>
      </c>
      <c r="B45" s="176" t="str">
        <f t="shared" si="4"/>
        <v>800M-2-7</v>
      </c>
      <c r="C45" s="161">
        <v>569</v>
      </c>
      <c r="D45" s="161"/>
      <c r="E45" s="162">
        <v>34582</v>
      </c>
      <c r="F45" s="163" t="s">
        <v>1666</v>
      </c>
      <c r="G45" s="168" t="s">
        <v>1665</v>
      </c>
      <c r="H45" s="164" t="s">
        <v>120</v>
      </c>
      <c r="I45" s="216"/>
      <c r="J45" s="166" t="s">
        <v>2145</v>
      </c>
      <c r="K45" s="166" t="s">
        <v>2146</v>
      </c>
      <c r="L45" s="167"/>
    </row>
    <row r="46" spans="1:12" s="102" customFormat="1" ht="28.5" customHeight="1">
      <c r="A46" s="66">
        <v>5</v>
      </c>
      <c r="B46" s="176" t="str">
        <f t="shared" si="4"/>
        <v>1500M-1-2</v>
      </c>
      <c r="C46" s="161">
        <v>577</v>
      </c>
      <c r="D46" s="161"/>
      <c r="E46" s="162">
        <v>34486</v>
      </c>
      <c r="F46" s="163" t="s">
        <v>1667</v>
      </c>
      <c r="G46" s="168" t="s">
        <v>1665</v>
      </c>
      <c r="H46" s="164" t="s">
        <v>229</v>
      </c>
      <c r="I46" s="216"/>
      <c r="J46" s="166" t="s">
        <v>2144</v>
      </c>
      <c r="K46" s="166" t="s">
        <v>2145</v>
      </c>
      <c r="L46" s="167"/>
    </row>
    <row r="47" spans="1:12" s="102" customFormat="1" ht="28.5" customHeight="1">
      <c r="A47" s="66">
        <v>6</v>
      </c>
      <c r="B47" s="176" t="str">
        <f t="shared" si="4"/>
        <v>5000M-1-2</v>
      </c>
      <c r="C47" s="161">
        <v>577</v>
      </c>
      <c r="D47" s="161"/>
      <c r="E47" s="162">
        <v>34486</v>
      </c>
      <c r="F47" s="163" t="s">
        <v>1667</v>
      </c>
      <c r="G47" s="168" t="s">
        <v>1665</v>
      </c>
      <c r="H47" s="164" t="s">
        <v>355</v>
      </c>
      <c r="I47" s="216"/>
      <c r="J47" s="166" t="s">
        <v>2144</v>
      </c>
      <c r="K47" s="166" t="s">
        <v>2145</v>
      </c>
      <c r="L47" s="167"/>
    </row>
    <row r="48" spans="1:12" s="102" customFormat="1" ht="28.5" customHeight="1">
      <c r="A48" s="66">
        <v>7</v>
      </c>
      <c r="B48" s="176" t="str">
        <f t="shared" si="4"/>
        <v>110M.ENG-3-6</v>
      </c>
      <c r="C48" s="161">
        <v>566</v>
      </c>
      <c r="D48" s="161"/>
      <c r="E48" s="162">
        <v>34434</v>
      </c>
      <c r="F48" s="163" t="s">
        <v>1668</v>
      </c>
      <c r="G48" s="168" t="s">
        <v>1665</v>
      </c>
      <c r="H48" s="164" t="s">
        <v>492</v>
      </c>
      <c r="I48" s="216"/>
      <c r="J48" s="166" t="s">
        <v>2141</v>
      </c>
      <c r="K48" s="166" t="s">
        <v>2142</v>
      </c>
      <c r="L48" s="167"/>
    </row>
    <row r="49" spans="1:12" s="102" customFormat="1" ht="28.5" customHeight="1">
      <c r="A49" s="66">
        <v>8</v>
      </c>
      <c r="B49" s="176" t="str">
        <f t="shared" si="4"/>
        <v>400M.ENG-4-6</v>
      </c>
      <c r="C49" s="161">
        <v>566</v>
      </c>
      <c r="D49" s="161"/>
      <c r="E49" s="162">
        <v>34434</v>
      </c>
      <c r="F49" s="163" t="s">
        <v>1668</v>
      </c>
      <c r="G49" s="168" t="s">
        <v>1665</v>
      </c>
      <c r="H49" s="164" t="s">
        <v>353</v>
      </c>
      <c r="I49" s="216"/>
      <c r="J49" s="166" t="s">
        <v>2140</v>
      </c>
      <c r="K49" s="166" t="s">
        <v>2142</v>
      </c>
      <c r="L49" s="167"/>
    </row>
    <row r="50" spans="1:12" s="102" customFormat="1" ht="28.5" customHeight="1">
      <c r="A50" s="66">
        <v>9</v>
      </c>
      <c r="B50" s="176" t="str">
        <f t="shared" si="4"/>
        <v>3000M.ENG-2-5</v>
      </c>
      <c r="C50" s="161">
        <v>570</v>
      </c>
      <c r="D50" s="161"/>
      <c r="E50" s="162">
        <v>34455</v>
      </c>
      <c r="F50" s="163" t="s">
        <v>1669</v>
      </c>
      <c r="G50" s="168" t="s">
        <v>1665</v>
      </c>
      <c r="H50" s="164" t="s">
        <v>356</v>
      </c>
      <c r="I50" s="165"/>
      <c r="J50" s="166" t="s">
        <v>2145</v>
      </c>
      <c r="K50" s="166" t="s">
        <v>2143</v>
      </c>
      <c r="L50" s="167"/>
    </row>
    <row r="51" spans="1:12" s="102" customFormat="1" ht="28.5" customHeight="1">
      <c r="A51" s="66">
        <v>10</v>
      </c>
      <c r="B51" s="176" t="str">
        <f t="shared" ref="B51:B58" si="5">CONCATENATE(H51,"-",L51)</f>
        <v>GÜLLEB-1</v>
      </c>
      <c r="C51" s="161">
        <v>571</v>
      </c>
      <c r="D51" s="161"/>
      <c r="E51" s="162">
        <v>35469</v>
      </c>
      <c r="F51" s="163" t="s">
        <v>1670</v>
      </c>
      <c r="G51" s="168" t="s">
        <v>1665</v>
      </c>
      <c r="H51" s="164" t="s">
        <v>2138</v>
      </c>
      <c r="I51" s="165"/>
      <c r="J51" s="166"/>
      <c r="K51" s="166"/>
      <c r="L51" s="167">
        <v>1</v>
      </c>
    </row>
    <row r="52" spans="1:12" s="102" customFormat="1" ht="28.5" customHeight="1">
      <c r="A52" s="66">
        <v>11</v>
      </c>
      <c r="B52" s="176" t="str">
        <f t="shared" si="5"/>
        <v>DİSKB-1</v>
      </c>
      <c r="C52" s="161">
        <v>572</v>
      </c>
      <c r="D52" s="161"/>
      <c r="E52" s="162">
        <v>34336</v>
      </c>
      <c r="F52" s="163" t="s">
        <v>1671</v>
      </c>
      <c r="G52" s="168" t="s">
        <v>1665</v>
      </c>
      <c r="H52" s="164" t="s">
        <v>2246</v>
      </c>
      <c r="I52" s="165"/>
      <c r="J52" s="166"/>
      <c r="K52" s="166"/>
      <c r="L52" s="167">
        <v>1</v>
      </c>
    </row>
    <row r="53" spans="1:12" s="102" customFormat="1" ht="28.5" customHeight="1">
      <c r="A53" s="66">
        <v>12</v>
      </c>
      <c r="B53" s="176" t="str">
        <f t="shared" si="5"/>
        <v>CİRİTB-1</v>
      </c>
      <c r="C53" s="161">
        <v>574</v>
      </c>
      <c r="D53" s="161"/>
      <c r="E53" s="162">
        <v>35088</v>
      </c>
      <c r="F53" s="163" t="s">
        <v>1672</v>
      </c>
      <c r="G53" s="168" t="s">
        <v>1665</v>
      </c>
      <c r="H53" s="164" t="s">
        <v>2134</v>
      </c>
      <c r="I53" s="165"/>
      <c r="J53" s="166"/>
      <c r="K53" s="166"/>
      <c r="L53" s="167">
        <v>1</v>
      </c>
    </row>
    <row r="54" spans="1:12" s="102" customFormat="1" ht="28.5" customHeight="1">
      <c r="A54" s="66">
        <v>13</v>
      </c>
      <c r="B54" s="176" t="str">
        <f t="shared" si="5"/>
        <v>ÇEKİÇ-2</v>
      </c>
      <c r="C54" s="161">
        <v>571</v>
      </c>
      <c r="D54" s="161"/>
      <c r="E54" s="162">
        <v>35469</v>
      </c>
      <c r="F54" s="163" t="s">
        <v>1670</v>
      </c>
      <c r="G54" s="168" t="s">
        <v>1665</v>
      </c>
      <c r="H54" s="164" t="s">
        <v>357</v>
      </c>
      <c r="I54" s="165"/>
      <c r="J54" s="166"/>
      <c r="K54" s="166"/>
      <c r="L54" s="167">
        <v>2</v>
      </c>
    </row>
    <row r="55" spans="1:12" s="102" customFormat="1" ht="28.5" customHeight="1">
      <c r="A55" s="66">
        <v>14</v>
      </c>
      <c r="B55" s="176" t="str">
        <f t="shared" si="5"/>
        <v>UZUNB-1</v>
      </c>
      <c r="C55" s="161">
        <v>573</v>
      </c>
      <c r="D55" s="161"/>
      <c r="E55" s="162">
        <v>33015</v>
      </c>
      <c r="F55" s="163" t="s">
        <v>1673</v>
      </c>
      <c r="G55" s="168" t="s">
        <v>1665</v>
      </c>
      <c r="H55" s="164" t="s">
        <v>2237</v>
      </c>
      <c r="I55" s="165"/>
      <c r="J55" s="166"/>
      <c r="K55" s="166"/>
      <c r="L55" s="167">
        <v>1</v>
      </c>
    </row>
    <row r="56" spans="1:12" s="102" customFormat="1" ht="28.5" customHeight="1">
      <c r="A56" s="66">
        <v>15</v>
      </c>
      <c r="B56" s="176" t="str">
        <f t="shared" si="5"/>
        <v>ÜÇADIMB-1</v>
      </c>
      <c r="C56" s="161">
        <v>573</v>
      </c>
      <c r="D56" s="161"/>
      <c r="E56" s="162">
        <v>33015</v>
      </c>
      <c r="F56" s="163" t="s">
        <v>1673</v>
      </c>
      <c r="G56" s="168" t="s">
        <v>1665</v>
      </c>
      <c r="H56" s="164" t="s">
        <v>2136</v>
      </c>
      <c r="I56" s="165"/>
      <c r="J56" s="166"/>
      <c r="K56" s="166"/>
      <c r="L56" s="167">
        <v>1</v>
      </c>
    </row>
    <row r="57" spans="1:12" s="102" customFormat="1" ht="28.5" customHeight="1">
      <c r="A57" s="66">
        <v>16</v>
      </c>
      <c r="B57" s="176" t="str">
        <f t="shared" si="5"/>
        <v>YÜKSEKB-3</v>
      </c>
      <c r="C57" s="161">
        <v>568</v>
      </c>
      <c r="D57" s="161"/>
      <c r="E57" s="162">
        <v>35097</v>
      </c>
      <c r="F57" s="163" t="s">
        <v>1674</v>
      </c>
      <c r="G57" s="168" t="s">
        <v>1665</v>
      </c>
      <c r="H57" s="164" t="s">
        <v>2133</v>
      </c>
      <c r="I57" s="165" t="s">
        <v>2126</v>
      </c>
      <c r="J57" s="166"/>
      <c r="K57" s="166"/>
      <c r="L57" s="167">
        <v>3</v>
      </c>
    </row>
    <row r="58" spans="1:12" s="102" customFormat="1" ht="28.5" customHeight="1">
      <c r="A58" s="66">
        <v>17</v>
      </c>
      <c r="B58" s="219" t="str">
        <f t="shared" si="5"/>
        <v>SIRIK-2</v>
      </c>
      <c r="C58" s="212">
        <v>568</v>
      </c>
      <c r="D58" s="212"/>
      <c r="E58" s="213">
        <v>35097</v>
      </c>
      <c r="F58" s="214" t="s">
        <v>1674</v>
      </c>
      <c r="G58" s="168" t="s">
        <v>1665</v>
      </c>
      <c r="H58" s="215" t="s">
        <v>316</v>
      </c>
      <c r="I58" s="216"/>
      <c r="J58" s="217"/>
      <c r="K58" s="217"/>
      <c r="L58" s="218">
        <v>2</v>
      </c>
    </row>
    <row r="59" spans="1:12" s="102" customFormat="1" ht="63" customHeight="1">
      <c r="A59" s="66">
        <v>18</v>
      </c>
      <c r="B59" s="219" t="str">
        <f t="shared" ref="B59:B69" si="6">CONCATENATE(H59,"-",J59,"-",K59)</f>
        <v>4X100M-2-3</v>
      </c>
      <c r="C59" s="212" t="s">
        <v>2348</v>
      </c>
      <c r="D59" s="212"/>
      <c r="E59" s="213" t="s">
        <v>2347</v>
      </c>
      <c r="F59" s="214" t="s">
        <v>2346</v>
      </c>
      <c r="G59" s="168" t="s">
        <v>1665</v>
      </c>
      <c r="H59" s="215" t="s">
        <v>358</v>
      </c>
      <c r="I59" s="216"/>
      <c r="J59" s="217" t="s">
        <v>2145</v>
      </c>
      <c r="K59" s="217" t="s">
        <v>2141</v>
      </c>
      <c r="L59" s="218"/>
    </row>
    <row r="60" spans="1:12" s="102" customFormat="1" ht="63" customHeight="1">
      <c r="A60" s="66">
        <v>19</v>
      </c>
      <c r="B60" s="219" t="str">
        <f t="shared" si="6"/>
        <v>4X400M-3-3</v>
      </c>
      <c r="C60" s="212" t="s">
        <v>2414</v>
      </c>
      <c r="D60" s="212"/>
      <c r="E60" s="511" t="s">
        <v>2413</v>
      </c>
      <c r="F60" s="512" t="s">
        <v>2412</v>
      </c>
      <c r="G60" s="168" t="s">
        <v>1665</v>
      </c>
      <c r="H60" s="215" t="s">
        <v>359</v>
      </c>
      <c r="I60" s="216"/>
      <c r="J60" s="217" t="s">
        <v>2141</v>
      </c>
      <c r="K60" s="217" t="s">
        <v>2141</v>
      </c>
      <c r="L60" s="218"/>
    </row>
    <row r="61" spans="1:12" s="102" customFormat="1" ht="28.5" hidden="1" customHeight="1">
      <c r="A61" s="66">
        <v>1</v>
      </c>
      <c r="B61" s="176" t="str">
        <f t="shared" si="6"/>
        <v>100M--</v>
      </c>
      <c r="C61" s="161"/>
      <c r="D61" s="161"/>
      <c r="E61" s="162"/>
      <c r="F61" s="163"/>
      <c r="G61" s="168" t="s">
        <v>1675</v>
      </c>
      <c r="H61" s="164" t="s">
        <v>146</v>
      </c>
      <c r="I61" s="216"/>
      <c r="J61" s="166"/>
      <c r="K61" s="166"/>
      <c r="L61" s="167"/>
    </row>
    <row r="62" spans="1:12" s="102" customFormat="1" ht="28.5" hidden="1" customHeight="1">
      <c r="A62" s="66">
        <v>2</v>
      </c>
      <c r="B62" s="176" t="str">
        <f t="shared" si="6"/>
        <v>200M--</v>
      </c>
      <c r="C62" s="161"/>
      <c r="D62" s="161"/>
      <c r="E62" s="162"/>
      <c r="F62" s="163"/>
      <c r="G62" s="168" t="s">
        <v>1675</v>
      </c>
      <c r="H62" s="164" t="s">
        <v>313</v>
      </c>
      <c r="I62" s="216"/>
      <c r="J62" s="166"/>
      <c r="K62" s="166"/>
      <c r="L62" s="167"/>
    </row>
    <row r="63" spans="1:12" s="102" customFormat="1" ht="28.5" customHeight="1">
      <c r="A63" s="66">
        <v>3</v>
      </c>
      <c r="B63" s="176" t="str">
        <f t="shared" si="6"/>
        <v>400M-3-6</v>
      </c>
      <c r="C63" s="161">
        <v>584</v>
      </c>
      <c r="D63" s="161"/>
      <c r="E63" s="162">
        <v>34423</v>
      </c>
      <c r="F63" s="163" t="s">
        <v>1676</v>
      </c>
      <c r="G63" s="168" t="s">
        <v>1675</v>
      </c>
      <c r="H63" s="164" t="s">
        <v>314</v>
      </c>
      <c r="I63" s="216"/>
      <c r="J63" s="166" t="s">
        <v>2141</v>
      </c>
      <c r="K63" s="166" t="s">
        <v>2142</v>
      </c>
      <c r="L63" s="167"/>
    </row>
    <row r="64" spans="1:12" s="102" customFormat="1" ht="28.5" customHeight="1">
      <c r="A64" s="66">
        <v>4</v>
      </c>
      <c r="B64" s="176" t="str">
        <f t="shared" si="6"/>
        <v>800M-3-4</v>
      </c>
      <c r="C64" s="161">
        <v>584</v>
      </c>
      <c r="D64" s="161"/>
      <c r="E64" s="162">
        <v>34423</v>
      </c>
      <c r="F64" s="163" t="s">
        <v>1676</v>
      </c>
      <c r="G64" s="168" t="s">
        <v>1675</v>
      </c>
      <c r="H64" s="164" t="s">
        <v>120</v>
      </c>
      <c r="I64" s="216"/>
      <c r="J64" s="166" t="s">
        <v>2141</v>
      </c>
      <c r="K64" s="166" t="s">
        <v>2140</v>
      </c>
      <c r="L64" s="167"/>
    </row>
    <row r="65" spans="1:12" s="102" customFormat="1" ht="28.5" hidden="1" customHeight="1">
      <c r="A65" s="66">
        <v>5</v>
      </c>
      <c r="B65" s="176" t="str">
        <f t="shared" si="6"/>
        <v>1500M--</v>
      </c>
      <c r="C65" s="161"/>
      <c r="D65" s="161"/>
      <c r="E65" s="162"/>
      <c r="F65" s="163"/>
      <c r="G65" s="168" t="s">
        <v>1675</v>
      </c>
      <c r="H65" s="164" t="s">
        <v>229</v>
      </c>
      <c r="I65" s="216"/>
      <c r="J65" s="166"/>
      <c r="K65" s="166"/>
      <c r="L65" s="167"/>
    </row>
    <row r="66" spans="1:12" s="102" customFormat="1" ht="28.5" hidden="1" customHeight="1">
      <c r="A66" s="66">
        <v>6</v>
      </c>
      <c r="B66" s="176" t="str">
        <f t="shared" si="6"/>
        <v>5000M--</v>
      </c>
      <c r="C66" s="161"/>
      <c r="D66" s="161"/>
      <c r="E66" s="162"/>
      <c r="F66" s="163"/>
      <c r="G66" s="168" t="s">
        <v>1675</v>
      </c>
      <c r="H66" s="164" t="s">
        <v>355</v>
      </c>
      <c r="I66" s="216"/>
      <c r="J66" s="166"/>
      <c r="K66" s="166"/>
      <c r="L66" s="167"/>
    </row>
    <row r="67" spans="1:12" s="102" customFormat="1" ht="28.5" hidden="1" customHeight="1">
      <c r="A67" s="66">
        <v>7</v>
      </c>
      <c r="B67" s="176" t="str">
        <f t="shared" si="6"/>
        <v>110M.ENG--</v>
      </c>
      <c r="C67" s="161"/>
      <c r="D67" s="161"/>
      <c r="E67" s="162"/>
      <c r="F67" s="163"/>
      <c r="G67" s="168" t="s">
        <v>1675</v>
      </c>
      <c r="H67" s="164" t="s">
        <v>492</v>
      </c>
      <c r="I67" s="216"/>
      <c r="J67" s="166"/>
      <c r="K67" s="166"/>
      <c r="L67" s="167"/>
    </row>
    <row r="68" spans="1:12" s="102" customFormat="1" ht="28.5" hidden="1" customHeight="1">
      <c r="A68" s="66">
        <v>8</v>
      </c>
      <c r="B68" s="176" t="str">
        <f t="shared" si="6"/>
        <v>400M.ENG--</v>
      </c>
      <c r="C68" s="161"/>
      <c r="D68" s="161"/>
      <c r="E68" s="162"/>
      <c r="F68" s="163"/>
      <c r="G68" s="168" t="s">
        <v>1675</v>
      </c>
      <c r="H68" s="164" t="s">
        <v>353</v>
      </c>
      <c r="I68" s="216"/>
      <c r="J68" s="166"/>
      <c r="K68" s="166"/>
      <c r="L68" s="167"/>
    </row>
    <row r="69" spans="1:12" s="102" customFormat="1" ht="28.5" hidden="1" customHeight="1">
      <c r="A69" s="66">
        <v>9</v>
      </c>
      <c r="B69" s="176" t="str">
        <f t="shared" si="6"/>
        <v>3000M.ENG--</v>
      </c>
      <c r="C69" s="161"/>
      <c r="D69" s="161"/>
      <c r="E69" s="162"/>
      <c r="F69" s="163"/>
      <c r="G69" s="168" t="s">
        <v>1675</v>
      </c>
      <c r="H69" s="164" t="s">
        <v>356</v>
      </c>
      <c r="I69" s="165"/>
      <c r="J69" s="166"/>
      <c r="K69" s="166"/>
      <c r="L69" s="167"/>
    </row>
    <row r="70" spans="1:12" s="102" customFormat="1" ht="28.5" hidden="1" customHeight="1">
      <c r="A70" s="66">
        <v>10</v>
      </c>
      <c r="B70" s="176" t="str">
        <f t="shared" ref="B70:B77" si="7">CONCATENATE(H70,"-",L70)</f>
        <v>GÜLLE-</v>
      </c>
      <c r="C70" s="161"/>
      <c r="D70" s="161"/>
      <c r="E70" s="162"/>
      <c r="F70" s="163"/>
      <c r="G70" s="168" t="s">
        <v>1675</v>
      </c>
      <c r="H70" s="164" t="s">
        <v>230</v>
      </c>
      <c r="I70" s="165"/>
      <c r="J70" s="166"/>
      <c r="K70" s="166"/>
      <c r="L70" s="167"/>
    </row>
    <row r="71" spans="1:12" s="102" customFormat="1" ht="28.5" hidden="1" customHeight="1">
      <c r="A71" s="66">
        <v>11</v>
      </c>
      <c r="B71" s="176" t="str">
        <f t="shared" si="7"/>
        <v>DİSK-</v>
      </c>
      <c r="C71" s="161"/>
      <c r="D71" s="161"/>
      <c r="E71" s="162"/>
      <c r="F71" s="163"/>
      <c r="G71" s="168" t="s">
        <v>1675</v>
      </c>
      <c r="H71" s="164" t="s">
        <v>231</v>
      </c>
      <c r="I71" s="165"/>
      <c r="J71" s="166"/>
      <c r="K71" s="166"/>
      <c r="L71" s="167"/>
    </row>
    <row r="72" spans="1:12" s="102" customFormat="1" ht="28.5" hidden="1" customHeight="1">
      <c r="A72" s="66">
        <v>12</v>
      </c>
      <c r="B72" s="176" t="str">
        <f t="shared" si="7"/>
        <v>CİRİT-</v>
      </c>
      <c r="C72" s="161"/>
      <c r="D72" s="161"/>
      <c r="E72" s="162"/>
      <c r="F72" s="163"/>
      <c r="G72" s="168" t="s">
        <v>1675</v>
      </c>
      <c r="H72" s="164" t="s">
        <v>232</v>
      </c>
      <c r="I72" s="165"/>
      <c r="J72" s="166"/>
      <c r="K72" s="166"/>
      <c r="L72" s="167"/>
    </row>
    <row r="73" spans="1:12" s="102" customFormat="1" ht="28.5" hidden="1" customHeight="1">
      <c r="A73" s="66">
        <v>13</v>
      </c>
      <c r="B73" s="176" t="str">
        <f t="shared" si="7"/>
        <v>ÇEKİÇ-</v>
      </c>
      <c r="C73" s="161"/>
      <c r="D73" s="161"/>
      <c r="E73" s="162"/>
      <c r="F73" s="163"/>
      <c r="G73" s="168" t="s">
        <v>1675</v>
      </c>
      <c r="H73" s="164" t="s">
        <v>357</v>
      </c>
      <c r="I73" s="165"/>
      <c r="J73" s="166"/>
      <c r="K73" s="166"/>
      <c r="L73" s="167"/>
    </row>
    <row r="74" spans="1:12" s="102" customFormat="1" ht="28.5" hidden="1" customHeight="1">
      <c r="A74" s="66">
        <v>14</v>
      </c>
      <c r="B74" s="176" t="str">
        <f t="shared" si="7"/>
        <v>UZUN-</v>
      </c>
      <c r="C74" s="161"/>
      <c r="D74" s="161"/>
      <c r="E74" s="162"/>
      <c r="F74" s="163"/>
      <c r="G74" s="168" t="s">
        <v>1675</v>
      </c>
      <c r="H74" s="164" t="s">
        <v>65</v>
      </c>
      <c r="I74" s="165"/>
      <c r="J74" s="166"/>
      <c r="K74" s="166"/>
      <c r="L74" s="167"/>
    </row>
    <row r="75" spans="1:12" s="102" customFormat="1" ht="28.5" hidden="1" customHeight="1">
      <c r="A75" s="66">
        <v>15</v>
      </c>
      <c r="B75" s="176" t="str">
        <f t="shared" si="7"/>
        <v>ÜÇADIM-</v>
      </c>
      <c r="C75" s="161"/>
      <c r="D75" s="161"/>
      <c r="E75" s="162"/>
      <c r="F75" s="163"/>
      <c r="G75" s="168" t="s">
        <v>1675</v>
      </c>
      <c r="H75" s="164" t="s">
        <v>315</v>
      </c>
      <c r="I75" s="165"/>
      <c r="J75" s="166"/>
      <c r="K75" s="166"/>
      <c r="L75" s="167"/>
    </row>
    <row r="76" spans="1:12" s="102" customFormat="1" ht="28.5" hidden="1" customHeight="1">
      <c r="A76" s="66">
        <v>16</v>
      </c>
      <c r="B76" s="176" t="str">
        <f t="shared" si="7"/>
        <v>YÜKSEK-</v>
      </c>
      <c r="C76" s="161"/>
      <c r="D76" s="161"/>
      <c r="E76" s="162"/>
      <c r="F76" s="163"/>
      <c r="G76" s="168" t="s">
        <v>1675</v>
      </c>
      <c r="H76" s="164" t="s">
        <v>66</v>
      </c>
      <c r="I76" s="165"/>
      <c r="J76" s="166"/>
      <c r="K76" s="166"/>
      <c r="L76" s="167"/>
    </row>
    <row r="77" spans="1:12" s="102" customFormat="1" ht="28.5" hidden="1" customHeight="1">
      <c r="A77" s="66">
        <v>17</v>
      </c>
      <c r="B77" s="219" t="str">
        <f t="shared" si="7"/>
        <v>SIRIK-</v>
      </c>
      <c r="C77" s="212"/>
      <c r="D77" s="212"/>
      <c r="E77" s="213"/>
      <c r="F77" s="214"/>
      <c r="G77" s="168" t="s">
        <v>1675</v>
      </c>
      <c r="H77" s="215" t="s">
        <v>316</v>
      </c>
      <c r="I77" s="216"/>
      <c r="J77" s="217"/>
      <c r="K77" s="217"/>
      <c r="L77" s="218"/>
    </row>
    <row r="78" spans="1:12" s="102" customFormat="1" ht="63" hidden="1" customHeight="1">
      <c r="A78" s="66">
        <v>18</v>
      </c>
      <c r="B78" s="219" t="str">
        <f t="shared" ref="B78:B88" si="8">CONCATENATE(H78,"-",J78,"-",K78)</f>
        <v>4X100M--</v>
      </c>
      <c r="C78" s="212"/>
      <c r="D78" s="212"/>
      <c r="E78" s="213"/>
      <c r="F78" s="214"/>
      <c r="G78" s="168" t="s">
        <v>1675</v>
      </c>
      <c r="H78" s="215" t="s">
        <v>358</v>
      </c>
      <c r="I78" s="216"/>
      <c r="J78" s="217"/>
      <c r="K78" s="217"/>
      <c r="L78" s="218"/>
    </row>
    <row r="79" spans="1:12" s="102" customFormat="1" ht="63" hidden="1" customHeight="1">
      <c r="A79" s="66">
        <v>19</v>
      </c>
      <c r="B79" s="219" t="str">
        <f t="shared" si="8"/>
        <v>4X400M--</v>
      </c>
      <c r="C79" s="212"/>
      <c r="D79" s="212"/>
      <c r="E79" s="213"/>
      <c r="F79" s="214"/>
      <c r="G79" s="168" t="s">
        <v>1675</v>
      </c>
      <c r="H79" s="215" t="s">
        <v>359</v>
      </c>
      <c r="I79" s="216"/>
      <c r="J79" s="217"/>
      <c r="K79" s="217"/>
      <c r="L79" s="218"/>
    </row>
    <row r="80" spans="1:12" s="102" customFormat="1" ht="28.5" customHeight="1">
      <c r="A80" s="66">
        <v>1</v>
      </c>
      <c r="B80" s="176" t="str">
        <f t="shared" si="8"/>
        <v>100M-5-6</v>
      </c>
      <c r="C80" s="161">
        <v>598</v>
      </c>
      <c r="D80" s="161"/>
      <c r="E80" s="162">
        <v>33721</v>
      </c>
      <c r="F80" s="163" t="s">
        <v>1309</v>
      </c>
      <c r="G80" s="168" t="s">
        <v>1677</v>
      </c>
      <c r="H80" s="164" t="s">
        <v>146</v>
      </c>
      <c r="I80" s="216"/>
      <c r="J80" s="166" t="s">
        <v>2143</v>
      </c>
      <c r="K80" s="166" t="s">
        <v>2142</v>
      </c>
      <c r="L80" s="167"/>
    </row>
    <row r="81" spans="1:12" s="102" customFormat="1" ht="28.5" customHeight="1">
      <c r="A81" s="66">
        <v>2</v>
      </c>
      <c r="B81" s="176" t="str">
        <f t="shared" si="8"/>
        <v>200M-5-6</v>
      </c>
      <c r="C81" s="161">
        <v>597</v>
      </c>
      <c r="D81" s="161"/>
      <c r="E81" s="162">
        <v>34001</v>
      </c>
      <c r="F81" s="163" t="s">
        <v>1678</v>
      </c>
      <c r="G81" s="168" t="s">
        <v>1677</v>
      </c>
      <c r="H81" s="164" t="s">
        <v>313</v>
      </c>
      <c r="I81" s="216"/>
      <c r="J81" s="166" t="s">
        <v>2143</v>
      </c>
      <c r="K81" s="166" t="s">
        <v>2142</v>
      </c>
      <c r="L81" s="167"/>
    </row>
    <row r="82" spans="1:12" s="102" customFormat="1" ht="28.5" customHeight="1">
      <c r="A82" s="66">
        <v>3</v>
      </c>
      <c r="B82" s="176" t="str">
        <f t="shared" si="8"/>
        <v>400M-6-3</v>
      </c>
      <c r="C82" s="161">
        <v>597</v>
      </c>
      <c r="D82" s="161"/>
      <c r="E82" s="162">
        <v>34001</v>
      </c>
      <c r="F82" s="163" t="s">
        <v>1678</v>
      </c>
      <c r="G82" s="168" t="s">
        <v>1677</v>
      </c>
      <c r="H82" s="164" t="s">
        <v>314</v>
      </c>
      <c r="I82" s="216"/>
      <c r="J82" s="166" t="s">
        <v>2142</v>
      </c>
      <c r="K82" s="166" t="s">
        <v>2141</v>
      </c>
      <c r="L82" s="167"/>
    </row>
    <row r="83" spans="1:12" s="102" customFormat="1" ht="28.5" customHeight="1">
      <c r="A83" s="66">
        <v>4</v>
      </c>
      <c r="B83" s="176" t="str">
        <f t="shared" si="8"/>
        <v>800M-4-4</v>
      </c>
      <c r="C83" s="161">
        <v>589</v>
      </c>
      <c r="D83" s="161"/>
      <c r="E83" s="162">
        <v>32408</v>
      </c>
      <c r="F83" s="163" t="s">
        <v>1679</v>
      </c>
      <c r="G83" s="168" t="s">
        <v>1677</v>
      </c>
      <c r="H83" s="164" t="s">
        <v>120</v>
      </c>
      <c r="I83" s="216"/>
      <c r="J83" s="166" t="s">
        <v>2140</v>
      </c>
      <c r="K83" s="166" t="s">
        <v>2140</v>
      </c>
      <c r="L83" s="167"/>
    </row>
    <row r="84" spans="1:12" s="102" customFormat="1" ht="28.5" customHeight="1">
      <c r="A84" s="66">
        <v>5</v>
      </c>
      <c r="B84" s="176" t="str">
        <f t="shared" si="8"/>
        <v>1500M-1-3</v>
      </c>
      <c r="C84" s="161">
        <v>589</v>
      </c>
      <c r="D84" s="161"/>
      <c r="E84" s="162">
        <v>32408</v>
      </c>
      <c r="F84" s="163" t="s">
        <v>1679</v>
      </c>
      <c r="G84" s="168" t="s">
        <v>1677</v>
      </c>
      <c r="H84" s="164" t="s">
        <v>229</v>
      </c>
      <c r="I84" s="216"/>
      <c r="J84" s="166" t="s">
        <v>2144</v>
      </c>
      <c r="K84" s="166" t="s">
        <v>2141</v>
      </c>
      <c r="L84" s="167"/>
    </row>
    <row r="85" spans="1:12" s="102" customFormat="1" ht="28.5" customHeight="1">
      <c r="A85" s="66">
        <v>6</v>
      </c>
      <c r="B85" s="176" t="str">
        <f t="shared" si="8"/>
        <v>5000M-2-1</v>
      </c>
      <c r="C85" s="161">
        <v>593</v>
      </c>
      <c r="D85" s="161"/>
      <c r="E85" s="162">
        <v>34177</v>
      </c>
      <c r="F85" s="163" t="s">
        <v>1680</v>
      </c>
      <c r="G85" s="168" t="s">
        <v>1677</v>
      </c>
      <c r="H85" s="164" t="s">
        <v>355</v>
      </c>
      <c r="I85" s="216"/>
      <c r="J85" s="166" t="s">
        <v>2145</v>
      </c>
      <c r="K85" s="166" t="s">
        <v>2144</v>
      </c>
      <c r="L85" s="167"/>
    </row>
    <row r="86" spans="1:12" s="102" customFormat="1" ht="28.5" customHeight="1">
      <c r="A86" s="66">
        <v>7</v>
      </c>
      <c r="B86" s="176" t="str">
        <f t="shared" si="8"/>
        <v>110M.ENG-5-4</v>
      </c>
      <c r="C86" s="161">
        <v>596</v>
      </c>
      <c r="D86" s="161"/>
      <c r="E86" s="162">
        <v>32699</v>
      </c>
      <c r="F86" s="163" t="s">
        <v>1681</v>
      </c>
      <c r="G86" s="168" t="s">
        <v>1677</v>
      </c>
      <c r="H86" s="164" t="s">
        <v>492</v>
      </c>
      <c r="I86" s="216"/>
      <c r="J86" s="166" t="s">
        <v>2143</v>
      </c>
      <c r="K86" s="166" t="s">
        <v>2140</v>
      </c>
      <c r="L86" s="167"/>
    </row>
    <row r="87" spans="1:12" s="102" customFormat="1" ht="28.5" customHeight="1">
      <c r="A87" s="66">
        <v>8</v>
      </c>
      <c r="B87" s="176" t="str">
        <f t="shared" si="8"/>
        <v>400M.ENG-1-2</v>
      </c>
      <c r="C87" s="161">
        <v>596</v>
      </c>
      <c r="D87" s="161"/>
      <c r="E87" s="162">
        <v>32699</v>
      </c>
      <c r="F87" s="163" t="s">
        <v>1681</v>
      </c>
      <c r="G87" s="168" t="s">
        <v>1677</v>
      </c>
      <c r="H87" s="164" t="s">
        <v>353</v>
      </c>
      <c r="I87" s="216"/>
      <c r="J87" s="166" t="s">
        <v>2144</v>
      </c>
      <c r="K87" s="166" t="s">
        <v>2145</v>
      </c>
      <c r="L87" s="167"/>
    </row>
    <row r="88" spans="1:12" s="102" customFormat="1" ht="28.5" customHeight="1">
      <c r="A88" s="66">
        <v>9</v>
      </c>
      <c r="B88" s="176" t="str">
        <f t="shared" si="8"/>
        <v>3000M.ENG-2-10</v>
      </c>
      <c r="C88" s="161">
        <v>593</v>
      </c>
      <c r="D88" s="161"/>
      <c r="E88" s="162">
        <v>34177</v>
      </c>
      <c r="F88" s="163" t="s">
        <v>1680</v>
      </c>
      <c r="G88" s="168" t="s">
        <v>1677</v>
      </c>
      <c r="H88" s="164" t="s">
        <v>356</v>
      </c>
      <c r="I88" s="165"/>
      <c r="J88" s="166" t="s">
        <v>2145</v>
      </c>
      <c r="K88" s="166" t="s">
        <v>2173</v>
      </c>
      <c r="L88" s="167"/>
    </row>
    <row r="89" spans="1:12" s="102" customFormat="1" ht="28.5" customHeight="1">
      <c r="A89" s="66">
        <v>10</v>
      </c>
      <c r="B89" s="176" t="str">
        <f t="shared" ref="B89:B96" si="9">CONCATENATE(H89,"-",L89)</f>
        <v>GÜLLEB-13</v>
      </c>
      <c r="C89" s="161">
        <v>595</v>
      </c>
      <c r="D89" s="161"/>
      <c r="E89" s="162">
        <v>31866</v>
      </c>
      <c r="F89" s="163" t="s">
        <v>1682</v>
      </c>
      <c r="G89" s="168" t="s">
        <v>1677</v>
      </c>
      <c r="H89" s="164" t="s">
        <v>2138</v>
      </c>
      <c r="I89" s="165"/>
      <c r="J89" s="166"/>
      <c r="K89" s="166"/>
      <c r="L89" s="167">
        <v>13</v>
      </c>
    </row>
    <row r="90" spans="1:12" s="102" customFormat="1" ht="28.5" customHeight="1">
      <c r="A90" s="66">
        <v>11</v>
      </c>
      <c r="B90" s="176" t="str">
        <f t="shared" si="9"/>
        <v>DİSKB-13</v>
      </c>
      <c r="C90" s="161">
        <v>595</v>
      </c>
      <c r="D90" s="161"/>
      <c r="E90" s="162">
        <v>31866</v>
      </c>
      <c r="F90" s="163" t="s">
        <v>1682</v>
      </c>
      <c r="G90" s="168" t="s">
        <v>1677</v>
      </c>
      <c r="H90" s="164" t="s">
        <v>2246</v>
      </c>
      <c r="I90" s="165"/>
      <c r="J90" s="166"/>
      <c r="K90" s="166"/>
      <c r="L90" s="167">
        <v>13</v>
      </c>
    </row>
    <row r="91" spans="1:12" s="102" customFormat="1" ht="28.5" customHeight="1">
      <c r="A91" s="66">
        <v>12</v>
      </c>
      <c r="B91" s="176" t="str">
        <f t="shared" si="9"/>
        <v>CİRİTB-11</v>
      </c>
      <c r="C91" s="161">
        <v>590</v>
      </c>
      <c r="D91" s="161"/>
      <c r="E91" s="162">
        <v>33556</v>
      </c>
      <c r="F91" s="163" t="s">
        <v>1683</v>
      </c>
      <c r="G91" s="168" t="s">
        <v>1677</v>
      </c>
      <c r="H91" s="164" t="s">
        <v>2134</v>
      </c>
      <c r="I91" s="165"/>
      <c r="J91" s="166"/>
      <c r="K91" s="166"/>
      <c r="L91" s="167">
        <v>11</v>
      </c>
    </row>
    <row r="92" spans="1:12" s="102" customFormat="1" ht="28.5" customHeight="1">
      <c r="A92" s="66">
        <v>13</v>
      </c>
      <c r="B92" s="176" t="str">
        <f t="shared" si="9"/>
        <v>ÇEKİÇ-3</v>
      </c>
      <c r="C92" s="161">
        <v>594</v>
      </c>
      <c r="D92" s="161"/>
      <c r="E92" s="162">
        <v>31916</v>
      </c>
      <c r="F92" s="163" t="s">
        <v>1684</v>
      </c>
      <c r="G92" s="168" t="s">
        <v>1677</v>
      </c>
      <c r="H92" s="164" t="s">
        <v>357</v>
      </c>
      <c r="I92" s="165"/>
      <c r="J92" s="166"/>
      <c r="K92" s="166"/>
      <c r="L92" s="167">
        <v>3</v>
      </c>
    </row>
    <row r="93" spans="1:12" s="102" customFormat="1" ht="28.5" customHeight="1">
      <c r="A93" s="66">
        <v>14</v>
      </c>
      <c r="B93" s="176" t="str">
        <f t="shared" si="9"/>
        <v>UZUNB-13</v>
      </c>
      <c r="C93" s="161">
        <v>591</v>
      </c>
      <c r="D93" s="161"/>
      <c r="E93" s="162">
        <v>33555</v>
      </c>
      <c r="F93" s="163" t="s">
        <v>1685</v>
      </c>
      <c r="G93" s="168" t="s">
        <v>1677</v>
      </c>
      <c r="H93" s="164" t="s">
        <v>2237</v>
      </c>
      <c r="I93" s="165"/>
      <c r="J93" s="166"/>
      <c r="K93" s="166"/>
      <c r="L93" s="167">
        <v>13</v>
      </c>
    </row>
    <row r="94" spans="1:12" s="102" customFormat="1" ht="28.5" customHeight="1">
      <c r="A94" s="66">
        <v>15</v>
      </c>
      <c r="B94" s="176" t="str">
        <f t="shared" si="9"/>
        <v>ÜÇADIMB-13</v>
      </c>
      <c r="C94" s="161">
        <v>591</v>
      </c>
      <c r="D94" s="161"/>
      <c r="E94" s="162">
        <v>33555</v>
      </c>
      <c r="F94" s="163" t="s">
        <v>1685</v>
      </c>
      <c r="G94" s="168" t="s">
        <v>1677</v>
      </c>
      <c r="H94" s="164" t="s">
        <v>2136</v>
      </c>
      <c r="I94" s="165"/>
      <c r="J94" s="166"/>
      <c r="K94" s="166"/>
      <c r="L94" s="167">
        <v>13</v>
      </c>
    </row>
    <row r="95" spans="1:12" s="102" customFormat="1" ht="28.5" customHeight="1">
      <c r="A95" s="66">
        <v>16</v>
      </c>
      <c r="B95" s="176" t="str">
        <f t="shared" si="9"/>
        <v>YÜKSEKB-10</v>
      </c>
      <c r="C95" s="161">
        <v>592</v>
      </c>
      <c r="D95" s="161"/>
      <c r="E95" s="162">
        <v>34452</v>
      </c>
      <c r="F95" s="163" t="s">
        <v>1686</v>
      </c>
      <c r="G95" s="168" t="s">
        <v>1677</v>
      </c>
      <c r="H95" s="164" t="s">
        <v>2133</v>
      </c>
      <c r="I95" s="165" t="s">
        <v>2124</v>
      </c>
      <c r="J95" s="166"/>
      <c r="K95" s="166"/>
      <c r="L95" s="167">
        <v>10</v>
      </c>
    </row>
    <row r="96" spans="1:12" s="102" customFormat="1" ht="28.5" customHeight="1">
      <c r="A96" s="66">
        <v>17</v>
      </c>
      <c r="B96" s="219" t="str">
        <f t="shared" si="9"/>
        <v>SIRIK-3</v>
      </c>
      <c r="C96" s="212">
        <v>590</v>
      </c>
      <c r="D96" s="212"/>
      <c r="E96" s="213">
        <v>33556</v>
      </c>
      <c r="F96" s="214" t="s">
        <v>1683</v>
      </c>
      <c r="G96" s="168" t="s">
        <v>1677</v>
      </c>
      <c r="H96" s="215" t="s">
        <v>316</v>
      </c>
      <c r="I96" s="216"/>
      <c r="J96" s="217"/>
      <c r="K96" s="217"/>
      <c r="L96" s="218">
        <v>3</v>
      </c>
    </row>
    <row r="97" spans="1:12" s="102" customFormat="1" ht="63" customHeight="1">
      <c r="A97" s="66">
        <v>18</v>
      </c>
      <c r="B97" s="219" t="str">
        <f t="shared" ref="B97:B107" si="10">CONCATENATE(H97,"-",J97,"-",K97)</f>
        <v>4X100M-5-5</v>
      </c>
      <c r="C97" s="212" t="s">
        <v>1687</v>
      </c>
      <c r="D97" s="212"/>
      <c r="E97" s="213" t="s">
        <v>1688</v>
      </c>
      <c r="F97" s="214" t="s">
        <v>1689</v>
      </c>
      <c r="G97" s="168" t="s">
        <v>1677</v>
      </c>
      <c r="H97" s="215" t="s">
        <v>358</v>
      </c>
      <c r="I97" s="216"/>
      <c r="J97" s="217" t="s">
        <v>2143</v>
      </c>
      <c r="K97" s="217" t="s">
        <v>2143</v>
      </c>
      <c r="L97" s="218"/>
    </row>
    <row r="98" spans="1:12" s="102" customFormat="1" ht="63" customHeight="1">
      <c r="A98" s="66">
        <v>19</v>
      </c>
      <c r="B98" s="219" t="str">
        <f t="shared" si="10"/>
        <v>4X400M-5-5</v>
      </c>
      <c r="C98" s="212" t="s">
        <v>2408</v>
      </c>
      <c r="D98" s="212"/>
      <c r="E98" s="511" t="s">
        <v>1690</v>
      </c>
      <c r="F98" s="512" t="s">
        <v>2407</v>
      </c>
      <c r="G98" s="168" t="s">
        <v>1677</v>
      </c>
      <c r="H98" s="215" t="s">
        <v>359</v>
      </c>
      <c r="I98" s="216"/>
      <c r="J98" s="217" t="s">
        <v>2143</v>
      </c>
      <c r="K98" s="217" t="s">
        <v>2143</v>
      </c>
      <c r="L98" s="218"/>
    </row>
    <row r="99" spans="1:12" s="102" customFormat="1" ht="28.5" hidden="1" customHeight="1">
      <c r="A99" s="66">
        <v>1</v>
      </c>
      <c r="B99" s="176" t="str">
        <f t="shared" si="10"/>
        <v>100M--</v>
      </c>
      <c r="C99" s="161"/>
      <c r="D99" s="161"/>
      <c r="E99" s="162"/>
      <c r="F99" s="163"/>
      <c r="G99" s="168" t="s">
        <v>1691</v>
      </c>
      <c r="H99" s="164" t="s">
        <v>146</v>
      </c>
      <c r="I99" s="216"/>
      <c r="J99" s="166"/>
      <c r="K99" s="166"/>
      <c r="L99" s="167"/>
    </row>
    <row r="100" spans="1:12" s="102" customFormat="1" ht="28.5" hidden="1" customHeight="1">
      <c r="A100" s="66">
        <v>2</v>
      </c>
      <c r="B100" s="176" t="str">
        <f t="shared" si="10"/>
        <v>200M--</v>
      </c>
      <c r="C100" s="161"/>
      <c r="D100" s="161"/>
      <c r="E100" s="162"/>
      <c r="F100" s="163"/>
      <c r="G100" s="168" t="s">
        <v>1691</v>
      </c>
      <c r="H100" s="164" t="s">
        <v>313</v>
      </c>
      <c r="I100" s="216"/>
      <c r="J100" s="166"/>
      <c r="K100" s="166"/>
      <c r="L100" s="167"/>
    </row>
    <row r="101" spans="1:12" s="102" customFormat="1" ht="28.5" customHeight="1">
      <c r="A101" s="66">
        <v>3</v>
      </c>
      <c r="B101" s="176" t="str">
        <f t="shared" si="10"/>
        <v>400M-6-2</v>
      </c>
      <c r="C101" s="161">
        <v>600</v>
      </c>
      <c r="D101" s="161"/>
      <c r="E101" s="162">
        <v>34080</v>
      </c>
      <c r="F101" s="163" t="s">
        <v>1692</v>
      </c>
      <c r="G101" s="168" t="s">
        <v>1691</v>
      </c>
      <c r="H101" s="164" t="s">
        <v>314</v>
      </c>
      <c r="I101" s="216"/>
      <c r="J101" s="166" t="s">
        <v>2142</v>
      </c>
      <c r="K101" s="166" t="s">
        <v>2145</v>
      </c>
      <c r="L101" s="167"/>
    </row>
    <row r="102" spans="1:12" s="102" customFormat="1" ht="28.5" customHeight="1">
      <c r="A102" s="66">
        <v>4</v>
      </c>
      <c r="B102" s="176" t="str">
        <f t="shared" si="10"/>
        <v>800M-1-6</v>
      </c>
      <c r="C102" s="161">
        <v>599</v>
      </c>
      <c r="D102" s="161"/>
      <c r="E102" s="162">
        <v>35519</v>
      </c>
      <c r="F102" s="163" t="s">
        <v>1693</v>
      </c>
      <c r="G102" s="168" t="s">
        <v>1691</v>
      </c>
      <c r="H102" s="164" t="s">
        <v>120</v>
      </c>
      <c r="I102" s="216"/>
      <c r="J102" s="166" t="s">
        <v>2144</v>
      </c>
      <c r="K102" s="166" t="s">
        <v>2142</v>
      </c>
      <c r="L102" s="167"/>
    </row>
    <row r="103" spans="1:12" s="102" customFormat="1" ht="28.5" customHeight="1">
      <c r="A103" s="66">
        <v>5</v>
      </c>
      <c r="B103" s="176" t="str">
        <f t="shared" si="10"/>
        <v>1500M-1-4</v>
      </c>
      <c r="C103" s="161">
        <v>604</v>
      </c>
      <c r="D103" s="161"/>
      <c r="E103" s="162">
        <v>35065</v>
      </c>
      <c r="F103" s="163" t="s">
        <v>1694</v>
      </c>
      <c r="G103" s="168" t="s">
        <v>1691</v>
      </c>
      <c r="H103" s="164" t="s">
        <v>229</v>
      </c>
      <c r="I103" s="216"/>
      <c r="J103" s="166" t="s">
        <v>2144</v>
      </c>
      <c r="K103" s="166" t="s">
        <v>2140</v>
      </c>
      <c r="L103" s="167"/>
    </row>
    <row r="104" spans="1:12" s="102" customFormat="1" ht="28.5" customHeight="1">
      <c r="A104" s="66">
        <v>6</v>
      </c>
      <c r="B104" s="176" t="str">
        <f t="shared" si="10"/>
        <v>5000M-1-4</v>
      </c>
      <c r="C104" s="161">
        <v>605</v>
      </c>
      <c r="D104" s="161"/>
      <c r="E104" s="162">
        <v>32735</v>
      </c>
      <c r="F104" s="163" t="s">
        <v>1695</v>
      </c>
      <c r="G104" s="168" t="s">
        <v>1691</v>
      </c>
      <c r="H104" s="164" t="s">
        <v>355</v>
      </c>
      <c r="I104" s="216"/>
      <c r="J104" s="166" t="s">
        <v>2144</v>
      </c>
      <c r="K104" s="166" t="s">
        <v>2140</v>
      </c>
      <c r="L104" s="167"/>
    </row>
    <row r="105" spans="1:12" s="102" customFormat="1" ht="28.5" hidden="1" customHeight="1">
      <c r="A105" s="66">
        <v>7</v>
      </c>
      <c r="B105" s="176" t="str">
        <f t="shared" si="10"/>
        <v>110M.ENG--</v>
      </c>
      <c r="C105" s="161"/>
      <c r="D105" s="161"/>
      <c r="E105" s="162"/>
      <c r="F105" s="163"/>
      <c r="G105" s="168" t="s">
        <v>1691</v>
      </c>
      <c r="H105" s="164" t="s">
        <v>492</v>
      </c>
      <c r="I105" s="216"/>
      <c r="J105" s="166"/>
      <c r="K105" s="166"/>
      <c r="L105" s="167"/>
    </row>
    <row r="106" spans="1:12" s="102" customFormat="1" ht="28.5" customHeight="1">
      <c r="A106" s="66">
        <v>8</v>
      </c>
      <c r="B106" s="176" t="str">
        <f t="shared" si="10"/>
        <v>400M.ENG-5-2</v>
      </c>
      <c r="C106" s="161">
        <v>600</v>
      </c>
      <c r="D106" s="161"/>
      <c r="E106" s="162">
        <v>34080</v>
      </c>
      <c r="F106" s="163" t="s">
        <v>1692</v>
      </c>
      <c r="G106" s="168" t="s">
        <v>1691</v>
      </c>
      <c r="H106" s="164" t="s">
        <v>353</v>
      </c>
      <c r="I106" s="216"/>
      <c r="J106" s="166" t="s">
        <v>2143</v>
      </c>
      <c r="K106" s="166" t="s">
        <v>2145</v>
      </c>
      <c r="L106" s="167"/>
    </row>
    <row r="107" spans="1:12" s="102" customFormat="1" ht="28.5" customHeight="1">
      <c r="A107" s="66">
        <v>9</v>
      </c>
      <c r="B107" s="176" t="str">
        <f t="shared" si="10"/>
        <v>3000M.ENG-1-4</v>
      </c>
      <c r="C107" s="161">
        <v>603</v>
      </c>
      <c r="D107" s="161"/>
      <c r="E107" s="162">
        <v>32406</v>
      </c>
      <c r="F107" s="163" t="s">
        <v>1696</v>
      </c>
      <c r="G107" s="168" t="s">
        <v>1691</v>
      </c>
      <c r="H107" s="164" t="s">
        <v>356</v>
      </c>
      <c r="I107" s="165"/>
      <c r="J107" s="166" t="s">
        <v>2144</v>
      </c>
      <c r="K107" s="166" t="s">
        <v>2140</v>
      </c>
      <c r="L107" s="167"/>
    </row>
    <row r="108" spans="1:12" s="102" customFormat="1" ht="28.5" customHeight="1">
      <c r="A108" s="66">
        <v>10</v>
      </c>
      <c r="B108" s="176" t="str">
        <f t="shared" ref="B108:B115" si="11">CONCATENATE(H108,"-",L108)</f>
        <v>GÜLLEB-4</v>
      </c>
      <c r="C108" s="161">
        <v>601</v>
      </c>
      <c r="D108" s="161"/>
      <c r="E108" s="162">
        <v>33697</v>
      </c>
      <c r="F108" s="163" t="s">
        <v>1697</v>
      </c>
      <c r="G108" s="168" t="s">
        <v>1691</v>
      </c>
      <c r="H108" s="164" t="s">
        <v>2138</v>
      </c>
      <c r="I108" s="165"/>
      <c r="J108" s="166"/>
      <c r="K108" s="166"/>
      <c r="L108" s="167">
        <v>4</v>
      </c>
    </row>
    <row r="109" spans="1:12" s="102" customFormat="1" ht="28.5" customHeight="1">
      <c r="A109" s="66">
        <v>11</v>
      </c>
      <c r="B109" s="176" t="str">
        <f t="shared" si="11"/>
        <v>DİSKB-9</v>
      </c>
      <c r="C109" s="161">
        <v>601</v>
      </c>
      <c r="D109" s="161"/>
      <c r="E109" s="162">
        <v>33697</v>
      </c>
      <c r="F109" s="163" t="s">
        <v>1697</v>
      </c>
      <c r="G109" s="168" t="s">
        <v>1691</v>
      </c>
      <c r="H109" s="164" t="s">
        <v>2246</v>
      </c>
      <c r="I109" s="165"/>
      <c r="J109" s="166"/>
      <c r="K109" s="166"/>
      <c r="L109" s="167">
        <v>9</v>
      </c>
    </row>
    <row r="110" spans="1:12" s="102" customFormat="1" ht="28.5" hidden="1" customHeight="1">
      <c r="A110" s="66">
        <v>12</v>
      </c>
      <c r="B110" s="176" t="str">
        <f t="shared" si="11"/>
        <v>CİRİT-</v>
      </c>
      <c r="C110" s="161"/>
      <c r="D110" s="161"/>
      <c r="E110" s="162"/>
      <c r="F110" s="163"/>
      <c r="G110" s="168" t="s">
        <v>1691</v>
      </c>
      <c r="H110" s="164" t="s">
        <v>232</v>
      </c>
      <c r="I110" s="165"/>
      <c r="J110" s="166"/>
      <c r="K110" s="166"/>
      <c r="L110" s="167"/>
    </row>
    <row r="111" spans="1:12" s="102" customFormat="1" ht="28.5" hidden="1" customHeight="1">
      <c r="A111" s="66">
        <v>13</v>
      </c>
      <c r="B111" s="176" t="str">
        <f t="shared" si="11"/>
        <v>ÇEKİÇ-</v>
      </c>
      <c r="C111" s="161"/>
      <c r="D111" s="161"/>
      <c r="E111" s="162"/>
      <c r="F111" s="163"/>
      <c r="G111" s="168" t="s">
        <v>1691</v>
      </c>
      <c r="H111" s="164" t="s">
        <v>357</v>
      </c>
      <c r="I111" s="165"/>
      <c r="J111" s="166"/>
      <c r="K111" s="166"/>
      <c r="L111" s="167"/>
    </row>
    <row r="112" spans="1:12" s="102" customFormat="1" ht="28.5" customHeight="1">
      <c r="A112" s="66">
        <v>14</v>
      </c>
      <c r="B112" s="176" t="str">
        <f t="shared" si="11"/>
        <v>UZUNA-11</v>
      </c>
      <c r="C112" s="161">
        <v>602</v>
      </c>
      <c r="D112" s="161"/>
      <c r="E112" s="162">
        <v>33615</v>
      </c>
      <c r="F112" s="163" t="s">
        <v>1698</v>
      </c>
      <c r="G112" s="168" t="s">
        <v>1691</v>
      </c>
      <c r="H112" s="164" t="s">
        <v>2239</v>
      </c>
      <c r="I112" s="165"/>
      <c r="J112" s="166"/>
      <c r="K112" s="166"/>
      <c r="L112" s="167">
        <v>11</v>
      </c>
    </row>
    <row r="113" spans="1:12" s="102" customFormat="1" ht="28.5" customHeight="1">
      <c r="A113" s="66">
        <v>15</v>
      </c>
      <c r="B113" s="176" t="str">
        <f t="shared" si="11"/>
        <v>ÜÇADIMB-4</v>
      </c>
      <c r="C113" s="161">
        <v>602</v>
      </c>
      <c r="D113" s="161"/>
      <c r="E113" s="162">
        <v>33615</v>
      </c>
      <c r="F113" s="163" t="s">
        <v>1698</v>
      </c>
      <c r="G113" s="168" t="s">
        <v>1691</v>
      </c>
      <c r="H113" s="164" t="s">
        <v>2136</v>
      </c>
      <c r="I113" s="165"/>
      <c r="J113" s="166"/>
      <c r="K113" s="166"/>
      <c r="L113" s="167">
        <v>4</v>
      </c>
    </row>
    <row r="114" spans="1:12" s="102" customFormat="1" ht="28.5" hidden="1" customHeight="1">
      <c r="A114" s="66">
        <v>16</v>
      </c>
      <c r="B114" s="176" t="str">
        <f t="shared" si="11"/>
        <v>YÜKSEK-</v>
      </c>
      <c r="C114" s="161"/>
      <c r="D114" s="161"/>
      <c r="E114" s="162"/>
      <c r="F114" s="163"/>
      <c r="G114" s="168" t="s">
        <v>1691</v>
      </c>
      <c r="H114" s="164" t="s">
        <v>66</v>
      </c>
      <c r="I114" s="165"/>
      <c r="J114" s="166"/>
      <c r="K114" s="166"/>
      <c r="L114" s="167"/>
    </row>
    <row r="115" spans="1:12" s="102" customFormat="1" ht="28.5" hidden="1" customHeight="1">
      <c r="A115" s="66">
        <v>17</v>
      </c>
      <c r="B115" s="219" t="str">
        <f t="shared" si="11"/>
        <v>SIRIK-</v>
      </c>
      <c r="C115" s="212"/>
      <c r="D115" s="212"/>
      <c r="E115" s="213"/>
      <c r="F115" s="214"/>
      <c r="G115" s="168" t="s">
        <v>1691</v>
      </c>
      <c r="H115" s="215" t="s">
        <v>316</v>
      </c>
      <c r="I115" s="216"/>
      <c r="J115" s="217"/>
      <c r="K115" s="217"/>
      <c r="L115" s="218"/>
    </row>
    <row r="116" spans="1:12" s="102" customFormat="1" ht="63" hidden="1" customHeight="1">
      <c r="A116" s="66">
        <v>18</v>
      </c>
      <c r="B116" s="219" t="str">
        <f t="shared" ref="B116:B126" si="12">CONCATENATE(H116,"-",J116,"-",K116)</f>
        <v>4X100M--</v>
      </c>
      <c r="C116" s="212"/>
      <c r="D116" s="212"/>
      <c r="E116" s="213"/>
      <c r="F116" s="214"/>
      <c r="G116" s="168" t="s">
        <v>1691</v>
      </c>
      <c r="H116" s="215" t="s">
        <v>358</v>
      </c>
      <c r="I116" s="216"/>
      <c r="J116" s="217"/>
      <c r="K116" s="217"/>
      <c r="L116" s="218"/>
    </row>
    <row r="117" spans="1:12" s="102" customFormat="1" ht="63" hidden="1" customHeight="1">
      <c r="A117" s="66">
        <v>19</v>
      </c>
      <c r="B117" s="219" t="str">
        <f t="shared" si="12"/>
        <v>4X400M--</v>
      </c>
      <c r="C117" s="212"/>
      <c r="D117" s="212"/>
      <c r="E117" s="213"/>
      <c r="F117" s="214"/>
      <c r="G117" s="168" t="s">
        <v>1691</v>
      </c>
      <c r="H117" s="215" t="s">
        <v>359</v>
      </c>
      <c r="I117" s="216"/>
      <c r="J117" s="217"/>
      <c r="K117" s="217"/>
      <c r="L117" s="218"/>
    </row>
    <row r="118" spans="1:12" s="102" customFormat="1" ht="28.5" customHeight="1">
      <c r="A118" s="66">
        <v>1</v>
      </c>
      <c r="B118" s="176" t="str">
        <f t="shared" si="12"/>
        <v>100M-1-1</v>
      </c>
      <c r="C118" s="161">
        <v>689</v>
      </c>
      <c r="D118" s="161"/>
      <c r="E118" s="162">
        <v>34950</v>
      </c>
      <c r="F118" s="163" t="s">
        <v>1699</v>
      </c>
      <c r="G118" s="168" t="s">
        <v>1700</v>
      </c>
      <c r="H118" s="164" t="s">
        <v>146</v>
      </c>
      <c r="I118" s="216"/>
      <c r="J118" s="166" t="s">
        <v>2144</v>
      </c>
      <c r="K118" s="166" t="s">
        <v>2144</v>
      </c>
      <c r="L118" s="167"/>
    </row>
    <row r="119" spans="1:12" s="102" customFormat="1" ht="28.5" customHeight="1">
      <c r="A119" s="66">
        <v>2</v>
      </c>
      <c r="B119" s="176" t="str">
        <f t="shared" si="12"/>
        <v>200M-1-6</v>
      </c>
      <c r="C119" s="161">
        <v>611</v>
      </c>
      <c r="D119" s="161"/>
      <c r="E119" s="162">
        <v>34100</v>
      </c>
      <c r="F119" s="163" t="s">
        <v>1701</v>
      </c>
      <c r="G119" s="168" t="s">
        <v>1700</v>
      </c>
      <c r="H119" s="164" t="s">
        <v>313</v>
      </c>
      <c r="I119" s="216"/>
      <c r="J119" s="166" t="s">
        <v>2144</v>
      </c>
      <c r="K119" s="166" t="s">
        <v>2142</v>
      </c>
      <c r="L119" s="167"/>
    </row>
    <row r="120" spans="1:12" s="102" customFormat="1" ht="28.5" customHeight="1">
      <c r="A120" s="66">
        <v>3</v>
      </c>
      <c r="B120" s="176" t="str">
        <f t="shared" si="12"/>
        <v>400M-2-1</v>
      </c>
      <c r="C120" s="161">
        <v>611</v>
      </c>
      <c r="D120" s="161"/>
      <c r="E120" s="162">
        <v>34100</v>
      </c>
      <c r="F120" s="163" t="s">
        <v>1701</v>
      </c>
      <c r="G120" s="168" t="s">
        <v>1700</v>
      </c>
      <c r="H120" s="164" t="s">
        <v>314</v>
      </c>
      <c r="I120" s="216"/>
      <c r="J120" s="166" t="s">
        <v>2145</v>
      </c>
      <c r="K120" s="166" t="s">
        <v>2144</v>
      </c>
      <c r="L120" s="167"/>
    </row>
    <row r="121" spans="1:12" s="102" customFormat="1" ht="28.5" customHeight="1">
      <c r="A121" s="66">
        <v>4</v>
      </c>
      <c r="B121" s="176" t="str">
        <f t="shared" si="12"/>
        <v>800M-4-5</v>
      </c>
      <c r="C121" s="161">
        <v>609</v>
      </c>
      <c r="D121" s="161"/>
      <c r="E121" s="162">
        <v>35434</v>
      </c>
      <c r="F121" s="163" t="s">
        <v>1702</v>
      </c>
      <c r="G121" s="168" t="s">
        <v>1700</v>
      </c>
      <c r="H121" s="164" t="s">
        <v>120</v>
      </c>
      <c r="I121" s="216"/>
      <c r="J121" s="166" t="s">
        <v>2140</v>
      </c>
      <c r="K121" s="166" t="s">
        <v>2143</v>
      </c>
      <c r="L121" s="167"/>
    </row>
    <row r="122" spans="1:12" s="102" customFormat="1" ht="28.5" customHeight="1">
      <c r="A122" s="66">
        <v>5</v>
      </c>
      <c r="B122" s="176" t="str">
        <f t="shared" si="12"/>
        <v>1500M-2-9</v>
      </c>
      <c r="C122" s="161">
        <v>608</v>
      </c>
      <c r="D122" s="161"/>
      <c r="E122" s="162">
        <v>35431</v>
      </c>
      <c r="F122" s="163" t="s">
        <v>1703</v>
      </c>
      <c r="G122" s="168" t="s">
        <v>1700</v>
      </c>
      <c r="H122" s="164" t="s">
        <v>229</v>
      </c>
      <c r="I122" s="216"/>
      <c r="J122" s="166" t="s">
        <v>2145</v>
      </c>
      <c r="K122" s="166" t="s">
        <v>2172</v>
      </c>
      <c r="L122" s="167"/>
    </row>
    <row r="123" spans="1:12" s="102" customFormat="1" ht="28.5" customHeight="1">
      <c r="A123" s="66">
        <v>6</v>
      </c>
      <c r="B123" s="176" t="str">
        <f t="shared" si="12"/>
        <v>5000M-2-6</v>
      </c>
      <c r="C123" s="161">
        <v>607</v>
      </c>
      <c r="D123" s="161"/>
      <c r="E123" s="162">
        <v>35069</v>
      </c>
      <c r="F123" s="163" t="s">
        <v>1704</v>
      </c>
      <c r="G123" s="168" t="s">
        <v>1700</v>
      </c>
      <c r="H123" s="164" t="s">
        <v>355</v>
      </c>
      <c r="I123" s="216"/>
      <c r="J123" s="166" t="s">
        <v>2145</v>
      </c>
      <c r="K123" s="166" t="s">
        <v>2142</v>
      </c>
      <c r="L123" s="167"/>
    </row>
    <row r="124" spans="1:12" s="102" customFormat="1" ht="28.5" hidden="1" customHeight="1">
      <c r="A124" s="66">
        <v>7</v>
      </c>
      <c r="B124" s="176" t="str">
        <f t="shared" si="12"/>
        <v>110M.ENG--</v>
      </c>
      <c r="C124" s="161"/>
      <c r="D124" s="161"/>
      <c r="E124" s="162"/>
      <c r="F124" s="163" t="s">
        <v>1705</v>
      </c>
      <c r="G124" s="168" t="s">
        <v>1700</v>
      </c>
      <c r="H124" s="164" t="s">
        <v>492</v>
      </c>
      <c r="I124" s="216"/>
      <c r="J124" s="166"/>
      <c r="K124" s="166"/>
      <c r="L124" s="167"/>
    </row>
    <row r="125" spans="1:12" s="102" customFormat="1" ht="28.5" hidden="1" customHeight="1">
      <c r="A125" s="66">
        <v>8</v>
      </c>
      <c r="B125" s="176" t="str">
        <f t="shared" si="12"/>
        <v>400M.ENG--</v>
      </c>
      <c r="C125" s="161"/>
      <c r="D125" s="161"/>
      <c r="E125" s="162"/>
      <c r="F125" s="163" t="s">
        <v>1705</v>
      </c>
      <c r="G125" s="168" t="s">
        <v>1700</v>
      </c>
      <c r="H125" s="164" t="s">
        <v>353</v>
      </c>
      <c r="I125" s="216"/>
      <c r="J125" s="166"/>
      <c r="K125" s="166"/>
      <c r="L125" s="167"/>
    </row>
    <row r="126" spans="1:12" s="102" customFormat="1" ht="28.5" hidden="1" customHeight="1">
      <c r="A126" s="66">
        <v>9</v>
      </c>
      <c r="B126" s="176" t="str">
        <f t="shared" si="12"/>
        <v>3000M.ENG--</v>
      </c>
      <c r="C126" s="161"/>
      <c r="D126" s="161"/>
      <c r="E126" s="162"/>
      <c r="F126" s="163" t="s">
        <v>1705</v>
      </c>
      <c r="G126" s="168" t="s">
        <v>1700</v>
      </c>
      <c r="H126" s="164" t="s">
        <v>356</v>
      </c>
      <c r="I126" s="165"/>
      <c r="J126" s="166"/>
      <c r="K126" s="166"/>
      <c r="L126" s="167"/>
    </row>
    <row r="127" spans="1:12" s="102" customFormat="1" ht="28.5" hidden="1" customHeight="1">
      <c r="A127" s="66">
        <v>10</v>
      </c>
      <c r="B127" s="176" t="str">
        <f t="shared" ref="B127:B134" si="13">CONCATENATE(H127,"-",L127)</f>
        <v>GÜLLE-</v>
      </c>
      <c r="C127" s="161"/>
      <c r="D127" s="161"/>
      <c r="E127" s="162"/>
      <c r="F127" s="163" t="s">
        <v>1705</v>
      </c>
      <c r="G127" s="168" t="s">
        <v>1700</v>
      </c>
      <c r="H127" s="164" t="s">
        <v>230</v>
      </c>
      <c r="I127" s="165"/>
      <c r="J127" s="166"/>
      <c r="K127" s="166"/>
      <c r="L127" s="167"/>
    </row>
    <row r="128" spans="1:12" s="102" customFormat="1" ht="28.5" hidden="1" customHeight="1">
      <c r="A128" s="66">
        <v>11</v>
      </c>
      <c r="B128" s="176" t="str">
        <f t="shared" si="13"/>
        <v>DİSK-</v>
      </c>
      <c r="C128" s="161"/>
      <c r="D128" s="161"/>
      <c r="E128" s="162"/>
      <c r="F128" s="163" t="s">
        <v>1705</v>
      </c>
      <c r="G128" s="168" t="s">
        <v>1700</v>
      </c>
      <c r="H128" s="164" t="s">
        <v>231</v>
      </c>
      <c r="I128" s="165"/>
      <c r="J128" s="166"/>
      <c r="K128" s="166"/>
      <c r="L128" s="167"/>
    </row>
    <row r="129" spans="1:12" s="102" customFormat="1" ht="28.5" hidden="1" customHeight="1">
      <c r="A129" s="66">
        <v>12</v>
      </c>
      <c r="B129" s="176" t="str">
        <f t="shared" si="13"/>
        <v>CİRİT-</v>
      </c>
      <c r="C129" s="161"/>
      <c r="D129" s="161"/>
      <c r="E129" s="162"/>
      <c r="F129" s="163" t="s">
        <v>1705</v>
      </c>
      <c r="G129" s="168" t="s">
        <v>1700</v>
      </c>
      <c r="H129" s="164" t="s">
        <v>232</v>
      </c>
      <c r="I129" s="165"/>
      <c r="J129" s="166"/>
      <c r="K129" s="166"/>
      <c r="L129" s="167"/>
    </row>
    <row r="130" spans="1:12" s="102" customFormat="1" ht="28.5" hidden="1" customHeight="1">
      <c r="A130" s="66">
        <v>13</v>
      </c>
      <c r="B130" s="176" t="str">
        <f t="shared" si="13"/>
        <v>ÇEKİÇ-</v>
      </c>
      <c r="C130" s="161"/>
      <c r="D130" s="161"/>
      <c r="E130" s="162"/>
      <c r="F130" s="163" t="s">
        <v>1705</v>
      </c>
      <c r="G130" s="168" t="s">
        <v>1700</v>
      </c>
      <c r="H130" s="164" t="s">
        <v>357</v>
      </c>
      <c r="I130" s="165"/>
      <c r="J130" s="166"/>
      <c r="K130" s="166"/>
      <c r="L130" s="167"/>
    </row>
    <row r="131" spans="1:12" s="102" customFormat="1" ht="28.5" customHeight="1">
      <c r="A131" s="66">
        <v>14</v>
      </c>
      <c r="B131" s="176" t="str">
        <f t="shared" si="13"/>
        <v>UZUNA-15</v>
      </c>
      <c r="C131" s="161">
        <v>612</v>
      </c>
      <c r="D131" s="161"/>
      <c r="E131" s="162">
        <v>34458</v>
      </c>
      <c r="F131" s="163" t="s">
        <v>1706</v>
      </c>
      <c r="G131" s="168" t="s">
        <v>1700</v>
      </c>
      <c r="H131" s="164" t="s">
        <v>2239</v>
      </c>
      <c r="I131" s="165"/>
      <c r="J131" s="166"/>
      <c r="K131" s="166"/>
      <c r="L131" s="167">
        <v>15</v>
      </c>
    </row>
    <row r="132" spans="1:12" s="102" customFormat="1" ht="28.5" hidden="1" customHeight="1">
      <c r="A132" s="66">
        <v>15</v>
      </c>
      <c r="B132" s="176" t="str">
        <f t="shared" si="13"/>
        <v>ÜÇADIM-</v>
      </c>
      <c r="C132" s="161"/>
      <c r="D132" s="161"/>
      <c r="E132" s="162"/>
      <c r="F132" s="163" t="s">
        <v>1705</v>
      </c>
      <c r="G132" s="168" t="s">
        <v>1700</v>
      </c>
      <c r="H132" s="164" t="s">
        <v>315</v>
      </c>
      <c r="I132" s="165"/>
      <c r="J132" s="166"/>
      <c r="K132" s="166"/>
      <c r="L132" s="167"/>
    </row>
    <row r="133" spans="1:12" s="102" customFormat="1" ht="28.5" customHeight="1">
      <c r="A133" s="66">
        <v>16</v>
      </c>
      <c r="B133" s="176" t="str">
        <f t="shared" si="13"/>
        <v>YÜKSEKA-2</v>
      </c>
      <c r="C133" s="161">
        <v>612</v>
      </c>
      <c r="D133" s="161"/>
      <c r="E133" s="162">
        <v>34458</v>
      </c>
      <c r="F133" s="163" t="s">
        <v>1706</v>
      </c>
      <c r="G133" s="168" t="s">
        <v>1700</v>
      </c>
      <c r="H133" s="164" t="s">
        <v>2132</v>
      </c>
      <c r="I133" s="165" t="s">
        <v>2053</v>
      </c>
      <c r="J133" s="166"/>
      <c r="K133" s="166"/>
      <c r="L133" s="167">
        <v>2</v>
      </c>
    </row>
    <row r="134" spans="1:12" s="102" customFormat="1" ht="28.5" hidden="1" customHeight="1">
      <c r="A134" s="66">
        <v>17</v>
      </c>
      <c r="B134" s="219" t="str">
        <f t="shared" si="13"/>
        <v>SIRIK-</v>
      </c>
      <c r="C134" s="212"/>
      <c r="D134" s="212"/>
      <c r="E134" s="213"/>
      <c r="F134" s="214" t="s">
        <v>1705</v>
      </c>
      <c r="G134" s="168" t="s">
        <v>1700</v>
      </c>
      <c r="H134" s="215" t="s">
        <v>316</v>
      </c>
      <c r="I134" s="216"/>
      <c r="J134" s="217"/>
      <c r="K134" s="217"/>
      <c r="L134" s="218"/>
    </row>
    <row r="135" spans="1:12" s="102" customFormat="1" ht="63" customHeight="1">
      <c r="A135" s="66">
        <v>18</v>
      </c>
      <c r="B135" s="219" t="str">
        <f t="shared" ref="B135:B145" si="14">CONCATENATE(H135,"-",J135,"-",K135)</f>
        <v>4X100M-2-5</v>
      </c>
      <c r="C135" s="212" t="s">
        <v>2351</v>
      </c>
      <c r="D135" s="212"/>
      <c r="E135" s="213" t="s">
        <v>2350</v>
      </c>
      <c r="F135" s="214" t="s">
        <v>2349</v>
      </c>
      <c r="G135" s="168" t="s">
        <v>1700</v>
      </c>
      <c r="H135" s="215" t="s">
        <v>358</v>
      </c>
      <c r="I135" s="216"/>
      <c r="J135" s="217" t="s">
        <v>2145</v>
      </c>
      <c r="K135" s="217" t="s">
        <v>2143</v>
      </c>
      <c r="L135" s="218"/>
    </row>
    <row r="136" spans="1:12" s="102" customFormat="1" ht="63" customHeight="1">
      <c r="A136" s="66">
        <v>19</v>
      </c>
      <c r="B136" s="219" t="str">
        <f t="shared" si="14"/>
        <v>4X400M-2-2</v>
      </c>
      <c r="C136" s="212" t="s">
        <v>1707</v>
      </c>
      <c r="D136" s="212"/>
      <c r="E136" s="213" t="s">
        <v>2459</v>
      </c>
      <c r="F136" s="214" t="s">
        <v>2334</v>
      </c>
      <c r="G136" s="168" t="s">
        <v>1700</v>
      </c>
      <c r="H136" s="215" t="s">
        <v>359</v>
      </c>
      <c r="I136" s="216"/>
      <c r="J136" s="217" t="s">
        <v>2145</v>
      </c>
      <c r="K136" s="217" t="s">
        <v>2145</v>
      </c>
      <c r="L136" s="218"/>
    </row>
    <row r="137" spans="1:12" s="102" customFormat="1" ht="28.5" customHeight="1">
      <c r="A137" s="66">
        <v>1</v>
      </c>
      <c r="B137" s="176" t="str">
        <f t="shared" si="14"/>
        <v>100M-5-4</v>
      </c>
      <c r="C137" s="161">
        <v>613</v>
      </c>
      <c r="D137" s="161"/>
      <c r="E137" s="162">
        <v>33782</v>
      </c>
      <c r="F137" s="163" t="s">
        <v>1708</v>
      </c>
      <c r="G137" s="168" t="s">
        <v>1709</v>
      </c>
      <c r="H137" s="164" t="s">
        <v>146</v>
      </c>
      <c r="I137" s="216"/>
      <c r="J137" s="166" t="s">
        <v>2143</v>
      </c>
      <c r="K137" s="166" t="s">
        <v>2140</v>
      </c>
      <c r="L137" s="167"/>
    </row>
    <row r="138" spans="1:12" s="102" customFormat="1" ht="28.5" customHeight="1">
      <c r="A138" s="66">
        <v>2</v>
      </c>
      <c r="B138" s="176" t="str">
        <f t="shared" si="14"/>
        <v>200M-5-4</v>
      </c>
      <c r="C138" s="161">
        <v>613</v>
      </c>
      <c r="D138" s="161"/>
      <c r="E138" s="162">
        <v>33782</v>
      </c>
      <c r="F138" s="163" t="s">
        <v>1708</v>
      </c>
      <c r="G138" s="168" t="s">
        <v>1709</v>
      </c>
      <c r="H138" s="164" t="s">
        <v>313</v>
      </c>
      <c r="I138" s="216"/>
      <c r="J138" s="166" t="s">
        <v>2143</v>
      </c>
      <c r="K138" s="166" t="s">
        <v>2140</v>
      </c>
      <c r="L138" s="167"/>
    </row>
    <row r="139" spans="1:12" s="102" customFormat="1" ht="28.5" customHeight="1">
      <c r="A139" s="66">
        <v>3</v>
      </c>
      <c r="B139" s="176" t="str">
        <f t="shared" si="14"/>
        <v>400M-2-2</v>
      </c>
      <c r="C139" s="161">
        <v>615</v>
      </c>
      <c r="D139" s="161"/>
      <c r="E139" s="162">
        <v>34390</v>
      </c>
      <c r="F139" s="163" t="s">
        <v>1710</v>
      </c>
      <c r="G139" s="168" t="s">
        <v>1709</v>
      </c>
      <c r="H139" s="164" t="s">
        <v>314</v>
      </c>
      <c r="I139" s="216"/>
      <c r="J139" s="166" t="s">
        <v>2145</v>
      </c>
      <c r="K139" s="166" t="s">
        <v>2145</v>
      </c>
      <c r="L139" s="167"/>
    </row>
    <row r="140" spans="1:12" s="102" customFormat="1" ht="28.5" customHeight="1">
      <c r="A140" s="66">
        <v>4</v>
      </c>
      <c r="B140" s="176" t="str">
        <f t="shared" si="14"/>
        <v>800M-4-8</v>
      </c>
      <c r="C140" s="161">
        <v>614</v>
      </c>
      <c r="D140" s="161"/>
      <c r="E140" s="162">
        <v>35349</v>
      </c>
      <c r="F140" s="163" t="s">
        <v>1711</v>
      </c>
      <c r="G140" s="168" t="s">
        <v>1709</v>
      </c>
      <c r="H140" s="164" t="s">
        <v>120</v>
      </c>
      <c r="I140" s="216"/>
      <c r="J140" s="166" t="s">
        <v>2140</v>
      </c>
      <c r="K140" s="166" t="s">
        <v>2147</v>
      </c>
      <c r="L140" s="167"/>
    </row>
    <row r="141" spans="1:12" s="102" customFormat="1" ht="28.5" customHeight="1">
      <c r="A141" s="66">
        <v>5</v>
      </c>
      <c r="B141" s="176" t="str">
        <f t="shared" si="14"/>
        <v>1500M-2-10</v>
      </c>
      <c r="C141" s="161">
        <v>614</v>
      </c>
      <c r="D141" s="161"/>
      <c r="E141" s="162">
        <v>35349</v>
      </c>
      <c r="F141" s="163" t="s">
        <v>1711</v>
      </c>
      <c r="G141" s="168" t="s">
        <v>1709</v>
      </c>
      <c r="H141" s="164" t="s">
        <v>229</v>
      </c>
      <c r="I141" s="216"/>
      <c r="J141" s="166" t="s">
        <v>2145</v>
      </c>
      <c r="K141" s="166" t="s">
        <v>2173</v>
      </c>
      <c r="L141" s="167"/>
    </row>
    <row r="142" spans="1:12" s="102" customFormat="1" ht="28.5" customHeight="1">
      <c r="A142" s="66">
        <v>6</v>
      </c>
      <c r="B142" s="176" t="str">
        <f t="shared" si="14"/>
        <v>5000M-2-12</v>
      </c>
      <c r="C142" s="161">
        <v>616</v>
      </c>
      <c r="D142" s="161"/>
      <c r="E142" s="162">
        <v>32993</v>
      </c>
      <c r="F142" s="163" t="s">
        <v>1712</v>
      </c>
      <c r="G142" s="168" t="s">
        <v>1709</v>
      </c>
      <c r="H142" s="164" t="s">
        <v>355</v>
      </c>
      <c r="I142" s="216"/>
      <c r="J142" s="166" t="s">
        <v>2145</v>
      </c>
      <c r="K142" s="166" t="s">
        <v>2175</v>
      </c>
      <c r="L142" s="167"/>
    </row>
    <row r="143" spans="1:12" s="102" customFormat="1" ht="28.5" hidden="1" customHeight="1">
      <c r="A143" s="66">
        <v>7</v>
      </c>
      <c r="B143" s="176" t="str">
        <f t="shared" si="14"/>
        <v>110M.ENG--</v>
      </c>
      <c r="C143" s="161"/>
      <c r="D143" s="161"/>
      <c r="E143" s="162"/>
      <c r="F143" s="163"/>
      <c r="G143" s="168" t="s">
        <v>1709</v>
      </c>
      <c r="H143" s="164" t="s">
        <v>492</v>
      </c>
      <c r="I143" s="216"/>
      <c r="J143" s="166"/>
      <c r="K143" s="166"/>
      <c r="L143" s="167"/>
    </row>
    <row r="144" spans="1:12" s="102" customFormat="1" ht="28.5" customHeight="1">
      <c r="A144" s="66">
        <v>8</v>
      </c>
      <c r="B144" s="176" t="str">
        <f t="shared" si="14"/>
        <v>400M.ENG-1-4</v>
      </c>
      <c r="C144" s="161">
        <v>615</v>
      </c>
      <c r="D144" s="161"/>
      <c r="E144" s="162">
        <v>34390</v>
      </c>
      <c r="F144" s="163" t="s">
        <v>1710</v>
      </c>
      <c r="G144" s="168" t="s">
        <v>1709</v>
      </c>
      <c r="H144" s="164" t="s">
        <v>353</v>
      </c>
      <c r="I144" s="216"/>
      <c r="J144" s="166" t="s">
        <v>2144</v>
      </c>
      <c r="K144" s="166" t="s">
        <v>2140</v>
      </c>
      <c r="L144" s="167"/>
    </row>
    <row r="145" spans="1:12" s="102" customFormat="1" ht="28.5" hidden="1" customHeight="1">
      <c r="A145" s="66">
        <v>9</v>
      </c>
      <c r="B145" s="176" t="str">
        <f t="shared" si="14"/>
        <v>3000M.ENG--</v>
      </c>
      <c r="C145" s="161"/>
      <c r="D145" s="161"/>
      <c r="E145" s="162"/>
      <c r="F145" s="163"/>
      <c r="G145" s="168" t="s">
        <v>1709</v>
      </c>
      <c r="H145" s="164" t="s">
        <v>356</v>
      </c>
      <c r="I145" s="165"/>
      <c r="J145" s="166"/>
      <c r="K145" s="166"/>
      <c r="L145" s="167"/>
    </row>
    <row r="146" spans="1:12" s="102" customFormat="1" ht="28.5" customHeight="1">
      <c r="A146" s="66">
        <v>10</v>
      </c>
      <c r="B146" s="176" t="str">
        <f t="shared" ref="B146:B153" si="15">CONCATENATE(H146,"-",L146)</f>
        <v>GÜLLEB-11</v>
      </c>
      <c r="C146" s="161">
        <v>618</v>
      </c>
      <c r="D146" s="161"/>
      <c r="E146" s="162">
        <v>33802</v>
      </c>
      <c r="F146" s="163" t="s">
        <v>1713</v>
      </c>
      <c r="G146" s="168" t="s">
        <v>1709</v>
      </c>
      <c r="H146" s="164" t="s">
        <v>2138</v>
      </c>
      <c r="I146" s="165"/>
      <c r="J146" s="166"/>
      <c r="K146" s="166"/>
      <c r="L146" s="167">
        <v>11</v>
      </c>
    </row>
    <row r="147" spans="1:12" s="102" customFormat="1" ht="28.5" customHeight="1">
      <c r="A147" s="66">
        <v>11</v>
      </c>
      <c r="B147" s="176" t="str">
        <f t="shared" si="15"/>
        <v>DİSKB-11</v>
      </c>
      <c r="C147" s="161">
        <v>618</v>
      </c>
      <c r="D147" s="161"/>
      <c r="E147" s="162">
        <v>33802</v>
      </c>
      <c r="F147" s="163" t="s">
        <v>1713</v>
      </c>
      <c r="G147" s="168" t="s">
        <v>1709</v>
      </c>
      <c r="H147" s="164" t="s">
        <v>2246</v>
      </c>
      <c r="I147" s="165"/>
      <c r="J147" s="166"/>
      <c r="K147" s="166"/>
      <c r="L147" s="167">
        <v>11</v>
      </c>
    </row>
    <row r="148" spans="1:12" s="102" customFormat="1" ht="28.5" customHeight="1">
      <c r="A148" s="66">
        <v>12</v>
      </c>
      <c r="B148" s="176" t="str">
        <f t="shared" si="15"/>
        <v>CİRİTB-9</v>
      </c>
      <c r="C148" s="161">
        <v>617</v>
      </c>
      <c r="D148" s="161"/>
      <c r="E148" s="162">
        <v>34212</v>
      </c>
      <c r="F148" s="163" t="s">
        <v>1714</v>
      </c>
      <c r="G148" s="168" t="s">
        <v>1709</v>
      </c>
      <c r="H148" s="164" t="s">
        <v>2134</v>
      </c>
      <c r="I148" s="165"/>
      <c r="J148" s="166"/>
      <c r="K148" s="166"/>
      <c r="L148" s="167">
        <v>9</v>
      </c>
    </row>
    <row r="149" spans="1:12" s="102" customFormat="1" ht="28.5" hidden="1" customHeight="1">
      <c r="A149" s="66">
        <v>13</v>
      </c>
      <c r="B149" s="176" t="str">
        <f t="shared" si="15"/>
        <v>ÇEKİÇ-</v>
      </c>
      <c r="C149" s="161"/>
      <c r="D149" s="161"/>
      <c r="E149" s="162"/>
      <c r="F149" s="163"/>
      <c r="G149" s="168" t="s">
        <v>1709</v>
      </c>
      <c r="H149" s="164" t="s">
        <v>357</v>
      </c>
      <c r="I149" s="165"/>
      <c r="J149" s="166"/>
      <c r="K149" s="166"/>
      <c r="L149" s="167"/>
    </row>
    <row r="150" spans="1:12" s="102" customFormat="1" ht="28.5" customHeight="1">
      <c r="A150" s="66">
        <v>14</v>
      </c>
      <c r="B150" s="176" t="str">
        <f t="shared" si="15"/>
        <v>UZUNB-11</v>
      </c>
      <c r="C150" s="161">
        <v>617</v>
      </c>
      <c r="D150" s="161"/>
      <c r="E150" s="162">
        <v>34212</v>
      </c>
      <c r="F150" s="163" t="s">
        <v>1714</v>
      </c>
      <c r="G150" s="168" t="s">
        <v>1709</v>
      </c>
      <c r="H150" s="164" t="s">
        <v>2237</v>
      </c>
      <c r="I150" s="165"/>
      <c r="J150" s="166"/>
      <c r="K150" s="166"/>
      <c r="L150" s="167">
        <v>11</v>
      </c>
    </row>
    <row r="151" spans="1:12" s="102" customFormat="1" ht="28.5" customHeight="1">
      <c r="A151" s="66">
        <v>15</v>
      </c>
      <c r="B151" s="176" t="str">
        <f t="shared" si="15"/>
        <v>ÜÇADIMB-11</v>
      </c>
      <c r="C151" s="161">
        <v>539</v>
      </c>
      <c r="D151" s="161"/>
      <c r="E151" s="162">
        <v>34559</v>
      </c>
      <c r="F151" s="163" t="s">
        <v>1715</v>
      </c>
      <c r="G151" s="168" t="s">
        <v>1709</v>
      </c>
      <c r="H151" s="164" t="s">
        <v>2136</v>
      </c>
      <c r="I151" s="165"/>
      <c r="J151" s="166"/>
      <c r="K151" s="166"/>
      <c r="L151" s="167">
        <v>11</v>
      </c>
    </row>
    <row r="152" spans="1:12" s="102" customFormat="1" ht="28.5" customHeight="1">
      <c r="A152" s="66">
        <v>16</v>
      </c>
      <c r="B152" s="176" t="str">
        <f t="shared" si="15"/>
        <v>YÜKSEKB-13</v>
      </c>
      <c r="C152" s="161">
        <v>539</v>
      </c>
      <c r="D152" s="161"/>
      <c r="E152" s="162">
        <v>34559</v>
      </c>
      <c r="F152" s="163" t="s">
        <v>1715</v>
      </c>
      <c r="G152" s="168" t="s">
        <v>1709</v>
      </c>
      <c r="H152" s="164" t="s">
        <v>2133</v>
      </c>
      <c r="I152" s="165" t="s">
        <v>2121</v>
      </c>
      <c r="J152" s="166"/>
      <c r="K152" s="166"/>
      <c r="L152" s="167">
        <v>13</v>
      </c>
    </row>
    <row r="153" spans="1:12" s="102" customFormat="1" ht="28.5" hidden="1" customHeight="1">
      <c r="A153" s="66">
        <v>17</v>
      </c>
      <c r="B153" s="219" t="str">
        <f t="shared" si="15"/>
        <v>SIRIK-</v>
      </c>
      <c r="C153" s="212"/>
      <c r="D153" s="212"/>
      <c r="E153" s="213"/>
      <c r="F153" s="214"/>
      <c r="G153" s="168" t="s">
        <v>1709</v>
      </c>
      <c r="H153" s="215" t="s">
        <v>316</v>
      </c>
      <c r="I153" s="216"/>
      <c r="J153" s="217"/>
      <c r="K153" s="217"/>
      <c r="L153" s="218"/>
    </row>
    <row r="154" spans="1:12" s="102" customFormat="1" ht="63" customHeight="1">
      <c r="A154" s="66">
        <v>18</v>
      </c>
      <c r="B154" s="219" t="str">
        <f t="shared" ref="B154:B164" si="16">CONCATENATE(H154,"-",J154,"-",K154)</f>
        <v>4X100M-1-3</v>
      </c>
      <c r="C154" s="212" t="s">
        <v>2392</v>
      </c>
      <c r="D154" s="212"/>
      <c r="E154" s="213" t="s">
        <v>1716</v>
      </c>
      <c r="F154" s="214" t="s">
        <v>2391</v>
      </c>
      <c r="G154" s="168" t="s">
        <v>1709</v>
      </c>
      <c r="H154" s="215" t="s">
        <v>358</v>
      </c>
      <c r="I154" s="216"/>
      <c r="J154" s="217" t="s">
        <v>2144</v>
      </c>
      <c r="K154" s="217" t="s">
        <v>2141</v>
      </c>
      <c r="L154" s="218"/>
    </row>
    <row r="155" spans="1:12" s="102" customFormat="1" ht="63" customHeight="1">
      <c r="A155" s="66">
        <v>19</v>
      </c>
      <c r="B155" s="219" t="str">
        <f t="shared" si="16"/>
        <v>4X400M-2-4</v>
      </c>
      <c r="C155" s="212" t="s">
        <v>2403</v>
      </c>
      <c r="D155" s="212"/>
      <c r="E155" s="511" t="s">
        <v>1717</v>
      </c>
      <c r="F155" s="512" t="s">
        <v>2402</v>
      </c>
      <c r="G155" s="168" t="s">
        <v>1709</v>
      </c>
      <c r="H155" s="215" t="s">
        <v>359</v>
      </c>
      <c r="I155" s="216"/>
      <c r="J155" s="217" t="s">
        <v>2145</v>
      </c>
      <c r="K155" s="217" t="s">
        <v>2140</v>
      </c>
      <c r="L155" s="218"/>
    </row>
    <row r="156" spans="1:12" s="102" customFormat="1" ht="28.5" customHeight="1">
      <c r="A156" s="66">
        <v>1</v>
      </c>
      <c r="B156" s="176" t="str">
        <f t="shared" si="16"/>
        <v>100M-1-5</v>
      </c>
      <c r="C156" s="161">
        <v>621</v>
      </c>
      <c r="D156" s="161"/>
      <c r="E156" s="162">
        <v>33302</v>
      </c>
      <c r="F156" s="163" t="s">
        <v>1718</v>
      </c>
      <c r="G156" s="168" t="s">
        <v>1719</v>
      </c>
      <c r="H156" s="164" t="s">
        <v>146</v>
      </c>
      <c r="I156" s="216"/>
      <c r="J156" s="166" t="s">
        <v>2144</v>
      </c>
      <c r="K156" s="166" t="s">
        <v>2143</v>
      </c>
      <c r="L156" s="167"/>
    </row>
    <row r="157" spans="1:12" s="102" customFormat="1" ht="28.5" customHeight="1">
      <c r="A157" s="66">
        <v>2</v>
      </c>
      <c r="B157" s="176" t="str">
        <f t="shared" si="16"/>
        <v>200M-1-5</v>
      </c>
      <c r="C157" s="161">
        <v>619</v>
      </c>
      <c r="D157" s="161"/>
      <c r="E157" s="162">
        <v>33433</v>
      </c>
      <c r="F157" s="163" t="s">
        <v>1720</v>
      </c>
      <c r="G157" s="168" t="s">
        <v>1719</v>
      </c>
      <c r="H157" s="164" t="s">
        <v>313</v>
      </c>
      <c r="I157" s="216"/>
      <c r="J157" s="166" t="s">
        <v>2144</v>
      </c>
      <c r="K157" s="166" t="s">
        <v>2143</v>
      </c>
      <c r="L157" s="167"/>
    </row>
    <row r="158" spans="1:12" s="102" customFormat="1" ht="28.5" customHeight="1">
      <c r="A158" s="66">
        <v>3</v>
      </c>
      <c r="B158" s="176" t="str">
        <f t="shared" si="16"/>
        <v>400M-1-4</v>
      </c>
      <c r="C158" s="161">
        <v>619</v>
      </c>
      <c r="D158" s="161"/>
      <c r="E158" s="162">
        <v>33433</v>
      </c>
      <c r="F158" s="163" t="s">
        <v>1720</v>
      </c>
      <c r="G158" s="168" t="s">
        <v>1719</v>
      </c>
      <c r="H158" s="164" t="s">
        <v>314</v>
      </c>
      <c r="I158" s="216"/>
      <c r="J158" s="166" t="s">
        <v>2144</v>
      </c>
      <c r="K158" s="166" t="s">
        <v>2140</v>
      </c>
      <c r="L158" s="167"/>
    </row>
    <row r="159" spans="1:12" s="102" customFormat="1" ht="28.5" customHeight="1">
      <c r="A159" s="66">
        <v>4</v>
      </c>
      <c r="B159" s="176" t="str">
        <f t="shared" si="16"/>
        <v>800M-1-9</v>
      </c>
      <c r="C159" s="161">
        <v>628</v>
      </c>
      <c r="D159" s="161"/>
      <c r="E159" s="162">
        <v>33635</v>
      </c>
      <c r="F159" s="163" t="s">
        <v>1721</v>
      </c>
      <c r="G159" s="168" t="s">
        <v>1719</v>
      </c>
      <c r="H159" s="164" t="s">
        <v>120</v>
      </c>
      <c r="I159" s="216"/>
      <c r="J159" s="166" t="s">
        <v>2144</v>
      </c>
      <c r="K159" s="166" t="s">
        <v>2172</v>
      </c>
      <c r="L159" s="167"/>
    </row>
    <row r="160" spans="1:12" s="102" customFormat="1" ht="28.5" customHeight="1">
      <c r="A160" s="66">
        <v>5</v>
      </c>
      <c r="B160" s="176" t="str">
        <f t="shared" si="16"/>
        <v>1500M-1-7</v>
      </c>
      <c r="C160" s="161">
        <v>623</v>
      </c>
      <c r="D160" s="161"/>
      <c r="E160" s="162">
        <v>35070</v>
      </c>
      <c r="F160" s="163" t="s">
        <v>1722</v>
      </c>
      <c r="G160" s="168" t="s">
        <v>1719</v>
      </c>
      <c r="H160" s="164" t="s">
        <v>229</v>
      </c>
      <c r="I160" s="216"/>
      <c r="J160" s="166" t="s">
        <v>2144</v>
      </c>
      <c r="K160" s="166" t="s">
        <v>2146</v>
      </c>
      <c r="L160" s="167"/>
    </row>
    <row r="161" spans="1:12" s="102" customFormat="1" ht="28.5" customHeight="1">
      <c r="A161" s="66">
        <v>6</v>
      </c>
      <c r="B161" s="176" t="str">
        <f t="shared" si="16"/>
        <v>5000M-1-7</v>
      </c>
      <c r="C161" s="161">
        <v>622</v>
      </c>
      <c r="D161" s="161"/>
      <c r="E161" s="162">
        <v>34941</v>
      </c>
      <c r="F161" s="163" t="s">
        <v>1723</v>
      </c>
      <c r="G161" s="168" t="s">
        <v>1719</v>
      </c>
      <c r="H161" s="164" t="s">
        <v>355</v>
      </c>
      <c r="I161" s="216"/>
      <c r="J161" s="166" t="s">
        <v>2144</v>
      </c>
      <c r="K161" s="166" t="s">
        <v>2146</v>
      </c>
      <c r="L161" s="167"/>
    </row>
    <row r="162" spans="1:12" s="102" customFormat="1" ht="28.5" customHeight="1">
      <c r="A162" s="66">
        <v>7</v>
      </c>
      <c r="B162" s="176" t="str">
        <f t="shared" si="16"/>
        <v>110M.ENG-1-5</v>
      </c>
      <c r="C162" s="161">
        <v>620</v>
      </c>
      <c r="D162" s="161"/>
      <c r="E162" s="162">
        <v>34097</v>
      </c>
      <c r="F162" s="163" t="s">
        <v>1724</v>
      </c>
      <c r="G162" s="168" t="s">
        <v>1719</v>
      </c>
      <c r="H162" s="164" t="s">
        <v>492</v>
      </c>
      <c r="I162" s="216"/>
      <c r="J162" s="166" t="s">
        <v>2144</v>
      </c>
      <c r="K162" s="166" t="s">
        <v>2143</v>
      </c>
      <c r="L162" s="167"/>
    </row>
    <row r="163" spans="1:12" s="102" customFormat="1" ht="28.5" customHeight="1">
      <c r="A163" s="66">
        <v>8</v>
      </c>
      <c r="B163" s="176" t="str">
        <f t="shared" si="16"/>
        <v>400M.ENG-1-6</v>
      </c>
      <c r="C163" s="161">
        <v>634</v>
      </c>
      <c r="D163" s="161"/>
      <c r="E163" s="162">
        <v>35822</v>
      </c>
      <c r="F163" s="163" t="s">
        <v>1725</v>
      </c>
      <c r="G163" s="168" t="s">
        <v>1719</v>
      </c>
      <c r="H163" s="164" t="s">
        <v>353</v>
      </c>
      <c r="I163" s="216"/>
      <c r="J163" s="166" t="s">
        <v>2144</v>
      </c>
      <c r="K163" s="166" t="s">
        <v>2142</v>
      </c>
      <c r="L163" s="167"/>
    </row>
    <row r="164" spans="1:12" s="102" customFormat="1" ht="28.5" customHeight="1">
      <c r="A164" s="66">
        <v>9</v>
      </c>
      <c r="B164" s="176" t="str">
        <f t="shared" si="16"/>
        <v>3000M.ENG-1-5</v>
      </c>
      <c r="C164" s="161">
        <v>623</v>
      </c>
      <c r="D164" s="161"/>
      <c r="E164" s="162">
        <v>34941</v>
      </c>
      <c r="F164" s="163" t="s">
        <v>1722</v>
      </c>
      <c r="G164" s="168" t="s">
        <v>1719</v>
      </c>
      <c r="H164" s="164" t="s">
        <v>356</v>
      </c>
      <c r="I164" s="165"/>
      <c r="J164" s="166" t="s">
        <v>2144</v>
      </c>
      <c r="K164" s="166" t="s">
        <v>2143</v>
      </c>
      <c r="L164" s="167"/>
    </row>
    <row r="165" spans="1:12" s="102" customFormat="1" ht="28.5" customHeight="1">
      <c r="A165" s="66">
        <v>10</v>
      </c>
      <c r="B165" s="176" t="str">
        <f t="shared" ref="B165:B172" si="17">CONCATENATE(H165,"-",L165)</f>
        <v>GÜLLEA-4</v>
      </c>
      <c r="C165" s="161">
        <v>629</v>
      </c>
      <c r="D165" s="161"/>
      <c r="E165" s="162">
        <v>34755</v>
      </c>
      <c r="F165" s="163" t="s">
        <v>1726</v>
      </c>
      <c r="G165" s="168" t="s">
        <v>1719</v>
      </c>
      <c r="H165" s="164" t="s">
        <v>2139</v>
      </c>
      <c r="I165" s="165"/>
      <c r="J165" s="166"/>
      <c r="K165" s="166"/>
      <c r="L165" s="167">
        <v>4</v>
      </c>
    </row>
    <row r="166" spans="1:12" s="102" customFormat="1" ht="28.5" customHeight="1">
      <c r="A166" s="66">
        <v>11</v>
      </c>
      <c r="B166" s="176" t="str">
        <f t="shared" si="17"/>
        <v>DİSKA-4</v>
      </c>
      <c r="C166" s="161">
        <v>633</v>
      </c>
      <c r="D166" s="161"/>
      <c r="E166" s="162">
        <v>34921</v>
      </c>
      <c r="F166" s="163" t="s">
        <v>1727</v>
      </c>
      <c r="G166" s="168" t="s">
        <v>1719</v>
      </c>
      <c r="H166" s="164" t="s">
        <v>2247</v>
      </c>
      <c r="I166" s="165"/>
      <c r="J166" s="166"/>
      <c r="K166" s="166"/>
      <c r="L166" s="167">
        <v>4</v>
      </c>
    </row>
    <row r="167" spans="1:12" s="102" customFormat="1" ht="28.5" customHeight="1">
      <c r="A167" s="66">
        <v>12</v>
      </c>
      <c r="B167" s="176" t="str">
        <f t="shared" si="17"/>
        <v>CİRİTA-4</v>
      </c>
      <c r="C167" s="161">
        <v>629</v>
      </c>
      <c r="D167" s="161"/>
      <c r="E167" s="162">
        <v>34755</v>
      </c>
      <c r="F167" s="163" t="s">
        <v>1726</v>
      </c>
      <c r="G167" s="168" t="s">
        <v>1719</v>
      </c>
      <c r="H167" s="164" t="s">
        <v>2135</v>
      </c>
      <c r="I167" s="165"/>
      <c r="J167" s="166"/>
      <c r="K167" s="166"/>
      <c r="L167" s="167">
        <v>4</v>
      </c>
    </row>
    <row r="168" spans="1:12" s="102" customFormat="1" ht="28.5" customHeight="1">
      <c r="A168" s="66">
        <v>13</v>
      </c>
      <c r="B168" s="176" t="str">
        <f t="shared" si="17"/>
        <v>ÇEKİÇ-4</v>
      </c>
      <c r="C168" s="161">
        <v>633</v>
      </c>
      <c r="D168" s="161"/>
      <c r="E168" s="162">
        <v>34921</v>
      </c>
      <c r="F168" s="163" t="s">
        <v>1727</v>
      </c>
      <c r="G168" s="168" t="s">
        <v>1719</v>
      </c>
      <c r="H168" s="164" t="s">
        <v>357</v>
      </c>
      <c r="I168" s="165"/>
      <c r="J168" s="166"/>
      <c r="K168" s="166"/>
      <c r="L168" s="167">
        <v>4</v>
      </c>
    </row>
    <row r="169" spans="1:12" s="102" customFormat="1" ht="28.5" customHeight="1">
      <c r="A169" s="66">
        <v>14</v>
      </c>
      <c r="B169" s="176" t="str">
        <f t="shared" si="17"/>
        <v>UZUNA-4</v>
      </c>
      <c r="C169" s="161">
        <v>632</v>
      </c>
      <c r="D169" s="161"/>
      <c r="E169" s="162">
        <v>35431</v>
      </c>
      <c r="F169" s="163" t="s">
        <v>1728</v>
      </c>
      <c r="G169" s="168" t="s">
        <v>1719</v>
      </c>
      <c r="H169" s="164" t="s">
        <v>2239</v>
      </c>
      <c r="I169" s="165"/>
      <c r="J169" s="166"/>
      <c r="K169" s="166"/>
      <c r="L169" s="167">
        <v>4</v>
      </c>
    </row>
    <row r="170" spans="1:12" s="102" customFormat="1" ht="28.5" customHeight="1">
      <c r="A170" s="66">
        <v>15</v>
      </c>
      <c r="B170" s="176" t="str">
        <f t="shared" si="17"/>
        <v>ÜÇADIMA-4</v>
      </c>
      <c r="C170" s="161">
        <v>624</v>
      </c>
      <c r="D170" s="161"/>
      <c r="E170" s="162">
        <v>35239</v>
      </c>
      <c r="F170" s="163" t="s">
        <v>1729</v>
      </c>
      <c r="G170" s="168" t="s">
        <v>1719</v>
      </c>
      <c r="H170" s="164" t="s">
        <v>2137</v>
      </c>
      <c r="I170" s="165"/>
      <c r="J170" s="166"/>
      <c r="K170" s="166"/>
      <c r="L170" s="167">
        <v>4</v>
      </c>
    </row>
    <row r="171" spans="1:12" s="102" customFormat="1" ht="28.5" customHeight="1">
      <c r="A171" s="66">
        <v>16</v>
      </c>
      <c r="B171" s="176" t="str">
        <f t="shared" si="17"/>
        <v>YÜKSEKB-2</v>
      </c>
      <c r="C171" s="161">
        <v>631</v>
      </c>
      <c r="D171" s="161"/>
      <c r="E171" s="162">
        <v>33006</v>
      </c>
      <c r="F171" s="163" t="s">
        <v>1730</v>
      </c>
      <c r="G171" s="168" t="s">
        <v>1719</v>
      </c>
      <c r="H171" s="164" t="s">
        <v>2133</v>
      </c>
      <c r="I171" s="165" t="s">
        <v>2121</v>
      </c>
      <c r="J171" s="166"/>
      <c r="K171" s="166"/>
      <c r="L171" s="167">
        <v>2</v>
      </c>
    </row>
    <row r="172" spans="1:12" s="102" customFormat="1" ht="28.5" customHeight="1">
      <c r="A172" s="66">
        <v>17</v>
      </c>
      <c r="B172" s="219" t="str">
        <f t="shared" si="17"/>
        <v>SIRIK-4</v>
      </c>
      <c r="C172" s="212">
        <v>621</v>
      </c>
      <c r="D172" s="212"/>
      <c r="E172" s="213">
        <v>33302</v>
      </c>
      <c r="F172" s="214" t="s">
        <v>1718</v>
      </c>
      <c r="G172" s="168" t="s">
        <v>1719</v>
      </c>
      <c r="H172" s="215" t="s">
        <v>316</v>
      </c>
      <c r="I172" s="216"/>
      <c r="J172" s="217"/>
      <c r="K172" s="217"/>
      <c r="L172" s="218">
        <v>4</v>
      </c>
    </row>
    <row r="173" spans="1:12" s="102" customFormat="1" ht="63" customHeight="1">
      <c r="A173" s="66">
        <v>18</v>
      </c>
      <c r="B173" s="219" t="str">
        <f t="shared" ref="B173:B183" si="18">CONCATENATE(H173,"-",J173,"-",K173)</f>
        <v>4X100M-5-4</v>
      </c>
      <c r="C173" s="212" t="s">
        <v>2370</v>
      </c>
      <c r="D173" s="212"/>
      <c r="E173" s="213" t="s">
        <v>2371</v>
      </c>
      <c r="F173" s="214" t="s">
        <v>2369</v>
      </c>
      <c r="G173" s="168" t="s">
        <v>1719</v>
      </c>
      <c r="H173" s="215" t="s">
        <v>358</v>
      </c>
      <c r="I173" s="216"/>
      <c r="J173" s="217" t="s">
        <v>2143</v>
      </c>
      <c r="K173" s="217" t="s">
        <v>2140</v>
      </c>
      <c r="L173" s="218"/>
    </row>
    <row r="174" spans="1:12" s="102" customFormat="1" ht="63" customHeight="1">
      <c r="A174" s="66">
        <v>19</v>
      </c>
      <c r="B174" s="219" t="str">
        <f t="shared" si="18"/>
        <v>4X400M-5-4</v>
      </c>
      <c r="C174" s="212" t="s">
        <v>2446</v>
      </c>
      <c r="D174" s="212"/>
      <c r="E174" s="511" t="s">
        <v>2445</v>
      </c>
      <c r="F174" s="512" t="s">
        <v>2444</v>
      </c>
      <c r="G174" s="168" t="s">
        <v>1719</v>
      </c>
      <c r="H174" s="215" t="s">
        <v>359</v>
      </c>
      <c r="I174" s="216"/>
      <c r="J174" s="217" t="s">
        <v>2143</v>
      </c>
      <c r="K174" s="217" t="s">
        <v>2140</v>
      </c>
      <c r="L174" s="218"/>
    </row>
    <row r="175" spans="1:12" s="102" customFormat="1" ht="28.5" customHeight="1">
      <c r="A175" s="66">
        <v>1</v>
      </c>
      <c r="B175" s="176" t="str">
        <f t="shared" si="18"/>
        <v>100M-4-2</v>
      </c>
      <c r="C175" s="161">
        <v>642</v>
      </c>
      <c r="D175" s="161"/>
      <c r="E175" s="162">
        <v>34632</v>
      </c>
      <c r="F175" s="163" t="s">
        <v>1731</v>
      </c>
      <c r="G175" s="168" t="s">
        <v>1732</v>
      </c>
      <c r="H175" s="164" t="s">
        <v>146</v>
      </c>
      <c r="I175" s="216"/>
      <c r="J175" s="166" t="s">
        <v>2140</v>
      </c>
      <c r="K175" s="166" t="s">
        <v>2145</v>
      </c>
      <c r="L175" s="167"/>
    </row>
    <row r="176" spans="1:12" s="102" customFormat="1" ht="28.5" customHeight="1">
      <c r="A176" s="66">
        <v>2</v>
      </c>
      <c r="B176" s="176" t="str">
        <f t="shared" si="18"/>
        <v>200M-4-2</v>
      </c>
      <c r="C176" s="161">
        <v>643</v>
      </c>
      <c r="D176" s="161"/>
      <c r="E176" s="162">
        <v>33973</v>
      </c>
      <c r="F176" s="163" t="s">
        <v>2287</v>
      </c>
      <c r="G176" s="168" t="s">
        <v>1732</v>
      </c>
      <c r="H176" s="164" t="s">
        <v>313</v>
      </c>
      <c r="I176" s="216"/>
      <c r="J176" s="166" t="s">
        <v>2140</v>
      </c>
      <c r="K176" s="166" t="s">
        <v>2145</v>
      </c>
      <c r="L176" s="167"/>
    </row>
    <row r="177" spans="1:12" s="102" customFormat="1" ht="28.5" customHeight="1">
      <c r="A177" s="66">
        <v>3</v>
      </c>
      <c r="B177" s="176" t="str">
        <f t="shared" si="18"/>
        <v>400M-2-4</v>
      </c>
      <c r="C177" s="161">
        <v>637</v>
      </c>
      <c r="D177" s="161"/>
      <c r="E177" s="162">
        <v>33973</v>
      </c>
      <c r="F177" s="163" t="s">
        <v>1733</v>
      </c>
      <c r="G177" s="168" t="s">
        <v>1732</v>
      </c>
      <c r="H177" s="164" t="s">
        <v>314</v>
      </c>
      <c r="I177" s="216"/>
      <c r="J177" s="166" t="s">
        <v>2145</v>
      </c>
      <c r="K177" s="166" t="s">
        <v>2140</v>
      </c>
      <c r="L177" s="167"/>
    </row>
    <row r="178" spans="1:12" s="102" customFormat="1" ht="28.5" customHeight="1">
      <c r="A178" s="66">
        <v>4</v>
      </c>
      <c r="B178" s="176" t="str">
        <f t="shared" si="18"/>
        <v>800M-2-1</v>
      </c>
      <c r="C178" s="161">
        <v>635</v>
      </c>
      <c r="D178" s="161"/>
      <c r="E178" s="162">
        <v>34550</v>
      </c>
      <c r="F178" s="163" t="s">
        <v>2288</v>
      </c>
      <c r="G178" s="168" t="s">
        <v>1732</v>
      </c>
      <c r="H178" s="164" t="s">
        <v>120</v>
      </c>
      <c r="I178" s="216"/>
      <c r="J178" s="166" t="s">
        <v>2145</v>
      </c>
      <c r="K178" s="166" t="s">
        <v>2144</v>
      </c>
      <c r="L178" s="167"/>
    </row>
    <row r="179" spans="1:12" s="102" customFormat="1" ht="28.5" customHeight="1">
      <c r="A179" s="66">
        <v>5</v>
      </c>
      <c r="B179" s="176" t="str">
        <f t="shared" si="18"/>
        <v>1500M-1-8</v>
      </c>
      <c r="C179" s="161">
        <v>648</v>
      </c>
      <c r="D179" s="161"/>
      <c r="E179" s="162">
        <v>35234</v>
      </c>
      <c r="F179" s="163" t="s">
        <v>1737</v>
      </c>
      <c r="G179" s="168" t="s">
        <v>1732</v>
      </c>
      <c r="H179" s="164" t="s">
        <v>229</v>
      </c>
      <c r="I179" s="216"/>
      <c r="J179" s="166" t="s">
        <v>2144</v>
      </c>
      <c r="K179" s="166" t="s">
        <v>2147</v>
      </c>
      <c r="L179" s="167"/>
    </row>
    <row r="180" spans="1:12" s="102" customFormat="1" ht="28.5" customHeight="1">
      <c r="A180" s="66">
        <v>6</v>
      </c>
      <c r="B180" s="176" t="str">
        <f t="shared" si="18"/>
        <v>5000M-1-8</v>
      </c>
      <c r="C180" s="161">
        <v>646</v>
      </c>
      <c r="D180" s="161"/>
      <c r="E180" s="162">
        <v>35018</v>
      </c>
      <c r="F180" s="163" t="s">
        <v>1734</v>
      </c>
      <c r="G180" s="168" t="s">
        <v>1732</v>
      </c>
      <c r="H180" s="164" t="s">
        <v>355</v>
      </c>
      <c r="I180" s="216"/>
      <c r="J180" s="166" t="s">
        <v>2144</v>
      </c>
      <c r="K180" s="166" t="s">
        <v>2147</v>
      </c>
      <c r="L180" s="167"/>
    </row>
    <row r="181" spans="1:12" s="102" customFormat="1" ht="28.5" customHeight="1">
      <c r="A181" s="66">
        <v>7</v>
      </c>
      <c r="B181" s="176" t="str">
        <f t="shared" si="18"/>
        <v>110M.ENG-4-2</v>
      </c>
      <c r="C181" s="161">
        <v>639</v>
      </c>
      <c r="D181" s="161"/>
      <c r="E181" s="162">
        <v>32750</v>
      </c>
      <c r="F181" s="163" t="s">
        <v>1735</v>
      </c>
      <c r="G181" s="168" t="s">
        <v>1732</v>
      </c>
      <c r="H181" s="164" t="s">
        <v>492</v>
      </c>
      <c r="I181" s="216"/>
      <c r="J181" s="166" t="s">
        <v>2140</v>
      </c>
      <c r="K181" s="166" t="s">
        <v>2145</v>
      </c>
      <c r="L181" s="167"/>
    </row>
    <row r="182" spans="1:12" s="102" customFormat="1" ht="28.5" customHeight="1">
      <c r="A182" s="66">
        <v>8</v>
      </c>
      <c r="B182" s="176" t="str">
        <f t="shared" si="18"/>
        <v>400M.ENG-2-2</v>
      </c>
      <c r="C182" s="161">
        <v>647</v>
      </c>
      <c r="D182" s="161"/>
      <c r="E182" s="162">
        <v>34562</v>
      </c>
      <c r="F182" s="163" t="s">
        <v>1736</v>
      </c>
      <c r="G182" s="168" t="s">
        <v>1732</v>
      </c>
      <c r="H182" s="164" t="s">
        <v>353</v>
      </c>
      <c r="I182" s="216"/>
      <c r="J182" s="166" t="s">
        <v>2145</v>
      </c>
      <c r="K182" s="166" t="s">
        <v>2145</v>
      </c>
      <c r="L182" s="167"/>
    </row>
    <row r="183" spans="1:12" s="102" customFormat="1" ht="28.5" customHeight="1">
      <c r="A183" s="66">
        <v>9</v>
      </c>
      <c r="B183" s="176" t="str">
        <f t="shared" si="18"/>
        <v>3000M.ENG-2-11</v>
      </c>
      <c r="C183" s="161">
        <v>648</v>
      </c>
      <c r="D183" s="161"/>
      <c r="E183" s="162">
        <v>35234</v>
      </c>
      <c r="F183" s="163" t="s">
        <v>1737</v>
      </c>
      <c r="G183" s="168" t="s">
        <v>1732</v>
      </c>
      <c r="H183" s="164" t="s">
        <v>356</v>
      </c>
      <c r="I183" s="165"/>
      <c r="J183" s="166" t="s">
        <v>2145</v>
      </c>
      <c r="K183" s="166" t="s">
        <v>2174</v>
      </c>
      <c r="L183" s="167"/>
    </row>
    <row r="184" spans="1:12" s="102" customFormat="1" ht="28.5" customHeight="1">
      <c r="A184" s="66">
        <v>10</v>
      </c>
      <c r="B184" s="176" t="str">
        <f t="shared" ref="B184:B191" si="19">CONCATENATE(H184,"-",L184)</f>
        <v>GÜLLEB-3</v>
      </c>
      <c r="C184" s="161">
        <v>638</v>
      </c>
      <c r="D184" s="161"/>
      <c r="E184" s="162">
        <v>33239</v>
      </c>
      <c r="F184" s="163" t="s">
        <v>1738</v>
      </c>
      <c r="G184" s="168" t="s">
        <v>1732</v>
      </c>
      <c r="H184" s="164" t="s">
        <v>2138</v>
      </c>
      <c r="I184" s="165"/>
      <c r="J184" s="166"/>
      <c r="K184" s="166"/>
      <c r="L184" s="167">
        <v>3</v>
      </c>
    </row>
    <row r="185" spans="1:12" s="102" customFormat="1" ht="28.5" customHeight="1">
      <c r="A185" s="66">
        <v>11</v>
      </c>
      <c r="B185" s="176" t="str">
        <f t="shared" si="19"/>
        <v>DİSKB-3</v>
      </c>
      <c r="C185" s="161">
        <v>644</v>
      </c>
      <c r="D185" s="161"/>
      <c r="E185" s="162">
        <v>34707</v>
      </c>
      <c r="F185" s="163" t="s">
        <v>1739</v>
      </c>
      <c r="G185" s="168" t="s">
        <v>1732</v>
      </c>
      <c r="H185" s="164" t="s">
        <v>2246</v>
      </c>
      <c r="I185" s="165"/>
      <c r="J185" s="166"/>
      <c r="K185" s="166"/>
      <c r="L185" s="167">
        <v>3</v>
      </c>
    </row>
    <row r="186" spans="1:12" s="102" customFormat="1" ht="28.5" customHeight="1">
      <c r="A186" s="66">
        <v>12</v>
      </c>
      <c r="B186" s="176" t="str">
        <f t="shared" si="19"/>
        <v>CİRİTB-3</v>
      </c>
      <c r="C186" s="161">
        <v>644</v>
      </c>
      <c r="D186" s="161"/>
      <c r="E186" s="162">
        <v>34707</v>
      </c>
      <c r="F186" s="163" t="s">
        <v>1739</v>
      </c>
      <c r="G186" s="168" t="s">
        <v>1732</v>
      </c>
      <c r="H186" s="164" t="s">
        <v>2134</v>
      </c>
      <c r="I186" s="165"/>
      <c r="J186" s="166"/>
      <c r="K186" s="166"/>
      <c r="L186" s="167">
        <v>3</v>
      </c>
    </row>
    <row r="187" spans="1:12" s="102" customFormat="1" ht="28.5" customHeight="1">
      <c r="A187" s="66">
        <v>13</v>
      </c>
      <c r="B187" s="176" t="str">
        <f t="shared" si="19"/>
        <v>ÇEKİÇ-5</v>
      </c>
      <c r="C187" s="161">
        <v>640</v>
      </c>
      <c r="D187" s="161"/>
      <c r="E187" s="162">
        <v>34370</v>
      </c>
      <c r="F187" s="163" t="s">
        <v>1740</v>
      </c>
      <c r="G187" s="168" t="s">
        <v>1732</v>
      </c>
      <c r="H187" s="164" t="s">
        <v>357</v>
      </c>
      <c r="I187" s="165"/>
      <c r="J187" s="166"/>
      <c r="K187" s="166"/>
      <c r="L187" s="167">
        <v>5</v>
      </c>
    </row>
    <row r="188" spans="1:12" s="102" customFormat="1" ht="28.5" customHeight="1">
      <c r="A188" s="66">
        <v>14</v>
      </c>
      <c r="B188" s="176" t="str">
        <f t="shared" si="19"/>
        <v>UZUNB-3</v>
      </c>
      <c r="C188" s="161">
        <v>645</v>
      </c>
      <c r="D188" s="161"/>
      <c r="E188" s="162">
        <v>34188</v>
      </c>
      <c r="F188" s="163" t="s">
        <v>1741</v>
      </c>
      <c r="G188" s="168" t="s">
        <v>1732</v>
      </c>
      <c r="H188" s="164" t="s">
        <v>2237</v>
      </c>
      <c r="I188" s="165"/>
      <c r="J188" s="166"/>
      <c r="K188" s="166"/>
      <c r="L188" s="167">
        <v>3</v>
      </c>
    </row>
    <row r="189" spans="1:12" s="102" customFormat="1" ht="28.5" customHeight="1">
      <c r="A189" s="66">
        <v>15</v>
      </c>
      <c r="B189" s="176" t="str">
        <f t="shared" si="19"/>
        <v>ÜÇADIMB-3</v>
      </c>
      <c r="C189" s="161">
        <v>641</v>
      </c>
      <c r="D189" s="161"/>
      <c r="E189" s="162">
        <v>33779</v>
      </c>
      <c r="F189" s="163" t="s">
        <v>1742</v>
      </c>
      <c r="G189" s="168" t="s">
        <v>1732</v>
      </c>
      <c r="H189" s="164" t="s">
        <v>2136</v>
      </c>
      <c r="I189" s="165"/>
      <c r="J189" s="166"/>
      <c r="K189" s="166"/>
      <c r="L189" s="167">
        <v>3</v>
      </c>
    </row>
    <row r="190" spans="1:12" s="102" customFormat="1" ht="28.5" customHeight="1">
      <c r="A190" s="66">
        <v>16</v>
      </c>
      <c r="B190" s="176" t="str">
        <f t="shared" si="19"/>
        <v>YÜKSEKA-4</v>
      </c>
      <c r="C190" s="161">
        <v>641</v>
      </c>
      <c r="D190" s="161"/>
      <c r="E190" s="162">
        <v>33779</v>
      </c>
      <c r="F190" s="163" t="s">
        <v>1742</v>
      </c>
      <c r="G190" s="168" t="s">
        <v>1732</v>
      </c>
      <c r="H190" s="164" t="s">
        <v>2132</v>
      </c>
      <c r="I190" s="165" t="s">
        <v>2053</v>
      </c>
      <c r="J190" s="166"/>
      <c r="K190" s="166"/>
      <c r="L190" s="167">
        <v>4</v>
      </c>
    </row>
    <row r="191" spans="1:12" s="102" customFormat="1" ht="28.5" hidden="1" customHeight="1">
      <c r="A191" s="66">
        <v>17</v>
      </c>
      <c r="B191" s="219" t="str">
        <f t="shared" si="19"/>
        <v>SIRIK-</v>
      </c>
      <c r="C191" s="212"/>
      <c r="D191" s="212"/>
      <c r="E191" s="213"/>
      <c r="F191" s="214"/>
      <c r="G191" s="168" t="s">
        <v>1732</v>
      </c>
      <c r="H191" s="215" t="s">
        <v>316</v>
      </c>
      <c r="I191" s="216"/>
      <c r="J191" s="217"/>
      <c r="K191" s="217"/>
      <c r="L191" s="218"/>
    </row>
    <row r="192" spans="1:12" s="102" customFormat="1" ht="63" customHeight="1">
      <c r="A192" s="66">
        <v>18</v>
      </c>
      <c r="B192" s="219" t="str">
        <f t="shared" ref="B192:B202" si="20">CONCATENATE(H192,"-",J192,"-",K192)</f>
        <v>4X100M-4-1</v>
      </c>
      <c r="C192" s="212" t="s">
        <v>2300</v>
      </c>
      <c r="D192" s="212"/>
      <c r="E192" s="213" t="s">
        <v>2302</v>
      </c>
      <c r="F192" s="214" t="s">
        <v>2301</v>
      </c>
      <c r="G192" s="168" t="s">
        <v>1732</v>
      </c>
      <c r="H192" s="215" t="s">
        <v>358</v>
      </c>
      <c r="I192" s="216"/>
      <c r="J192" s="217" t="s">
        <v>2140</v>
      </c>
      <c r="K192" s="217" t="s">
        <v>2144</v>
      </c>
      <c r="L192" s="218"/>
    </row>
    <row r="193" spans="1:12" s="102" customFormat="1" ht="63" customHeight="1">
      <c r="A193" s="66">
        <v>19</v>
      </c>
      <c r="B193" s="219" t="str">
        <f t="shared" si="20"/>
        <v>4X400M-4-1</v>
      </c>
      <c r="C193" s="212" t="s">
        <v>2303</v>
      </c>
      <c r="D193" s="212"/>
      <c r="E193" s="511" t="s">
        <v>2305</v>
      </c>
      <c r="F193" s="512" t="s">
        <v>2304</v>
      </c>
      <c r="G193" s="168" t="s">
        <v>1732</v>
      </c>
      <c r="H193" s="215" t="s">
        <v>359</v>
      </c>
      <c r="I193" s="216"/>
      <c r="J193" s="217" t="s">
        <v>2140</v>
      </c>
      <c r="K193" s="217" t="s">
        <v>2144</v>
      </c>
      <c r="L193" s="218"/>
    </row>
    <row r="194" spans="1:12" s="102" customFormat="1" ht="28.5" customHeight="1">
      <c r="A194" s="66">
        <v>1</v>
      </c>
      <c r="B194" s="176" t="str">
        <f t="shared" si="20"/>
        <v>100M-5-5</v>
      </c>
      <c r="C194" s="161">
        <v>653</v>
      </c>
      <c r="D194" s="161"/>
      <c r="E194" s="162">
        <v>32709</v>
      </c>
      <c r="F194" s="163" t="s">
        <v>1743</v>
      </c>
      <c r="G194" s="168" t="s">
        <v>1744</v>
      </c>
      <c r="H194" s="164" t="s">
        <v>146</v>
      </c>
      <c r="I194" s="216"/>
      <c r="J194" s="166" t="s">
        <v>2143</v>
      </c>
      <c r="K194" s="166" t="s">
        <v>2143</v>
      </c>
      <c r="L194" s="167"/>
    </row>
    <row r="195" spans="1:12" s="102" customFormat="1" ht="28.5" customHeight="1">
      <c r="A195" s="66">
        <v>2</v>
      </c>
      <c r="B195" s="176" t="str">
        <f t="shared" si="20"/>
        <v>200M-5-5</v>
      </c>
      <c r="C195" s="161">
        <v>652</v>
      </c>
      <c r="D195" s="161"/>
      <c r="E195" s="162">
        <v>33175</v>
      </c>
      <c r="F195" s="163" t="s">
        <v>1745</v>
      </c>
      <c r="G195" s="168" t="s">
        <v>1744</v>
      </c>
      <c r="H195" s="164" t="s">
        <v>313</v>
      </c>
      <c r="I195" s="216"/>
      <c r="J195" s="166" t="s">
        <v>2143</v>
      </c>
      <c r="K195" s="166" t="s">
        <v>2143</v>
      </c>
      <c r="L195" s="167"/>
    </row>
    <row r="196" spans="1:12" s="102" customFormat="1" ht="28.5" customHeight="1">
      <c r="A196" s="66">
        <v>3</v>
      </c>
      <c r="B196" s="176" t="str">
        <f t="shared" si="20"/>
        <v>400M-2-5</v>
      </c>
      <c r="C196" s="161">
        <v>653</v>
      </c>
      <c r="D196" s="161"/>
      <c r="E196" s="162">
        <v>32709</v>
      </c>
      <c r="F196" s="163" t="s">
        <v>1743</v>
      </c>
      <c r="G196" s="168" t="s">
        <v>1744</v>
      </c>
      <c r="H196" s="164" t="s">
        <v>314</v>
      </c>
      <c r="I196" s="216"/>
      <c r="J196" s="166" t="s">
        <v>2145</v>
      </c>
      <c r="K196" s="166" t="s">
        <v>2143</v>
      </c>
      <c r="L196" s="167"/>
    </row>
    <row r="197" spans="1:12" s="102" customFormat="1" ht="28.5" customHeight="1">
      <c r="A197" s="66">
        <v>4</v>
      </c>
      <c r="B197" s="176" t="str">
        <f t="shared" si="20"/>
        <v>800M-2-2</v>
      </c>
      <c r="C197" s="161">
        <v>654</v>
      </c>
      <c r="D197" s="161"/>
      <c r="E197" s="162">
        <v>33241</v>
      </c>
      <c r="F197" s="163" t="s">
        <v>1746</v>
      </c>
      <c r="G197" s="168" t="s">
        <v>1744</v>
      </c>
      <c r="H197" s="164" t="s">
        <v>120</v>
      </c>
      <c r="I197" s="216"/>
      <c r="J197" s="166" t="s">
        <v>2145</v>
      </c>
      <c r="K197" s="166" t="s">
        <v>2145</v>
      </c>
      <c r="L197" s="167"/>
    </row>
    <row r="198" spans="1:12" s="102" customFormat="1" ht="28.5" customHeight="1">
      <c r="A198" s="66">
        <v>5</v>
      </c>
      <c r="B198" s="176" t="str">
        <f t="shared" si="20"/>
        <v>1500M-1-9</v>
      </c>
      <c r="C198" s="161">
        <v>661</v>
      </c>
      <c r="D198" s="161"/>
      <c r="E198" s="162">
        <v>33703</v>
      </c>
      <c r="F198" s="163" t="s">
        <v>1747</v>
      </c>
      <c r="G198" s="168" t="s">
        <v>1744</v>
      </c>
      <c r="H198" s="164" t="s">
        <v>229</v>
      </c>
      <c r="I198" s="216"/>
      <c r="J198" s="166" t="s">
        <v>2144</v>
      </c>
      <c r="K198" s="166" t="s">
        <v>2172</v>
      </c>
      <c r="L198" s="167"/>
    </row>
    <row r="199" spans="1:12" s="102" customFormat="1" ht="28.5" customHeight="1">
      <c r="A199" s="66">
        <v>6</v>
      </c>
      <c r="B199" s="176" t="str">
        <f t="shared" si="20"/>
        <v>5000M-1-9</v>
      </c>
      <c r="C199" s="161">
        <v>658</v>
      </c>
      <c r="D199" s="161"/>
      <c r="E199" s="162">
        <v>33188</v>
      </c>
      <c r="F199" s="163" t="s">
        <v>1748</v>
      </c>
      <c r="G199" s="168" t="s">
        <v>1744</v>
      </c>
      <c r="H199" s="164" t="s">
        <v>355</v>
      </c>
      <c r="I199" s="216"/>
      <c r="J199" s="166" t="s">
        <v>2144</v>
      </c>
      <c r="K199" s="166" t="s">
        <v>2172</v>
      </c>
      <c r="L199" s="167"/>
    </row>
    <row r="200" spans="1:12" s="102" customFormat="1" ht="28.5" customHeight="1">
      <c r="A200" s="66">
        <v>7</v>
      </c>
      <c r="B200" s="176" t="str">
        <f t="shared" si="20"/>
        <v>110M.ENG-5-5</v>
      </c>
      <c r="C200" s="161">
        <v>650</v>
      </c>
      <c r="D200" s="161"/>
      <c r="E200" s="162">
        <v>34151</v>
      </c>
      <c r="F200" s="163" t="s">
        <v>1749</v>
      </c>
      <c r="G200" s="168" t="s">
        <v>1744</v>
      </c>
      <c r="H200" s="164" t="s">
        <v>492</v>
      </c>
      <c r="I200" s="216"/>
      <c r="J200" s="166" t="s">
        <v>2143</v>
      </c>
      <c r="K200" s="166" t="s">
        <v>2143</v>
      </c>
      <c r="L200" s="167"/>
    </row>
    <row r="201" spans="1:12" s="102" customFormat="1" ht="28.5" customHeight="1">
      <c r="A201" s="66">
        <v>8</v>
      </c>
      <c r="B201" s="176" t="str">
        <f t="shared" si="20"/>
        <v>400M.ENG-2-3</v>
      </c>
      <c r="C201" s="161">
        <v>651</v>
      </c>
      <c r="D201" s="161"/>
      <c r="E201" s="162">
        <v>34957</v>
      </c>
      <c r="F201" s="163" t="s">
        <v>1750</v>
      </c>
      <c r="G201" s="168" t="s">
        <v>1744</v>
      </c>
      <c r="H201" s="164" t="s">
        <v>353</v>
      </c>
      <c r="I201" s="216"/>
      <c r="J201" s="166" t="s">
        <v>2145</v>
      </c>
      <c r="K201" s="166" t="s">
        <v>2141</v>
      </c>
      <c r="L201" s="167"/>
    </row>
    <row r="202" spans="1:12" s="102" customFormat="1" ht="28.5" customHeight="1">
      <c r="A202" s="66">
        <v>9</v>
      </c>
      <c r="B202" s="176" t="str">
        <f t="shared" si="20"/>
        <v>3000M.ENG-2-13</v>
      </c>
      <c r="C202" s="161">
        <v>654</v>
      </c>
      <c r="D202" s="161"/>
      <c r="E202" s="162">
        <v>33241</v>
      </c>
      <c r="F202" s="163" t="s">
        <v>1746</v>
      </c>
      <c r="G202" s="168" t="s">
        <v>1744</v>
      </c>
      <c r="H202" s="164" t="s">
        <v>356</v>
      </c>
      <c r="I202" s="165"/>
      <c r="J202" s="166" t="s">
        <v>2145</v>
      </c>
      <c r="K202" s="166" t="s">
        <v>2176</v>
      </c>
      <c r="L202" s="167"/>
    </row>
    <row r="203" spans="1:12" s="102" customFormat="1" ht="28.5" customHeight="1">
      <c r="A203" s="66">
        <v>10</v>
      </c>
      <c r="B203" s="176" t="str">
        <f t="shared" ref="B203:B210" si="21">CONCATENATE(H203,"-",L203)</f>
        <v>GÜLLEB-12</v>
      </c>
      <c r="C203" s="161">
        <v>660</v>
      </c>
      <c r="D203" s="161"/>
      <c r="E203" s="162">
        <v>34344</v>
      </c>
      <c r="F203" s="163" t="s">
        <v>1751</v>
      </c>
      <c r="G203" s="168" t="s">
        <v>1744</v>
      </c>
      <c r="H203" s="164" t="s">
        <v>2138</v>
      </c>
      <c r="I203" s="165"/>
      <c r="J203" s="166"/>
      <c r="K203" s="166"/>
      <c r="L203" s="167">
        <v>12</v>
      </c>
    </row>
    <row r="204" spans="1:12" s="102" customFormat="1" ht="28.5" customHeight="1">
      <c r="A204" s="66">
        <v>11</v>
      </c>
      <c r="B204" s="176" t="str">
        <f t="shared" si="21"/>
        <v>DİSKB-12</v>
      </c>
      <c r="C204" s="161">
        <v>649</v>
      </c>
      <c r="D204" s="161"/>
      <c r="E204" s="162">
        <v>34198</v>
      </c>
      <c r="F204" s="163" t="s">
        <v>1752</v>
      </c>
      <c r="G204" s="168" t="s">
        <v>1744</v>
      </c>
      <c r="H204" s="164" t="s">
        <v>2246</v>
      </c>
      <c r="I204" s="165"/>
      <c r="J204" s="166"/>
      <c r="K204" s="166"/>
      <c r="L204" s="167">
        <v>12</v>
      </c>
    </row>
    <row r="205" spans="1:12" s="102" customFormat="1" ht="28.5" customHeight="1">
      <c r="A205" s="66">
        <v>12</v>
      </c>
      <c r="B205" s="176" t="str">
        <f t="shared" si="21"/>
        <v>CİRİTB-10</v>
      </c>
      <c r="C205" s="161">
        <v>660</v>
      </c>
      <c r="D205" s="161"/>
      <c r="E205" s="162">
        <v>34344</v>
      </c>
      <c r="F205" s="163" t="s">
        <v>1751</v>
      </c>
      <c r="G205" s="168" t="s">
        <v>1744</v>
      </c>
      <c r="H205" s="164" t="s">
        <v>2134</v>
      </c>
      <c r="I205" s="165"/>
      <c r="J205" s="166"/>
      <c r="K205" s="166"/>
      <c r="L205" s="167">
        <v>10</v>
      </c>
    </row>
    <row r="206" spans="1:12" s="102" customFormat="1" ht="28.5" customHeight="1">
      <c r="A206" s="66">
        <v>13</v>
      </c>
      <c r="B206" s="176" t="str">
        <f t="shared" si="21"/>
        <v>ÇEKİÇ-6</v>
      </c>
      <c r="C206" s="161">
        <v>649</v>
      </c>
      <c r="D206" s="161"/>
      <c r="E206" s="162">
        <v>34198</v>
      </c>
      <c r="F206" s="163" t="s">
        <v>1752</v>
      </c>
      <c r="G206" s="168" t="s">
        <v>1744</v>
      </c>
      <c r="H206" s="164" t="s">
        <v>357</v>
      </c>
      <c r="I206" s="165"/>
      <c r="J206" s="166"/>
      <c r="K206" s="166"/>
      <c r="L206" s="167">
        <v>6</v>
      </c>
    </row>
    <row r="207" spans="1:12" s="102" customFormat="1" ht="28.5" customHeight="1">
      <c r="A207" s="66">
        <v>14</v>
      </c>
      <c r="B207" s="176" t="str">
        <f t="shared" si="21"/>
        <v>UZUNB-12</v>
      </c>
      <c r="C207" s="161">
        <v>659</v>
      </c>
      <c r="D207" s="161"/>
      <c r="E207" s="162">
        <v>33455</v>
      </c>
      <c r="F207" s="163" t="s">
        <v>1753</v>
      </c>
      <c r="G207" s="168" t="s">
        <v>1744</v>
      </c>
      <c r="H207" s="164" t="s">
        <v>2237</v>
      </c>
      <c r="I207" s="165"/>
      <c r="J207" s="166"/>
      <c r="K207" s="166"/>
      <c r="L207" s="167">
        <v>12</v>
      </c>
    </row>
    <row r="208" spans="1:12" s="102" customFormat="1" ht="28.5" customHeight="1">
      <c r="A208" s="66">
        <v>15</v>
      </c>
      <c r="B208" s="176" t="str">
        <f t="shared" si="21"/>
        <v>ÜÇADIMB-12</v>
      </c>
      <c r="C208" s="161">
        <v>655</v>
      </c>
      <c r="D208" s="161"/>
      <c r="E208" s="162">
        <v>34838</v>
      </c>
      <c r="F208" s="163" t="s">
        <v>1754</v>
      </c>
      <c r="G208" s="168" t="s">
        <v>1744</v>
      </c>
      <c r="H208" s="164" t="s">
        <v>2136</v>
      </c>
      <c r="I208" s="165"/>
      <c r="J208" s="166"/>
      <c r="K208" s="166"/>
      <c r="L208" s="167">
        <v>12</v>
      </c>
    </row>
    <row r="209" spans="1:12" s="102" customFormat="1" ht="28.5" customHeight="1">
      <c r="A209" s="66">
        <v>16</v>
      </c>
      <c r="B209" s="176" t="str">
        <f t="shared" si="21"/>
        <v>YÜKSEKA-16</v>
      </c>
      <c r="C209" s="161">
        <v>655</v>
      </c>
      <c r="D209" s="161"/>
      <c r="E209" s="162">
        <v>34838</v>
      </c>
      <c r="F209" s="163" t="s">
        <v>1754</v>
      </c>
      <c r="G209" s="168" t="s">
        <v>1744</v>
      </c>
      <c r="H209" s="164" t="s">
        <v>2132</v>
      </c>
      <c r="I209" s="165" t="s">
        <v>2053</v>
      </c>
      <c r="J209" s="166"/>
      <c r="K209" s="166"/>
      <c r="L209" s="167">
        <v>16</v>
      </c>
    </row>
    <row r="210" spans="1:12" s="102" customFormat="1" ht="28.5" customHeight="1">
      <c r="A210" s="66">
        <v>17</v>
      </c>
      <c r="B210" s="219" t="str">
        <f t="shared" si="21"/>
        <v>SIRIK-5</v>
      </c>
      <c r="C210" s="212">
        <v>650</v>
      </c>
      <c r="D210" s="212"/>
      <c r="E210" s="213">
        <v>34151</v>
      </c>
      <c r="F210" s="214" t="s">
        <v>1749</v>
      </c>
      <c r="G210" s="168" t="s">
        <v>1744</v>
      </c>
      <c r="H210" s="215" t="s">
        <v>316</v>
      </c>
      <c r="I210" s="216"/>
      <c r="J210" s="217"/>
      <c r="K210" s="217"/>
      <c r="L210" s="218">
        <v>5</v>
      </c>
    </row>
    <row r="211" spans="1:12" s="102" customFormat="1" ht="63" customHeight="1">
      <c r="A211" s="66">
        <v>18</v>
      </c>
      <c r="B211" s="219" t="str">
        <f t="shared" ref="B211:B221" si="22">CONCATENATE(H211,"-",J211,"-",K211)</f>
        <v>4X100M-2-4</v>
      </c>
      <c r="C211" s="212" t="s">
        <v>2385</v>
      </c>
      <c r="D211" s="212"/>
      <c r="E211" s="213" t="s">
        <v>2384</v>
      </c>
      <c r="F211" s="214" t="s">
        <v>2383</v>
      </c>
      <c r="G211" s="168" t="s">
        <v>1744</v>
      </c>
      <c r="H211" s="215" t="s">
        <v>358</v>
      </c>
      <c r="I211" s="216"/>
      <c r="J211" s="217" t="s">
        <v>2145</v>
      </c>
      <c r="K211" s="217" t="s">
        <v>2140</v>
      </c>
      <c r="L211" s="218"/>
    </row>
    <row r="212" spans="1:12" s="102" customFormat="1" ht="63" customHeight="1">
      <c r="A212" s="66">
        <v>19</v>
      </c>
      <c r="B212" s="219" t="str">
        <f t="shared" si="22"/>
        <v>4X400M-4-6</v>
      </c>
      <c r="C212" s="212" t="s">
        <v>2443</v>
      </c>
      <c r="D212" s="212"/>
      <c r="E212" s="511" t="s">
        <v>2442</v>
      </c>
      <c r="F212" s="512" t="s">
        <v>2441</v>
      </c>
      <c r="G212" s="168" t="s">
        <v>1744</v>
      </c>
      <c r="H212" s="215" t="s">
        <v>359</v>
      </c>
      <c r="I212" s="216"/>
      <c r="J212" s="217" t="s">
        <v>2140</v>
      </c>
      <c r="K212" s="217" t="s">
        <v>2142</v>
      </c>
      <c r="L212" s="218"/>
    </row>
    <row r="213" spans="1:12" s="102" customFormat="1" ht="28.5" customHeight="1">
      <c r="A213" s="66">
        <v>1</v>
      </c>
      <c r="B213" s="176" t="str">
        <f t="shared" si="22"/>
        <v>100M-1-4</v>
      </c>
      <c r="C213" s="161">
        <v>662</v>
      </c>
      <c r="D213" s="161"/>
      <c r="E213" s="162">
        <v>33660</v>
      </c>
      <c r="F213" s="163" t="s">
        <v>1755</v>
      </c>
      <c r="G213" s="168" t="s">
        <v>1756</v>
      </c>
      <c r="H213" s="164" t="s">
        <v>146</v>
      </c>
      <c r="I213" s="216"/>
      <c r="J213" s="166" t="s">
        <v>2144</v>
      </c>
      <c r="K213" s="166" t="s">
        <v>2140</v>
      </c>
      <c r="L213" s="167"/>
    </row>
    <row r="214" spans="1:12" s="102" customFormat="1" ht="28.5" customHeight="1">
      <c r="A214" s="66">
        <v>2</v>
      </c>
      <c r="B214" s="176" t="str">
        <f t="shared" si="22"/>
        <v>200M-1-4</v>
      </c>
      <c r="C214" s="161">
        <v>662</v>
      </c>
      <c r="D214" s="161"/>
      <c r="E214" s="162">
        <v>33660</v>
      </c>
      <c r="F214" s="163" t="s">
        <v>1755</v>
      </c>
      <c r="G214" s="168" t="s">
        <v>1756</v>
      </c>
      <c r="H214" s="164" t="s">
        <v>313</v>
      </c>
      <c r="I214" s="216"/>
      <c r="J214" s="166" t="s">
        <v>2144</v>
      </c>
      <c r="K214" s="166" t="s">
        <v>2140</v>
      </c>
      <c r="L214" s="167"/>
    </row>
    <row r="215" spans="1:12" s="102" customFormat="1" ht="28.5" customHeight="1">
      <c r="A215" s="66">
        <v>3</v>
      </c>
      <c r="B215" s="176" t="str">
        <f t="shared" si="22"/>
        <v>400M-3-2</v>
      </c>
      <c r="C215" s="161">
        <v>670</v>
      </c>
      <c r="D215" s="161"/>
      <c r="E215" s="162">
        <v>32325</v>
      </c>
      <c r="F215" s="163" t="s">
        <v>1757</v>
      </c>
      <c r="G215" s="168" t="s">
        <v>1756</v>
      </c>
      <c r="H215" s="164" t="s">
        <v>314</v>
      </c>
      <c r="I215" s="216"/>
      <c r="J215" s="166" t="s">
        <v>2141</v>
      </c>
      <c r="K215" s="166" t="s">
        <v>2145</v>
      </c>
      <c r="L215" s="167"/>
    </row>
    <row r="216" spans="1:12" s="102" customFormat="1" ht="28.5" customHeight="1">
      <c r="A216" s="66">
        <v>4</v>
      </c>
      <c r="B216" s="176" t="str">
        <f t="shared" si="22"/>
        <v>800M-2-3</v>
      </c>
      <c r="C216" s="161">
        <v>663</v>
      </c>
      <c r="D216" s="161"/>
      <c r="E216" s="162">
        <v>34135</v>
      </c>
      <c r="F216" s="163" t="s">
        <v>1758</v>
      </c>
      <c r="G216" s="168" t="s">
        <v>1756</v>
      </c>
      <c r="H216" s="164" t="s">
        <v>120</v>
      </c>
      <c r="I216" s="216"/>
      <c r="J216" s="166" t="s">
        <v>2145</v>
      </c>
      <c r="K216" s="166" t="s">
        <v>2141</v>
      </c>
      <c r="L216" s="167"/>
    </row>
    <row r="217" spans="1:12" s="102" customFormat="1" ht="28.5" customHeight="1">
      <c r="A217" s="66">
        <v>5</v>
      </c>
      <c r="B217" s="176" t="str">
        <f t="shared" si="22"/>
        <v>1500M-2-11</v>
      </c>
      <c r="C217" s="161">
        <v>663</v>
      </c>
      <c r="D217" s="161"/>
      <c r="E217" s="162">
        <v>34135</v>
      </c>
      <c r="F217" s="163" t="s">
        <v>1758</v>
      </c>
      <c r="G217" s="168" t="s">
        <v>1756</v>
      </c>
      <c r="H217" s="164" t="s">
        <v>229</v>
      </c>
      <c r="I217" s="216"/>
      <c r="J217" s="166" t="s">
        <v>2145</v>
      </c>
      <c r="K217" s="166" t="s">
        <v>2174</v>
      </c>
      <c r="L217" s="167"/>
    </row>
    <row r="218" spans="1:12" s="102" customFormat="1" ht="28.5" customHeight="1">
      <c r="A218" s="66">
        <v>6</v>
      </c>
      <c r="B218" s="176" t="str">
        <f t="shared" si="22"/>
        <v>5000M-2-13</v>
      </c>
      <c r="C218" s="161">
        <v>668</v>
      </c>
      <c r="D218" s="161"/>
      <c r="E218" s="162">
        <v>33619</v>
      </c>
      <c r="F218" s="163" t="s">
        <v>1759</v>
      </c>
      <c r="G218" s="168" t="s">
        <v>1756</v>
      </c>
      <c r="H218" s="164" t="s">
        <v>355</v>
      </c>
      <c r="I218" s="216"/>
      <c r="J218" s="166" t="s">
        <v>2145</v>
      </c>
      <c r="K218" s="166" t="s">
        <v>2176</v>
      </c>
      <c r="L218" s="167"/>
    </row>
    <row r="219" spans="1:12" s="102" customFormat="1" ht="28.5" customHeight="1">
      <c r="A219" s="66">
        <v>7</v>
      </c>
      <c r="B219" s="176" t="str">
        <f t="shared" si="22"/>
        <v>110M.ENG-1-4</v>
      </c>
      <c r="C219" s="161">
        <v>666</v>
      </c>
      <c r="D219" s="161"/>
      <c r="E219" s="162">
        <v>34941</v>
      </c>
      <c r="F219" s="163" t="s">
        <v>1760</v>
      </c>
      <c r="G219" s="168" t="s">
        <v>1756</v>
      </c>
      <c r="H219" s="164" t="s">
        <v>492</v>
      </c>
      <c r="I219" s="216"/>
      <c r="J219" s="166" t="s">
        <v>2144</v>
      </c>
      <c r="K219" s="166" t="s">
        <v>2140</v>
      </c>
      <c r="L219" s="167"/>
    </row>
    <row r="220" spans="1:12" s="102" customFormat="1" ht="28.5" customHeight="1">
      <c r="A220" s="66">
        <v>8</v>
      </c>
      <c r="B220" s="176" t="str">
        <f t="shared" si="22"/>
        <v>400M.ENG-2-4</v>
      </c>
      <c r="C220" s="161">
        <v>671</v>
      </c>
      <c r="D220" s="161"/>
      <c r="E220" s="162">
        <v>35893</v>
      </c>
      <c r="F220" s="163" t="s">
        <v>1761</v>
      </c>
      <c r="G220" s="168" t="s">
        <v>1756</v>
      </c>
      <c r="H220" s="164" t="s">
        <v>353</v>
      </c>
      <c r="I220" s="216"/>
      <c r="J220" s="166" t="s">
        <v>2145</v>
      </c>
      <c r="K220" s="166" t="s">
        <v>2140</v>
      </c>
      <c r="L220" s="167"/>
    </row>
    <row r="221" spans="1:12" s="102" customFormat="1" ht="28.5" customHeight="1">
      <c r="A221" s="66">
        <v>9</v>
      </c>
      <c r="B221" s="176" t="str">
        <f t="shared" si="22"/>
        <v>3000M.ENG-2-12</v>
      </c>
      <c r="C221" s="161">
        <v>668</v>
      </c>
      <c r="D221" s="161"/>
      <c r="E221" s="162">
        <v>33619</v>
      </c>
      <c r="F221" s="163" t="s">
        <v>1759</v>
      </c>
      <c r="G221" s="168" t="s">
        <v>1756</v>
      </c>
      <c r="H221" s="164" t="s">
        <v>356</v>
      </c>
      <c r="I221" s="165"/>
      <c r="J221" s="166" t="s">
        <v>2145</v>
      </c>
      <c r="K221" s="166" t="s">
        <v>2175</v>
      </c>
      <c r="L221" s="167"/>
    </row>
    <row r="222" spans="1:12" s="102" customFormat="1" ht="28.5" customHeight="1">
      <c r="A222" s="66">
        <v>10</v>
      </c>
      <c r="B222" s="176" t="str">
        <f t="shared" ref="B222:B229" si="23">CONCATENATE(H222,"-",L222)</f>
        <v>GÜLLEA-3</v>
      </c>
      <c r="C222" s="161">
        <v>671</v>
      </c>
      <c r="D222" s="161"/>
      <c r="E222" s="162">
        <v>35893</v>
      </c>
      <c r="F222" s="163" t="s">
        <v>1761</v>
      </c>
      <c r="G222" s="168" t="s">
        <v>1756</v>
      </c>
      <c r="H222" s="164" t="s">
        <v>2139</v>
      </c>
      <c r="I222" s="165"/>
      <c r="J222" s="166"/>
      <c r="K222" s="166"/>
      <c r="L222" s="167">
        <v>3</v>
      </c>
    </row>
    <row r="223" spans="1:12" s="102" customFormat="1" ht="28.5" customHeight="1">
      <c r="A223" s="66">
        <v>11</v>
      </c>
      <c r="B223" s="176" t="str">
        <f t="shared" si="23"/>
        <v>DİSKA-3</v>
      </c>
      <c r="C223" s="161">
        <v>667</v>
      </c>
      <c r="D223" s="161"/>
      <c r="E223" s="162">
        <v>34231</v>
      </c>
      <c r="F223" s="163" t="s">
        <v>1762</v>
      </c>
      <c r="G223" s="168" t="s">
        <v>1756</v>
      </c>
      <c r="H223" s="164" t="s">
        <v>2247</v>
      </c>
      <c r="I223" s="165"/>
      <c r="J223" s="166"/>
      <c r="K223" s="166"/>
      <c r="L223" s="167">
        <v>3</v>
      </c>
    </row>
    <row r="224" spans="1:12" s="102" customFormat="1" ht="28.5" customHeight="1">
      <c r="A224" s="66">
        <v>12</v>
      </c>
      <c r="B224" s="176" t="str">
        <f t="shared" si="23"/>
        <v>CİRİTA-3</v>
      </c>
      <c r="C224" s="161">
        <v>667</v>
      </c>
      <c r="D224" s="161"/>
      <c r="E224" s="162">
        <v>34231</v>
      </c>
      <c r="F224" s="163" t="s">
        <v>1762</v>
      </c>
      <c r="G224" s="168" t="s">
        <v>1756</v>
      </c>
      <c r="H224" s="164" t="s">
        <v>2135</v>
      </c>
      <c r="I224" s="165"/>
      <c r="J224" s="166"/>
      <c r="K224" s="166"/>
      <c r="L224" s="167">
        <v>3</v>
      </c>
    </row>
    <row r="225" spans="1:12" s="102" customFormat="1" ht="28.5" customHeight="1">
      <c r="A225" s="66">
        <v>13</v>
      </c>
      <c r="B225" s="176" t="str">
        <f t="shared" si="23"/>
        <v>ÇEKİÇ-7</v>
      </c>
      <c r="C225" s="161">
        <v>664</v>
      </c>
      <c r="D225" s="161"/>
      <c r="E225" s="162">
        <v>32946</v>
      </c>
      <c r="F225" s="163" t="s">
        <v>1763</v>
      </c>
      <c r="G225" s="168" t="s">
        <v>1756</v>
      </c>
      <c r="H225" s="164" t="s">
        <v>357</v>
      </c>
      <c r="I225" s="165"/>
      <c r="J225" s="166"/>
      <c r="K225" s="166"/>
      <c r="L225" s="167">
        <v>7</v>
      </c>
    </row>
    <row r="226" spans="1:12" s="102" customFormat="1" ht="28.5" customHeight="1">
      <c r="A226" s="66">
        <v>14</v>
      </c>
      <c r="B226" s="176" t="str">
        <f t="shared" si="23"/>
        <v>UZUNA-3</v>
      </c>
      <c r="C226" s="161">
        <v>665</v>
      </c>
      <c r="D226" s="161"/>
      <c r="E226" s="162">
        <v>34685</v>
      </c>
      <c r="F226" s="163" t="s">
        <v>1764</v>
      </c>
      <c r="G226" s="168" t="s">
        <v>1756</v>
      </c>
      <c r="H226" s="164" t="s">
        <v>2239</v>
      </c>
      <c r="I226" s="165"/>
      <c r="J226" s="166"/>
      <c r="K226" s="166"/>
      <c r="L226" s="167">
        <v>3</v>
      </c>
    </row>
    <row r="227" spans="1:12" s="102" customFormat="1" ht="28.5" customHeight="1">
      <c r="A227" s="66">
        <v>15</v>
      </c>
      <c r="B227" s="176" t="str">
        <f t="shared" si="23"/>
        <v>ÜÇADIMA-3</v>
      </c>
      <c r="C227" s="161">
        <v>665</v>
      </c>
      <c r="D227" s="161"/>
      <c r="E227" s="162">
        <v>34685</v>
      </c>
      <c r="F227" s="163" t="s">
        <v>1764</v>
      </c>
      <c r="G227" s="168" t="s">
        <v>1756</v>
      </c>
      <c r="H227" s="164" t="s">
        <v>2137</v>
      </c>
      <c r="I227" s="165"/>
      <c r="J227" s="166"/>
      <c r="K227" s="166"/>
      <c r="L227" s="167">
        <v>3</v>
      </c>
    </row>
    <row r="228" spans="1:12" s="102" customFormat="1" ht="28.5" customHeight="1">
      <c r="A228" s="66">
        <v>16</v>
      </c>
      <c r="B228" s="176" t="str">
        <f t="shared" si="23"/>
        <v>YÜKSEKA-5</v>
      </c>
      <c r="C228" s="161">
        <v>669</v>
      </c>
      <c r="D228" s="161"/>
      <c r="E228" s="162">
        <v>34376</v>
      </c>
      <c r="F228" s="163" t="s">
        <v>1765</v>
      </c>
      <c r="G228" s="168" t="s">
        <v>1756</v>
      </c>
      <c r="H228" s="164" t="s">
        <v>2132</v>
      </c>
      <c r="I228" s="165" t="s">
        <v>2053</v>
      </c>
      <c r="J228" s="166"/>
      <c r="K228" s="166"/>
      <c r="L228" s="167">
        <v>5</v>
      </c>
    </row>
    <row r="229" spans="1:12" s="102" customFormat="1" ht="28.5" customHeight="1">
      <c r="A229" s="66">
        <v>17</v>
      </c>
      <c r="B229" s="219" t="str">
        <f t="shared" si="23"/>
        <v>SIRIK-6</v>
      </c>
      <c r="C229" s="212">
        <v>673</v>
      </c>
      <c r="D229" s="212"/>
      <c r="E229" s="213">
        <v>34135</v>
      </c>
      <c r="F229" s="214" t="s">
        <v>1766</v>
      </c>
      <c r="G229" s="168" t="s">
        <v>1756</v>
      </c>
      <c r="H229" s="215" t="s">
        <v>316</v>
      </c>
      <c r="I229" s="216"/>
      <c r="J229" s="217"/>
      <c r="K229" s="217"/>
      <c r="L229" s="218">
        <v>6</v>
      </c>
    </row>
    <row r="230" spans="1:12" s="102" customFormat="1" ht="63" customHeight="1">
      <c r="A230" s="66">
        <v>18</v>
      </c>
      <c r="B230" s="219" t="str">
        <f t="shared" ref="B230:B240" si="24">CONCATENATE(H230,"-",J230,"-",K230)</f>
        <v>4X100M-3-1</v>
      </c>
      <c r="C230" s="212" t="s">
        <v>2353</v>
      </c>
      <c r="D230" s="212"/>
      <c r="E230" s="213" t="s">
        <v>1767</v>
      </c>
      <c r="F230" s="214" t="s">
        <v>2352</v>
      </c>
      <c r="G230" s="168" t="s">
        <v>1756</v>
      </c>
      <c r="H230" s="215" t="s">
        <v>358</v>
      </c>
      <c r="I230" s="216"/>
      <c r="J230" s="217" t="s">
        <v>2141</v>
      </c>
      <c r="K230" s="217" t="s">
        <v>2144</v>
      </c>
      <c r="L230" s="218"/>
    </row>
    <row r="231" spans="1:12" s="102" customFormat="1" ht="63" customHeight="1">
      <c r="A231" s="66">
        <v>19</v>
      </c>
      <c r="B231" s="219" t="str">
        <f t="shared" si="24"/>
        <v>4X400M-3-6</v>
      </c>
      <c r="C231" s="212" t="s">
        <v>2440</v>
      </c>
      <c r="D231" s="212"/>
      <c r="E231" s="511" t="s">
        <v>1768</v>
      </c>
      <c r="F231" s="512" t="s">
        <v>2439</v>
      </c>
      <c r="G231" s="168" t="s">
        <v>1756</v>
      </c>
      <c r="H231" s="215" t="s">
        <v>359</v>
      </c>
      <c r="I231" s="216"/>
      <c r="J231" s="217" t="s">
        <v>2141</v>
      </c>
      <c r="K231" s="217" t="s">
        <v>2142</v>
      </c>
      <c r="L231" s="218"/>
    </row>
    <row r="232" spans="1:12" s="102" customFormat="1" ht="28.5" hidden="1" customHeight="1">
      <c r="A232" s="66">
        <v>1</v>
      </c>
      <c r="B232" s="176" t="str">
        <f t="shared" si="24"/>
        <v>100M--</v>
      </c>
      <c r="C232" s="161"/>
      <c r="D232" s="161"/>
      <c r="E232" s="162"/>
      <c r="F232" s="163"/>
      <c r="G232" s="168" t="s">
        <v>1769</v>
      </c>
      <c r="H232" s="164" t="s">
        <v>146</v>
      </c>
      <c r="I232" s="216"/>
      <c r="J232" s="166"/>
      <c r="K232" s="166"/>
      <c r="L232" s="167"/>
    </row>
    <row r="233" spans="1:12" s="102" customFormat="1" ht="28.5" hidden="1" customHeight="1">
      <c r="A233" s="66">
        <v>2</v>
      </c>
      <c r="B233" s="176" t="str">
        <f t="shared" si="24"/>
        <v>200M--</v>
      </c>
      <c r="C233" s="161"/>
      <c r="D233" s="161"/>
      <c r="E233" s="162"/>
      <c r="F233" s="163"/>
      <c r="G233" s="168" t="s">
        <v>1769</v>
      </c>
      <c r="H233" s="164" t="s">
        <v>313</v>
      </c>
      <c r="I233" s="216"/>
      <c r="J233" s="166"/>
      <c r="K233" s="166"/>
      <c r="L233" s="167"/>
    </row>
    <row r="234" spans="1:12" s="102" customFormat="1" ht="28.5" customHeight="1">
      <c r="A234" s="66">
        <v>3</v>
      </c>
      <c r="B234" s="176" t="str">
        <f t="shared" si="24"/>
        <v>400M-3-1</v>
      </c>
      <c r="C234" s="161">
        <v>674</v>
      </c>
      <c r="D234" s="161"/>
      <c r="E234" s="162">
        <v>34527</v>
      </c>
      <c r="F234" s="163" t="s">
        <v>1770</v>
      </c>
      <c r="G234" s="168" t="s">
        <v>1769</v>
      </c>
      <c r="H234" s="164" t="s">
        <v>314</v>
      </c>
      <c r="I234" s="216"/>
      <c r="J234" s="166" t="s">
        <v>2141</v>
      </c>
      <c r="K234" s="166" t="s">
        <v>2144</v>
      </c>
      <c r="L234" s="167"/>
    </row>
    <row r="235" spans="1:12" s="102" customFormat="1" ht="28.5" customHeight="1">
      <c r="A235" s="66">
        <v>4</v>
      </c>
      <c r="B235" s="176" t="str">
        <f t="shared" si="24"/>
        <v>800M-2-4</v>
      </c>
      <c r="C235" s="161">
        <v>674</v>
      </c>
      <c r="D235" s="161"/>
      <c r="E235" s="162">
        <v>34527</v>
      </c>
      <c r="F235" s="163" t="s">
        <v>1770</v>
      </c>
      <c r="G235" s="168" t="s">
        <v>1769</v>
      </c>
      <c r="H235" s="164" t="s">
        <v>120</v>
      </c>
      <c r="I235" s="216"/>
      <c r="J235" s="166" t="s">
        <v>2145</v>
      </c>
      <c r="K235" s="166" t="s">
        <v>2140</v>
      </c>
      <c r="L235" s="167"/>
    </row>
    <row r="236" spans="1:12" s="102" customFormat="1" ht="28.5" hidden="1" customHeight="1">
      <c r="A236" s="66">
        <v>5</v>
      </c>
      <c r="B236" s="176" t="str">
        <f t="shared" si="24"/>
        <v>1500M--</v>
      </c>
      <c r="C236" s="161"/>
      <c r="D236" s="161"/>
      <c r="E236" s="162"/>
      <c r="F236" s="163"/>
      <c r="G236" s="168" t="s">
        <v>1769</v>
      </c>
      <c r="H236" s="164" t="s">
        <v>229</v>
      </c>
      <c r="I236" s="216"/>
      <c r="J236" s="166"/>
      <c r="K236" s="166"/>
      <c r="L236" s="167"/>
    </row>
    <row r="237" spans="1:12" s="102" customFormat="1" ht="28.5" hidden="1" customHeight="1">
      <c r="A237" s="66">
        <v>6</v>
      </c>
      <c r="B237" s="176" t="str">
        <f t="shared" si="24"/>
        <v>5000M--</v>
      </c>
      <c r="C237" s="161"/>
      <c r="D237" s="161"/>
      <c r="E237" s="162"/>
      <c r="F237" s="163"/>
      <c r="G237" s="168" t="s">
        <v>1769</v>
      </c>
      <c r="H237" s="164" t="s">
        <v>355</v>
      </c>
      <c r="I237" s="216"/>
      <c r="J237" s="166"/>
      <c r="K237" s="166"/>
      <c r="L237" s="167"/>
    </row>
    <row r="238" spans="1:12" s="102" customFormat="1" ht="28.5" hidden="1" customHeight="1">
      <c r="A238" s="66">
        <v>7</v>
      </c>
      <c r="B238" s="176" t="str">
        <f t="shared" si="24"/>
        <v>110M.ENG--</v>
      </c>
      <c r="C238" s="161"/>
      <c r="D238" s="161"/>
      <c r="E238" s="162"/>
      <c r="F238" s="163"/>
      <c r="G238" s="168" t="s">
        <v>1769</v>
      </c>
      <c r="H238" s="164" t="s">
        <v>492</v>
      </c>
      <c r="I238" s="216"/>
      <c r="J238" s="166"/>
      <c r="K238" s="166"/>
      <c r="L238" s="167"/>
    </row>
    <row r="239" spans="1:12" s="102" customFormat="1" ht="28.5" hidden="1" customHeight="1">
      <c r="A239" s="66">
        <v>8</v>
      </c>
      <c r="B239" s="176" t="str">
        <f t="shared" si="24"/>
        <v>400M.ENG--</v>
      </c>
      <c r="C239" s="161"/>
      <c r="D239" s="161"/>
      <c r="E239" s="162"/>
      <c r="F239" s="163"/>
      <c r="G239" s="168" t="s">
        <v>1769</v>
      </c>
      <c r="H239" s="164" t="s">
        <v>353</v>
      </c>
      <c r="I239" s="216"/>
      <c r="J239" s="166"/>
      <c r="K239" s="166"/>
      <c r="L239" s="167"/>
    </row>
    <row r="240" spans="1:12" s="102" customFormat="1" ht="28.5" hidden="1" customHeight="1">
      <c r="A240" s="66">
        <v>9</v>
      </c>
      <c r="B240" s="176" t="str">
        <f t="shared" si="24"/>
        <v>3000M.ENG--</v>
      </c>
      <c r="C240" s="161"/>
      <c r="D240" s="161"/>
      <c r="E240" s="162"/>
      <c r="F240" s="163"/>
      <c r="G240" s="168" t="s">
        <v>1769</v>
      </c>
      <c r="H240" s="164" t="s">
        <v>356</v>
      </c>
      <c r="I240" s="165"/>
      <c r="J240" s="166"/>
      <c r="K240" s="166"/>
      <c r="L240" s="167"/>
    </row>
    <row r="241" spans="1:12" s="102" customFormat="1" ht="28.5" hidden="1" customHeight="1">
      <c r="A241" s="66">
        <v>10</v>
      </c>
      <c r="B241" s="176" t="str">
        <f t="shared" ref="B241:B248" si="25">CONCATENATE(H241,"-",L241)</f>
        <v>GÜLLE-</v>
      </c>
      <c r="C241" s="161"/>
      <c r="D241" s="161"/>
      <c r="E241" s="162"/>
      <c r="F241" s="163"/>
      <c r="G241" s="168" t="s">
        <v>1769</v>
      </c>
      <c r="H241" s="164" t="s">
        <v>230</v>
      </c>
      <c r="I241" s="165"/>
      <c r="J241" s="166"/>
      <c r="K241" s="166"/>
      <c r="L241" s="167"/>
    </row>
    <row r="242" spans="1:12" s="102" customFormat="1" ht="28.5" hidden="1" customHeight="1">
      <c r="A242" s="66">
        <v>11</v>
      </c>
      <c r="B242" s="176" t="str">
        <f t="shared" si="25"/>
        <v>DİSK-</v>
      </c>
      <c r="C242" s="161"/>
      <c r="D242" s="161"/>
      <c r="E242" s="162"/>
      <c r="F242" s="163"/>
      <c r="G242" s="168" t="s">
        <v>1769</v>
      </c>
      <c r="H242" s="164" t="s">
        <v>231</v>
      </c>
      <c r="I242" s="165"/>
      <c r="J242" s="166"/>
      <c r="K242" s="166"/>
      <c r="L242" s="167"/>
    </row>
    <row r="243" spans="1:12" s="102" customFormat="1" ht="28.5" hidden="1" customHeight="1">
      <c r="A243" s="66">
        <v>12</v>
      </c>
      <c r="B243" s="176" t="str">
        <f t="shared" si="25"/>
        <v>CİRİT-</v>
      </c>
      <c r="C243" s="161"/>
      <c r="D243" s="161"/>
      <c r="E243" s="162"/>
      <c r="F243" s="163"/>
      <c r="G243" s="168" t="s">
        <v>1769</v>
      </c>
      <c r="H243" s="164" t="s">
        <v>232</v>
      </c>
      <c r="I243" s="165"/>
      <c r="J243" s="166"/>
      <c r="K243" s="166"/>
      <c r="L243" s="167"/>
    </row>
    <row r="244" spans="1:12" s="102" customFormat="1" ht="28.5" hidden="1" customHeight="1">
      <c r="A244" s="66">
        <v>13</v>
      </c>
      <c r="B244" s="176" t="str">
        <f t="shared" si="25"/>
        <v>ÇEKİÇ-</v>
      </c>
      <c r="C244" s="161"/>
      <c r="D244" s="161"/>
      <c r="E244" s="162"/>
      <c r="F244" s="163"/>
      <c r="G244" s="168" t="s">
        <v>1769</v>
      </c>
      <c r="H244" s="164" t="s">
        <v>357</v>
      </c>
      <c r="I244" s="165"/>
      <c r="J244" s="166"/>
      <c r="K244" s="166"/>
      <c r="L244" s="167"/>
    </row>
    <row r="245" spans="1:12" s="102" customFormat="1" ht="28.5" hidden="1" customHeight="1">
      <c r="A245" s="66">
        <v>14</v>
      </c>
      <c r="B245" s="176" t="str">
        <f t="shared" si="25"/>
        <v>UZUN-</v>
      </c>
      <c r="C245" s="161"/>
      <c r="D245" s="161"/>
      <c r="E245" s="162"/>
      <c r="F245" s="163"/>
      <c r="G245" s="168" t="s">
        <v>1769</v>
      </c>
      <c r="H245" s="164" t="s">
        <v>65</v>
      </c>
      <c r="I245" s="165"/>
      <c r="J245" s="166"/>
      <c r="K245" s="166"/>
      <c r="L245" s="167"/>
    </row>
    <row r="246" spans="1:12" s="102" customFormat="1" ht="28.5" hidden="1" customHeight="1">
      <c r="A246" s="66">
        <v>15</v>
      </c>
      <c r="B246" s="176" t="str">
        <f t="shared" si="25"/>
        <v>ÜÇADIM-</v>
      </c>
      <c r="C246" s="161"/>
      <c r="D246" s="161"/>
      <c r="E246" s="162"/>
      <c r="F246" s="163"/>
      <c r="G246" s="168" t="s">
        <v>1769</v>
      </c>
      <c r="H246" s="164" t="s">
        <v>315</v>
      </c>
      <c r="I246" s="165"/>
      <c r="J246" s="166"/>
      <c r="K246" s="166"/>
      <c r="L246" s="167"/>
    </row>
    <row r="247" spans="1:12" s="102" customFormat="1" ht="28.5" hidden="1" customHeight="1">
      <c r="A247" s="66">
        <v>16</v>
      </c>
      <c r="B247" s="176" t="str">
        <f t="shared" si="25"/>
        <v>YÜKSEK-</v>
      </c>
      <c r="C247" s="161"/>
      <c r="D247" s="161"/>
      <c r="E247" s="162"/>
      <c r="F247" s="163"/>
      <c r="G247" s="168" t="s">
        <v>1769</v>
      </c>
      <c r="H247" s="164" t="s">
        <v>66</v>
      </c>
      <c r="I247" s="165"/>
      <c r="J247" s="166"/>
      <c r="K247" s="166"/>
      <c r="L247" s="167"/>
    </row>
    <row r="248" spans="1:12" s="102" customFormat="1" ht="28.5" hidden="1" customHeight="1">
      <c r="A248" s="66">
        <v>17</v>
      </c>
      <c r="B248" s="219" t="str">
        <f t="shared" si="25"/>
        <v>SIRIK-</v>
      </c>
      <c r="C248" s="212"/>
      <c r="D248" s="212"/>
      <c r="E248" s="213"/>
      <c r="F248" s="214"/>
      <c r="G248" s="168" t="s">
        <v>1769</v>
      </c>
      <c r="H248" s="215" t="s">
        <v>316</v>
      </c>
      <c r="I248" s="216"/>
      <c r="J248" s="217"/>
      <c r="K248" s="217"/>
      <c r="L248" s="218"/>
    </row>
    <row r="249" spans="1:12" s="102" customFormat="1" ht="63" hidden="1" customHeight="1">
      <c r="A249" s="66">
        <v>18</v>
      </c>
      <c r="B249" s="219" t="str">
        <f t="shared" ref="B249:B259" si="26">CONCATENATE(H249,"-",J249,"-",K249)</f>
        <v>4X100M--</v>
      </c>
      <c r="C249" s="212"/>
      <c r="D249" s="212"/>
      <c r="E249" s="213"/>
      <c r="F249" s="214"/>
      <c r="G249" s="168" t="s">
        <v>1769</v>
      </c>
      <c r="H249" s="215" t="s">
        <v>358</v>
      </c>
      <c r="I249" s="216"/>
      <c r="J249" s="217"/>
      <c r="K249" s="217"/>
      <c r="L249" s="218"/>
    </row>
    <row r="250" spans="1:12" s="102" customFormat="1" ht="63" hidden="1" customHeight="1">
      <c r="A250" s="66">
        <v>19</v>
      </c>
      <c r="B250" s="219" t="str">
        <f t="shared" si="26"/>
        <v>4X400M--</v>
      </c>
      <c r="C250" s="212"/>
      <c r="D250" s="212"/>
      <c r="E250" s="213"/>
      <c r="F250" s="214"/>
      <c r="G250" s="168" t="s">
        <v>1769</v>
      </c>
      <c r="H250" s="215" t="s">
        <v>359</v>
      </c>
      <c r="I250" s="216"/>
      <c r="J250" s="217"/>
      <c r="K250" s="217"/>
      <c r="L250" s="218"/>
    </row>
    <row r="251" spans="1:12" s="102" customFormat="1" ht="28.5" customHeight="1">
      <c r="A251" s="66">
        <v>1</v>
      </c>
      <c r="B251" s="176" t="str">
        <f t="shared" si="26"/>
        <v>100M-2-4</v>
      </c>
      <c r="C251" s="161">
        <v>684</v>
      </c>
      <c r="D251" s="161"/>
      <c r="E251" s="162"/>
      <c r="F251" s="163" t="s">
        <v>1771</v>
      </c>
      <c r="G251" s="168" t="s">
        <v>1772</v>
      </c>
      <c r="H251" s="164" t="s">
        <v>146</v>
      </c>
      <c r="I251" s="216"/>
      <c r="J251" s="166" t="s">
        <v>2145</v>
      </c>
      <c r="K251" s="166" t="s">
        <v>2140</v>
      </c>
      <c r="L251" s="167"/>
    </row>
    <row r="252" spans="1:12" s="102" customFormat="1" ht="28.5" customHeight="1">
      <c r="A252" s="66">
        <v>2</v>
      </c>
      <c r="B252" s="176" t="str">
        <f t="shared" si="26"/>
        <v>200M-2-4</v>
      </c>
      <c r="C252" s="161">
        <v>685</v>
      </c>
      <c r="D252" s="161"/>
      <c r="E252" s="162"/>
      <c r="F252" s="163" t="s">
        <v>1773</v>
      </c>
      <c r="G252" s="168" t="s">
        <v>1772</v>
      </c>
      <c r="H252" s="164" t="s">
        <v>313</v>
      </c>
      <c r="I252" s="216"/>
      <c r="J252" s="166" t="s">
        <v>2145</v>
      </c>
      <c r="K252" s="166" t="s">
        <v>2140</v>
      </c>
      <c r="L252" s="167"/>
    </row>
    <row r="253" spans="1:12" s="102" customFormat="1" ht="28.5" customHeight="1">
      <c r="A253" s="66">
        <v>3</v>
      </c>
      <c r="B253" s="176" t="str">
        <f t="shared" si="26"/>
        <v>400M-1-6</v>
      </c>
      <c r="C253" s="161">
        <v>675</v>
      </c>
      <c r="D253" s="161"/>
      <c r="E253" s="162"/>
      <c r="F253" s="163" t="s">
        <v>1774</v>
      </c>
      <c r="G253" s="168" t="s">
        <v>1772</v>
      </c>
      <c r="H253" s="164" t="s">
        <v>314</v>
      </c>
      <c r="I253" s="216"/>
      <c r="J253" s="166" t="s">
        <v>2144</v>
      </c>
      <c r="K253" s="166" t="s">
        <v>2142</v>
      </c>
      <c r="L253" s="167"/>
    </row>
    <row r="254" spans="1:12" s="102" customFormat="1" ht="28.5" customHeight="1">
      <c r="A254" s="66">
        <v>4</v>
      </c>
      <c r="B254" s="176" t="str">
        <f t="shared" si="26"/>
        <v>800M-1-2</v>
      </c>
      <c r="C254" s="161">
        <v>681</v>
      </c>
      <c r="D254" s="161"/>
      <c r="E254" s="162"/>
      <c r="F254" s="163" t="s">
        <v>1775</v>
      </c>
      <c r="G254" s="168" t="s">
        <v>1772</v>
      </c>
      <c r="H254" s="164" t="s">
        <v>120</v>
      </c>
      <c r="I254" s="216"/>
      <c r="J254" s="166" t="s">
        <v>2144</v>
      </c>
      <c r="K254" s="166" t="s">
        <v>2145</v>
      </c>
      <c r="L254" s="167"/>
    </row>
    <row r="255" spans="1:12" s="102" customFormat="1" ht="28.5" customHeight="1">
      <c r="A255" s="66">
        <v>5</v>
      </c>
      <c r="B255" s="176" t="str">
        <f t="shared" si="26"/>
        <v>1500M-1-11</v>
      </c>
      <c r="C255" s="161">
        <v>677</v>
      </c>
      <c r="D255" s="161"/>
      <c r="E255" s="162"/>
      <c r="F255" s="163" t="s">
        <v>1776</v>
      </c>
      <c r="G255" s="168" t="s">
        <v>1772</v>
      </c>
      <c r="H255" s="164" t="s">
        <v>229</v>
      </c>
      <c r="I255" s="216"/>
      <c r="J255" s="166" t="s">
        <v>2144</v>
      </c>
      <c r="K255" s="166" t="s">
        <v>2174</v>
      </c>
      <c r="L255" s="167"/>
    </row>
    <row r="256" spans="1:12" s="102" customFormat="1" ht="28.5" customHeight="1">
      <c r="A256" s="66">
        <v>6</v>
      </c>
      <c r="B256" s="176" t="str">
        <f t="shared" si="26"/>
        <v>5000M-1-11</v>
      </c>
      <c r="C256" s="161">
        <v>682</v>
      </c>
      <c r="D256" s="161"/>
      <c r="E256" s="162"/>
      <c r="F256" s="163" t="s">
        <v>1777</v>
      </c>
      <c r="G256" s="168" t="s">
        <v>1772</v>
      </c>
      <c r="H256" s="164" t="s">
        <v>355</v>
      </c>
      <c r="I256" s="216"/>
      <c r="J256" s="166" t="s">
        <v>2144</v>
      </c>
      <c r="K256" s="166" t="s">
        <v>2174</v>
      </c>
      <c r="L256" s="167"/>
    </row>
    <row r="257" spans="1:12" s="102" customFormat="1" ht="28.5" customHeight="1">
      <c r="A257" s="66">
        <v>7</v>
      </c>
      <c r="B257" s="176" t="str">
        <f t="shared" si="26"/>
        <v>110M.ENG-2-4</v>
      </c>
      <c r="C257" s="161">
        <v>679</v>
      </c>
      <c r="D257" s="161"/>
      <c r="E257" s="162"/>
      <c r="F257" s="163" t="s">
        <v>1778</v>
      </c>
      <c r="G257" s="168" t="s">
        <v>1772</v>
      </c>
      <c r="H257" s="164" t="s">
        <v>492</v>
      </c>
      <c r="I257" s="216"/>
      <c r="J257" s="166" t="s">
        <v>2145</v>
      </c>
      <c r="K257" s="166" t="s">
        <v>2140</v>
      </c>
      <c r="L257" s="167"/>
    </row>
    <row r="258" spans="1:12" s="102" customFormat="1" ht="28.5" customHeight="1">
      <c r="A258" s="66">
        <v>8</v>
      </c>
      <c r="B258" s="176" t="str">
        <f t="shared" si="26"/>
        <v>400M.ENG-2-5</v>
      </c>
      <c r="C258" s="161">
        <v>679</v>
      </c>
      <c r="D258" s="161"/>
      <c r="E258" s="162"/>
      <c r="F258" s="163" t="s">
        <v>1778</v>
      </c>
      <c r="G258" s="168" t="s">
        <v>1772</v>
      </c>
      <c r="H258" s="164" t="s">
        <v>353</v>
      </c>
      <c r="I258" s="216"/>
      <c r="J258" s="166" t="s">
        <v>2145</v>
      </c>
      <c r="K258" s="166" t="s">
        <v>2143</v>
      </c>
      <c r="L258" s="167"/>
    </row>
    <row r="259" spans="1:12" s="102" customFormat="1" ht="28.5" customHeight="1">
      <c r="A259" s="66">
        <v>9</v>
      </c>
      <c r="B259" s="176" t="str">
        <f t="shared" si="26"/>
        <v>3000M.ENG-1-9</v>
      </c>
      <c r="C259" s="161">
        <v>677</v>
      </c>
      <c r="D259" s="161"/>
      <c r="E259" s="162"/>
      <c r="F259" s="163" t="s">
        <v>1776</v>
      </c>
      <c r="G259" s="168" t="s">
        <v>1772</v>
      </c>
      <c r="H259" s="164" t="s">
        <v>356</v>
      </c>
      <c r="I259" s="165"/>
      <c r="J259" s="166" t="s">
        <v>2144</v>
      </c>
      <c r="K259" s="166" t="s">
        <v>2172</v>
      </c>
      <c r="L259" s="167"/>
    </row>
    <row r="260" spans="1:12" s="102" customFormat="1" ht="28.5" customHeight="1">
      <c r="A260" s="66">
        <v>10</v>
      </c>
      <c r="B260" s="176" t="str">
        <f t="shared" ref="B260:B267" si="27">CONCATENATE(H260,"-",L260)</f>
        <v>GÜLLEA-7</v>
      </c>
      <c r="C260" s="161">
        <v>680</v>
      </c>
      <c r="D260" s="161"/>
      <c r="E260" s="162"/>
      <c r="F260" s="163" t="s">
        <v>1779</v>
      </c>
      <c r="G260" s="168" t="s">
        <v>1772</v>
      </c>
      <c r="H260" s="164" t="s">
        <v>2139</v>
      </c>
      <c r="I260" s="165"/>
      <c r="J260" s="166"/>
      <c r="K260" s="166"/>
      <c r="L260" s="167">
        <v>7</v>
      </c>
    </row>
    <row r="261" spans="1:12" s="102" customFormat="1" ht="28.5" customHeight="1">
      <c r="A261" s="66">
        <v>11</v>
      </c>
      <c r="B261" s="176" t="str">
        <f t="shared" si="27"/>
        <v>DİSKA-7</v>
      </c>
      <c r="C261" s="161">
        <v>687</v>
      </c>
      <c r="D261" s="161"/>
      <c r="E261" s="162"/>
      <c r="F261" s="163" t="s">
        <v>1780</v>
      </c>
      <c r="G261" s="168" t="s">
        <v>1772</v>
      </c>
      <c r="H261" s="164" t="s">
        <v>2247</v>
      </c>
      <c r="I261" s="165"/>
      <c r="J261" s="166"/>
      <c r="K261" s="166"/>
      <c r="L261" s="167">
        <v>7</v>
      </c>
    </row>
    <row r="262" spans="1:12" s="102" customFormat="1" ht="28.5" customHeight="1">
      <c r="A262" s="66">
        <v>12</v>
      </c>
      <c r="B262" s="176" t="str">
        <f t="shared" si="27"/>
        <v>CİRİTA-7</v>
      </c>
      <c r="C262" s="161">
        <v>687</v>
      </c>
      <c r="D262" s="161"/>
      <c r="E262" s="162"/>
      <c r="F262" s="163" t="s">
        <v>1780</v>
      </c>
      <c r="G262" s="168" t="s">
        <v>1772</v>
      </c>
      <c r="H262" s="164" t="s">
        <v>2135</v>
      </c>
      <c r="I262" s="165"/>
      <c r="J262" s="166"/>
      <c r="K262" s="166"/>
      <c r="L262" s="167">
        <v>7</v>
      </c>
    </row>
    <row r="263" spans="1:12" s="102" customFormat="1" ht="28.5" customHeight="1">
      <c r="A263" s="66">
        <v>13</v>
      </c>
      <c r="B263" s="176" t="str">
        <f t="shared" si="27"/>
        <v>ÇEKİÇ-8</v>
      </c>
      <c r="C263" s="161">
        <v>680</v>
      </c>
      <c r="D263" s="161"/>
      <c r="E263" s="162"/>
      <c r="F263" s="163" t="s">
        <v>1779</v>
      </c>
      <c r="G263" s="168" t="s">
        <v>1772</v>
      </c>
      <c r="H263" s="164" t="s">
        <v>357</v>
      </c>
      <c r="I263" s="165"/>
      <c r="J263" s="166"/>
      <c r="K263" s="166"/>
      <c r="L263" s="167">
        <v>8</v>
      </c>
    </row>
    <row r="264" spans="1:12" s="102" customFormat="1" ht="28.5" customHeight="1">
      <c r="A264" s="66">
        <v>14</v>
      </c>
      <c r="B264" s="176" t="str">
        <f t="shared" si="27"/>
        <v>UZUNA-7</v>
      </c>
      <c r="C264" s="161">
        <v>676</v>
      </c>
      <c r="D264" s="161"/>
      <c r="E264" s="162"/>
      <c r="F264" s="163" t="s">
        <v>1781</v>
      </c>
      <c r="G264" s="168" t="s">
        <v>1772</v>
      </c>
      <c r="H264" s="164" t="s">
        <v>2239</v>
      </c>
      <c r="I264" s="165"/>
      <c r="J264" s="166"/>
      <c r="K264" s="166"/>
      <c r="L264" s="167">
        <v>7</v>
      </c>
    </row>
    <row r="265" spans="1:12" s="102" customFormat="1" ht="28.5" customHeight="1">
      <c r="A265" s="66">
        <v>15</v>
      </c>
      <c r="B265" s="176" t="str">
        <f t="shared" si="27"/>
        <v>ÜÇADIMA-7</v>
      </c>
      <c r="C265" s="161">
        <v>688</v>
      </c>
      <c r="D265" s="161"/>
      <c r="E265" s="162"/>
      <c r="F265" s="163" t="s">
        <v>1782</v>
      </c>
      <c r="G265" s="168" t="s">
        <v>1772</v>
      </c>
      <c r="H265" s="164" t="s">
        <v>2137</v>
      </c>
      <c r="I265" s="165"/>
      <c r="J265" s="166"/>
      <c r="K265" s="166"/>
      <c r="L265" s="167">
        <v>7</v>
      </c>
    </row>
    <row r="266" spans="1:12" s="102" customFormat="1" ht="28.5" customHeight="1">
      <c r="A266" s="66">
        <v>16</v>
      </c>
      <c r="B266" s="176" t="str">
        <f t="shared" si="27"/>
        <v>YÜKSEKB-12</v>
      </c>
      <c r="C266" s="161">
        <v>688</v>
      </c>
      <c r="D266" s="161"/>
      <c r="E266" s="162"/>
      <c r="F266" s="163" t="s">
        <v>1782</v>
      </c>
      <c r="G266" s="168" t="s">
        <v>1772</v>
      </c>
      <c r="H266" s="164" t="s">
        <v>2133</v>
      </c>
      <c r="I266" s="165" t="s">
        <v>2123</v>
      </c>
      <c r="J266" s="166"/>
      <c r="K266" s="166"/>
      <c r="L266" s="167">
        <v>12</v>
      </c>
    </row>
    <row r="267" spans="1:12" s="102" customFormat="1" ht="28.5" hidden="1" customHeight="1">
      <c r="A267" s="66">
        <v>17</v>
      </c>
      <c r="B267" s="219" t="str">
        <f t="shared" si="27"/>
        <v>SIRIK-</v>
      </c>
      <c r="C267" s="212"/>
      <c r="D267" s="212"/>
      <c r="E267" s="213"/>
      <c r="F267" s="214"/>
      <c r="G267" s="168" t="s">
        <v>1772</v>
      </c>
      <c r="H267" s="215" t="s">
        <v>316</v>
      </c>
      <c r="I267" s="216"/>
      <c r="J267" s="217"/>
      <c r="K267" s="217"/>
      <c r="L267" s="218"/>
    </row>
    <row r="268" spans="1:12" s="102" customFormat="1" ht="63" customHeight="1">
      <c r="A268" s="66">
        <v>18</v>
      </c>
      <c r="B268" s="219" t="str">
        <f t="shared" ref="B268:B278" si="28">CONCATENATE(H268,"-",J268,"-",K268)</f>
        <v>4X100M-5-6</v>
      </c>
      <c r="C268" s="212" t="s">
        <v>2339</v>
      </c>
      <c r="D268" s="212"/>
      <c r="E268" s="213" t="s">
        <v>2241</v>
      </c>
      <c r="F268" s="214" t="s">
        <v>2340</v>
      </c>
      <c r="G268" s="168" t="s">
        <v>1772</v>
      </c>
      <c r="H268" s="215" t="s">
        <v>358</v>
      </c>
      <c r="I268" s="216"/>
      <c r="J268" s="217" t="s">
        <v>2143</v>
      </c>
      <c r="K268" s="217" t="s">
        <v>2142</v>
      </c>
      <c r="L268" s="218"/>
    </row>
    <row r="269" spans="1:12" s="102" customFormat="1" ht="63" customHeight="1">
      <c r="A269" s="66">
        <v>19</v>
      </c>
      <c r="B269" s="219" t="str">
        <f t="shared" si="28"/>
        <v>4X400M-5-2</v>
      </c>
      <c r="C269" s="212" t="s">
        <v>2458</v>
      </c>
      <c r="D269" s="212"/>
      <c r="E269" s="213" t="s">
        <v>2241</v>
      </c>
      <c r="F269" s="512" t="s">
        <v>2457</v>
      </c>
      <c r="G269" s="168" t="s">
        <v>1772</v>
      </c>
      <c r="H269" s="215" t="s">
        <v>359</v>
      </c>
      <c r="I269" s="216"/>
      <c r="J269" s="217" t="s">
        <v>2143</v>
      </c>
      <c r="K269" s="217" t="s">
        <v>2145</v>
      </c>
      <c r="L269" s="218"/>
    </row>
    <row r="270" spans="1:12" s="102" customFormat="1" ht="28.5" customHeight="1">
      <c r="A270" s="66">
        <v>1</v>
      </c>
      <c r="B270" s="176" t="str">
        <f t="shared" si="28"/>
        <v>100M-4-5</v>
      </c>
      <c r="C270" s="161">
        <v>697</v>
      </c>
      <c r="D270" s="161"/>
      <c r="E270" s="162"/>
      <c r="F270" s="163" t="s">
        <v>1783</v>
      </c>
      <c r="G270" s="168" t="s">
        <v>1784</v>
      </c>
      <c r="H270" s="164" t="s">
        <v>146</v>
      </c>
      <c r="I270" s="216"/>
      <c r="J270" s="166" t="s">
        <v>2140</v>
      </c>
      <c r="K270" s="166" t="s">
        <v>2143</v>
      </c>
      <c r="L270" s="167"/>
    </row>
    <row r="271" spans="1:12" s="102" customFormat="1" ht="28.5" customHeight="1">
      <c r="A271" s="66">
        <v>2</v>
      </c>
      <c r="B271" s="176" t="str">
        <f t="shared" si="28"/>
        <v>200M-4-5</v>
      </c>
      <c r="C271" s="161">
        <v>691</v>
      </c>
      <c r="D271" s="161"/>
      <c r="E271" s="162"/>
      <c r="F271" s="163" t="s">
        <v>1785</v>
      </c>
      <c r="G271" s="168" t="s">
        <v>1784</v>
      </c>
      <c r="H271" s="164" t="s">
        <v>313</v>
      </c>
      <c r="I271" s="216"/>
      <c r="J271" s="166" t="s">
        <v>2140</v>
      </c>
      <c r="K271" s="166" t="s">
        <v>2143</v>
      </c>
      <c r="L271" s="167"/>
    </row>
    <row r="272" spans="1:12" s="102" customFormat="1" ht="28.5" customHeight="1">
      <c r="A272" s="66">
        <v>3</v>
      </c>
      <c r="B272" s="176" t="str">
        <f t="shared" si="28"/>
        <v>400M-3-3</v>
      </c>
      <c r="C272" s="161">
        <v>692</v>
      </c>
      <c r="D272" s="161"/>
      <c r="E272" s="162"/>
      <c r="F272" s="163" t="s">
        <v>1786</v>
      </c>
      <c r="G272" s="168" t="s">
        <v>1784</v>
      </c>
      <c r="H272" s="164" t="s">
        <v>314</v>
      </c>
      <c r="I272" s="216"/>
      <c r="J272" s="166" t="s">
        <v>2141</v>
      </c>
      <c r="K272" s="166" t="s">
        <v>2141</v>
      </c>
      <c r="L272" s="167"/>
    </row>
    <row r="273" spans="1:12" s="102" customFormat="1" ht="28.5" customHeight="1">
      <c r="A273" s="66">
        <v>4</v>
      </c>
      <c r="B273" s="176" t="str">
        <f t="shared" si="28"/>
        <v>800M-2-6</v>
      </c>
      <c r="C273" s="161">
        <v>693</v>
      </c>
      <c r="D273" s="161"/>
      <c r="E273" s="162"/>
      <c r="F273" s="163" t="s">
        <v>1787</v>
      </c>
      <c r="G273" s="168" t="s">
        <v>1784</v>
      </c>
      <c r="H273" s="164" t="s">
        <v>120</v>
      </c>
      <c r="I273" s="216"/>
      <c r="J273" s="166" t="s">
        <v>2145</v>
      </c>
      <c r="K273" s="166" t="s">
        <v>2142</v>
      </c>
      <c r="L273" s="167"/>
    </row>
    <row r="274" spans="1:12" s="102" customFormat="1" ht="28.5" customHeight="1">
      <c r="A274" s="66">
        <v>5</v>
      </c>
      <c r="B274" s="176" t="str">
        <f t="shared" si="28"/>
        <v>1500M-2-13</v>
      </c>
      <c r="C274" s="161">
        <v>699</v>
      </c>
      <c r="D274" s="161"/>
      <c r="E274" s="162"/>
      <c r="F274" s="163" t="s">
        <v>1788</v>
      </c>
      <c r="G274" s="168" t="s">
        <v>1784</v>
      </c>
      <c r="H274" s="164" t="s">
        <v>229</v>
      </c>
      <c r="I274" s="216"/>
      <c r="J274" s="166" t="s">
        <v>2145</v>
      </c>
      <c r="K274" s="166" t="s">
        <v>2176</v>
      </c>
      <c r="L274" s="167"/>
    </row>
    <row r="275" spans="1:12" s="102" customFormat="1" ht="28.5" customHeight="1">
      <c r="A275" s="66">
        <v>6</v>
      </c>
      <c r="B275" s="176" t="str">
        <f t="shared" si="28"/>
        <v>5000M-2-15</v>
      </c>
      <c r="C275" s="161">
        <v>695</v>
      </c>
      <c r="D275" s="161"/>
      <c r="E275" s="162"/>
      <c r="F275" s="163" t="s">
        <v>1789</v>
      </c>
      <c r="G275" s="168" t="s">
        <v>1784</v>
      </c>
      <c r="H275" s="164" t="s">
        <v>355</v>
      </c>
      <c r="I275" s="216"/>
      <c r="J275" s="166" t="s">
        <v>2145</v>
      </c>
      <c r="K275" s="166" t="s">
        <v>2178</v>
      </c>
      <c r="L275" s="167"/>
    </row>
    <row r="276" spans="1:12" s="102" customFormat="1" ht="28.5" customHeight="1">
      <c r="A276" s="66">
        <v>7</v>
      </c>
      <c r="B276" s="176" t="str">
        <f t="shared" si="28"/>
        <v>110M.ENG-4-5</v>
      </c>
      <c r="C276" s="161">
        <v>694</v>
      </c>
      <c r="D276" s="161"/>
      <c r="E276" s="162"/>
      <c r="F276" s="163" t="s">
        <v>1790</v>
      </c>
      <c r="G276" s="168" t="s">
        <v>1784</v>
      </c>
      <c r="H276" s="164" t="s">
        <v>492</v>
      </c>
      <c r="I276" s="216"/>
      <c r="J276" s="166" t="s">
        <v>2140</v>
      </c>
      <c r="K276" s="166" t="s">
        <v>2143</v>
      </c>
      <c r="L276" s="167"/>
    </row>
    <row r="277" spans="1:12" s="102" customFormat="1" ht="28.5" customHeight="1">
      <c r="A277" s="66">
        <v>8</v>
      </c>
      <c r="B277" s="176" t="str">
        <f t="shared" si="28"/>
        <v>400M.ENG-2-6</v>
      </c>
      <c r="C277" s="161">
        <v>690</v>
      </c>
      <c r="D277" s="161"/>
      <c r="E277" s="162"/>
      <c r="F277" s="163" t="s">
        <v>1791</v>
      </c>
      <c r="G277" s="168" t="s">
        <v>1784</v>
      </c>
      <c r="H277" s="164" t="s">
        <v>353</v>
      </c>
      <c r="I277" s="216"/>
      <c r="J277" s="166" t="s">
        <v>2145</v>
      </c>
      <c r="K277" s="166" t="s">
        <v>2142</v>
      </c>
      <c r="L277" s="167"/>
    </row>
    <row r="278" spans="1:12" s="102" customFormat="1" ht="28.5" customHeight="1">
      <c r="A278" s="66">
        <v>9</v>
      </c>
      <c r="B278" s="176" t="str">
        <f t="shared" si="28"/>
        <v>3000M.ENG-1-10</v>
      </c>
      <c r="C278" s="161">
        <v>695</v>
      </c>
      <c r="D278" s="161"/>
      <c r="E278" s="162"/>
      <c r="F278" s="163" t="s">
        <v>1789</v>
      </c>
      <c r="G278" s="168" t="s">
        <v>1784</v>
      </c>
      <c r="H278" s="164" t="s">
        <v>356</v>
      </c>
      <c r="I278" s="165"/>
      <c r="J278" s="166" t="s">
        <v>2144</v>
      </c>
      <c r="K278" s="166" t="s">
        <v>2173</v>
      </c>
      <c r="L278" s="167"/>
    </row>
    <row r="279" spans="1:12" s="102" customFormat="1" ht="28.5" customHeight="1">
      <c r="A279" s="66">
        <v>10</v>
      </c>
      <c r="B279" s="176" t="str">
        <f t="shared" ref="B279:B286" si="29">CONCATENATE(H279,"-",L279)</f>
        <v>GÜLLEB-6</v>
      </c>
      <c r="C279" s="161">
        <v>698</v>
      </c>
      <c r="D279" s="161"/>
      <c r="E279" s="162"/>
      <c r="F279" s="163" t="s">
        <v>1792</v>
      </c>
      <c r="G279" s="168" t="s">
        <v>1784</v>
      </c>
      <c r="H279" s="164" t="s">
        <v>2138</v>
      </c>
      <c r="I279" s="165"/>
      <c r="J279" s="166"/>
      <c r="K279" s="166"/>
      <c r="L279" s="167">
        <v>6</v>
      </c>
    </row>
    <row r="280" spans="1:12" s="102" customFormat="1" ht="28.5" hidden="1" customHeight="1">
      <c r="A280" s="66">
        <v>11</v>
      </c>
      <c r="B280" s="176" t="str">
        <f t="shared" si="29"/>
        <v>DİSK-</v>
      </c>
      <c r="C280" s="161"/>
      <c r="D280" s="161"/>
      <c r="E280" s="162"/>
      <c r="F280" s="163"/>
      <c r="G280" s="168" t="s">
        <v>1784</v>
      </c>
      <c r="H280" s="164" t="s">
        <v>231</v>
      </c>
      <c r="I280" s="165"/>
      <c r="J280" s="166"/>
      <c r="K280" s="166"/>
      <c r="L280" s="167"/>
    </row>
    <row r="281" spans="1:12" s="102" customFormat="1" ht="28.5" customHeight="1">
      <c r="A281" s="66">
        <v>12</v>
      </c>
      <c r="B281" s="176" t="str">
        <f t="shared" si="29"/>
        <v>CİRİTB-5</v>
      </c>
      <c r="C281" s="161">
        <v>699</v>
      </c>
      <c r="D281" s="161"/>
      <c r="E281" s="162"/>
      <c r="F281" s="163" t="s">
        <v>1788</v>
      </c>
      <c r="G281" s="168" t="s">
        <v>1784</v>
      </c>
      <c r="H281" s="164" t="s">
        <v>2134</v>
      </c>
      <c r="I281" s="165"/>
      <c r="J281" s="166"/>
      <c r="K281" s="166"/>
      <c r="L281" s="167">
        <v>5</v>
      </c>
    </row>
    <row r="282" spans="1:12" s="102" customFormat="1" ht="28.5" hidden="1" customHeight="1">
      <c r="A282" s="66">
        <v>13</v>
      </c>
      <c r="B282" s="176" t="str">
        <f t="shared" si="29"/>
        <v>ÇEKİÇ-</v>
      </c>
      <c r="C282" s="161"/>
      <c r="D282" s="161"/>
      <c r="E282" s="162"/>
      <c r="F282" s="163"/>
      <c r="G282" s="168" t="s">
        <v>1784</v>
      </c>
      <c r="H282" s="164" t="s">
        <v>357</v>
      </c>
      <c r="I282" s="165"/>
      <c r="J282" s="166"/>
      <c r="K282" s="166"/>
      <c r="L282" s="167"/>
    </row>
    <row r="283" spans="1:12" s="102" customFormat="1" ht="28.5" customHeight="1">
      <c r="A283" s="66">
        <v>14</v>
      </c>
      <c r="B283" s="176" t="str">
        <f t="shared" si="29"/>
        <v>UZUNB-6</v>
      </c>
      <c r="C283" s="161">
        <v>696</v>
      </c>
      <c r="D283" s="161"/>
      <c r="E283" s="162"/>
      <c r="F283" s="163" t="s">
        <v>1793</v>
      </c>
      <c r="G283" s="168" t="s">
        <v>1784</v>
      </c>
      <c r="H283" s="164" t="s">
        <v>2237</v>
      </c>
      <c r="I283" s="165"/>
      <c r="J283" s="166"/>
      <c r="K283" s="166"/>
      <c r="L283" s="167">
        <v>6</v>
      </c>
    </row>
    <row r="284" spans="1:12" s="102" customFormat="1" ht="28.5" customHeight="1">
      <c r="A284" s="66">
        <v>15</v>
      </c>
      <c r="B284" s="176" t="str">
        <f t="shared" si="29"/>
        <v>ÜÇADIMB-6</v>
      </c>
      <c r="C284" s="161">
        <v>694</v>
      </c>
      <c r="D284" s="161"/>
      <c r="E284" s="162"/>
      <c r="F284" s="163" t="s">
        <v>1790</v>
      </c>
      <c r="G284" s="168" t="s">
        <v>1784</v>
      </c>
      <c r="H284" s="164" t="s">
        <v>2136</v>
      </c>
      <c r="I284" s="165"/>
      <c r="J284" s="166"/>
      <c r="K284" s="166"/>
      <c r="L284" s="167">
        <v>6</v>
      </c>
    </row>
    <row r="285" spans="1:12" s="102" customFormat="1" ht="28.5" customHeight="1">
      <c r="A285" s="66">
        <v>16</v>
      </c>
      <c r="B285" s="176" t="str">
        <f t="shared" si="29"/>
        <v>YÜKSEKB-5</v>
      </c>
      <c r="C285" s="161">
        <v>692</v>
      </c>
      <c r="D285" s="161"/>
      <c r="E285" s="162"/>
      <c r="F285" s="163" t="s">
        <v>1786</v>
      </c>
      <c r="G285" s="168" t="s">
        <v>1784</v>
      </c>
      <c r="H285" s="164" t="s">
        <v>2133</v>
      </c>
      <c r="I285" s="165" t="s">
        <v>2129</v>
      </c>
      <c r="J285" s="166"/>
      <c r="K285" s="166"/>
      <c r="L285" s="167">
        <v>5</v>
      </c>
    </row>
    <row r="286" spans="1:12" s="102" customFormat="1" ht="28.5" hidden="1" customHeight="1">
      <c r="A286" s="66">
        <v>17</v>
      </c>
      <c r="B286" s="219" t="str">
        <f t="shared" si="29"/>
        <v>SIRIK-</v>
      </c>
      <c r="C286" s="212"/>
      <c r="D286" s="212"/>
      <c r="E286" s="213"/>
      <c r="F286" s="214"/>
      <c r="G286" s="168" t="s">
        <v>1784</v>
      </c>
      <c r="H286" s="215" t="s">
        <v>316</v>
      </c>
      <c r="I286" s="216"/>
      <c r="J286" s="217"/>
      <c r="K286" s="217"/>
      <c r="L286" s="218"/>
    </row>
    <row r="287" spans="1:12" s="102" customFormat="1" ht="63" customHeight="1">
      <c r="A287" s="66">
        <v>18</v>
      </c>
      <c r="B287" s="219" t="str">
        <f t="shared" ref="B287:B297" si="30">CONCATENATE(H287,"-",J287,"-",K287)</f>
        <v>4X100M-1-2</v>
      </c>
      <c r="C287" s="212" t="s">
        <v>2336</v>
      </c>
      <c r="D287" s="212"/>
      <c r="E287" s="213" t="s">
        <v>2241</v>
      </c>
      <c r="F287" s="214" t="s">
        <v>2335</v>
      </c>
      <c r="G287" s="168" t="s">
        <v>1784</v>
      </c>
      <c r="H287" s="215" t="s">
        <v>358</v>
      </c>
      <c r="I287" s="216"/>
      <c r="J287" s="217" t="s">
        <v>2144</v>
      </c>
      <c r="K287" s="217" t="s">
        <v>2145</v>
      </c>
      <c r="L287" s="218"/>
    </row>
    <row r="288" spans="1:12" s="102" customFormat="1" ht="63" customHeight="1">
      <c r="A288" s="66">
        <v>19</v>
      </c>
      <c r="B288" s="219" t="str">
        <f t="shared" si="30"/>
        <v>4X400M-1-4</v>
      </c>
      <c r="C288" s="212" t="s">
        <v>2416</v>
      </c>
      <c r="D288" s="212"/>
      <c r="E288" s="213" t="s">
        <v>2241</v>
      </c>
      <c r="F288" s="512" t="s">
        <v>2415</v>
      </c>
      <c r="G288" s="168" t="s">
        <v>1784</v>
      </c>
      <c r="H288" s="215" t="s">
        <v>359</v>
      </c>
      <c r="I288" s="216"/>
      <c r="J288" s="217" t="s">
        <v>2144</v>
      </c>
      <c r="K288" s="217" t="s">
        <v>2140</v>
      </c>
      <c r="L288" s="218"/>
    </row>
    <row r="289" spans="1:12" s="102" customFormat="1" ht="28.5" customHeight="1">
      <c r="A289" s="66">
        <v>1</v>
      </c>
      <c r="B289" s="176" t="str">
        <f t="shared" si="30"/>
        <v>100M-3-3</v>
      </c>
      <c r="C289" s="161">
        <v>703</v>
      </c>
      <c r="D289" s="161"/>
      <c r="E289" s="162">
        <v>34453</v>
      </c>
      <c r="F289" s="163" t="s">
        <v>1794</v>
      </c>
      <c r="G289" s="168" t="s">
        <v>1795</v>
      </c>
      <c r="H289" s="164" t="s">
        <v>146</v>
      </c>
      <c r="I289" s="216"/>
      <c r="J289" s="166" t="s">
        <v>2141</v>
      </c>
      <c r="K289" s="166" t="s">
        <v>2141</v>
      </c>
      <c r="L289" s="167"/>
    </row>
    <row r="290" spans="1:12" s="102" customFormat="1" ht="28.5" customHeight="1">
      <c r="A290" s="66">
        <v>2</v>
      </c>
      <c r="B290" s="176" t="str">
        <f t="shared" si="30"/>
        <v>200M-3-3</v>
      </c>
      <c r="C290" s="161">
        <v>700</v>
      </c>
      <c r="D290" s="161"/>
      <c r="E290" s="162">
        <v>32729</v>
      </c>
      <c r="F290" s="163" t="s">
        <v>1796</v>
      </c>
      <c r="G290" s="168" t="s">
        <v>1795</v>
      </c>
      <c r="H290" s="164" t="s">
        <v>313</v>
      </c>
      <c r="I290" s="216"/>
      <c r="J290" s="166" t="s">
        <v>2141</v>
      </c>
      <c r="K290" s="166" t="s">
        <v>2141</v>
      </c>
      <c r="L290" s="167"/>
    </row>
    <row r="291" spans="1:12" s="102" customFormat="1" ht="28.5" customHeight="1">
      <c r="A291" s="66">
        <v>3</v>
      </c>
      <c r="B291" s="176" t="str">
        <f t="shared" si="30"/>
        <v>400M-3-4</v>
      </c>
      <c r="C291" s="161">
        <v>700</v>
      </c>
      <c r="D291" s="161"/>
      <c r="E291" s="162">
        <v>32729</v>
      </c>
      <c r="F291" s="163" t="s">
        <v>1796</v>
      </c>
      <c r="G291" s="168" t="s">
        <v>1795</v>
      </c>
      <c r="H291" s="164" t="s">
        <v>314</v>
      </c>
      <c r="I291" s="216"/>
      <c r="J291" s="166" t="s">
        <v>2141</v>
      </c>
      <c r="K291" s="166" t="s">
        <v>2140</v>
      </c>
      <c r="L291" s="167"/>
    </row>
    <row r="292" spans="1:12" s="102" customFormat="1" ht="28.5" customHeight="1">
      <c r="A292" s="66">
        <v>4</v>
      </c>
      <c r="B292" s="176" t="str">
        <f t="shared" si="30"/>
        <v>800M-1-3</v>
      </c>
      <c r="C292" s="161">
        <v>707</v>
      </c>
      <c r="D292" s="161"/>
      <c r="E292" s="162">
        <v>34164</v>
      </c>
      <c r="F292" s="163" t="s">
        <v>1797</v>
      </c>
      <c r="G292" s="168" t="s">
        <v>1795</v>
      </c>
      <c r="H292" s="164" t="s">
        <v>120</v>
      </c>
      <c r="I292" s="216"/>
      <c r="J292" s="166" t="s">
        <v>2144</v>
      </c>
      <c r="K292" s="166" t="s">
        <v>2141</v>
      </c>
      <c r="L292" s="167"/>
    </row>
    <row r="293" spans="1:12" s="102" customFormat="1" ht="28.5" customHeight="1">
      <c r="A293" s="66">
        <v>5</v>
      </c>
      <c r="B293" s="176" t="str">
        <f t="shared" si="30"/>
        <v>1500M-1-13</v>
      </c>
      <c r="C293" s="161">
        <v>707</v>
      </c>
      <c r="D293" s="161"/>
      <c r="E293" s="162">
        <v>34164</v>
      </c>
      <c r="F293" s="163" t="s">
        <v>1797</v>
      </c>
      <c r="G293" s="168" t="s">
        <v>1795</v>
      </c>
      <c r="H293" s="164" t="s">
        <v>229</v>
      </c>
      <c r="I293" s="216"/>
      <c r="J293" s="166" t="s">
        <v>2144</v>
      </c>
      <c r="K293" s="166" t="s">
        <v>2176</v>
      </c>
      <c r="L293" s="167"/>
    </row>
    <row r="294" spans="1:12" s="102" customFormat="1" ht="28.5" customHeight="1">
      <c r="A294" s="66">
        <v>6</v>
      </c>
      <c r="B294" s="176" t="str">
        <f t="shared" si="30"/>
        <v>5000M-1-13</v>
      </c>
      <c r="C294" s="161">
        <v>704</v>
      </c>
      <c r="D294" s="161"/>
      <c r="E294" s="162">
        <v>32562</v>
      </c>
      <c r="F294" s="163" t="s">
        <v>1798</v>
      </c>
      <c r="G294" s="168" t="s">
        <v>1795</v>
      </c>
      <c r="H294" s="164" t="s">
        <v>355</v>
      </c>
      <c r="I294" s="216"/>
      <c r="J294" s="166" t="s">
        <v>2144</v>
      </c>
      <c r="K294" s="166" t="s">
        <v>2176</v>
      </c>
      <c r="L294" s="167"/>
    </row>
    <row r="295" spans="1:12" s="102" customFormat="1" ht="28.5" customHeight="1">
      <c r="A295" s="66">
        <v>7</v>
      </c>
      <c r="B295" s="176" t="str">
        <f t="shared" si="30"/>
        <v>110M.ENG-3-3</v>
      </c>
      <c r="C295" s="161">
        <v>705</v>
      </c>
      <c r="D295" s="161"/>
      <c r="E295" s="162">
        <v>33744</v>
      </c>
      <c r="F295" s="163" t="s">
        <v>1799</v>
      </c>
      <c r="G295" s="168" t="s">
        <v>1795</v>
      </c>
      <c r="H295" s="164" t="s">
        <v>492</v>
      </c>
      <c r="I295" s="216"/>
      <c r="J295" s="166" t="s">
        <v>2141</v>
      </c>
      <c r="K295" s="166" t="s">
        <v>2141</v>
      </c>
      <c r="L295" s="167"/>
    </row>
    <row r="296" spans="1:12" s="102" customFormat="1" ht="28.5" customHeight="1">
      <c r="A296" s="66">
        <v>8</v>
      </c>
      <c r="B296" s="176" t="str">
        <f t="shared" si="30"/>
        <v>400M.ENG-3-1</v>
      </c>
      <c r="C296" s="161">
        <v>538</v>
      </c>
      <c r="D296" s="161"/>
      <c r="E296" s="162">
        <v>31803</v>
      </c>
      <c r="F296" s="163" t="s">
        <v>1800</v>
      </c>
      <c r="G296" s="168" t="s">
        <v>1795</v>
      </c>
      <c r="H296" s="164" t="s">
        <v>353</v>
      </c>
      <c r="I296" s="216"/>
      <c r="J296" s="166" t="s">
        <v>2141</v>
      </c>
      <c r="K296" s="166" t="s">
        <v>2144</v>
      </c>
      <c r="L296" s="167"/>
    </row>
    <row r="297" spans="1:12" s="102" customFormat="1" ht="28.5" customHeight="1">
      <c r="A297" s="66">
        <v>9</v>
      </c>
      <c r="B297" s="176" t="str">
        <f t="shared" si="30"/>
        <v>3000M.ENG-1-11</v>
      </c>
      <c r="C297" s="161">
        <v>537</v>
      </c>
      <c r="D297" s="161"/>
      <c r="E297" s="162">
        <v>34127</v>
      </c>
      <c r="F297" s="163" t="s">
        <v>1801</v>
      </c>
      <c r="G297" s="168" t="s">
        <v>1795</v>
      </c>
      <c r="H297" s="164" t="s">
        <v>356</v>
      </c>
      <c r="I297" s="165"/>
      <c r="J297" s="166" t="s">
        <v>2144</v>
      </c>
      <c r="K297" s="166" t="s">
        <v>2174</v>
      </c>
      <c r="L297" s="167"/>
    </row>
    <row r="298" spans="1:12" s="102" customFormat="1" ht="28.5" customHeight="1">
      <c r="A298" s="66">
        <v>10</v>
      </c>
      <c r="B298" s="176" t="str">
        <f t="shared" ref="B298:B305" si="31">CONCATENATE(H298,"-",L298)</f>
        <v>GÜLLEA-12</v>
      </c>
      <c r="C298" s="161">
        <v>706</v>
      </c>
      <c r="D298" s="161"/>
      <c r="E298" s="162">
        <v>35190</v>
      </c>
      <c r="F298" s="163" t="s">
        <v>1802</v>
      </c>
      <c r="G298" s="168" t="s">
        <v>1795</v>
      </c>
      <c r="H298" s="164" t="s">
        <v>2139</v>
      </c>
      <c r="I298" s="165"/>
      <c r="J298" s="166"/>
      <c r="K298" s="166"/>
      <c r="L298" s="167">
        <v>12</v>
      </c>
    </row>
    <row r="299" spans="1:12" s="102" customFormat="1" ht="28.5" customHeight="1">
      <c r="A299" s="66">
        <v>11</v>
      </c>
      <c r="B299" s="176" t="str">
        <f t="shared" si="31"/>
        <v>DİSKA-12</v>
      </c>
      <c r="C299" s="161">
        <v>706</v>
      </c>
      <c r="D299" s="161"/>
      <c r="E299" s="162">
        <v>35190</v>
      </c>
      <c r="F299" s="163" t="s">
        <v>1802</v>
      </c>
      <c r="G299" s="168" t="s">
        <v>1795</v>
      </c>
      <c r="H299" s="164" t="s">
        <v>2247</v>
      </c>
      <c r="I299" s="165"/>
      <c r="J299" s="166"/>
      <c r="K299" s="166"/>
      <c r="L299" s="167">
        <v>12</v>
      </c>
    </row>
    <row r="300" spans="1:12" s="102" customFormat="1" ht="28.5" customHeight="1">
      <c r="A300" s="66">
        <v>12</v>
      </c>
      <c r="B300" s="176" t="str">
        <f t="shared" si="31"/>
        <v>CİRİTA-12</v>
      </c>
      <c r="C300" s="161">
        <v>708</v>
      </c>
      <c r="D300" s="161"/>
      <c r="E300" s="162">
        <v>32462</v>
      </c>
      <c r="F300" s="163" t="s">
        <v>1803</v>
      </c>
      <c r="G300" s="168" t="s">
        <v>1795</v>
      </c>
      <c r="H300" s="164" t="s">
        <v>2135</v>
      </c>
      <c r="I300" s="165"/>
      <c r="J300" s="166"/>
      <c r="K300" s="166"/>
      <c r="L300" s="167">
        <v>12</v>
      </c>
    </row>
    <row r="301" spans="1:12" s="102" customFormat="1" ht="28.5" customHeight="1">
      <c r="A301" s="66">
        <v>13</v>
      </c>
      <c r="B301" s="176" t="str">
        <f t="shared" si="31"/>
        <v>ÇEKİÇ-9</v>
      </c>
      <c r="C301" s="161">
        <v>705</v>
      </c>
      <c r="D301" s="161"/>
      <c r="E301" s="162">
        <v>33744</v>
      </c>
      <c r="F301" s="163" t="s">
        <v>1799</v>
      </c>
      <c r="G301" s="168" t="s">
        <v>1795</v>
      </c>
      <c r="H301" s="164" t="s">
        <v>357</v>
      </c>
      <c r="I301" s="165"/>
      <c r="J301" s="166"/>
      <c r="K301" s="166"/>
      <c r="L301" s="167">
        <v>9</v>
      </c>
    </row>
    <row r="302" spans="1:12" s="102" customFormat="1" ht="28.5" customHeight="1">
      <c r="A302" s="66">
        <v>14</v>
      </c>
      <c r="B302" s="176" t="str">
        <f t="shared" si="31"/>
        <v>UZUNA-12</v>
      </c>
      <c r="C302" s="161">
        <v>701</v>
      </c>
      <c r="D302" s="161"/>
      <c r="E302" s="162">
        <v>35262</v>
      </c>
      <c r="F302" s="163" t="s">
        <v>1804</v>
      </c>
      <c r="G302" s="168" t="s">
        <v>1795</v>
      </c>
      <c r="H302" s="164" t="s">
        <v>2239</v>
      </c>
      <c r="I302" s="165"/>
      <c r="J302" s="166"/>
      <c r="K302" s="166"/>
      <c r="L302" s="167">
        <v>12</v>
      </c>
    </row>
    <row r="303" spans="1:12" s="102" customFormat="1" ht="28.5" customHeight="1">
      <c r="A303" s="66">
        <v>15</v>
      </c>
      <c r="B303" s="176" t="str">
        <f t="shared" si="31"/>
        <v>ÜÇADIMA-12</v>
      </c>
      <c r="C303" s="161">
        <v>702</v>
      </c>
      <c r="D303" s="161"/>
      <c r="E303" s="162">
        <v>34059</v>
      </c>
      <c r="F303" s="163" t="s">
        <v>1805</v>
      </c>
      <c r="G303" s="168" t="s">
        <v>1795</v>
      </c>
      <c r="H303" s="164" t="s">
        <v>2137</v>
      </c>
      <c r="I303" s="165"/>
      <c r="J303" s="166"/>
      <c r="K303" s="166"/>
      <c r="L303" s="167">
        <v>12</v>
      </c>
    </row>
    <row r="304" spans="1:12" s="102" customFormat="1" ht="28.5" customHeight="1">
      <c r="A304" s="66">
        <v>16</v>
      </c>
      <c r="B304" s="176" t="str">
        <f t="shared" si="31"/>
        <v>YÜKSEKB-8</v>
      </c>
      <c r="C304" s="161">
        <v>702</v>
      </c>
      <c r="D304" s="161"/>
      <c r="E304" s="162">
        <v>34059</v>
      </c>
      <c r="F304" s="163" t="s">
        <v>1805</v>
      </c>
      <c r="G304" s="168" t="s">
        <v>1795</v>
      </c>
      <c r="H304" s="164" t="s">
        <v>2133</v>
      </c>
      <c r="I304" s="165" t="s">
        <v>2120</v>
      </c>
      <c r="J304" s="166"/>
      <c r="K304" s="166"/>
      <c r="L304" s="167">
        <v>8</v>
      </c>
    </row>
    <row r="305" spans="1:12" s="102" customFormat="1" ht="28.5" customHeight="1">
      <c r="A305" s="66">
        <v>17</v>
      </c>
      <c r="B305" s="219" t="str">
        <f t="shared" si="31"/>
        <v>SIRIK-7</v>
      </c>
      <c r="C305" s="212">
        <v>708</v>
      </c>
      <c r="D305" s="212"/>
      <c r="E305" s="213">
        <v>32462</v>
      </c>
      <c r="F305" s="214" t="s">
        <v>1803</v>
      </c>
      <c r="G305" s="168" t="s">
        <v>1795</v>
      </c>
      <c r="H305" s="215" t="s">
        <v>316</v>
      </c>
      <c r="I305" s="216"/>
      <c r="J305" s="217"/>
      <c r="K305" s="217"/>
      <c r="L305" s="218">
        <v>7</v>
      </c>
    </row>
    <row r="306" spans="1:12" s="102" customFormat="1" ht="63" customHeight="1">
      <c r="A306" s="66">
        <v>18</v>
      </c>
      <c r="B306" s="219" t="str">
        <f t="shared" ref="B306:B316" si="32">CONCATENATE(H306,"-",J306,"-",K306)</f>
        <v>4X100M-4-2</v>
      </c>
      <c r="C306" s="212" t="s">
        <v>2381</v>
      </c>
      <c r="D306" s="212"/>
      <c r="E306" s="213" t="s">
        <v>2382</v>
      </c>
      <c r="F306" s="214" t="s">
        <v>2380</v>
      </c>
      <c r="G306" s="168" t="s">
        <v>1795</v>
      </c>
      <c r="H306" s="215" t="s">
        <v>358</v>
      </c>
      <c r="I306" s="216"/>
      <c r="J306" s="217" t="s">
        <v>2140</v>
      </c>
      <c r="K306" s="217" t="s">
        <v>2145</v>
      </c>
      <c r="L306" s="218"/>
    </row>
    <row r="307" spans="1:12" s="102" customFormat="1" ht="63" customHeight="1">
      <c r="A307" s="66">
        <v>19</v>
      </c>
      <c r="B307" s="219" t="str">
        <f t="shared" si="32"/>
        <v>4X400M-4-5</v>
      </c>
      <c r="C307" s="212" t="s">
        <v>2428</v>
      </c>
      <c r="D307" s="212"/>
      <c r="E307" s="511" t="s">
        <v>2427</v>
      </c>
      <c r="F307" s="512" t="s">
        <v>2426</v>
      </c>
      <c r="G307" s="168" t="s">
        <v>1795</v>
      </c>
      <c r="H307" s="215" t="s">
        <v>359</v>
      </c>
      <c r="I307" s="216"/>
      <c r="J307" s="217" t="s">
        <v>2140</v>
      </c>
      <c r="K307" s="217" t="s">
        <v>2143</v>
      </c>
      <c r="L307" s="218"/>
    </row>
    <row r="308" spans="1:12" s="102" customFormat="1" ht="28.5" hidden="1" customHeight="1">
      <c r="A308" s="66">
        <v>1</v>
      </c>
      <c r="B308" s="176" t="str">
        <f t="shared" si="32"/>
        <v>100M--</v>
      </c>
      <c r="C308" s="161"/>
      <c r="D308" s="161"/>
      <c r="E308" s="162"/>
      <c r="F308" s="163"/>
      <c r="G308" s="168" t="s">
        <v>1806</v>
      </c>
      <c r="H308" s="164" t="s">
        <v>146</v>
      </c>
      <c r="I308" s="216"/>
      <c r="J308" s="166"/>
      <c r="K308" s="166"/>
      <c r="L308" s="167"/>
    </row>
    <row r="309" spans="1:12" s="102" customFormat="1" ht="28.5" customHeight="1">
      <c r="A309" s="66">
        <v>2</v>
      </c>
      <c r="B309" s="176" t="str">
        <f t="shared" si="32"/>
        <v>200M-2-1</v>
      </c>
      <c r="C309" s="161">
        <v>709</v>
      </c>
      <c r="D309" s="161"/>
      <c r="E309" s="162" t="s">
        <v>1807</v>
      </c>
      <c r="F309" s="163" t="s">
        <v>1808</v>
      </c>
      <c r="G309" s="168" t="s">
        <v>1806</v>
      </c>
      <c r="H309" s="164" t="s">
        <v>313</v>
      </c>
      <c r="I309" s="216"/>
      <c r="J309" s="166" t="s">
        <v>2145</v>
      </c>
      <c r="K309" s="166" t="s">
        <v>2144</v>
      </c>
      <c r="L309" s="167"/>
    </row>
    <row r="310" spans="1:12" s="102" customFormat="1" ht="28.5" customHeight="1">
      <c r="A310" s="66">
        <v>3</v>
      </c>
      <c r="B310" s="176" t="str">
        <f t="shared" si="32"/>
        <v>400M-3-5</v>
      </c>
      <c r="C310" s="161">
        <v>710</v>
      </c>
      <c r="D310" s="161"/>
      <c r="E310" s="162" t="s">
        <v>1809</v>
      </c>
      <c r="F310" s="163" t="s">
        <v>1810</v>
      </c>
      <c r="G310" s="168" t="s">
        <v>1806</v>
      </c>
      <c r="H310" s="164" t="s">
        <v>314</v>
      </c>
      <c r="I310" s="216"/>
      <c r="J310" s="166" t="s">
        <v>2141</v>
      </c>
      <c r="K310" s="166" t="s">
        <v>2143</v>
      </c>
      <c r="L310" s="167"/>
    </row>
    <row r="311" spans="1:12" s="102" customFormat="1" ht="28.5" customHeight="1">
      <c r="A311" s="66">
        <v>4</v>
      </c>
      <c r="B311" s="176" t="str">
        <f t="shared" si="32"/>
        <v>800M-2-8</v>
      </c>
      <c r="C311" s="161">
        <v>710</v>
      </c>
      <c r="D311" s="161"/>
      <c r="E311" s="162" t="s">
        <v>1809</v>
      </c>
      <c r="F311" s="163" t="s">
        <v>1810</v>
      </c>
      <c r="G311" s="168" t="s">
        <v>1806</v>
      </c>
      <c r="H311" s="164" t="s">
        <v>120</v>
      </c>
      <c r="I311" s="216"/>
      <c r="J311" s="166" t="s">
        <v>2145</v>
      </c>
      <c r="K311" s="166" t="s">
        <v>2147</v>
      </c>
      <c r="L311" s="167"/>
    </row>
    <row r="312" spans="1:12" s="102" customFormat="1" ht="28.5" customHeight="1">
      <c r="A312" s="66">
        <v>5</v>
      </c>
      <c r="B312" s="176" t="str">
        <f t="shared" si="32"/>
        <v>1500M-2-15</v>
      </c>
      <c r="C312" s="161">
        <v>709</v>
      </c>
      <c r="D312" s="161"/>
      <c r="E312" s="162" t="s">
        <v>1807</v>
      </c>
      <c r="F312" s="163" t="s">
        <v>1808</v>
      </c>
      <c r="G312" s="168" t="s">
        <v>1806</v>
      </c>
      <c r="H312" s="164" t="s">
        <v>229</v>
      </c>
      <c r="I312" s="216"/>
      <c r="J312" s="166" t="s">
        <v>2145</v>
      </c>
      <c r="K312" s="166" t="s">
        <v>2178</v>
      </c>
      <c r="L312" s="167"/>
    </row>
    <row r="313" spans="1:12" s="102" customFormat="1" ht="28.5" customHeight="1">
      <c r="A313" s="66">
        <v>6</v>
      </c>
      <c r="B313" s="176" t="str">
        <f t="shared" si="32"/>
        <v>5000M-1-14</v>
      </c>
      <c r="C313" s="161">
        <v>711</v>
      </c>
      <c r="D313" s="161"/>
      <c r="E313" s="162" t="s">
        <v>1811</v>
      </c>
      <c r="F313" s="163" t="s">
        <v>1812</v>
      </c>
      <c r="G313" s="168" t="s">
        <v>1806</v>
      </c>
      <c r="H313" s="164" t="s">
        <v>355</v>
      </c>
      <c r="I313" s="216"/>
      <c r="J313" s="166" t="s">
        <v>2144</v>
      </c>
      <c r="K313" s="166" t="s">
        <v>2177</v>
      </c>
      <c r="L313" s="167"/>
    </row>
    <row r="314" spans="1:12" s="102" customFormat="1" ht="28.5" hidden="1" customHeight="1">
      <c r="A314" s="66">
        <v>7</v>
      </c>
      <c r="B314" s="176" t="str">
        <f t="shared" si="32"/>
        <v>110M.ENG--</v>
      </c>
      <c r="C314" s="161"/>
      <c r="D314" s="161"/>
      <c r="E314" s="162"/>
      <c r="F314" s="163"/>
      <c r="G314" s="168" t="s">
        <v>1806</v>
      </c>
      <c r="H314" s="164" t="s">
        <v>492</v>
      </c>
      <c r="I314" s="216"/>
      <c r="J314" s="166"/>
      <c r="K314" s="166"/>
      <c r="L314" s="167"/>
    </row>
    <row r="315" spans="1:12" s="102" customFormat="1" ht="28.5" hidden="1" customHeight="1">
      <c r="A315" s="66">
        <v>8</v>
      </c>
      <c r="B315" s="176" t="str">
        <f t="shared" si="32"/>
        <v>400M.ENG--</v>
      </c>
      <c r="C315" s="161"/>
      <c r="D315" s="161"/>
      <c r="E315" s="162"/>
      <c r="F315" s="163"/>
      <c r="G315" s="168" t="s">
        <v>1806</v>
      </c>
      <c r="H315" s="164" t="s">
        <v>353</v>
      </c>
      <c r="I315" s="216"/>
      <c r="J315" s="166"/>
      <c r="K315" s="166"/>
      <c r="L315" s="167"/>
    </row>
    <row r="316" spans="1:12" s="102" customFormat="1" ht="28.5" hidden="1" customHeight="1">
      <c r="A316" s="66">
        <v>9</v>
      </c>
      <c r="B316" s="176" t="str">
        <f t="shared" si="32"/>
        <v>3000M.ENG--</v>
      </c>
      <c r="C316" s="161"/>
      <c r="D316" s="161"/>
      <c r="E316" s="162"/>
      <c r="F316" s="163"/>
      <c r="G316" s="168" t="s">
        <v>1806</v>
      </c>
      <c r="H316" s="164" t="s">
        <v>356</v>
      </c>
      <c r="I316" s="165"/>
      <c r="J316" s="166"/>
      <c r="K316" s="166"/>
      <c r="L316" s="167"/>
    </row>
    <row r="317" spans="1:12" s="102" customFormat="1" ht="28.5" hidden="1" customHeight="1">
      <c r="A317" s="66">
        <v>10</v>
      </c>
      <c r="B317" s="176" t="str">
        <f t="shared" ref="B317:B324" si="33">CONCATENATE(H317,"-",L317)</f>
        <v>GÜLLE-</v>
      </c>
      <c r="C317" s="161"/>
      <c r="D317" s="161"/>
      <c r="E317" s="162"/>
      <c r="F317" s="163"/>
      <c r="G317" s="168" t="s">
        <v>1806</v>
      </c>
      <c r="H317" s="164" t="s">
        <v>230</v>
      </c>
      <c r="I317" s="165"/>
      <c r="J317" s="166"/>
      <c r="K317" s="166"/>
      <c r="L317" s="167"/>
    </row>
    <row r="318" spans="1:12" s="102" customFormat="1" ht="28.5" customHeight="1">
      <c r="A318" s="66">
        <v>11</v>
      </c>
      <c r="B318" s="176" t="str">
        <f t="shared" si="33"/>
        <v>DİSKB-6</v>
      </c>
      <c r="C318" s="161">
        <v>712</v>
      </c>
      <c r="D318" s="161"/>
      <c r="E318" s="162" t="s">
        <v>1813</v>
      </c>
      <c r="F318" s="163" t="s">
        <v>1814</v>
      </c>
      <c r="G318" s="168" t="s">
        <v>1806</v>
      </c>
      <c r="H318" s="164" t="s">
        <v>2246</v>
      </c>
      <c r="I318" s="165"/>
      <c r="J318" s="166"/>
      <c r="K318" s="166"/>
      <c r="L318" s="167">
        <v>6</v>
      </c>
    </row>
    <row r="319" spans="1:12" s="102" customFormat="1" ht="28.5" hidden="1" customHeight="1">
      <c r="A319" s="66">
        <v>12</v>
      </c>
      <c r="B319" s="176" t="str">
        <f t="shared" si="33"/>
        <v>CİRİT-</v>
      </c>
      <c r="C319" s="161"/>
      <c r="D319" s="161"/>
      <c r="E319" s="162"/>
      <c r="F319" s="163"/>
      <c r="G319" s="168" t="s">
        <v>1806</v>
      </c>
      <c r="H319" s="164" t="s">
        <v>232</v>
      </c>
      <c r="I319" s="165"/>
      <c r="J319" s="166"/>
      <c r="K319" s="166"/>
      <c r="L319" s="167"/>
    </row>
    <row r="320" spans="1:12" s="102" customFormat="1" ht="28.5" hidden="1" customHeight="1">
      <c r="A320" s="66">
        <v>13</v>
      </c>
      <c r="B320" s="176" t="str">
        <f t="shared" si="33"/>
        <v>ÇEKİÇ-</v>
      </c>
      <c r="C320" s="161"/>
      <c r="D320" s="161"/>
      <c r="E320" s="162"/>
      <c r="F320" s="163"/>
      <c r="G320" s="168" t="s">
        <v>1806</v>
      </c>
      <c r="H320" s="164" t="s">
        <v>357</v>
      </c>
      <c r="I320" s="165"/>
      <c r="J320" s="166"/>
      <c r="K320" s="166"/>
      <c r="L320" s="167"/>
    </row>
    <row r="321" spans="1:12" s="102" customFormat="1" ht="28.5" customHeight="1">
      <c r="A321" s="66">
        <v>14</v>
      </c>
      <c r="B321" s="176" t="str">
        <f t="shared" si="33"/>
        <v>UZUNA-16</v>
      </c>
      <c r="C321" s="161">
        <v>712</v>
      </c>
      <c r="D321" s="161"/>
      <c r="E321" s="162" t="s">
        <v>1813</v>
      </c>
      <c r="F321" s="163" t="s">
        <v>1814</v>
      </c>
      <c r="G321" s="168" t="s">
        <v>1806</v>
      </c>
      <c r="H321" s="164" t="s">
        <v>2239</v>
      </c>
      <c r="I321" s="165"/>
      <c r="J321" s="166"/>
      <c r="K321" s="166"/>
      <c r="L321" s="167">
        <v>16</v>
      </c>
    </row>
    <row r="322" spans="1:12" s="102" customFormat="1" ht="28.5" hidden="1" customHeight="1">
      <c r="A322" s="66">
        <v>15</v>
      </c>
      <c r="B322" s="176" t="str">
        <f t="shared" si="33"/>
        <v>ÜÇADIM-</v>
      </c>
      <c r="C322" s="161"/>
      <c r="D322" s="161"/>
      <c r="E322" s="162"/>
      <c r="F322" s="163"/>
      <c r="G322" s="168" t="s">
        <v>1806</v>
      </c>
      <c r="H322" s="164" t="s">
        <v>315</v>
      </c>
      <c r="I322" s="165"/>
      <c r="J322" s="166"/>
      <c r="K322" s="166"/>
      <c r="L322" s="167"/>
    </row>
    <row r="323" spans="1:12" s="102" customFormat="1" ht="28.5" hidden="1" customHeight="1">
      <c r="A323" s="66">
        <v>16</v>
      </c>
      <c r="B323" s="176" t="str">
        <f t="shared" si="33"/>
        <v>YÜKSEK-</v>
      </c>
      <c r="C323" s="161"/>
      <c r="D323" s="161"/>
      <c r="E323" s="162"/>
      <c r="F323" s="163"/>
      <c r="G323" s="168" t="s">
        <v>1806</v>
      </c>
      <c r="H323" s="164" t="s">
        <v>66</v>
      </c>
      <c r="I323" s="165"/>
      <c r="J323" s="166"/>
      <c r="K323" s="166"/>
      <c r="L323" s="167"/>
    </row>
    <row r="324" spans="1:12" s="102" customFormat="1" ht="28.5" hidden="1" customHeight="1">
      <c r="A324" s="66">
        <v>17</v>
      </c>
      <c r="B324" s="219" t="str">
        <f t="shared" si="33"/>
        <v>SIRIK-</v>
      </c>
      <c r="C324" s="212"/>
      <c r="D324" s="212"/>
      <c r="E324" s="213"/>
      <c r="F324" s="214"/>
      <c r="G324" s="168" t="s">
        <v>1806</v>
      </c>
      <c r="H324" s="215" t="s">
        <v>316</v>
      </c>
      <c r="I324" s="216"/>
      <c r="J324" s="217"/>
      <c r="K324" s="217"/>
      <c r="L324" s="218"/>
    </row>
    <row r="325" spans="1:12" s="102" customFormat="1" ht="63" hidden="1" customHeight="1">
      <c r="A325" s="66">
        <v>18</v>
      </c>
      <c r="B325" s="219" t="str">
        <f t="shared" ref="B325:B335" si="34">CONCATENATE(H325,"-",J325,"-",K325)</f>
        <v>4X100M--</v>
      </c>
      <c r="C325" s="212"/>
      <c r="D325" s="212"/>
      <c r="E325" s="213"/>
      <c r="F325" s="214"/>
      <c r="G325" s="168" t="s">
        <v>1806</v>
      </c>
      <c r="H325" s="215" t="s">
        <v>358</v>
      </c>
      <c r="I325" s="216"/>
      <c r="J325" s="217"/>
      <c r="K325" s="217"/>
      <c r="L325" s="218"/>
    </row>
    <row r="326" spans="1:12" s="102" customFormat="1" ht="63" customHeight="1">
      <c r="A326" s="66">
        <v>19</v>
      </c>
      <c r="B326" s="219" t="str">
        <f t="shared" si="34"/>
        <v>4X400M-1-6</v>
      </c>
      <c r="C326" s="212" t="s">
        <v>2406</v>
      </c>
      <c r="D326" s="212"/>
      <c r="E326" s="511" t="s">
        <v>2405</v>
      </c>
      <c r="F326" s="512" t="s">
        <v>2404</v>
      </c>
      <c r="G326" s="168" t="s">
        <v>1806</v>
      </c>
      <c r="H326" s="215" t="s">
        <v>359</v>
      </c>
      <c r="I326" s="216"/>
      <c r="J326" s="217" t="s">
        <v>2144</v>
      </c>
      <c r="K326" s="217" t="s">
        <v>2142</v>
      </c>
      <c r="L326" s="218"/>
    </row>
    <row r="327" spans="1:12" s="102" customFormat="1" ht="28.5" customHeight="1">
      <c r="A327" s="66">
        <v>1</v>
      </c>
      <c r="B327" s="176" t="str">
        <f t="shared" si="34"/>
        <v>100M-3-1</v>
      </c>
      <c r="C327" s="161">
        <v>724</v>
      </c>
      <c r="D327" s="161"/>
      <c r="E327" s="162">
        <v>34710</v>
      </c>
      <c r="F327" s="163" t="s">
        <v>1815</v>
      </c>
      <c r="G327" s="168" t="s">
        <v>1816</v>
      </c>
      <c r="H327" s="164" t="s">
        <v>146</v>
      </c>
      <c r="I327" s="216"/>
      <c r="J327" s="166" t="s">
        <v>2141</v>
      </c>
      <c r="K327" s="166" t="s">
        <v>2144</v>
      </c>
      <c r="L327" s="167"/>
    </row>
    <row r="328" spans="1:12" s="102" customFormat="1" ht="28.5" customHeight="1">
      <c r="A328" s="66">
        <v>2</v>
      </c>
      <c r="B328" s="176" t="str">
        <f t="shared" si="34"/>
        <v>200M-3-1</v>
      </c>
      <c r="C328" s="161">
        <v>722</v>
      </c>
      <c r="D328" s="161"/>
      <c r="E328" s="162">
        <v>35107</v>
      </c>
      <c r="F328" s="163" t="s">
        <v>1817</v>
      </c>
      <c r="G328" s="168" t="s">
        <v>1816</v>
      </c>
      <c r="H328" s="164" t="s">
        <v>313</v>
      </c>
      <c r="I328" s="216"/>
      <c r="J328" s="166" t="s">
        <v>2141</v>
      </c>
      <c r="K328" s="166" t="s">
        <v>2144</v>
      </c>
      <c r="L328" s="167"/>
    </row>
    <row r="329" spans="1:12" s="102" customFormat="1" ht="28.5" customHeight="1">
      <c r="A329" s="66">
        <v>3</v>
      </c>
      <c r="B329" s="176" t="str">
        <f t="shared" si="34"/>
        <v>400M-1-5</v>
      </c>
      <c r="C329" s="161">
        <v>722</v>
      </c>
      <c r="D329" s="161"/>
      <c r="E329" s="162">
        <v>35107</v>
      </c>
      <c r="F329" s="163" t="s">
        <v>1817</v>
      </c>
      <c r="G329" s="168" t="s">
        <v>1816</v>
      </c>
      <c r="H329" s="164" t="s">
        <v>314</v>
      </c>
      <c r="I329" s="216"/>
      <c r="J329" s="166" t="s">
        <v>2144</v>
      </c>
      <c r="K329" s="166" t="s">
        <v>2143</v>
      </c>
      <c r="L329" s="167"/>
    </row>
    <row r="330" spans="1:12" s="102" customFormat="1" ht="28.5" customHeight="1">
      <c r="A330" s="66">
        <v>4</v>
      </c>
      <c r="B330" s="176" t="str">
        <f t="shared" si="34"/>
        <v>800M-2-9</v>
      </c>
      <c r="C330" s="161">
        <v>715</v>
      </c>
      <c r="D330" s="161"/>
      <c r="E330" s="162">
        <v>35264</v>
      </c>
      <c r="F330" s="163" t="s">
        <v>1818</v>
      </c>
      <c r="G330" s="168" t="s">
        <v>1816</v>
      </c>
      <c r="H330" s="164" t="s">
        <v>120</v>
      </c>
      <c r="I330" s="216"/>
      <c r="J330" s="166" t="s">
        <v>2145</v>
      </c>
      <c r="K330" s="166" t="s">
        <v>2172</v>
      </c>
      <c r="L330" s="167"/>
    </row>
    <row r="331" spans="1:12" s="102" customFormat="1" ht="28.5" customHeight="1">
      <c r="A331" s="66">
        <v>5</v>
      </c>
      <c r="B331" s="176" t="str">
        <f t="shared" si="34"/>
        <v>1500M-1-15</v>
      </c>
      <c r="C331" s="161">
        <v>715</v>
      </c>
      <c r="D331" s="161"/>
      <c r="E331" s="162">
        <v>35264</v>
      </c>
      <c r="F331" s="163" t="s">
        <v>1818</v>
      </c>
      <c r="G331" s="168" t="s">
        <v>1816</v>
      </c>
      <c r="H331" s="164" t="s">
        <v>229</v>
      </c>
      <c r="I331" s="216"/>
      <c r="J331" s="166" t="s">
        <v>2144</v>
      </c>
      <c r="K331" s="166" t="s">
        <v>2178</v>
      </c>
      <c r="L331" s="167"/>
    </row>
    <row r="332" spans="1:12" s="102" customFormat="1" ht="28.5" customHeight="1">
      <c r="A332" s="66">
        <v>6</v>
      </c>
      <c r="B332" s="176" t="str">
        <f t="shared" si="34"/>
        <v>5000M-2-16</v>
      </c>
      <c r="C332" s="161">
        <v>717</v>
      </c>
      <c r="D332" s="161"/>
      <c r="E332" s="162">
        <v>34654</v>
      </c>
      <c r="F332" s="163" t="s">
        <v>1819</v>
      </c>
      <c r="G332" s="168" t="s">
        <v>1816</v>
      </c>
      <c r="H332" s="164" t="s">
        <v>355</v>
      </c>
      <c r="I332" s="216"/>
      <c r="J332" s="166" t="s">
        <v>2145</v>
      </c>
      <c r="K332" s="166" t="s">
        <v>2179</v>
      </c>
      <c r="L332" s="167"/>
    </row>
    <row r="333" spans="1:12" s="102" customFormat="1" ht="28.5" customHeight="1">
      <c r="A333" s="66">
        <v>7</v>
      </c>
      <c r="B333" s="176" t="str">
        <f t="shared" si="34"/>
        <v>110M.ENG-3-1</v>
      </c>
      <c r="C333" s="161">
        <v>713</v>
      </c>
      <c r="D333" s="161"/>
      <c r="E333" s="162">
        <v>35163</v>
      </c>
      <c r="F333" s="163" t="s">
        <v>1820</v>
      </c>
      <c r="G333" s="168" t="s">
        <v>1816</v>
      </c>
      <c r="H333" s="164" t="s">
        <v>492</v>
      </c>
      <c r="I333" s="216"/>
      <c r="J333" s="166" t="s">
        <v>2141</v>
      </c>
      <c r="K333" s="166" t="s">
        <v>2144</v>
      </c>
      <c r="L333" s="167"/>
    </row>
    <row r="334" spans="1:12" s="102" customFormat="1" ht="28.5" customHeight="1">
      <c r="A334" s="66">
        <v>8</v>
      </c>
      <c r="B334" s="176" t="str">
        <f t="shared" si="34"/>
        <v>400M.ENG-3-2</v>
      </c>
      <c r="C334" s="161">
        <v>726</v>
      </c>
      <c r="D334" s="161"/>
      <c r="E334" s="162">
        <v>33379</v>
      </c>
      <c r="F334" s="163" t="s">
        <v>1821</v>
      </c>
      <c r="G334" s="168" t="s">
        <v>1816</v>
      </c>
      <c r="H334" s="164" t="s">
        <v>353</v>
      </c>
      <c r="I334" s="216"/>
      <c r="J334" s="166" t="s">
        <v>2141</v>
      </c>
      <c r="K334" s="166" t="s">
        <v>2145</v>
      </c>
      <c r="L334" s="167"/>
    </row>
    <row r="335" spans="1:12" s="102" customFormat="1" ht="28.5" customHeight="1">
      <c r="A335" s="66">
        <v>9</v>
      </c>
      <c r="B335" s="176" t="str">
        <f t="shared" si="34"/>
        <v>3000M.ENG-1-7</v>
      </c>
      <c r="C335" s="161">
        <v>717</v>
      </c>
      <c r="D335" s="161"/>
      <c r="E335" s="162">
        <v>34654</v>
      </c>
      <c r="F335" s="163" t="s">
        <v>1819</v>
      </c>
      <c r="G335" s="168" t="s">
        <v>1816</v>
      </c>
      <c r="H335" s="164" t="s">
        <v>356</v>
      </c>
      <c r="I335" s="165"/>
      <c r="J335" s="166" t="s">
        <v>2144</v>
      </c>
      <c r="K335" s="166" t="s">
        <v>2146</v>
      </c>
      <c r="L335" s="167"/>
    </row>
    <row r="336" spans="1:12" s="102" customFormat="1" ht="28.5" customHeight="1">
      <c r="A336" s="66">
        <v>10</v>
      </c>
      <c r="B336" s="176" t="str">
        <f t="shared" ref="B336:B343" si="35">CONCATENATE(H336,"-",L336)</f>
        <v>GÜLLEA-10</v>
      </c>
      <c r="C336" s="161">
        <v>723</v>
      </c>
      <c r="D336" s="161"/>
      <c r="E336" s="162">
        <v>34834</v>
      </c>
      <c r="F336" s="163" t="s">
        <v>1822</v>
      </c>
      <c r="G336" s="168" t="s">
        <v>1816</v>
      </c>
      <c r="H336" s="164" t="s">
        <v>2139</v>
      </c>
      <c r="I336" s="165"/>
      <c r="J336" s="166"/>
      <c r="K336" s="166"/>
      <c r="L336" s="167">
        <v>10</v>
      </c>
    </row>
    <row r="337" spans="1:12" s="102" customFormat="1" ht="28.5" customHeight="1">
      <c r="A337" s="66">
        <v>11</v>
      </c>
      <c r="B337" s="176" t="str">
        <f t="shared" si="35"/>
        <v>DİSKA-10</v>
      </c>
      <c r="C337" s="161">
        <v>716</v>
      </c>
      <c r="D337" s="161"/>
      <c r="E337" s="162">
        <v>34427</v>
      </c>
      <c r="F337" s="163" t="s">
        <v>1823</v>
      </c>
      <c r="G337" s="168" t="s">
        <v>1816</v>
      </c>
      <c r="H337" s="164" t="s">
        <v>2247</v>
      </c>
      <c r="I337" s="165"/>
      <c r="J337" s="166"/>
      <c r="K337" s="166"/>
      <c r="L337" s="167">
        <v>10</v>
      </c>
    </row>
    <row r="338" spans="1:12" s="102" customFormat="1" ht="28.5" customHeight="1">
      <c r="A338" s="66">
        <v>12</v>
      </c>
      <c r="B338" s="176" t="str">
        <f t="shared" si="35"/>
        <v>CİRİTA-10</v>
      </c>
      <c r="C338" s="161">
        <v>716</v>
      </c>
      <c r="D338" s="161"/>
      <c r="E338" s="162">
        <v>34427</v>
      </c>
      <c r="F338" s="163" t="s">
        <v>1823</v>
      </c>
      <c r="G338" s="168" t="s">
        <v>1816</v>
      </c>
      <c r="H338" s="164" t="s">
        <v>2135</v>
      </c>
      <c r="I338" s="165"/>
      <c r="J338" s="166"/>
      <c r="K338" s="166"/>
      <c r="L338" s="167">
        <v>10</v>
      </c>
    </row>
    <row r="339" spans="1:12" s="102" customFormat="1" ht="28.5" customHeight="1">
      <c r="A339" s="66">
        <v>13</v>
      </c>
      <c r="B339" s="176" t="str">
        <f t="shared" si="35"/>
        <v>ÇEKİÇ-10</v>
      </c>
      <c r="C339" s="161">
        <v>721</v>
      </c>
      <c r="D339" s="161"/>
      <c r="E339" s="162">
        <v>34810</v>
      </c>
      <c r="F339" s="163" t="s">
        <v>1824</v>
      </c>
      <c r="G339" s="168" t="s">
        <v>1816</v>
      </c>
      <c r="H339" s="164" t="s">
        <v>357</v>
      </c>
      <c r="I339" s="165"/>
      <c r="J339" s="166"/>
      <c r="K339" s="166"/>
      <c r="L339" s="167">
        <v>10</v>
      </c>
    </row>
    <row r="340" spans="1:12" s="102" customFormat="1" ht="28.5" customHeight="1">
      <c r="A340" s="66">
        <v>14</v>
      </c>
      <c r="B340" s="176" t="str">
        <f t="shared" si="35"/>
        <v>UZUNA-10</v>
      </c>
      <c r="C340" s="161">
        <v>724</v>
      </c>
      <c r="D340" s="161"/>
      <c r="E340" s="162">
        <v>34710</v>
      </c>
      <c r="F340" s="163" t="s">
        <v>1815</v>
      </c>
      <c r="G340" s="168" t="s">
        <v>1816</v>
      </c>
      <c r="H340" s="164" t="s">
        <v>2239</v>
      </c>
      <c r="I340" s="165"/>
      <c r="J340" s="166"/>
      <c r="K340" s="166"/>
      <c r="L340" s="167">
        <v>10</v>
      </c>
    </row>
    <row r="341" spans="1:12" s="102" customFormat="1" ht="28.5" customHeight="1">
      <c r="A341" s="66">
        <v>15</v>
      </c>
      <c r="B341" s="176" t="str">
        <f t="shared" si="35"/>
        <v>ÜÇADIMA-10</v>
      </c>
      <c r="C341" s="161">
        <v>720</v>
      </c>
      <c r="D341" s="161"/>
      <c r="E341" s="162">
        <v>35254</v>
      </c>
      <c r="F341" s="163" t="s">
        <v>1825</v>
      </c>
      <c r="G341" s="168" t="s">
        <v>1816</v>
      </c>
      <c r="H341" s="164" t="s">
        <v>2137</v>
      </c>
      <c r="I341" s="165"/>
      <c r="J341" s="166"/>
      <c r="K341" s="166"/>
      <c r="L341" s="167">
        <v>10</v>
      </c>
    </row>
    <row r="342" spans="1:12" s="102" customFormat="1" ht="28.5" customHeight="1">
      <c r="A342" s="66">
        <v>16</v>
      </c>
      <c r="B342" s="176" t="str">
        <f t="shared" si="35"/>
        <v>YÜKSEKA-13</v>
      </c>
      <c r="C342" s="161">
        <v>726</v>
      </c>
      <c r="D342" s="161"/>
      <c r="E342" s="162">
        <v>33379</v>
      </c>
      <c r="F342" s="163" t="s">
        <v>1821</v>
      </c>
      <c r="G342" s="168" t="s">
        <v>1816</v>
      </c>
      <c r="H342" s="164" t="s">
        <v>2132</v>
      </c>
      <c r="I342" s="165" t="s">
        <v>2119</v>
      </c>
      <c r="J342" s="166"/>
      <c r="K342" s="166"/>
      <c r="L342" s="167">
        <v>13</v>
      </c>
    </row>
    <row r="343" spans="1:12" s="102" customFormat="1" ht="28.5" customHeight="1">
      <c r="A343" s="66">
        <v>17</v>
      </c>
      <c r="B343" s="219" t="str">
        <f t="shared" si="35"/>
        <v>SIRIK-8</v>
      </c>
      <c r="C343" s="212">
        <v>720</v>
      </c>
      <c r="D343" s="212"/>
      <c r="E343" s="213">
        <v>35254</v>
      </c>
      <c r="F343" s="214" t="s">
        <v>1825</v>
      </c>
      <c r="G343" s="168" t="s">
        <v>1816</v>
      </c>
      <c r="H343" s="215" t="s">
        <v>316</v>
      </c>
      <c r="I343" s="216"/>
      <c r="J343" s="217"/>
      <c r="K343" s="217"/>
      <c r="L343" s="218">
        <v>8</v>
      </c>
    </row>
    <row r="344" spans="1:12" s="102" customFormat="1" ht="63" customHeight="1">
      <c r="A344" s="66">
        <v>18</v>
      </c>
      <c r="B344" s="219" t="str">
        <f t="shared" ref="B344:B354" si="36">CONCATENATE(H344,"-",J344,"-",K344)</f>
        <v>4X100M-4-3</v>
      </c>
      <c r="C344" s="212" t="s">
        <v>2342</v>
      </c>
      <c r="D344" s="212"/>
      <c r="E344" s="213" t="s">
        <v>2395</v>
      </c>
      <c r="F344" s="214" t="s">
        <v>2341</v>
      </c>
      <c r="G344" s="168" t="s">
        <v>1816</v>
      </c>
      <c r="H344" s="215" t="s">
        <v>358</v>
      </c>
      <c r="I344" s="216"/>
      <c r="J344" s="217" t="s">
        <v>2140</v>
      </c>
      <c r="K344" s="217" t="s">
        <v>2141</v>
      </c>
      <c r="L344" s="218"/>
    </row>
    <row r="345" spans="1:12" s="102" customFormat="1" ht="63" customHeight="1">
      <c r="A345" s="66">
        <v>19</v>
      </c>
      <c r="B345" s="219" t="str">
        <f t="shared" si="36"/>
        <v>4X400M-4-4</v>
      </c>
      <c r="C345" s="212" t="s">
        <v>2431</v>
      </c>
      <c r="D345" s="212"/>
      <c r="E345" s="511" t="s">
        <v>2430</v>
      </c>
      <c r="F345" s="512" t="s">
        <v>2429</v>
      </c>
      <c r="G345" s="168" t="s">
        <v>1816</v>
      </c>
      <c r="H345" s="215" t="s">
        <v>359</v>
      </c>
      <c r="I345" s="216"/>
      <c r="J345" s="217" t="s">
        <v>2140</v>
      </c>
      <c r="K345" s="217" t="s">
        <v>2140</v>
      </c>
      <c r="L345" s="218"/>
    </row>
    <row r="346" spans="1:12" s="102" customFormat="1" ht="28.5" customHeight="1">
      <c r="A346" s="66">
        <v>1</v>
      </c>
      <c r="B346" s="176" t="str">
        <f t="shared" si="36"/>
        <v>100M-1-6</v>
      </c>
      <c r="C346" s="161">
        <v>727</v>
      </c>
      <c r="D346" s="161"/>
      <c r="E346" s="162">
        <v>34547</v>
      </c>
      <c r="F346" s="163" t="s">
        <v>1827</v>
      </c>
      <c r="G346" s="168" t="s">
        <v>1828</v>
      </c>
      <c r="H346" s="164" t="s">
        <v>146</v>
      </c>
      <c r="I346" s="216"/>
      <c r="J346" s="166" t="s">
        <v>2144</v>
      </c>
      <c r="K346" s="166" t="s">
        <v>2142</v>
      </c>
      <c r="L346" s="167"/>
    </row>
    <row r="347" spans="1:12" s="102" customFormat="1" ht="28.5" customHeight="1">
      <c r="A347" s="66">
        <v>2</v>
      </c>
      <c r="B347" s="176" t="str">
        <f t="shared" si="36"/>
        <v>200M-4-3</v>
      </c>
      <c r="C347" s="161">
        <v>727</v>
      </c>
      <c r="D347" s="161"/>
      <c r="E347" s="162">
        <v>34547</v>
      </c>
      <c r="F347" s="163" t="s">
        <v>1827</v>
      </c>
      <c r="G347" s="168" t="s">
        <v>1828</v>
      </c>
      <c r="H347" s="164" t="s">
        <v>313</v>
      </c>
      <c r="I347" s="216"/>
      <c r="J347" s="166" t="s">
        <v>2140</v>
      </c>
      <c r="K347" s="166" t="s">
        <v>2141</v>
      </c>
      <c r="L347" s="167"/>
    </row>
    <row r="348" spans="1:12" s="102" customFormat="1" ht="28.5" customHeight="1">
      <c r="A348" s="66">
        <v>3</v>
      </c>
      <c r="B348" s="176" t="str">
        <f t="shared" si="36"/>
        <v>400M-4-1</v>
      </c>
      <c r="C348" s="161">
        <v>728</v>
      </c>
      <c r="D348" s="161"/>
      <c r="E348" s="162">
        <v>34916</v>
      </c>
      <c r="F348" s="163" t="s">
        <v>1829</v>
      </c>
      <c r="G348" s="168" t="s">
        <v>1828</v>
      </c>
      <c r="H348" s="164" t="s">
        <v>314</v>
      </c>
      <c r="I348" s="216"/>
      <c r="J348" s="166" t="s">
        <v>2140</v>
      </c>
      <c r="K348" s="166" t="s">
        <v>2144</v>
      </c>
      <c r="L348" s="167"/>
    </row>
    <row r="349" spans="1:12" s="102" customFormat="1" ht="28.5" customHeight="1">
      <c r="A349" s="66">
        <v>4</v>
      </c>
      <c r="B349" s="176" t="str">
        <f t="shared" si="36"/>
        <v>800M-3-1</v>
      </c>
      <c r="C349" s="161">
        <v>728</v>
      </c>
      <c r="D349" s="161"/>
      <c r="E349" s="162">
        <v>34916</v>
      </c>
      <c r="F349" s="163" t="s">
        <v>1829</v>
      </c>
      <c r="G349" s="168" t="s">
        <v>1828</v>
      </c>
      <c r="H349" s="164" t="s">
        <v>120</v>
      </c>
      <c r="I349" s="216"/>
      <c r="J349" s="166" t="s">
        <v>2141</v>
      </c>
      <c r="K349" s="166" t="s">
        <v>2144</v>
      </c>
      <c r="L349" s="167"/>
    </row>
    <row r="350" spans="1:12" s="102" customFormat="1" ht="28.5" customHeight="1">
      <c r="A350" s="66">
        <v>5</v>
      </c>
      <c r="B350" s="176" t="str">
        <f t="shared" si="36"/>
        <v>1500M-2-16</v>
      </c>
      <c r="C350" s="161">
        <v>729</v>
      </c>
      <c r="D350" s="161"/>
      <c r="E350" s="162">
        <v>34766</v>
      </c>
      <c r="F350" s="163" t="s">
        <v>1830</v>
      </c>
      <c r="G350" s="168" t="s">
        <v>1828</v>
      </c>
      <c r="H350" s="164" t="s">
        <v>229</v>
      </c>
      <c r="I350" s="216"/>
      <c r="J350" s="166" t="s">
        <v>2145</v>
      </c>
      <c r="K350" s="166" t="s">
        <v>2179</v>
      </c>
      <c r="L350" s="167"/>
    </row>
    <row r="351" spans="1:12" s="102" customFormat="1" ht="28.5" hidden="1" customHeight="1">
      <c r="A351" s="66">
        <v>6</v>
      </c>
      <c r="B351" s="176" t="str">
        <f t="shared" si="36"/>
        <v>5000M--</v>
      </c>
      <c r="C351" s="161"/>
      <c r="D351" s="161"/>
      <c r="E351" s="162"/>
      <c r="F351" s="163"/>
      <c r="G351" s="168" t="s">
        <v>1828</v>
      </c>
      <c r="H351" s="164" t="s">
        <v>355</v>
      </c>
      <c r="I351" s="216"/>
      <c r="J351" s="166"/>
      <c r="K351" s="166"/>
      <c r="L351" s="167"/>
    </row>
    <row r="352" spans="1:12" s="102" customFormat="1" ht="28.5" hidden="1" customHeight="1">
      <c r="A352" s="66">
        <v>7</v>
      </c>
      <c r="B352" s="176" t="str">
        <f t="shared" si="36"/>
        <v>110M.ENG--</v>
      </c>
      <c r="C352" s="161"/>
      <c r="D352" s="161"/>
      <c r="E352" s="162"/>
      <c r="F352" s="163"/>
      <c r="G352" s="168" t="s">
        <v>1828</v>
      </c>
      <c r="H352" s="164" t="s">
        <v>492</v>
      </c>
      <c r="I352" s="216"/>
      <c r="J352" s="166"/>
      <c r="K352" s="166"/>
      <c r="L352" s="167"/>
    </row>
    <row r="353" spans="1:12" s="102" customFormat="1" ht="28.5" hidden="1" customHeight="1">
      <c r="A353" s="66">
        <v>8</v>
      </c>
      <c r="B353" s="176" t="str">
        <f t="shared" si="36"/>
        <v>400M.ENG--</v>
      </c>
      <c r="C353" s="161"/>
      <c r="D353" s="161"/>
      <c r="E353" s="162"/>
      <c r="F353" s="163"/>
      <c r="G353" s="168" t="s">
        <v>1828</v>
      </c>
      <c r="H353" s="164" t="s">
        <v>353</v>
      </c>
      <c r="I353" s="216"/>
      <c r="J353" s="166"/>
      <c r="K353" s="166"/>
      <c r="L353" s="167"/>
    </row>
    <row r="354" spans="1:12" s="102" customFormat="1" ht="28.5" customHeight="1">
      <c r="A354" s="66">
        <v>9</v>
      </c>
      <c r="B354" s="176" t="str">
        <f t="shared" si="36"/>
        <v>3000M.ENG-1-13</v>
      </c>
      <c r="C354" s="161">
        <v>729</v>
      </c>
      <c r="D354" s="161"/>
      <c r="E354" s="162">
        <v>34766</v>
      </c>
      <c r="F354" s="163" t="s">
        <v>1830</v>
      </c>
      <c r="G354" s="168" t="s">
        <v>1828</v>
      </c>
      <c r="H354" s="164" t="s">
        <v>356</v>
      </c>
      <c r="I354" s="165"/>
      <c r="J354" s="166" t="s">
        <v>2144</v>
      </c>
      <c r="K354" s="166" t="s">
        <v>2176</v>
      </c>
      <c r="L354" s="167"/>
    </row>
    <row r="355" spans="1:12" s="102" customFormat="1" ht="28.5" hidden="1" customHeight="1">
      <c r="A355" s="66">
        <v>10</v>
      </c>
      <c r="B355" s="176" t="str">
        <f t="shared" ref="B355:B362" si="37">CONCATENATE(H355,"-",L355)</f>
        <v>GÜLLE-</v>
      </c>
      <c r="C355" s="161"/>
      <c r="D355" s="161"/>
      <c r="E355" s="162"/>
      <c r="F355" s="163"/>
      <c r="G355" s="168" t="s">
        <v>1828</v>
      </c>
      <c r="H355" s="164" t="s">
        <v>230</v>
      </c>
      <c r="I355" s="165"/>
      <c r="J355" s="166"/>
      <c r="K355" s="166"/>
      <c r="L355" s="167"/>
    </row>
    <row r="356" spans="1:12" s="102" customFormat="1" ht="28.5" hidden="1" customHeight="1">
      <c r="A356" s="66">
        <v>11</v>
      </c>
      <c r="B356" s="176" t="str">
        <f t="shared" si="37"/>
        <v>DİSK-</v>
      </c>
      <c r="C356" s="161"/>
      <c r="D356" s="161"/>
      <c r="E356" s="162"/>
      <c r="F356" s="163"/>
      <c r="G356" s="168" t="s">
        <v>1828</v>
      </c>
      <c r="H356" s="164" t="s">
        <v>231</v>
      </c>
      <c r="I356" s="165"/>
      <c r="J356" s="166"/>
      <c r="K356" s="166"/>
      <c r="L356" s="167"/>
    </row>
    <row r="357" spans="1:12" s="102" customFormat="1" ht="28.5" hidden="1" customHeight="1">
      <c r="A357" s="66">
        <v>12</v>
      </c>
      <c r="B357" s="176" t="str">
        <f t="shared" si="37"/>
        <v>CİRİT-</v>
      </c>
      <c r="C357" s="161"/>
      <c r="D357" s="161"/>
      <c r="E357" s="162"/>
      <c r="F357" s="163"/>
      <c r="G357" s="168" t="s">
        <v>1828</v>
      </c>
      <c r="H357" s="164" t="s">
        <v>232</v>
      </c>
      <c r="I357" s="165"/>
      <c r="J357" s="166"/>
      <c r="K357" s="166"/>
      <c r="L357" s="167"/>
    </row>
    <row r="358" spans="1:12" s="102" customFormat="1" ht="28.5" hidden="1" customHeight="1">
      <c r="A358" s="66">
        <v>13</v>
      </c>
      <c r="B358" s="176" t="str">
        <f t="shared" si="37"/>
        <v>ÇEKİÇ-</v>
      </c>
      <c r="C358" s="161"/>
      <c r="D358" s="161"/>
      <c r="E358" s="162"/>
      <c r="F358" s="163"/>
      <c r="G358" s="168" t="s">
        <v>1828</v>
      </c>
      <c r="H358" s="164" t="s">
        <v>357</v>
      </c>
      <c r="I358" s="165"/>
      <c r="J358" s="166"/>
      <c r="K358" s="166"/>
      <c r="L358" s="167"/>
    </row>
    <row r="359" spans="1:12" s="102" customFormat="1" ht="28.5" hidden="1" customHeight="1">
      <c r="A359" s="66">
        <v>14</v>
      </c>
      <c r="B359" s="176" t="str">
        <f t="shared" si="37"/>
        <v>UZUN-</v>
      </c>
      <c r="C359" s="161"/>
      <c r="D359" s="161"/>
      <c r="E359" s="162"/>
      <c r="F359" s="163"/>
      <c r="G359" s="168" t="s">
        <v>1828</v>
      </c>
      <c r="H359" s="164" t="s">
        <v>65</v>
      </c>
      <c r="I359" s="165"/>
      <c r="J359" s="166"/>
      <c r="K359" s="166"/>
      <c r="L359" s="167"/>
    </row>
    <row r="360" spans="1:12" s="102" customFormat="1" ht="28.5" hidden="1" customHeight="1">
      <c r="A360" s="66">
        <v>15</v>
      </c>
      <c r="B360" s="176" t="str">
        <f t="shared" si="37"/>
        <v>ÜÇADIM-</v>
      </c>
      <c r="C360" s="161"/>
      <c r="D360" s="161"/>
      <c r="E360" s="162"/>
      <c r="F360" s="163"/>
      <c r="G360" s="168" t="s">
        <v>1828</v>
      </c>
      <c r="H360" s="164" t="s">
        <v>315</v>
      </c>
      <c r="I360" s="165"/>
      <c r="J360" s="166"/>
      <c r="K360" s="166"/>
      <c r="L360" s="167"/>
    </row>
    <row r="361" spans="1:12" s="102" customFormat="1" ht="28.5" hidden="1" customHeight="1">
      <c r="A361" s="66">
        <v>16</v>
      </c>
      <c r="B361" s="176" t="str">
        <f t="shared" si="37"/>
        <v>YÜKSEK-</v>
      </c>
      <c r="C361" s="161"/>
      <c r="D361" s="161"/>
      <c r="E361" s="162"/>
      <c r="F361" s="163"/>
      <c r="G361" s="168" t="s">
        <v>1828</v>
      </c>
      <c r="H361" s="164" t="s">
        <v>66</v>
      </c>
      <c r="I361" s="165"/>
      <c r="J361" s="166"/>
      <c r="K361" s="166"/>
      <c r="L361" s="167"/>
    </row>
    <row r="362" spans="1:12" s="102" customFormat="1" ht="28.5" hidden="1" customHeight="1">
      <c r="A362" s="66">
        <v>17</v>
      </c>
      <c r="B362" s="219" t="str">
        <f t="shared" si="37"/>
        <v>SIRIK-</v>
      </c>
      <c r="C362" s="212"/>
      <c r="D362" s="212"/>
      <c r="E362" s="213"/>
      <c r="F362" s="214"/>
      <c r="G362" s="168" t="s">
        <v>1828</v>
      </c>
      <c r="H362" s="215" t="s">
        <v>316</v>
      </c>
      <c r="I362" s="216"/>
      <c r="J362" s="217"/>
      <c r="K362" s="217"/>
      <c r="L362" s="218"/>
    </row>
    <row r="363" spans="1:12" s="102" customFormat="1" ht="63" hidden="1" customHeight="1">
      <c r="A363" s="66">
        <v>18</v>
      </c>
      <c r="B363" s="219" t="str">
        <f t="shared" ref="B363:B373" si="38">CONCATENATE(H363,"-",J363,"-",K363)</f>
        <v>4X100M--</v>
      </c>
      <c r="C363" s="212"/>
      <c r="D363" s="212"/>
      <c r="E363" s="213"/>
      <c r="F363" s="214"/>
      <c r="G363" s="168" t="s">
        <v>1828</v>
      </c>
      <c r="H363" s="215" t="s">
        <v>358</v>
      </c>
      <c r="I363" s="216"/>
      <c r="J363" s="217"/>
      <c r="K363" s="217"/>
      <c r="L363" s="218"/>
    </row>
    <row r="364" spans="1:12" s="102" customFormat="1" ht="63" hidden="1" customHeight="1">
      <c r="A364" s="66">
        <v>19</v>
      </c>
      <c r="B364" s="219" t="str">
        <f t="shared" si="38"/>
        <v>4X400M--</v>
      </c>
      <c r="C364" s="212"/>
      <c r="D364" s="212"/>
      <c r="E364" s="213"/>
      <c r="F364" s="214"/>
      <c r="G364" s="168" t="s">
        <v>1828</v>
      </c>
      <c r="H364" s="215" t="s">
        <v>359</v>
      </c>
      <c r="I364" s="216"/>
      <c r="J364" s="217"/>
      <c r="K364" s="217"/>
      <c r="L364" s="218"/>
    </row>
    <row r="365" spans="1:12" s="102" customFormat="1" ht="28.5" customHeight="1">
      <c r="A365" s="66">
        <v>1</v>
      </c>
      <c r="B365" s="176" t="str">
        <f t="shared" si="38"/>
        <v>100M-3-4</v>
      </c>
      <c r="C365" s="161">
        <v>739</v>
      </c>
      <c r="D365" s="161"/>
      <c r="E365" s="162">
        <v>35058</v>
      </c>
      <c r="F365" s="163" t="s">
        <v>1831</v>
      </c>
      <c r="G365" s="168" t="s">
        <v>1832</v>
      </c>
      <c r="H365" s="164" t="s">
        <v>146</v>
      </c>
      <c r="I365" s="216"/>
      <c r="J365" s="166" t="s">
        <v>2141</v>
      </c>
      <c r="K365" s="166" t="s">
        <v>2140</v>
      </c>
      <c r="L365" s="167"/>
    </row>
    <row r="366" spans="1:12" s="102" customFormat="1" ht="28.5" customHeight="1">
      <c r="A366" s="66">
        <v>2</v>
      </c>
      <c r="B366" s="176" t="str">
        <f t="shared" si="38"/>
        <v>200M-3-4</v>
      </c>
      <c r="C366" s="161">
        <v>735</v>
      </c>
      <c r="D366" s="161"/>
      <c r="E366" s="162">
        <v>35156</v>
      </c>
      <c r="F366" s="163" t="s">
        <v>1833</v>
      </c>
      <c r="G366" s="168" t="s">
        <v>1832</v>
      </c>
      <c r="H366" s="164" t="s">
        <v>313</v>
      </c>
      <c r="I366" s="216"/>
      <c r="J366" s="166" t="s">
        <v>2141</v>
      </c>
      <c r="K366" s="166" t="s">
        <v>2140</v>
      </c>
      <c r="L366" s="167"/>
    </row>
    <row r="367" spans="1:12" s="102" customFormat="1" ht="28.5" customHeight="1">
      <c r="A367" s="66">
        <v>3</v>
      </c>
      <c r="B367" s="176" t="str">
        <f t="shared" si="38"/>
        <v>400M-4-2</v>
      </c>
      <c r="C367" s="161">
        <v>735</v>
      </c>
      <c r="D367" s="161"/>
      <c r="E367" s="162">
        <v>35156</v>
      </c>
      <c r="F367" s="163" t="s">
        <v>1833</v>
      </c>
      <c r="G367" s="168" t="s">
        <v>1832</v>
      </c>
      <c r="H367" s="164" t="s">
        <v>314</v>
      </c>
      <c r="I367" s="216"/>
      <c r="J367" s="166" t="s">
        <v>2140</v>
      </c>
      <c r="K367" s="166" t="s">
        <v>2145</v>
      </c>
      <c r="L367" s="167"/>
    </row>
    <row r="368" spans="1:12" s="102" customFormat="1" ht="28.5" customHeight="1">
      <c r="A368" s="66">
        <v>4</v>
      </c>
      <c r="B368" s="176" t="str">
        <f t="shared" si="38"/>
        <v>800M-3-2</v>
      </c>
      <c r="C368" s="161">
        <v>733</v>
      </c>
      <c r="D368" s="161"/>
      <c r="E368" s="162">
        <v>34484</v>
      </c>
      <c r="F368" s="163" t="s">
        <v>1834</v>
      </c>
      <c r="G368" s="168" t="s">
        <v>1832</v>
      </c>
      <c r="H368" s="164" t="s">
        <v>120</v>
      </c>
      <c r="I368" s="216"/>
      <c r="J368" s="166" t="s">
        <v>2141</v>
      </c>
      <c r="K368" s="166" t="s">
        <v>2145</v>
      </c>
      <c r="L368" s="167"/>
    </row>
    <row r="369" spans="1:12" s="102" customFormat="1" ht="28.5" customHeight="1">
      <c r="A369" s="66">
        <v>5</v>
      </c>
      <c r="B369" s="176" t="str">
        <f t="shared" si="38"/>
        <v>1500M-2-17</v>
      </c>
      <c r="C369" s="161">
        <v>733</v>
      </c>
      <c r="D369" s="161"/>
      <c r="E369" s="162">
        <v>34484</v>
      </c>
      <c r="F369" s="163" t="s">
        <v>1834</v>
      </c>
      <c r="G369" s="168" t="s">
        <v>1832</v>
      </c>
      <c r="H369" s="164" t="s">
        <v>229</v>
      </c>
      <c r="I369" s="216"/>
      <c r="J369" s="166" t="s">
        <v>2145</v>
      </c>
      <c r="K369" s="166" t="s">
        <v>2270</v>
      </c>
      <c r="L369" s="167"/>
    </row>
    <row r="370" spans="1:12" s="102" customFormat="1" ht="28.5" customHeight="1">
      <c r="A370" s="66">
        <v>6</v>
      </c>
      <c r="B370" s="176" t="str">
        <f t="shared" si="38"/>
        <v>5000M-1-3</v>
      </c>
      <c r="C370" s="161">
        <v>738</v>
      </c>
      <c r="D370" s="161"/>
      <c r="E370" s="162">
        <v>33638</v>
      </c>
      <c r="F370" s="163" t="s">
        <v>1835</v>
      </c>
      <c r="G370" s="168" t="s">
        <v>1832</v>
      </c>
      <c r="H370" s="164" t="s">
        <v>355</v>
      </c>
      <c r="I370" s="216"/>
      <c r="J370" s="166" t="s">
        <v>2144</v>
      </c>
      <c r="K370" s="166" t="s">
        <v>2141</v>
      </c>
      <c r="L370" s="167"/>
    </row>
    <row r="371" spans="1:12" s="102" customFormat="1" ht="28.5" customHeight="1">
      <c r="A371" s="66">
        <v>7</v>
      </c>
      <c r="B371" s="176" t="str">
        <f t="shared" si="38"/>
        <v>110M.ENG-3-4</v>
      </c>
      <c r="C371" s="161">
        <v>732</v>
      </c>
      <c r="D371" s="161"/>
      <c r="E371" s="162">
        <v>34727</v>
      </c>
      <c r="F371" s="163" t="s">
        <v>1836</v>
      </c>
      <c r="G371" s="168" t="s">
        <v>1832</v>
      </c>
      <c r="H371" s="164" t="s">
        <v>492</v>
      </c>
      <c r="I371" s="216"/>
      <c r="J371" s="166" t="s">
        <v>2141</v>
      </c>
      <c r="K371" s="166" t="s">
        <v>2140</v>
      </c>
      <c r="L371" s="167"/>
    </row>
    <row r="372" spans="1:12" s="102" customFormat="1" ht="28.5" customHeight="1">
      <c r="A372" s="66">
        <v>8</v>
      </c>
      <c r="B372" s="176" t="str">
        <f t="shared" si="38"/>
        <v>400M.ENG-3-3</v>
      </c>
      <c r="C372" s="161">
        <v>732</v>
      </c>
      <c r="D372" s="161"/>
      <c r="E372" s="162">
        <v>34727</v>
      </c>
      <c r="F372" s="163" t="s">
        <v>1836</v>
      </c>
      <c r="G372" s="168" t="s">
        <v>1832</v>
      </c>
      <c r="H372" s="164" t="s">
        <v>353</v>
      </c>
      <c r="I372" s="216"/>
      <c r="J372" s="166" t="s">
        <v>2141</v>
      </c>
      <c r="K372" s="166" t="s">
        <v>2141</v>
      </c>
      <c r="L372" s="167"/>
    </row>
    <row r="373" spans="1:12" s="102" customFormat="1" ht="28.5" customHeight="1">
      <c r="A373" s="66">
        <v>9</v>
      </c>
      <c r="B373" s="176" t="str">
        <f t="shared" si="38"/>
        <v>3000M.ENG-2-1</v>
      </c>
      <c r="C373" s="161">
        <v>737</v>
      </c>
      <c r="D373" s="161"/>
      <c r="E373" s="162">
        <v>33404</v>
      </c>
      <c r="F373" s="163" t="s">
        <v>1837</v>
      </c>
      <c r="G373" s="168" t="s">
        <v>1832</v>
      </c>
      <c r="H373" s="164" t="s">
        <v>356</v>
      </c>
      <c r="I373" s="165"/>
      <c r="J373" s="166" t="s">
        <v>2145</v>
      </c>
      <c r="K373" s="166" t="s">
        <v>2144</v>
      </c>
      <c r="L373" s="167"/>
    </row>
    <row r="374" spans="1:12" s="102" customFormat="1" ht="28.5" customHeight="1">
      <c r="A374" s="66">
        <v>10</v>
      </c>
      <c r="B374" s="176" t="str">
        <f t="shared" ref="B374:B381" si="39">CONCATENATE(H374,"-",L374)</f>
        <v>GÜLLEA-13</v>
      </c>
      <c r="C374" s="161">
        <v>731</v>
      </c>
      <c r="D374" s="161"/>
      <c r="E374" s="162">
        <v>34206</v>
      </c>
      <c r="F374" s="163" t="s">
        <v>1838</v>
      </c>
      <c r="G374" s="168" t="s">
        <v>1832</v>
      </c>
      <c r="H374" s="164" t="s">
        <v>2139</v>
      </c>
      <c r="I374" s="165"/>
      <c r="J374" s="166"/>
      <c r="K374" s="166"/>
      <c r="L374" s="167">
        <v>13</v>
      </c>
    </row>
    <row r="375" spans="1:12" s="102" customFormat="1" ht="28.5" customHeight="1">
      <c r="A375" s="66">
        <v>11</v>
      </c>
      <c r="B375" s="176" t="str">
        <f t="shared" si="39"/>
        <v>DİSKA-13</v>
      </c>
      <c r="C375" s="161">
        <v>736</v>
      </c>
      <c r="D375" s="161"/>
      <c r="E375" s="162">
        <v>34919</v>
      </c>
      <c r="F375" s="163" t="s">
        <v>1839</v>
      </c>
      <c r="G375" s="168" t="s">
        <v>1832</v>
      </c>
      <c r="H375" s="164" t="s">
        <v>2247</v>
      </c>
      <c r="I375" s="165"/>
      <c r="J375" s="166"/>
      <c r="K375" s="166"/>
      <c r="L375" s="167">
        <v>13</v>
      </c>
    </row>
    <row r="376" spans="1:12" s="102" customFormat="1" ht="28.5" customHeight="1">
      <c r="A376" s="66">
        <v>12</v>
      </c>
      <c r="B376" s="176" t="str">
        <f t="shared" si="39"/>
        <v>CİRİTA-13</v>
      </c>
      <c r="C376" s="161">
        <v>734</v>
      </c>
      <c r="D376" s="161"/>
      <c r="E376" s="162">
        <v>34257</v>
      </c>
      <c r="F376" s="163" t="s">
        <v>1840</v>
      </c>
      <c r="G376" s="168" t="s">
        <v>1832</v>
      </c>
      <c r="H376" s="164" t="s">
        <v>2135</v>
      </c>
      <c r="I376" s="165"/>
      <c r="J376" s="166"/>
      <c r="K376" s="166"/>
      <c r="L376" s="167">
        <v>13</v>
      </c>
    </row>
    <row r="377" spans="1:12" s="102" customFormat="1" ht="28.5" customHeight="1">
      <c r="A377" s="66">
        <v>13</v>
      </c>
      <c r="B377" s="176" t="str">
        <f t="shared" si="39"/>
        <v>ÇEKİÇ-11</v>
      </c>
      <c r="C377" s="161">
        <v>736</v>
      </c>
      <c r="D377" s="161"/>
      <c r="E377" s="162">
        <v>34919</v>
      </c>
      <c r="F377" s="163" t="s">
        <v>1839</v>
      </c>
      <c r="G377" s="168" t="s">
        <v>1832</v>
      </c>
      <c r="H377" s="164" t="s">
        <v>357</v>
      </c>
      <c r="I377" s="165"/>
      <c r="J377" s="166"/>
      <c r="K377" s="166"/>
      <c r="L377" s="167">
        <v>11</v>
      </c>
    </row>
    <row r="378" spans="1:12" s="102" customFormat="1" ht="28.5" customHeight="1">
      <c r="A378" s="66">
        <v>14</v>
      </c>
      <c r="B378" s="176" t="str">
        <f t="shared" si="39"/>
        <v>UZUNA-13</v>
      </c>
      <c r="C378" s="161">
        <v>730</v>
      </c>
      <c r="D378" s="161"/>
      <c r="E378" s="162">
        <v>34746</v>
      </c>
      <c r="F378" s="163" t="s">
        <v>1841</v>
      </c>
      <c r="G378" s="168" t="s">
        <v>1832</v>
      </c>
      <c r="H378" s="164" t="s">
        <v>2239</v>
      </c>
      <c r="I378" s="165"/>
      <c r="J378" s="166"/>
      <c r="K378" s="166"/>
      <c r="L378" s="167">
        <v>13</v>
      </c>
    </row>
    <row r="379" spans="1:12" s="102" customFormat="1" ht="28.5" customHeight="1">
      <c r="A379" s="66">
        <v>15</v>
      </c>
      <c r="B379" s="176" t="str">
        <f t="shared" si="39"/>
        <v>ÜÇADIMA-13</v>
      </c>
      <c r="C379" s="161">
        <v>730</v>
      </c>
      <c r="D379" s="161"/>
      <c r="E379" s="162">
        <v>34746</v>
      </c>
      <c r="F379" s="163" t="s">
        <v>1841</v>
      </c>
      <c r="G379" s="168" t="s">
        <v>1832</v>
      </c>
      <c r="H379" s="164" t="s">
        <v>2137</v>
      </c>
      <c r="I379" s="165"/>
      <c r="J379" s="166"/>
      <c r="K379" s="166"/>
      <c r="L379" s="167">
        <v>13</v>
      </c>
    </row>
    <row r="380" spans="1:12" s="102" customFormat="1" ht="28.5" customHeight="1">
      <c r="A380" s="66">
        <v>16</v>
      </c>
      <c r="B380" s="176" t="str">
        <f t="shared" si="39"/>
        <v>YÜKSEKA-6</v>
      </c>
      <c r="C380" s="161">
        <v>739</v>
      </c>
      <c r="D380" s="161"/>
      <c r="E380" s="162">
        <v>35058</v>
      </c>
      <c r="F380" s="163" t="s">
        <v>1831</v>
      </c>
      <c r="G380" s="168" t="s">
        <v>1832</v>
      </c>
      <c r="H380" s="164" t="s">
        <v>2132</v>
      </c>
      <c r="I380" s="165" t="s">
        <v>2125</v>
      </c>
      <c r="J380" s="166"/>
      <c r="K380" s="166"/>
      <c r="L380" s="167">
        <v>6</v>
      </c>
    </row>
    <row r="381" spans="1:12" s="102" customFormat="1" ht="28.5" hidden="1" customHeight="1">
      <c r="A381" s="66">
        <v>17</v>
      </c>
      <c r="B381" s="219" t="str">
        <f t="shared" si="39"/>
        <v>SIRIK-</v>
      </c>
      <c r="C381" s="212"/>
      <c r="D381" s="212"/>
      <c r="E381" s="213"/>
      <c r="F381" s="214"/>
      <c r="G381" s="168" t="s">
        <v>1832</v>
      </c>
      <c r="H381" s="215" t="s">
        <v>316</v>
      </c>
      <c r="I381" s="216"/>
      <c r="J381" s="217"/>
      <c r="K381" s="217"/>
      <c r="L381" s="218"/>
    </row>
    <row r="382" spans="1:12" s="102" customFormat="1" ht="63" customHeight="1">
      <c r="A382" s="66">
        <v>18</v>
      </c>
      <c r="B382" s="219" t="str">
        <f t="shared" ref="B382:B392" si="40">CONCATENATE(H382,"-",J382,"-",K382)</f>
        <v>4X100M-4-6</v>
      </c>
      <c r="C382" s="212" t="s">
        <v>1842</v>
      </c>
      <c r="D382" s="212"/>
      <c r="E382" s="213" t="s">
        <v>1843</v>
      </c>
      <c r="F382" s="214" t="s">
        <v>1844</v>
      </c>
      <c r="G382" s="168" t="s">
        <v>1832</v>
      </c>
      <c r="H382" s="215" t="s">
        <v>358</v>
      </c>
      <c r="I382" s="216"/>
      <c r="J382" s="217" t="s">
        <v>2140</v>
      </c>
      <c r="K382" s="217" t="s">
        <v>2142</v>
      </c>
      <c r="L382" s="218"/>
    </row>
    <row r="383" spans="1:12" s="102" customFormat="1" ht="63" customHeight="1">
      <c r="A383" s="66">
        <v>19</v>
      </c>
      <c r="B383" s="219" t="str">
        <f t="shared" si="40"/>
        <v>4X400M-3-4</v>
      </c>
      <c r="C383" s="212" t="s">
        <v>2438</v>
      </c>
      <c r="D383" s="212"/>
      <c r="E383" s="511" t="s">
        <v>1845</v>
      </c>
      <c r="F383" s="512" t="s">
        <v>2437</v>
      </c>
      <c r="G383" s="168" t="s">
        <v>1832</v>
      </c>
      <c r="H383" s="215" t="s">
        <v>359</v>
      </c>
      <c r="I383" s="216"/>
      <c r="J383" s="217" t="s">
        <v>2141</v>
      </c>
      <c r="K383" s="217" t="s">
        <v>2140</v>
      </c>
      <c r="L383" s="218"/>
    </row>
    <row r="384" spans="1:12" s="102" customFormat="1" ht="28.5" hidden="1" customHeight="1">
      <c r="A384" s="66">
        <v>1</v>
      </c>
      <c r="B384" s="176" t="str">
        <f t="shared" si="40"/>
        <v>100M--</v>
      </c>
      <c r="C384" s="161"/>
      <c r="D384" s="161"/>
      <c r="E384" s="162"/>
      <c r="F384" s="163"/>
      <c r="G384" s="168" t="s">
        <v>1846</v>
      </c>
      <c r="H384" s="164" t="s">
        <v>146</v>
      </c>
      <c r="I384" s="216"/>
      <c r="J384" s="166"/>
      <c r="K384" s="166"/>
      <c r="L384" s="167"/>
    </row>
    <row r="385" spans="1:12" s="102" customFormat="1" ht="28.5" hidden="1" customHeight="1">
      <c r="A385" s="66">
        <v>2</v>
      </c>
      <c r="B385" s="176" t="str">
        <f t="shared" si="40"/>
        <v>200M--</v>
      </c>
      <c r="C385" s="161"/>
      <c r="D385" s="161"/>
      <c r="E385" s="162"/>
      <c r="F385" s="163"/>
      <c r="G385" s="168" t="s">
        <v>1846</v>
      </c>
      <c r="H385" s="164" t="s">
        <v>313</v>
      </c>
      <c r="I385" s="216"/>
      <c r="J385" s="166"/>
      <c r="K385" s="166"/>
      <c r="L385" s="167"/>
    </row>
    <row r="386" spans="1:12" s="102" customFormat="1" ht="28.5" hidden="1" customHeight="1">
      <c r="A386" s="66">
        <v>3</v>
      </c>
      <c r="B386" s="176" t="str">
        <f t="shared" si="40"/>
        <v>400M--</v>
      </c>
      <c r="C386" s="161"/>
      <c r="D386" s="161"/>
      <c r="E386" s="162"/>
      <c r="F386" s="163"/>
      <c r="G386" s="168" t="s">
        <v>1846</v>
      </c>
      <c r="H386" s="164" t="s">
        <v>314</v>
      </c>
      <c r="I386" s="216"/>
      <c r="J386" s="166"/>
      <c r="K386" s="166"/>
      <c r="L386" s="167"/>
    </row>
    <row r="387" spans="1:12" s="102" customFormat="1" ht="28.5" hidden="1" customHeight="1">
      <c r="A387" s="66">
        <v>4</v>
      </c>
      <c r="B387" s="176" t="str">
        <f t="shared" si="40"/>
        <v>800M--</v>
      </c>
      <c r="C387" s="161"/>
      <c r="D387" s="161"/>
      <c r="E387" s="162"/>
      <c r="F387" s="163"/>
      <c r="G387" s="168" t="s">
        <v>1846</v>
      </c>
      <c r="H387" s="164" t="s">
        <v>120</v>
      </c>
      <c r="I387" s="216"/>
      <c r="J387" s="166"/>
      <c r="K387" s="166"/>
      <c r="L387" s="167"/>
    </row>
    <row r="388" spans="1:12" s="102" customFormat="1" ht="28.5" hidden="1" customHeight="1">
      <c r="A388" s="66">
        <v>5</v>
      </c>
      <c r="B388" s="176" t="str">
        <f t="shared" si="40"/>
        <v>1500M--</v>
      </c>
      <c r="C388" s="161"/>
      <c r="D388" s="161"/>
      <c r="E388" s="162"/>
      <c r="F388" s="163"/>
      <c r="G388" s="168" t="s">
        <v>1846</v>
      </c>
      <c r="H388" s="164" t="s">
        <v>229</v>
      </c>
      <c r="I388" s="216"/>
      <c r="J388" s="166"/>
      <c r="K388" s="166"/>
      <c r="L388" s="167"/>
    </row>
    <row r="389" spans="1:12" s="102" customFormat="1" ht="28.5" hidden="1" customHeight="1">
      <c r="A389" s="66">
        <v>6</v>
      </c>
      <c r="B389" s="176" t="str">
        <f t="shared" si="40"/>
        <v>5000M--</v>
      </c>
      <c r="C389" s="161"/>
      <c r="D389" s="161"/>
      <c r="E389" s="162"/>
      <c r="F389" s="163"/>
      <c r="G389" s="168" t="s">
        <v>1846</v>
      </c>
      <c r="H389" s="164" t="s">
        <v>355</v>
      </c>
      <c r="I389" s="216"/>
      <c r="J389" s="166"/>
      <c r="K389" s="166"/>
      <c r="L389" s="167"/>
    </row>
    <row r="390" spans="1:12" s="102" customFormat="1" ht="28.5" hidden="1" customHeight="1">
      <c r="A390" s="66">
        <v>7</v>
      </c>
      <c r="B390" s="176" t="str">
        <f t="shared" si="40"/>
        <v>110M.ENG--</v>
      </c>
      <c r="C390" s="161"/>
      <c r="D390" s="161"/>
      <c r="E390" s="162"/>
      <c r="F390" s="163"/>
      <c r="G390" s="168" t="s">
        <v>1846</v>
      </c>
      <c r="H390" s="164" t="s">
        <v>492</v>
      </c>
      <c r="I390" s="216"/>
      <c r="J390" s="166"/>
      <c r="K390" s="166"/>
      <c r="L390" s="167"/>
    </row>
    <row r="391" spans="1:12" s="102" customFormat="1" ht="28.5" hidden="1" customHeight="1">
      <c r="A391" s="66">
        <v>8</v>
      </c>
      <c r="B391" s="176" t="str">
        <f t="shared" si="40"/>
        <v>400M.ENG--</v>
      </c>
      <c r="C391" s="161"/>
      <c r="D391" s="161"/>
      <c r="E391" s="162"/>
      <c r="F391" s="163"/>
      <c r="G391" s="168" t="s">
        <v>1846</v>
      </c>
      <c r="H391" s="164" t="s">
        <v>353</v>
      </c>
      <c r="I391" s="216"/>
      <c r="J391" s="166"/>
      <c r="K391" s="166"/>
      <c r="L391" s="167"/>
    </row>
    <row r="392" spans="1:12" s="102" customFormat="1" ht="28.5" hidden="1" customHeight="1">
      <c r="A392" s="66">
        <v>9</v>
      </c>
      <c r="B392" s="176" t="str">
        <f t="shared" si="40"/>
        <v>3000M.ENG--</v>
      </c>
      <c r="C392" s="161"/>
      <c r="D392" s="161"/>
      <c r="E392" s="162"/>
      <c r="F392" s="163"/>
      <c r="G392" s="168" t="s">
        <v>1846</v>
      </c>
      <c r="H392" s="164" t="s">
        <v>356</v>
      </c>
      <c r="I392" s="165"/>
      <c r="J392" s="166"/>
      <c r="K392" s="166"/>
      <c r="L392" s="167"/>
    </row>
    <row r="393" spans="1:12" s="102" customFormat="1" ht="28.5" customHeight="1">
      <c r="A393" s="66">
        <v>10</v>
      </c>
      <c r="B393" s="176" t="str">
        <f t="shared" ref="B393:B400" si="41">CONCATENATE(H393,"-",L393)</f>
        <v>GÜLLEB-9</v>
      </c>
      <c r="C393" s="161">
        <v>740</v>
      </c>
      <c r="D393" s="161"/>
      <c r="E393" s="162">
        <v>35142</v>
      </c>
      <c r="F393" s="163" t="s">
        <v>1847</v>
      </c>
      <c r="G393" s="168" t="s">
        <v>1846</v>
      </c>
      <c r="H393" s="164" t="s">
        <v>2138</v>
      </c>
      <c r="I393" s="165"/>
      <c r="J393" s="166"/>
      <c r="K393" s="166"/>
      <c r="L393" s="167">
        <v>9</v>
      </c>
    </row>
    <row r="394" spans="1:12" s="102" customFormat="1" ht="28.5" hidden="1" customHeight="1">
      <c r="A394" s="66">
        <v>11</v>
      </c>
      <c r="B394" s="176" t="str">
        <f t="shared" si="41"/>
        <v>DİSK-</v>
      </c>
      <c r="C394" s="161"/>
      <c r="D394" s="161"/>
      <c r="E394" s="162"/>
      <c r="F394" s="163"/>
      <c r="G394" s="168" t="s">
        <v>1846</v>
      </c>
      <c r="H394" s="164" t="s">
        <v>231</v>
      </c>
      <c r="I394" s="165"/>
      <c r="J394" s="166"/>
      <c r="K394" s="166"/>
      <c r="L394" s="167"/>
    </row>
    <row r="395" spans="1:12" s="102" customFormat="1" ht="28.5" hidden="1" customHeight="1">
      <c r="A395" s="66">
        <v>12</v>
      </c>
      <c r="B395" s="176" t="str">
        <f t="shared" si="41"/>
        <v>CİRİT-</v>
      </c>
      <c r="C395" s="161"/>
      <c r="D395" s="161"/>
      <c r="E395" s="162"/>
      <c r="F395" s="163"/>
      <c r="G395" s="168" t="s">
        <v>1846</v>
      </c>
      <c r="H395" s="164" t="s">
        <v>232</v>
      </c>
      <c r="I395" s="165"/>
      <c r="J395" s="166"/>
      <c r="K395" s="166"/>
      <c r="L395" s="167"/>
    </row>
    <row r="396" spans="1:12" s="102" customFormat="1" ht="28.5" hidden="1" customHeight="1">
      <c r="A396" s="66">
        <v>13</v>
      </c>
      <c r="B396" s="176" t="str">
        <f t="shared" si="41"/>
        <v>ÇEKİÇ-</v>
      </c>
      <c r="C396" s="161"/>
      <c r="D396" s="161"/>
      <c r="E396" s="162"/>
      <c r="F396" s="163"/>
      <c r="G396" s="168" t="s">
        <v>1846</v>
      </c>
      <c r="H396" s="164" t="s">
        <v>357</v>
      </c>
      <c r="I396" s="165"/>
      <c r="J396" s="166"/>
      <c r="K396" s="166"/>
      <c r="L396" s="167"/>
    </row>
    <row r="397" spans="1:12" s="102" customFormat="1" ht="28.5" hidden="1" customHeight="1">
      <c r="A397" s="66">
        <v>14</v>
      </c>
      <c r="B397" s="176" t="str">
        <f t="shared" si="41"/>
        <v>UZUN-</v>
      </c>
      <c r="C397" s="161"/>
      <c r="D397" s="161"/>
      <c r="E397" s="162"/>
      <c r="F397" s="163"/>
      <c r="G397" s="168" t="s">
        <v>1846</v>
      </c>
      <c r="H397" s="164" t="s">
        <v>65</v>
      </c>
      <c r="I397" s="165"/>
      <c r="J397" s="166"/>
      <c r="K397" s="166"/>
      <c r="L397" s="167"/>
    </row>
    <row r="398" spans="1:12" s="102" customFormat="1" ht="28.5" hidden="1" customHeight="1">
      <c r="A398" s="66">
        <v>15</v>
      </c>
      <c r="B398" s="176" t="str">
        <f t="shared" si="41"/>
        <v>ÜÇADIM-</v>
      </c>
      <c r="C398" s="161"/>
      <c r="D398" s="161"/>
      <c r="E398" s="162"/>
      <c r="F398" s="163"/>
      <c r="G398" s="168" t="s">
        <v>1846</v>
      </c>
      <c r="H398" s="164" t="s">
        <v>315</v>
      </c>
      <c r="I398" s="165"/>
      <c r="J398" s="166"/>
      <c r="K398" s="166"/>
      <c r="L398" s="167"/>
    </row>
    <row r="399" spans="1:12" s="102" customFormat="1" ht="28.5" hidden="1" customHeight="1">
      <c r="A399" s="66">
        <v>16</v>
      </c>
      <c r="B399" s="176" t="str">
        <f t="shared" si="41"/>
        <v>YÜKSEK-</v>
      </c>
      <c r="C399" s="161"/>
      <c r="D399" s="161"/>
      <c r="E399" s="162"/>
      <c r="F399" s="163"/>
      <c r="G399" s="168" t="s">
        <v>1846</v>
      </c>
      <c r="H399" s="164" t="s">
        <v>66</v>
      </c>
      <c r="I399" s="165"/>
      <c r="J399" s="166"/>
      <c r="K399" s="166"/>
      <c r="L399" s="167"/>
    </row>
    <row r="400" spans="1:12" s="102" customFormat="1" ht="28.5" hidden="1" customHeight="1">
      <c r="A400" s="66">
        <v>17</v>
      </c>
      <c r="B400" s="219" t="str">
        <f t="shared" si="41"/>
        <v>SIRIK-</v>
      </c>
      <c r="C400" s="212"/>
      <c r="D400" s="212"/>
      <c r="E400" s="213"/>
      <c r="F400" s="214"/>
      <c r="G400" s="168" t="s">
        <v>1846</v>
      </c>
      <c r="H400" s="215" t="s">
        <v>316</v>
      </c>
      <c r="I400" s="216"/>
      <c r="J400" s="217"/>
      <c r="K400" s="217"/>
      <c r="L400" s="218"/>
    </row>
    <row r="401" spans="1:12" s="102" customFormat="1" ht="63" hidden="1" customHeight="1">
      <c r="A401" s="66">
        <v>18</v>
      </c>
      <c r="B401" s="219" t="str">
        <f t="shared" ref="B401:B411" si="42">CONCATENATE(H401,"-",J401,"-",K401)</f>
        <v>4X100M--</v>
      </c>
      <c r="C401" s="212"/>
      <c r="D401" s="212"/>
      <c r="E401" s="213"/>
      <c r="F401" s="214"/>
      <c r="G401" s="168" t="s">
        <v>1846</v>
      </c>
      <c r="H401" s="215" t="s">
        <v>358</v>
      </c>
      <c r="I401" s="216"/>
      <c r="J401" s="217"/>
      <c r="K401" s="217"/>
      <c r="L401" s="218"/>
    </row>
    <row r="402" spans="1:12" s="102" customFormat="1" ht="63" hidden="1" customHeight="1">
      <c r="A402" s="66">
        <v>19</v>
      </c>
      <c r="B402" s="219" t="str">
        <f t="shared" si="42"/>
        <v>4X400M--</v>
      </c>
      <c r="C402" s="212"/>
      <c r="D402" s="212"/>
      <c r="E402" s="213"/>
      <c r="F402" s="214"/>
      <c r="G402" s="168" t="s">
        <v>1846</v>
      </c>
      <c r="H402" s="215" t="s">
        <v>359</v>
      </c>
      <c r="I402" s="216"/>
      <c r="J402" s="217"/>
      <c r="K402" s="217"/>
      <c r="L402" s="218"/>
    </row>
    <row r="403" spans="1:12" s="102" customFormat="1" ht="28.5" customHeight="1">
      <c r="A403" s="66">
        <v>1</v>
      </c>
      <c r="B403" s="176" t="str">
        <f t="shared" si="42"/>
        <v>100M-3-2</v>
      </c>
      <c r="C403" s="161">
        <v>750</v>
      </c>
      <c r="D403" s="161"/>
      <c r="E403" s="162">
        <v>34227</v>
      </c>
      <c r="F403" s="163" t="s">
        <v>1848</v>
      </c>
      <c r="G403" s="168" t="s">
        <v>1849</v>
      </c>
      <c r="H403" s="164" t="s">
        <v>146</v>
      </c>
      <c r="I403" s="216"/>
      <c r="J403" s="166" t="s">
        <v>2141</v>
      </c>
      <c r="K403" s="166" t="s">
        <v>2145</v>
      </c>
      <c r="L403" s="167"/>
    </row>
    <row r="404" spans="1:12" s="102" customFormat="1" ht="28.5" customHeight="1">
      <c r="A404" s="66">
        <v>2</v>
      </c>
      <c r="B404" s="176" t="str">
        <f t="shared" si="42"/>
        <v>200M-3-2</v>
      </c>
      <c r="C404" s="161">
        <v>750</v>
      </c>
      <c r="D404" s="161"/>
      <c r="E404" s="162">
        <v>34227</v>
      </c>
      <c r="F404" s="163" t="s">
        <v>1848</v>
      </c>
      <c r="G404" s="168" t="s">
        <v>1849</v>
      </c>
      <c r="H404" s="164" t="s">
        <v>313</v>
      </c>
      <c r="I404" s="216"/>
      <c r="J404" s="166" t="s">
        <v>2141</v>
      </c>
      <c r="K404" s="166" t="s">
        <v>2145</v>
      </c>
      <c r="L404" s="167"/>
    </row>
    <row r="405" spans="1:12" s="102" customFormat="1" ht="28.5" customHeight="1">
      <c r="A405" s="66">
        <v>3</v>
      </c>
      <c r="B405" s="176" t="str">
        <f t="shared" si="42"/>
        <v>400M-4-3</v>
      </c>
      <c r="C405" s="161">
        <v>749</v>
      </c>
      <c r="D405" s="161"/>
      <c r="E405" s="162">
        <v>33871</v>
      </c>
      <c r="F405" s="163" t="s">
        <v>1850</v>
      </c>
      <c r="G405" s="168" t="s">
        <v>1849</v>
      </c>
      <c r="H405" s="164" t="s">
        <v>314</v>
      </c>
      <c r="I405" s="216"/>
      <c r="J405" s="166" t="s">
        <v>2140</v>
      </c>
      <c r="K405" s="166" t="s">
        <v>2141</v>
      </c>
      <c r="L405" s="167"/>
    </row>
    <row r="406" spans="1:12" s="102" customFormat="1" ht="28.5" customHeight="1">
      <c r="A406" s="66">
        <v>4</v>
      </c>
      <c r="B406" s="176" t="str">
        <f t="shared" si="42"/>
        <v>800M-3-3</v>
      </c>
      <c r="C406" s="161">
        <v>743</v>
      </c>
      <c r="D406" s="161"/>
      <c r="E406" s="162">
        <v>34306</v>
      </c>
      <c r="F406" s="163" t="s">
        <v>1851</v>
      </c>
      <c r="G406" s="168" t="s">
        <v>1849</v>
      </c>
      <c r="H406" s="164" t="s">
        <v>120</v>
      </c>
      <c r="I406" s="216"/>
      <c r="J406" s="166" t="s">
        <v>2141</v>
      </c>
      <c r="K406" s="166" t="s">
        <v>2141</v>
      </c>
      <c r="L406" s="167"/>
    </row>
    <row r="407" spans="1:12" s="102" customFormat="1" ht="28.5" customHeight="1">
      <c r="A407" s="66">
        <v>5</v>
      </c>
      <c r="B407" s="176" t="str">
        <f t="shared" si="42"/>
        <v>1500M-2-18</v>
      </c>
      <c r="C407" s="161">
        <v>747</v>
      </c>
      <c r="D407" s="161"/>
      <c r="E407" s="162">
        <v>32512</v>
      </c>
      <c r="F407" s="163" t="s">
        <v>1852</v>
      </c>
      <c r="G407" s="168" t="s">
        <v>1849</v>
      </c>
      <c r="H407" s="164" t="s">
        <v>229</v>
      </c>
      <c r="I407" s="216"/>
      <c r="J407" s="166" t="s">
        <v>2145</v>
      </c>
      <c r="K407" s="166" t="s">
        <v>2271</v>
      </c>
      <c r="L407" s="167"/>
    </row>
    <row r="408" spans="1:12" s="102" customFormat="1" ht="28.5" customHeight="1">
      <c r="A408" s="66">
        <v>6</v>
      </c>
      <c r="B408" s="176" t="str">
        <f t="shared" si="42"/>
        <v>5000M-2-2</v>
      </c>
      <c r="C408" s="161">
        <v>745</v>
      </c>
      <c r="D408" s="161"/>
      <c r="E408" s="162">
        <v>35015</v>
      </c>
      <c r="F408" s="163" t="s">
        <v>1853</v>
      </c>
      <c r="G408" s="168" t="s">
        <v>1849</v>
      </c>
      <c r="H408" s="164" t="s">
        <v>355</v>
      </c>
      <c r="I408" s="216"/>
      <c r="J408" s="166" t="s">
        <v>2145</v>
      </c>
      <c r="K408" s="166" t="s">
        <v>2145</v>
      </c>
      <c r="L408" s="167"/>
    </row>
    <row r="409" spans="1:12" s="102" customFormat="1" ht="28.5" hidden="1" customHeight="1">
      <c r="A409" s="66">
        <v>7</v>
      </c>
      <c r="B409" s="176" t="str">
        <f t="shared" si="42"/>
        <v>110M.ENG--</v>
      </c>
      <c r="C409" s="161"/>
      <c r="D409" s="161"/>
      <c r="E409" s="162"/>
      <c r="F409" s="163"/>
      <c r="G409" s="168" t="s">
        <v>1849</v>
      </c>
      <c r="H409" s="164" t="s">
        <v>492</v>
      </c>
      <c r="I409" s="216"/>
      <c r="J409" s="166"/>
      <c r="K409" s="166"/>
      <c r="L409" s="167"/>
    </row>
    <row r="410" spans="1:12" s="102" customFormat="1" ht="28.5" customHeight="1">
      <c r="A410" s="66">
        <v>8</v>
      </c>
      <c r="B410" s="176" t="str">
        <f t="shared" si="42"/>
        <v>400M.ENG-1-1</v>
      </c>
      <c r="C410" s="161">
        <v>749</v>
      </c>
      <c r="D410" s="161"/>
      <c r="E410" s="162">
        <v>33871</v>
      </c>
      <c r="F410" s="163" t="s">
        <v>1850</v>
      </c>
      <c r="G410" s="168" t="s">
        <v>1849</v>
      </c>
      <c r="H410" s="164" t="s">
        <v>353</v>
      </c>
      <c r="I410" s="216"/>
      <c r="J410" s="166" t="s">
        <v>2144</v>
      </c>
      <c r="K410" s="166" t="s">
        <v>2144</v>
      </c>
      <c r="L410" s="167"/>
    </row>
    <row r="411" spans="1:12" s="102" customFormat="1" ht="28.5" customHeight="1">
      <c r="A411" s="66">
        <v>9</v>
      </c>
      <c r="B411" s="176" t="str">
        <f t="shared" si="42"/>
        <v>3000M.ENG-2-2</v>
      </c>
      <c r="C411" s="161">
        <v>747</v>
      </c>
      <c r="D411" s="161"/>
      <c r="E411" s="162">
        <v>32512</v>
      </c>
      <c r="F411" s="163" t="s">
        <v>1852</v>
      </c>
      <c r="G411" s="168" t="s">
        <v>1849</v>
      </c>
      <c r="H411" s="164" t="s">
        <v>356</v>
      </c>
      <c r="I411" s="165"/>
      <c r="J411" s="166" t="s">
        <v>2145</v>
      </c>
      <c r="K411" s="166" t="s">
        <v>2145</v>
      </c>
      <c r="L411" s="167"/>
    </row>
    <row r="412" spans="1:12" s="102" customFormat="1" ht="28.5" customHeight="1">
      <c r="A412" s="66">
        <v>10</v>
      </c>
      <c r="B412" s="176" t="str">
        <f t="shared" ref="B412:B419" si="43">CONCATENATE(H412,"-",L412)</f>
        <v>GÜLLEA-11</v>
      </c>
      <c r="C412" s="161">
        <v>744</v>
      </c>
      <c r="D412" s="161"/>
      <c r="E412" s="162">
        <v>35084</v>
      </c>
      <c r="F412" s="163" t="s">
        <v>1854</v>
      </c>
      <c r="G412" s="168" t="s">
        <v>1849</v>
      </c>
      <c r="H412" s="164" t="s">
        <v>2139</v>
      </c>
      <c r="I412" s="165"/>
      <c r="J412" s="166"/>
      <c r="K412" s="166"/>
      <c r="L412" s="167">
        <v>11</v>
      </c>
    </row>
    <row r="413" spans="1:12" s="102" customFormat="1" ht="28.5" customHeight="1">
      <c r="A413" s="66">
        <v>11</v>
      </c>
      <c r="B413" s="176" t="str">
        <f t="shared" si="43"/>
        <v>DİSKA-11</v>
      </c>
      <c r="C413" s="161">
        <v>744</v>
      </c>
      <c r="D413" s="161"/>
      <c r="E413" s="162">
        <v>35084</v>
      </c>
      <c r="F413" s="163" t="s">
        <v>1854</v>
      </c>
      <c r="G413" s="168" t="s">
        <v>1849</v>
      </c>
      <c r="H413" s="164" t="s">
        <v>2247</v>
      </c>
      <c r="I413" s="165"/>
      <c r="J413" s="166"/>
      <c r="K413" s="166"/>
      <c r="L413" s="167">
        <v>11</v>
      </c>
    </row>
    <row r="414" spans="1:12" s="102" customFormat="1" ht="28.5" customHeight="1">
      <c r="A414" s="66">
        <v>12</v>
      </c>
      <c r="B414" s="176" t="str">
        <f t="shared" si="43"/>
        <v>CİRİTA-11</v>
      </c>
      <c r="C414" s="161">
        <v>741</v>
      </c>
      <c r="D414" s="161"/>
      <c r="E414" s="162">
        <v>34544</v>
      </c>
      <c r="F414" s="163" t="s">
        <v>1855</v>
      </c>
      <c r="G414" s="168" t="s">
        <v>1849</v>
      </c>
      <c r="H414" s="164" t="s">
        <v>2135</v>
      </c>
      <c r="I414" s="165"/>
      <c r="J414" s="166"/>
      <c r="K414" s="166"/>
      <c r="L414" s="167">
        <v>11</v>
      </c>
    </row>
    <row r="415" spans="1:12" s="102" customFormat="1" ht="28.5" customHeight="1">
      <c r="A415" s="66">
        <v>13</v>
      </c>
      <c r="B415" s="176" t="str">
        <f t="shared" si="43"/>
        <v>ÇEKİÇ-12</v>
      </c>
      <c r="C415" s="161">
        <v>741</v>
      </c>
      <c r="D415" s="161"/>
      <c r="E415" s="162">
        <v>34544</v>
      </c>
      <c r="F415" s="163" t="s">
        <v>1855</v>
      </c>
      <c r="G415" s="168" t="s">
        <v>1849</v>
      </c>
      <c r="H415" s="164" t="s">
        <v>357</v>
      </c>
      <c r="I415" s="165"/>
      <c r="J415" s="166"/>
      <c r="K415" s="166"/>
      <c r="L415" s="167">
        <v>12</v>
      </c>
    </row>
    <row r="416" spans="1:12" s="102" customFormat="1" ht="28.5" customHeight="1">
      <c r="A416" s="66">
        <v>14</v>
      </c>
      <c r="B416" s="176" t="str">
        <f t="shared" si="43"/>
        <v>UZUNB-2</v>
      </c>
      <c r="C416" s="161">
        <v>748</v>
      </c>
      <c r="D416" s="161"/>
      <c r="E416" s="162">
        <v>32754</v>
      </c>
      <c r="F416" s="163" t="s">
        <v>1856</v>
      </c>
      <c r="G416" s="168" t="s">
        <v>1849</v>
      </c>
      <c r="H416" s="164" t="s">
        <v>2237</v>
      </c>
      <c r="I416" s="165"/>
      <c r="J416" s="166"/>
      <c r="K416" s="166"/>
      <c r="L416" s="167">
        <v>2</v>
      </c>
    </row>
    <row r="417" spans="1:12" s="102" customFormat="1" ht="28.5" customHeight="1">
      <c r="A417" s="66">
        <v>15</v>
      </c>
      <c r="B417" s="176" t="str">
        <f t="shared" si="43"/>
        <v>ÜÇADIMA-11</v>
      </c>
      <c r="C417" s="161">
        <v>748</v>
      </c>
      <c r="D417" s="161"/>
      <c r="E417" s="162">
        <v>32754</v>
      </c>
      <c r="F417" s="163" t="s">
        <v>1856</v>
      </c>
      <c r="G417" s="168" t="s">
        <v>1849</v>
      </c>
      <c r="H417" s="164" t="s">
        <v>2137</v>
      </c>
      <c r="I417" s="165"/>
      <c r="J417" s="166"/>
      <c r="K417" s="166"/>
      <c r="L417" s="167">
        <v>11</v>
      </c>
    </row>
    <row r="418" spans="1:12" s="102" customFormat="1" ht="28.5" hidden="1" customHeight="1">
      <c r="A418" s="66">
        <v>16</v>
      </c>
      <c r="B418" s="176" t="str">
        <f t="shared" si="43"/>
        <v>YÜKSEK-</v>
      </c>
      <c r="C418" s="161"/>
      <c r="D418" s="161"/>
      <c r="E418" s="162"/>
      <c r="F418" s="163"/>
      <c r="G418" s="168" t="s">
        <v>1849</v>
      </c>
      <c r="H418" s="164" t="s">
        <v>66</v>
      </c>
      <c r="I418" s="165"/>
      <c r="J418" s="166"/>
      <c r="K418" s="166"/>
      <c r="L418" s="167"/>
    </row>
    <row r="419" spans="1:12" s="102" customFormat="1" ht="28.5" hidden="1" customHeight="1">
      <c r="A419" s="66">
        <v>17</v>
      </c>
      <c r="B419" s="219" t="str">
        <f t="shared" si="43"/>
        <v>SIRIK-</v>
      </c>
      <c r="C419" s="212"/>
      <c r="D419" s="212"/>
      <c r="E419" s="213"/>
      <c r="F419" s="214"/>
      <c r="G419" s="168" t="s">
        <v>1849</v>
      </c>
      <c r="H419" s="215" t="s">
        <v>316</v>
      </c>
      <c r="I419" s="216"/>
      <c r="J419" s="217"/>
      <c r="K419" s="217"/>
      <c r="L419" s="218"/>
    </row>
    <row r="420" spans="1:12" s="102" customFormat="1" ht="63" customHeight="1">
      <c r="A420" s="66">
        <v>18</v>
      </c>
      <c r="B420" s="219" t="str">
        <f t="shared" ref="B420:B430" si="44">CONCATENATE(H420,"-",J420,"-",K420)</f>
        <v>4X100M-3-5</v>
      </c>
      <c r="C420" s="212" t="s">
        <v>2338</v>
      </c>
      <c r="D420" s="212"/>
      <c r="E420" s="213" t="s">
        <v>2375</v>
      </c>
      <c r="F420" s="214" t="s">
        <v>2374</v>
      </c>
      <c r="G420" s="168" t="s">
        <v>1849</v>
      </c>
      <c r="H420" s="215" t="s">
        <v>358</v>
      </c>
      <c r="I420" s="216"/>
      <c r="J420" s="217" t="s">
        <v>2141</v>
      </c>
      <c r="K420" s="217" t="s">
        <v>2143</v>
      </c>
      <c r="L420" s="218"/>
    </row>
    <row r="421" spans="1:12" s="102" customFormat="1" ht="63" customHeight="1">
      <c r="A421" s="66">
        <v>19</v>
      </c>
      <c r="B421" s="219" t="str">
        <f t="shared" si="44"/>
        <v>4X400M-1-2</v>
      </c>
      <c r="C421" s="212" t="s">
        <v>2421</v>
      </c>
      <c r="D421" s="212"/>
      <c r="E421" s="511" t="s">
        <v>2420</v>
      </c>
      <c r="F421" s="512" t="s">
        <v>2419</v>
      </c>
      <c r="G421" s="168" t="s">
        <v>1849</v>
      </c>
      <c r="H421" s="215" t="s">
        <v>359</v>
      </c>
      <c r="I421" s="216"/>
      <c r="J421" s="217" t="s">
        <v>2144</v>
      </c>
      <c r="K421" s="217" t="s">
        <v>2145</v>
      </c>
      <c r="L421" s="218"/>
    </row>
    <row r="422" spans="1:12" s="102" customFormat="1" ht="28.5" customHeight="1">
      <c r="A422" s="66">
        <v>1</v>
      </c>
      <c r="B422" s="176" t="str">
        <f t="shared" si="44"/>
        <v>100M-5-1</v>
      </c>
      <c r="C422" s="161">
        <v>755</v>
      </c>
      <c r="D422" s="161"/>
      <c r="E422" s="162">
        <v>34665</v>
      </c>
      <c r="F422" s="163" t="s">
        <v>1857</v>
      </c>
      <c r="G422" s="168" t="s">
        <v>1858</v>
      </c>
      <c r="H422" s="164" t="s">
        <v>146</v>
      </c>
      <c r="I422" s="216"/>
      <c r="J422" s="166" t="s">
        <v>2143</v>
      </c>
      <c r="K422" s="166" t="s">
        <v>2144</v>
      </c>
      <c r="L422" s="167"/>
    </row>
    <row r="423" spans="1:12" s="102" customFormat="1" ht="28.5" customHeight="1">
      <c r="A423" s="66">
        <v>2</v>
      </c>
      <c r="B423" s="176" t="str">
        <f t="shared" si="44"/>
        <v>200M-5-1</v>
      </c>
      <c r="C423" s="161">
        <v>756</v>
      </c>
      <c r="D423" s="161"/>
      <c r="E423" s="162">
        <v>35101</v>
      </c>
      <c r="F423" s="163" t="s">
        <v>1859</v>
      </c>
      <c r="G423" s="168" t="s">
        <v>1858</v>
      </c>
      <c r="H423" s="164" t="s">
        <v>313</v>
      </c>
      <c r="I423" s="216"/>
      <c r="J423" s="166" t="s">
        <v>2143</v>
      </c>
      <c r="K423" s="166" t="s">
        <v>2144</v>
      </c>
      <c r="L423" s="167"/>
    </row>
    <row r="424" spans="1:12" s="102" customFormat="1" ht="28.5" customHeight="1">
      <c r="A424" s="66">
        <v>3</v>
      </c>
      <c r="B424" s="176" t="str">
        <f t="shared" si="44"/>
        <v>400M-4-4</v>
      </c>
      <c r="C424" s="161">
        <v>760</v>
      </c>
      <c r="D424" s="161"/>
      <c r="E424" s="162">
        <v>32998</v>
      </c>
      <c r="F424" s="163" t="s">
        <v>1860</v>
      </c>
      <c r="G424" s="168" t="s">
        <v>1858</v>
      </c>
      <c r="H424" s="164" t="s">
        <v>314</v>
      </c>
      <c r="I424" s="216"/>
      <c r="J424" s="166" t="s">
        <v>2140</v>
      </c>
      <c r="K424" s="166" t="s">
        <v>2140</v>
      </c>
      <c r="L424" s="167"/>
    </row>
    <row r="425" spans="1:12" s="102" customFormat="1" ht="28.5" customHeight="1">
      <c r="A425" s="66">
        <v>4</v>
      </c>
      <c r="B425" s="176" t="str">
        <f t="shared" si="44"/>
        <v>800M-1-4</v>
      </c>
      <c r="C425" s="161">
        <v>758</v>
      </c>
      <c r="D425" s="161"/>
      <c r="E425" s="162">
        <v>33317</v>
      </c>
      <c r="F425" s="163" t="s">
        <v>1861</v>
      </c>
      <c r="G425" s="168" t="s">
        <v>1858</v>
      </c>
      <c r="H425" s="164" t="s">
        <v>120</v>
      </c>
      <c r="I425" s="216"/>
      <c r="J425" s="166" t="s">
        <v>2144</v>
      </c>
      <c r="K425" s="166" t="s">
        <v>2140</v>
      </c>
      <c r="L425" s="167"/>
    </row>
    <row r="426" spans="1:12" s="102" customFormat="1" ht="28.5" customHeight="1">
      <c r="A426" s="66">
        <v>5</v>
      </c>
      <c r="B426" s="176" t="str">
        <f t="shared" si="44"/>
        <v>1500M-1-14</v>
      </c>
      <c r="C426" s="161">
        <v>758</v>
      </c>
      <c r="D426" s="161"/>
      <c r="E426" s="162">
        <v>33317</v>
      </c>
      <c r="F426" s="163" t="s">
        <v>1861</v>
      </c>
      <c r="G426" s="168" t="s">
        <v>1858</v>
      </c>
      <c r="H426" s="164" t="s">
        <v>229</v>
      </c>
      <c r="I426" s="216"/>
      <c r="J426" s="166" t="s">
        <v>2144</v>
      </c>
      <c r="K426" s="166" t="s">
        <v>2177</v>
      </c>
      <c r="L426" s="167"/>
    </row>
    <row r="427" spans="1:12" s="102" customFormat="1" ht="28.5" customHeight="1">
      <c r="A427" s="66">
        <v>6</v>
      </c>
      <c r="B427" s="176" t="str">
        <f t="shared" si="44"/>
        <v>5000M-2-3</v>
      </c>
      <c r="C427" s="161">
        <v>751</v>
      </c>
      <c r="D427" s="161"/>
      <c r="E427" s="162">
        <v>34786</v>
      </c>
      <c r="F427" s="163" t="s">
        <v>1862</v>
      </c>
      <c r="G427" s="168" t="s">
        <v>1858</v>
      </c>
      <c r="H427" s="164" t="s">
        <v>355</v>
      </c>
      <c r="I427" s="216"/>
      <c r="J427" s="166" t="s">
        <v>2145</v>
      </c>
      <c r="K427" s="166" t="s">
        <v>2141</v>
      </c>
      <c r="L427" s="167"/>
    </row>
    <row r="428" spans="1:12" s="102" customFormat="1" ht="28.5" customHeight="1">
      <c r="A428" s="66">
        <v>7</v>
      </c>
      <c r="B428" s="176" t="str">
        <f t="shared" si="44"/>
        <v>110M.ENG-5-2</v>
      </c>
      <c r="C428" s="161">
        <v>757</v>
      </c>
      <c r="D428" s="161"/>
      <c r="E428" s="162">
        <v>34427</v>
      </c>
      <c r="F428" s="163" t="s">
        <v>1863</v>
      </c>
      <c r="G428" s="168" t="s">
        <v>1858</v>
      </c>
      <c r="H428" s="164" t="s">
        <v>492</v>
      </c>
      <c r="I428" s="216"/>
      <c r="J428" s="166" t="s">
        <v>2143</v>
      </c>
      <c r="K428" s="166" t="s">
        <v>2145</v>
      </c>
      <c r="L428" s="167"/>
    </row>
    <row r="429" spans="1:12" s="102" customFormat="1" ht="28.5" customHeight="1">
      <c r="A429" s="66">
        <v>8</v>
      </c>
      <c r="B429" s="176" t="str">
        <f t="shared" si="44"/>
        <v>400M.ENG-3-5</v>
      </c>
      <c r="C429" s="161">
        <v>762</v>
      </c>
      <c r="D429" s="161"/>
      <c r="E429" s="162">
        <v>34179</v>
      </c>
      <c r="F429" s="163" t="s">
        <v>1864</v>
      </c>
      <c r="G429" s="168" t="s">
        <v>1858</v>
      </c>
      <c r="H429" s="164" t="s">
        <v>353</v>
      </c>
      <c r="I429" s="216"/>
      <c r="J429" s="166" t="s">
        <v>2141</v>
      </c>
      <c r="K429" s="166" t="s">
        <v>2143</v>
      </c>
      <c r="L429" s="167"/>
    </row>
    <row r="430" spans="1:12" s="102" customFormat="1" ht="28.5" customHeight="1">
      <c r="A430" s="66">
        <v>9</v>
      </c>
      <c r="B430" s="176" t="str">
        <f t="shared" si="44"/>
        <v>3000M.ENG-2-3</v>
      </c>
      <c r="C430" s="161">
        <v>760</v>
      </c>
      <c r="D430" s="161"/>
      <c r="E430" s="162">
        <v>32998</v>
      </c>
      <c r="F430" s="163" t="s">
        <v>1860</v>
      </c>
      <c r="G430" s="168" t="s">
        <v>1858</v>
      </c>
      <c r="H430" s="164" t="s">
        <v>356</v>
      </c>
      <c r="I430" s="165"/>
      <c r="J430" s="166" t="s">
        <v>2145</v>
      </c>
      <c r="K430" s="166" t="s">
        <v>2141</v>
      </c>
      <c r="L430" s="167"/>
    </row>
    <row r="431" spans="1:12" s="102" customFormat="1" ht="28.5" customHeight="1">
      <c r="A431" s="66">
        <v>10</v>
      </c>
      <c r="B431" s="176" t="str">
        <f t="shared" ref="B431:B438" si="45">CONCATENATE(H431,"-",L431)</f>
        <v>GÜLLEB-8</v>
      </c>
      <c r="C431" s="161">
        <v>759</v>
      </c>
      <c r="D431" s="161"/>
      <c r="E431" s="162">
        <v>33822</v>
      </c>
      <c r="F431" s="163" t="s">
        <v>1865</v>
      </c>
      <c r="G431" s="168" t="s">
        <v>1858</v>
      </c>
      <c r="H431" s="164" t="s">
        <v>2138</v>
      </c>
      <c r="I431" s="165"/>
      <c r="J431" s="166"/>
      <c r="K431" s="166"/>
      <c r="L431" s="167">
        <v>8</v>
      </c>
    </row>
    <row r="432" spans="1:12" s="102" customFormat="1" ht="28.5" customHeight="1">
      <c r="A432" s="66">
        <v>11</v>
      </c>
      <c r="B432" s="176" t="str">
        <f t="shared" si="45"/>
        <v>DİSKB-8</v>
      </c>
      <c r="C432" s="161">
        <v>759</v>
      </c>
      <c r="D432" s="161"/>
      <c r="E432" s="162">
        <v>33822</v>
      </c>
      <c r="F432" s="163" t="s">
        <v>1865</v>
      </c>
      <c r="G432" s="168" t="s">
        <v>1858</v>
      </c>
      <c r="H432" s="164" t="s">
        <v>2246</v>
      </c>
      <c r="I432" s="165"/>
      <c r="J432" s="166"/>
      <c r="K432" s="166"/>
      <c r="L432" s="167">
        <v>8</v>
      </c>
    </row>
    <row r="433" spans="1:12" s="102" customFormat="1" ht="28.5" customHeight="1">
      <c r="A433" s="66">
        <v>12</v>
      </c>
      <c r="B433" s="176" t="str">
        <f t="shared" si="45"/>
        <v>CİRİTB-7</v>
      </c>
      <c r="C433" s="161">
        <v>753</v>
      </c>
      <c r="D433" s="161"/>
      <c r="E433" s="162">
        <v>34998</v>
      </c>
      <c r="F433" s="163" t="s">
        <v>1866</v>
      </c>
      <c r="G433" s="168" t="s">
        <v>1858</v>
      </c>
      <c r="H433" s="164" t="s">
        <v>2134</v>
      </c>
      <c r="I433" s="165"/>
      <c r="J433" s="166"/>
      <c r="K433" s="166"/>
      <c r="L433" s="167">
        <v>7</v>
      </c>
    </row>
    <row r="434" spans="1:12" s="102" customFormat="1" ht="28.5" customHeight="1">
      <c r="A434" s="66">
        <v>13</v>
      </c>
      <c r="B434" s="176" t="str">
        <f t="shared" si="45"/>
        <v>ÇEKİÇ-13</v>
      </c>
      <c r="C434" s="161">
        <v>761</v>
      </c>
      <c r="D434" s="161"/>
      <c r="E434" s="162">
        <v>34335</v>
      </c>
      <c r="F434" s="163" t="s">
        <v>1867</v>
      </c>
      <c r="G434" s="168" t="s">
        <v>1858</v>
      </c>
      <c r="H434" s="164" t="s">
        <v>357</v>
      </c>
      <c r="I434" s="165"/>
      <c r="J434" s="166"/>
      <c r="K434" s="166"/>
      <c r="L434" s="167">
        <v>13</v>
      </c>
    </row>
    <row r="435" spans="1:12" s="102" customFormat="1" ht="28.5" customHeight="1">
      <c r="A435" s="66">
        <v>14</v>
      </c>
      <c r="B435" s="176" t="str">
        <f t="shared" si="45"/>
        <v>UZUNB-8</v>
      </c>
      <c r="C435" s="161">
        <v>752</v>
      </c>
      <c r="D435" s="161"/>
      <c r="E435" s="162">
        <v>33282</v>
      </c>
      <c r="F435" s="163" t="s">
        <v>1868</v>
      </c>
      <c r="G435" s="168" t="s">
        <v>1858</v>
      </c>
      <c r="H435" s="164" t="s">
        <v>2237</v>
      </c>
      <c r="I435" s="165"/>
      <c r="J435" s="166"/>
      <c r="K435" s="166"/>
      <c r="L435" s="167">
        <v>8</v>
      </c>
    </row>
    <row r="436" spans="1:12" s="102" customFormat="1" ht="28.5" customHeight="1">
      <c r="A436" s="66">
        <v>15</v>
      </c>
      <c r="B436" s="176" t="str">
        <f t="shared" si="45"/>
        <v>ÜÇADIMB-8</v>
      </c>
      <c r="C436" s="161">
        <v>752</v>
      </c>
      <c r="D436" s="161"/>
      <c r="E436" s="162">
        <v>33282</v>
      </c>
      <c r="F436" s="163" t="s">
        <v>1868</v>
      </c>
      <c r="G436" s="168" t="s">
        <v>1858</v>
      </c>
      <c r="H436" s="164" t="s">
        <v>2136</v>
      </c>
      <c r="I436" s="165"/>
      <c r="J436" s="166"/>
      <c r="K436" s="166"/>
      <c r="L436" s="167">
        <v>8</v>
      </c>
    </row>
    <row r="437" spans="1:12" s="102" customFormat="1" ht="28.5" customHeight="1">
      <c r="A437" s="66">
        <v>16</v>
      </c>
      <c r="B437" s="176" t="str">
        <f t="shared" si="45"/>
        <v>YÜKSEKB-7</v>
      </c>
      <c r="C437" s="161">
        <v>754</v>
      </c>
      <c r="D437" s="161"/>
      <c r="E437" s="162">
        <v>33604</v>
      </c>
      <c r="F437" s="163" t="s">
        <v>1869</v>
      </c>
      <c r="G437" s="168" t="s">
        <v>1858</v>
      </c>
      <c r="H437" s="164" t="s">
        <v>2133</v>
      </c>
      <c r="I437" s="165" t="s">
        <v>2120</v>
      </c>
      <c r="J437" s="166"/>
      <c r="K437" s="166"/>
      <c r="L437" s="167">
        <v>7</v>
      </c>
    </row>
    <row r="438" spans="1:12" s="102" customFormat="1" ht="28.5" customHeight="1">
      <c r="A438" s="66">
        <v>17</v>
      </c>
      <c r="B438" s="219" t="str">
        <f t="shared" si="45"/>
        <v>SIRIK-9</v>
      </c>
      <c r="C438" s="212">
        <v>757</v>
      </c>
      <c r="D438" s="212"/>
      <c r="E438" s="213">
        <v>34427</v>
      </c>
      <c r="F438" s="214" t="s">
        <v>1863</v>
      </c>
      <c r="G438" s="168" t="s">
        <v>1858</v>
      </c>
      <c r="H438" s="215" t="s">
        <v>316</v>
      </c>
      <c r="I438" s="216"/>
      <c r="J438" s="217"/>
      <c r="K438" s="217"/>
      <c r="L438" s="218">
        <v>9</v>
      </c>
    </row>
    <row r="439" spans="1:12" s="102" customFormat="1" ht="63" customHeight="1">
      <c r="A439" s="66">
        <v>18</v>
      </c>
      <c r="B439" s="219" t="str">
        <f t="shared" ref="B439:B449" si="46">CONCATENATE(H439,"-",J439,"-",K439)</f>
        <v>4X100M-4-4</v>
      </c>
      <c r="C439" s="212" t="s">
        <v>2387</v>
      </c>
      <c r="D439" s="212"/>
      <c r="E439" s="213" t="s">
        <v>2388</v>
      </c>
      <c r="F439" s="214" t="s">
        <v>2386</v>
      </c>
      <c r="G439" s="168" t="s">
        <v>1858</v>
      </c>
      <c r="H439" s="215" t="s">
        <v>358</v>
      </c>
      <c r="I439" s="216"/>
      <c r="J439" s="217" t="s">
        <v>2140</v>
      </c>
      <c r="K439" s="217" t="s">
        <v>2140</v>
      </c>
      <c r="L439" s="218"/>
    </row>
    <row r="440" spans="1:12" s="102" customFormat="1" ht="63" customHeight="1">
      <c r="A440" s="66">
        <v>19</v>
      </c>
      <c r="B440" s="219" t="str">
        <f t="shared" si="46"/>
        <v>4X400M-5-6</v>
      </c>
      <c r="C440" s="212" t="s">
        <v>2453</v>
      </c>
      <c r="D440" s="212"/>
      <c r="E440" s="511" t="s">
        <v>2452</v>
      </c>
      <c r="F440" s="512" t="s">
        <v>2451</v>
      </c>
      <c r="G440" s="168" t="s">
        <v>1858</v>
      </c>
      <c r="H440" s="215" t="s">
        <v>359</v>
      </c>
      <c r="I440" s="216"/>
      <c r="J440" s="217" t="s">
        <v>2143</v>
      </c>
      <c r="K440" s="217" t="s">
        <v>2142</v>
      </c>
      <c r="L440" s="218"/>
    </row>
    <row r="441" spans="1:12" s="102" customFormat="1" ht="28.5" hidden="1" customHeight="1">
      <c r="A441" s="66">
        <v>1</v>
      </c>
      <c r="B441" s="176" t="str">
        <f t="shared" si="46"/>
        <v>100M--</v>
      </c>
      <c r="C441" s="161"/>
      <c r="D441" s="161"/>
      <c r="E441" s="162"/>
      <c r="F441" s="163"/>
      <c r="G441" s="168" t="s">
        <v>1870</v>
      </c>
      <c r="H441" s="164" t="s">
        <v>146</v>
      </c>
      <c r="I441" s="216"/>
      <c r="J441" s="166"/>
      <c r="K441" s="166"/>
      <c r="L441" s="167"/>
    </row>
    <row r="442" spans="1:12" s="102" customFormat="1" ht="28.5" hidden="1" customHeight="1">
      <c r="A442" s="66">
        <v>2</v>
      </c>
      <c r="B442" s="176" t="str">
        <f t="shared" si="46"/>
        <v>200M--</v>
      </c>
      <c r="C442" s="161"/>
      <c r="D442" s="161"/>
      <c r="E442" s="162"/>
      <c r="F442" s="163"/>
      <c r="G442" s="168" t="s">
        <v>1870</v>
      </c>
      <c r="H442" s="164" t="s">
        <v>313</v>
      </c>
      <c r="I442" s="216"/>
      <c r="J442" s="166"/>
      <c r="K442" s="166"/>
      <c r="L442" s="167"/>
    </row>
    <row r="443" spans="1:12" s="102" customFormat="1" ht="28.5" hidden="1" customHeight="1">
      <c r="A443" s="66">
        <v>3</v>
      </c>
      <c r="B443" s="176" t="str">
        <f t="shared" si="46"/>
        <v>400M--</v>
      </c>
      <c r="C443" s="161"/>
      <c r="D443" s="161"/>
      <c r="E443" s="162"/>
      <c r="F443" s="163"/>
      <c r="G443" s="168" t="s">
        <v>1870</v>
      </c>
      <c r="H443" s="164" t="s">
        <v>314</v>
      </c>
      <c r="I443" s="216"/>
      <c r="J443" s="166"/>
      <c r="K443" s="166"/>
      <c r="L443" s="167"/>
    </row>
    <row r="444" spans="1:12" s="102" customFormat="1" ht="28.5" hidden="1" customHeight="1">
      <c r="A444" s="66">
        <v>4</v>
      </c>
      <c r="B444" s="176" t="str">
        <f t="shared" si="46"/>
        <v>800M--</v>
      </c>
      <c r="C444" s="161"/>
      <c r="D444" s="161"/>
      <c r="E444" s="162"/>
      <c r="F444" s="163"/>
      <c r="G444" s="168" t="s">
        <v>1870</v>
      </c>
      <c r="H444" s="164" t="s">
        <v>120</v>
      </c>
      <c r="I444" s="216"/>
      <c r="J444" s="166"/>
      <c r="K444" s="166"/>
      <c r="L444" s="167"/>
    </row>
    <row r="445" spans="1:12" s="102" customFormat="1" ht="28.5" customHeight="1">
      <c r="A445" s="66">
        <v>5</v>
      </c>
      <c r="B445" s="176" t="str">
        <f t="shared" si="46"/>
        <v>1500M-2-1</v>
      </c>
      <c r="C445" s="161">
        <v>251</v>
      </c>
      <c r="D445" s="161"/>
      <c r="E445" s="162">
        <v>33790</v>
      </c>
      <c r="F445" s="163" t="s">
        <v>1871</v>
      </c>
      <c r="G445" s="168" t="s">
        <v>1870</v>
      </c>
      <c r="H445" s="164" t="s">
        <v>229</v>
      </c>
      <c r="I445" s="216"/>
      <c r="J445" s="166" t="s">
        <v>2145</v>
      </c>
      <c r="K445" s="166" t="s">
        <v>2144</v>
      </c>
      <c r="L445" s="167"/>
    </row>
    <row r="446" spans="1:12" s="102" customFormat="1" ht="28.5" customHeight="1">
      <c r="A446" s="66">
        <v>6</v>
      </c>
      <c r="B446" s="176" t="str">
        <f t="shared" si="46"/>
        <v>5000M-2-4</v>
      </c>
      <c r="C446" s="161">
        <v>763</v>
      </c>
      <c r="D446" s="161"/>
      <c r="E446" s="162">
        <v>35186</v>
      </c>
      <c r="F446" s="163" t="s">
        <v>1872</v>
      </c>
      <c r="G446" s="168" t="s">
        <v>1870</v>
      </c>
      <c r="H446" s="164" t="s">
        <v>355</v>
      </c>
      <c r="I446" s="216"/>
      <c r="J446" s="166" t="s">
        <v>2145</v>
      </c>
      <c r="K446" s="166" t="s">
        <v>2140</v>
      </c>
      <c r="L446" s="167"/>
    </row>
    <row r="447" spans="1:12" s="102" customFormat="1" ht="28.5" hidden="1" customHeight="1">
      <c r="A447" s="66">
        <v>7</v>
      </c>
      <c r="B447" s="176" t="str">
        <f t="shared" si="46"/>
        <v>110M.ENG--</v>
      </c>
      <c r="C447" s="161"/>
      <c r="D447" s="161"/>
      <c r="E447" s="162"/>
      <c r="F447" s="163"/>
      <c r="G447" s="168" t="s">
        <v>1870</v>
      </c>
      <c r="H447" s="164" t="s">
        <v>492</v>
      </c>
      <c r="I447" s="216"/>
      <c r="J447" s="166"/>
      <c r="K447" s="166"/>
      <c r="L447" s="167"/>
    </row>
    <row r="448" spans="1:12" s="102" customFormat="1" ht="28.5" hidden="1" customHeight="1">
      <c r="A448" s="66">
        <v>8</v>
      </c>
      <c r="B448" s="176" t="str">
        <f t="shared" si="46"/>
        <v>400M.ENG--</v>
      </c>
      <c r="C448" s="161"/>
      <c r="D448" s="161"/>
      <c r="E448" s="162"/>
      <c r="F448" s="163"/>
      <c r="G448" s="168" t="s">
        <v>1870</v>
      </c>
      <c r="H448" s="164" t="s">
        <v>353</v>
      </c>
      <c r="I448" s="216"/>
      <c r="J448" s="166"/>
      <c r="K448" s="166"/>
      <c r="L448" s="167"/>
    </row>
    <row r="449" spans="1:12" s="102" customFormat="1" ht="28.5" hidden="1" customHeight="1">
      <c r="A449" s="66">
        <v>9</v>
      </c>
      <c r="B449" s="176" t="str">
        <f t="shared" si="46"/>
        <v>3000M.ENG--</v>
      </c>
      <c r="C449" s="161"/>
      <c r="D449" s="161"/>
      <c r="E449" s="162"/>
      <c r="F449" s="163"/>
      <c r="G449" s="168" t="s">
        <v>1870</v>
      </c>
      <c r="H449" s="164" t="s">
        <v>356</v>
      </c>
      <c r="I449" s="165"/>
      <c r="J449" s="166"/>
      <c r="K449" s="166"/>
      <c r="L449" s="167"/>
    </row>
    <row r="450" spans="1:12" s="102" customFormat="1" ht="28.5" hidden="1" customHeight="1">
      <c r="A450" s="66">
        <v>10</v>
      </c>
      <c r="B450" s="176" t="str">
        <f t="shared" ref="B450:B457" si="47">CONCATENATE(H450,"-",L450)</f>
        <v>GÜLLE-</v>
      </c>
      <c r="C450" s="161"/>
      <c r="D450" s="161"/>
      <c r="E450" s="162"/>
      <c r="F450" s="163"/>
      <c r="G450" s="168" t="s">
        <v>1870</v>
      </c>
      <c r="H450" s="164" t="s">
        <v>230</v>
      </c>
      <c r="I450" s="165"/>
      <c r="J450" s="166"/>
      <c r="K450" s="166"/>
      <c r="L450" s="167"/>
    </row>
    <row r="451" spans="1:12" s="102" customFormat="1" ht="28.5" hidden="1" customHeight="1">
      <c r="A451" s="66">
        <v>11</v>
      </c>
      <c r="B451" s="176" t="str">
        <f t="shared" si="47"/>
        <v>DİSK-</v>
      </c>
      <c r="C451" s="161"/>
      <c r="D451" s="161"/>
      <c r="E451" s="162"/>
      <c r="F451" s="163"/>
      <c r="G451" s="168" t="s">
        <v>1870</v>
      </c>
      <c r="H451" s="164" t="s">
        <v>231</v>
      </c>
      <c r="I451" s="165"/>
      <c r="J451" s="166"/>
      <c r="K451" s="166"/>
      <c r="L451" s="167"/>
    </row>
    <row r="452" spans="1:12" s="102" customFormat="1" ht="28.5" hidden="1" customHeight="1">
      <c r="A452" s="66">
        <v>12</v>
      </c>
      <c r="B452" s="176" t="str">
        <f t="shared" si="47"/>
        <v>CİRİT-</v>
      </c>
      <c r="C452" s="161"/>
      <c r="D452" s="161"/>
      <c r="E452" s="162"/>
      <c r="F452" s="163"/>
      <c r="G452" s="168" t="s">
        <v>1870</v>
      </c>
      <c r="H452" s="164" t="s">
        <v>232</v>
      </c>
      <c r="I452" s="165"/>
      <c r="J452" s="166"/>
      <c r="K452" s="166"/>
      <c r="L452" s="167"/>
    </row>
    <row r="453" spans="1:12" s="102" customFormat="1" ht="28.5" hidden="1" customHeight="1">
      <c r="A453" s="66">
        <v>13</v>
      </c>
      <c r="B453" s="176" t="str">
        <f t="shared" si="47"/>
        <v>ÇEKİÇ-</v>
      </c>
      <c r="C453" s="161"/>
      <c r="D453" s="161"/>
      <c r="E453" s="162"/>
      <c r="F453" s="163"/>
      <c r="G453" s="168" t="s">
        <v>1870</v>
      </c>
      <c r="H453" s="164" t="s">
        <v>357</v>
      </c>
      <c r="I453" s="165"/>
      <c r="J453" s="166"/>
      <c r="K453" s="166"/>
      <c r="L453" s="167"/>
    </row>
    <row r="454" spans="1:12" s="102" customFormat="1" ht="28.5" hidden="1" customHeight="1">
      <c r="A454" s="66">
        <v>14</v>
      </c>
      <c r="B454" s="176" t="str">
        <f t="shared" si="47"/>
        <v>UZUN-</v>
      </c>
      <c r="C454" s="161"/>
      <c r="D454" s="161"/>
      <c r="E454" s="162"/>
      <c r="F454" s="163"/>
      <c r="G454" s="168" t="s">
        <v>1870</v>
      </c>
      <c r="H454" s="164" t="s">
        <v>65</v>
      </c>
      <c r="I454" s="165"/>
      <c r="J454" s="166"/>
      <c r="K454" s="166"/>
      <c r="L454" s="167"/>
    </row>
    <row r="455" spans="1:12" s="102" customFormat="1" ht="28.5" hidden="1" customHeight="1">
      <c r="A455" s="66">
        <v>15</v>
      </c>
      <c r="B455" s="176" t="str">
        <f t="shared" si="47"/>
        <v>ÜÇADIM-</v>
      </c>
      <c r="C455" s="161"/>
      <c r="D455" s="161"/>
      <c r="E455" s="162"/>
      <c r="F455" s="163"/>
      <c r="G455" s="168" t="s">
        <v>1870</v>
      </c>
      <c r="H455" s="164" t="s">
        <v>315</v>
      </c>
      <c r="I455" s="165"/>
      <c r="J455" s="166"/>
      <c r="K455" s="166"/>
      <c r="L455" s="167"/>
    </row>
    <row r="456" spans="1:12" s="102" customFormat="1" ht="28.5" hidden="1" customHeight="1">
      <c r="A456" s="66">
        <v>16</v>
      </c>
      <c r="B456" s="176" t="str">
        <f t="shared" si="47"/>
        <v>YÜKSEK-</v>
      </c>
      <c r="C456" s="161"/>
      <c r="D456" s="161"/>
      <c r="E456" s="162"/>
      <c r="F456" s="163"/>
      <c r="G456" s="168" t="s">
        <v>1870</v>
      </c>
      <c r="H456" s="164" t="s">
        <v>66</v>
      </c>
      <c r="I456" s="165"/>
      <c r="J456" s="166"/>
      <c r="K456" s="166"/>
      <c r="L456" s="167"/>
    </row>
    <row r="457" spans="1:12" s="102" customFormat="1" ht="28.5" hidden="1" customHeight="1">
      <c r="A457" s="66">
        <v>17</v>
      </c>
      <c r="B457" s="219" t="str">
        <f t="shared" si="47"/>
        <v>SIRIK-</v>
      </c>
      <c r="C457" s="212"/>
      <c r="D457" s="212"/>
      <c r="E457" s="213"/>
      <c r="F457" s="214"/>
      <c r="G457" s="168" t="s">
        <v>1870</v>
      </c>
      <c r="H457" s="215" t="s">
        <v>316</v>
      </c>
      <c r="I457" s="216"/>
      <c r="J457" s="217"/>
      <c r="K457" s="217"/>
      <c r="L457" s="218"/>
    </row>
    <row r="458" spans="1:12" s="102" customFormat="1" ht="63" hidden="1" customHeight="1">
      <c r="A458" s="66">
        <v>18</v>
      </c>
      <c r="B458" s="219" t="str">
        <f t="shared" ref="B458:B468" si="48">CONCATENATE(H458,"-",J458,"-",K458)</f>
        <v>4X100M--</v>
      </c>
      <c r="C458" s="212"/>
      <c r="D458" s="212"/>
      <c r="E458" s="213"/>
      <c r="F458" s="214"/>
      <c r="G458" s="168" t="s">
        <v>1870</v>
      </c>
      <c r="H458" s="215" t="s">
        <v>358</v>
      </c>
      <c r="I458" s="216"/>
      <c r="J458" s="217"/>
      <c r="K458" s="217"/>
      <c r="L458" s="218"/>
    </row>
    <row r="459" spans="1:12" s="102" customFormat="1" ht="63" hidden="1" customHeight="1">
      <c r="A459" s="66">
        <v>19</v>
      </c>
      <c r="B459" s="219" t="str">
        <f t="shared" si="48"/>
        <v>4X400M--</v>
      </c>
      <c r="C459" s="212"/>
      <c r="D459" s="212"/>
      <c r="E459" s="213"/>
      <c r="F459" s="214"/>
      <c r="G459" s="168" t="s">
        <v>1870</v>
      </c>
      <c r="H459" s="215" t="s">
        <v>359</v>
      </c>
      <c r="I459" s="216"/>
      <c r="J459" s="217"/>
      <c r="K459" s="217"/>
      <c r="L459" s="218"/>
    </row>
    <row r="460" spans="1:12" s="102" customFormat="1" ht="28.5" customHeight="1">
      <c r="A460" s="66">
        <v>1</v>
      </c>
      <c r="B460" s="176" t="str">
        <f t="shared" si="48"/>
        <v>100M-2-2</v>
      </c>
      <c r="C460" s="161">
        <v>769</v>
      </c>
      <c r="D460" s="161"/>
      <c r="E460" s="162">
        <v>34312</v>
      </c>
      <c r="F460" s="163" t="s">
        <v>1873</v>
      </c>
      <c r="G460" s="168" t="s">
        <v>1874</v>
      </c>
      <c r="H460" s="164" t="s">
        <v>146</v>
      </c>
      <c r="I460" s="216"/>
      <c r="J460" s="166" t="s">
        <v>2145</v>
      </c>
      <c r="K460" s="166" t="s">
        <v>2145</v>
      </c>
      <c r="L460" s="167"/>
    </row>
    <row r="461" spans="1:12" s="102" customFormat="1" ht="28.5" customHeight="1">
      <c r="A461" s="66">
        <v>2</v>
      </c>
      <c r="B461" s="176" t="str">
        <f t="shared" si="48"/>
        <v>200M-2-2</v>
      </c>
      <c r="C461" s="161">
        <v>769</v>
      </c>
      <c r="D461" s="161"/>
      <c r="E461" s="162">
        <v>34312</v>
      </c>
      <c r="F461" s="163" t="s">
        <v>1873</v>
      </c>
      <c r="G461" s="168" t="s">
        <v>1874</v>
      </c>
      <c r="H461" s="164" t="s">
        <v>313</v>
      </c>
      <c r="I461" s="216"/>
      <c r="J461" s="166" t="s">
        <v>2145</v>
      </c>
      <c r="K461" s="166" t="s">
        <v>2145</v>
      </c>
      <c r="L461" s="167"/>
    </row>
    <row r="462" spans="1:12" s="102" customFormat="1" ht="28.5" customHeight="1">
      <c r="A462" s="66">
        <v>3</v>
      </c>
      <c r="B462" s="176" t="str">
        <f t="shared" si="48"/>
        <v>400M-4-5</v>
      </c>
      <c r="C462" s="161">
        <v>778</v>
      </c>
      <c r="D462" s="161"/>
      <c r="E462" s="162">
        <v>33535</v>
      </c>
      <c r="F462" s="163" t="s">
        <v>1876</v>
      </c>
      <c r="G462" s="168" t="s">
        <v>1874</v>
      </c>
      <c r="H462" s="164" t="s">
        <v>314</v>
      </c>
      <c r="I462" s="216"/>
      <c r="J462" s="166" t="s">
        <v>2140</v>
      </c>
      <c r="K462" s="166" t="s">
        <v>2143</v>
      </c>
      <c r="L462" s="167"/>
    </row>
    <row r="463" spans="1:12" s="102" customFormat="1" ht="28.5" customHeight="1">
      <c r="A463" s="66">
        <v>4</v>
      </c>
      <c r="B463" s="176" t="str">
        <f t="shared" si="48"/>
        <v>800M-3-5</v>
      </c>
      <c r="C463" s="161">
        <v>766</v>
      </c>
      <c r="D463" s="161"/>
      <c r="E463" s="162">
        <v>34545</v>
      </c>
      <c r="F463" s="163" t="s">
        <v>1877</v>
      </c>
      <c r="G463" s="168" t="s">
        <v>1874</v>
      </c>
      <c r="H463" s="164" t="s">
        <v>120</v>
      </c>
      <c r="I463" s="216"/>
      <c r="J463" s="166" t="s">
        <v>2141</v>
      </c>
      <c r="K463" s="166" t="s">
        <v>2143</v>
      </c>
      <c r="L463" s="167"/>
    </row>
    <row r="464" spans="1:12" s="102" customFormat="1" ht="28.5" customHeight="1">
      <c r="A464" s="66">
        <v>5</v>
      </c>
      <c r="B464" s="176" t="str">
        <f t="shared" si="48"/>
        <v>1500M-2-2</v>
      </c>
      <c r="C464" s="161">
        <v>766</v>
      </c>
      <c r="D464" s="161"/>
      <c r="E464" s="162">
        <v>34545</v>
      </c>
      <c r="F464" s="163" t="s">
        <v>1877</v>
      </c>
      <c r="G464" s="168" t="s">
        <v>1874</v>
      </c>
      <c r="H464" s="164" t="s">
        <v>229</v>
      </c>
      <c r="I464" s="216"/>
      <c r="J464" s="166" t="s">
        <v>2145</v>
      </c>
      <c r="K464" s="166" t="s">
        <v>2145</v>
      </c>
      <c r="L464" s="167"/>
    </row>
    <row r="465" spans="1:12" s="102" customFormat="1" ht="28.5" customHeight="1">
      <c r="A465" s="66">
        <v>6</v>
      </c>
      <c r="B465" s="176" t="str">
        <f t="shared" si="48"/>
        <v>5000M-2-5</v>
      </c>
      <c r="C465" s="161">
        <v>771</v>
      </c>
      <c r="D465" s="161"/>
      <c r="E465" s="162">
        <v>34529</v>
      </c>
      <c r="F465" s="163" t="s">
        <v>1878</v>
      </c>
      <c r="G465" s="168" t="s">
        <v>1874</v>
      </c>
      <c r="H465" s="164" t="s">
        <v>355</v>
      </c>
      <c r="I465" s="216"/>
      <c r="J465" s="166" t="s">
        <v>2145</v>
      </c>
      <c r="K465" s="166" t="s">
        <v>2143</v>
      </c>
      <c r="L465" s="167"/>
    </row>
    <row r="466" spans="1:12" s="102" customFormat="1" ht="28.5" customHeight="1">
      <c r="A466" s="66">
        <v>7</v>
      </c>
      <c r="B466" s="176" t="str">
        <f t="shared" si="48"/>
        <v>110M.ENG-2-2</v>
      </c>
      <c r="C466" s="161">
        <v>765</v>
      </c>
      <c r="D466" s="161"/>
      <c r="E466" s="162">
        <v>32324</v>
      </c>
      <c r="F466" s="163" t="s">
        <v>1875</v>
      </c>
      <c r="G466" s="168" t="s">
        <v>1874</v>
      </c>
      <c r="H466" s="164" t="s">
        <v>492</v>
      </c>
      <c r="I466" s="216"/>
      <c r="J466" s="166" t="s">
        <v>2145</v>
      </c>
      <c r="K466" s="166" t="s">
        <v>2145</v>
      </c>
      <c r="L466" s="167"/>
    </row>
    <row r="467" spans="1:12" s="102" customFormat="1" ht="28.5" customHeight="1">
      <c r="A467" s="66">
        <v>8</v>
      </c>
      <c r="B467" s="176" t="str">
        <f t="shared" si="48"/>
        <v>400M.ENG-3-6</v>
      </c>
      <c r="C467" s="161">
        <v>765</v>
      </c>
      <c r="D467" s="161"/>
      <c r="E467" s="162">
        <v>32324</v>
      </c>
      <c r="F467" s="163" t="s">
        <v>1875</v>
      </c>
      <c r="G467" s="168" t="s">
        <v>1874</v>
      </c>
      <c r="H467" s="164" t="s">
        <v>353</v>
      </c>
      <c r="I467" s="216"/>
      <c r="J467" s="166" t="s">
        <v>2141</v>
      </c>
      <c r="K467" s="166" t="s">
        <v>2142</v>
      </c>
      <c r="L467" s="167"/>
    </row>
    <row r="468" spans="1:12" s="102" customFormat="1" ht="28.5" customHeight="1">
      <c r="A468" s="66">
        <v>9</v>
      </c>
      <c r="B468" s="176" t="str">
        <f t="shared" si="48"/>
        <v>3000M.ENG-2-4</v>
      </c>
      <c r="C468" s="161">
        <v>778</v>
      </c>
      <c r="D468" s="161"/>
      <c r="E468" s="162">
        <v>33535</v>
      </c>
      <c r="F468" s="163" t="s">
        <v>1876</v>
      </c>
      <c r="G468" s="168" t="s">
        <v>1874</v>
      </c>
      <c r="H468" s="164" t="s">
        <v>356</v>
      </c>
      <c r="I468" s="165"/>
      <c r="J468" s="166" t="s">
        <v>2145</v>
      </c>
      <c r="K468" s="166" t="s">
        <v>2140</v>
      </c>
      <c r="L468" s="167"/>
    </row>
    <row r="469" spans="1:12" s="102" customFormat="1" ht="28.5" customHeight="1">
      <c r="A469" s="66">
        <v>10</v>
      </c>
      <c r="B469" s="176" t="str">
        <f t="shared" ref="B469:B476" si="49">CONCATENATE(H469,"-",L469)</f>
        <v>GÜLLEA-5</v>
      </c>
      <c r="C469" s="161">
        <v>776</v>
      </c>
      <c r="D469" s="161"/>
      <c r="E469" s="162">
        <v>33168</v>
      </c>
      <c r="F469" s="163" t="s">
        <v>1879</v>
      </c>
      <c r="G469" s="168" t="s">
        <v>1874</v>
      </c>
      <c r="H469" s="164" t="s">
        <v>2139</v>
      </c>
      <c r="I469" s="165"/>
      <c r="J469" s="166"/>
      <c r="K469" s="166"/>
      <c r="L469" s="167">
        <v>5</v>
      </c>
    </row>
    <row r="470" spans="1:12" s="102" customFormat="1" ht="28.5" customHeight="1">
      <c r="A470" s="66">
        <v>11</v>
      </c>
      <c r="B470" s="176" t="str">
        <f t="shared" si="49"/>
        <v>DİSKA-5</v>
      </c>
      <c r="C470" s="161">
        <v>775</v>
      </c>
      <c r="D470" s="161"/>
      <c r="E470" s="162">
        <v>33342</v>
      </c>
      <c r="F470" s="163" t="s">
        <v>1880</v>
      </c>
      <c r="G470" s="168" t="s">
        <v>1874</v>
      </c>
      <c r="H470" s="164" t="s">
        <v>2247</v>
      </c>
      <c r="I470" s="165"/>
      <c r="J470" s="166"/>
      <c r="K470" s="166"/>
      <c r="L470" s="167">
        <v>5</v>
      </c>
    </row>
    <row r="471" spans="1:12" s="102" customFormat="1" ht="28.5" customHeight="1">
      <c r="A471" s="66">
        <v>12</v>
      </c>
      <c r="B471" s="176" t="str">
        <f t="shared" si="49"/>
        <v>CİRİTA-5</v>
      </c>
      <c r="C471" s="161">
        <v>772</v>
      </c>
      <c r="D471" s="161"/>
      <c r="E471" s="162">
        <v>33725</v>
      </c>
      <c r="F471" s="163" t="s">
        <v>1881</v>
      </c>
      <c r="G471" s="168" t="s">
        <v>1874</v>
      </c>
      <c r="H471" s="164" t="s">
        <v>2135</v>
      </c>
      <c r="I471" s="165"/>
      <c r="J471" s="166"/>
      <c r="K471" s="166"/>
      <c r="L471" s="167">
        <v>5</v>
      </c>
    </row>
    <row r="472" spans="1:12" s="102" customFormat="1" ht="28.5" customHeight="1">
      <c r="A472" s="66">
        <v>13</v>
      </c>
      <c r="B472" s="176" t="str">
        <f t="shared" si="49"/>
        <v>ÇEKİÇ-14</v>
      </c>
      <c r="C472" s="161">
        <v>767</v>
      </c>
      <c r="D472" s="161"/>
      <c r="E472" s="162">
        <v>33736</v>
      </c>
      <c r="F472" s="163" t="s">
        <v>1882</v>
      </c>
      <c r="G472" s="168" t="s">
        <v>1874</v>
      </c>
      <c r="H472" s="164" t="s">
        <v>357</v>
      </c>
      <c r="I472" s="165"/>
      <c r="J472" s="166"/>
      <c r="K472" s="166"/>
      <c r="L472" s="167">
        <v>14</v>
      </c>
    </row>
    <row r="473" spans="1:12" s="102" customFormat="1" ht="28.5" customHeight="1">
      <c r="A473" s="66">
        <v>14</v>
      </c>
      <c r="B473" s="176" t="str">
        <f t="shared" si="49"/>
        <v>UZUNA-5</v>
      </c>
      <c r="C473" s="161">
        <v>772</v>
      </c>
      <c r="D473" s="161"/>
      <c r="E473" s="162">
        <v>33725</v>
      </c>
      <c r="F473" s="163" t="s">
        <v>1881</v>
      </c>
      <c r="G473" s="168" t="s">
        <v>1874</v>
      </c>
      <c r="H473" s="164" t="s">
        <v>2239</v>
      </c>
      <c r="I473" s="165"/>
      <c r="J473" s="166"/>
      <c r="K473" s="166"/>
      <c r="L473" s="167">
        <v>5</v>
      </c>
    </row>
    <row r="474" spans="1:12" s="102" customFormat="1" ht="28.5" customHeight="1">
      <c r="A474" s="66">
        <v>15</v>
      </c>
      <c r="B474" s="176" t="str">
        <f t="shared" si="49"/>
        <v>ÜÇADIMA-5</v>
      </c>
      <c r="C474" s="161">
        <v>768</v>
      </c>
      <c r="D474" s="161"/>
      <c r="E474" s="162">
        <v>34125</v>
      </c>
      <c r="F474" s="163" t="s">
        <v>1883</v>
      </c>
      <c r="G474" s="168" t="s">
        <v>1874</v>
      </c>
      <c r="H474" s="164" t="s">
        <v>2137</v>
      </c>
      <c r="I474" s="165"/>
      <c r="J474" s="166"/>
      <c r="K474" s="166"/>
      <c r="L474" s="167">
        <v>5</v>
      </c>
    </row>
    <row r="475" spans="1:12" s="102" customFormat="1" ht="28.5" customHeight="1">
      <c r="A475" s="66">
        <v>16</v>
      </c>
      <c r="B475" s="176" t="str">
        <f t="shared" si="49"/>
        <v>YÜKSEKB-1</v>
      </c>
      <c r="C475" s="161">
        <v>774</v>
      </c>
      <c r="D475" s="161"/>
      <c r="E475" s="162">
        <v>32297</v>
      </c>
      <c r="F475" s="163" t="s">
        <v>1884</v>
      </c>
      <c r="G475" s="168" t="s">
        <v>1874</v>
      </c>
      <c r="H475" s="164" t="s">
        <v>2133</v>
      </c>
      <c r="I475" s="165" t="s">
        <v>2130</v>
      </c>
      <c r="J475" s="166"/>
      <c r="K475" s="166"/>
      <c r="L475" s="167">
        <v>1</v>
      </c>
    </row>
    <row r="476" spans="1:12" s="102" customFormat="1" ht="28.5" customHeight="1">
      <c r="A476" s="66">
        <v>17</v>
      </c>
      <c r="B476" s="219" t="str">
        <f t="shared" si="49"/>
        <v>SIRIK-10</v>
      </c>
      <c r="C476" s="212">
        <v>770</v>
      </c>
      <c r="D476" s="212"/>
      <c r="E476" s="213">
        <v>34746</v>
      </c>
      <c r="F476" s="214" t="s">
        <v>1885</v>
      </c>
      <c r="G476" s="168" t="s">
        <v>1874</v>
      </c>
      <c r="H476" s="215" t="s">
        <v>316</v>
      </c>
      <c r="I476" s="216"/>
      <c r="J476" s="217"/>
      <c r="K476" s="217"/>
      <c r="L476" s="218">
        <v>10</v>
      </c>
    </row>
    <row r="477" spans="1:12" s="102" customFormat="1" ht="63" customHeight="1">
      <c r="A477" s="66">
        <v>18</v>
      </c>
      <c r="B477" s="219" t="str">
        <f t="shared" ref="B477:B487" si="50">CONCATENATE(H477,"-",J477,"-",K477)</f>
        <v>4X100M-1-4</v>
      </c>
      <c r="C477" s="212" t="s">
        <v>2357</v>
      </c>
      <c r="D477" s="212"/>
      <c r="E477" s="213" t="s">
        <v>2358</v>
      </c>
      <c r="F477" s="214" t="s">
        <v>2356</v>
      </c>
      <c r="G477" s="168" t="s">
        <v>1874</v>
      </c>
      <c r="H477" s="215" t="s">
        <v>358</v>
      </c>
      <c r="I477" s="216"/>
      <c r="J477" s="217" t="s">
        <v>2144</v>
      </c>
      <c r="K477" s="217" t="s">
        <v>2140</v>
      </c>
      <c r="L477" s="218"/>
    </row>
    <row r="478" spans="1:12" s="102" customFormat="1" ht="63" customHeight="1">
      <c r="A478" s="66">
        <v>19</v>
      </c>
      <c r="B478" s="219" t="str">
        <f t="shared" si="50"/>
        <v>4X400M-2-3</v>
      </c>
      <c r="C478" s="212" t="s">
        <v>2463</v>
      </c>
      <c r="D478" s="212"/>
      <c r="E478" s="511" t="s">
        <v>2460</v>
      </c>
      <c r="F478" s="512" t="s">
        <v>2462</v>
      </c>
      <c r="G478" s="168" t="s">
        <v>1874</v>
      </c>
      <c r="H478" s="215" t="s">
        <v>359</v>
      </c>
      <c r="I478" s="216"/>
      <c r="J478" s="217" t="s">
        <v>2145</v>
      </c>
      <c r="K478" s="217" t="s">
        <v>2141</v>
      </c>
      <c r="L478" s="218"/>
    </row>
    <row r="479" spans="1:12" s="102" customFormat="1" ht="28.5" customHeight="1">
      <c r="A479" s="66">
        <v>1</v>
      </c>
      <c r="B479" s="176" t="str">
        <f t="shared" si="50"/>
        <v>100M-1-2</v>
      </c>
      <c r="C479" s="161">
        <v>783</v>
      </c>
      <c r="D479" s="161"/>
      <c r="E479" s="162">
        <v>32921</v>
      </c>
      <c r="F479" s="163" t="s">
        <v>1886</v>
      </c>
      <c r="G479" s="168" t="s">
        <v>1887</v>
      </c>
      <c r="H479" s="164" t="s">
        <v>146</v>
      </c>
      <c r="I479" s="216"/>
      <c r="J479" s="166" t="s">
        <v>2144</v>
      </c>
      <c r="K479" s="166" t="s">
        <v>2145</v>
      </c>
      <c r="L479" s="167"/>
    </row>
    <row r="480" spans="1:12" s="102" customFormat="1" ht="28.5" customHeight="1">
      <c r="A480" s="66">
        <v>2</v>
      </c>
      <c r="B480" s="176" t="str">
        <f t="shared" si="50"/>
        <v>200M-1-2</v>
      </c>
      <c r="C480" s="161">
        <v>781</v>
      </c>
      <c r="D480" s="161"/>
      <c r="E480" s="162">
        <v>35321</v>
      </c>
      <c r="F480" s="163" t="s">
        <v>1888</v>
      </c>
      <c r="G480" s="168" t="s">
        <v>1887</v>
      </c>
      <c r="H480" s="164" t="s">
        <v>313</v>
      </c>
      <c r="I480" s="216"/>
      <c r="J480" s="166" t="s">
        <v>2144</v>
      </c>
      <c r="K480" s="166" t="s">
        <v>2145</v>
      </c>
      <c r="L480" s="167"/>
    </row>
    <row r="481" spans="1:12" s="102" customFormat="1" ht="28.5" customHeight="1">
      <c r="A481" s="66">
        <v>3</v>
      </c>
      <c r="B481" s="176" t="str">
        <f t="shared" si="50"/>
        <v>400M-4-6</v>
      </c>
      <c r="C481" s="161">
        <v>781</v>
      </c>
      <c r="D481" s="161"/>
      <c r="E481" s="162">
        <v>35321</v>
      </c>
      <c r="F481" s="163" t="s">
        <v>1888</v>
      </c>
      <c r="G481" s="168" t="s">
        <v>1887</v>
      </c>
      <c r="H481" s="164" t="s">
        <v>314</v>
      </c>
      <c r="I481" s="216"/>
      <c r="J481" s="166" t="s">
        <v>2140</v>
      </c>
      <c r="K481" s="166" t="s">
        <v>2142</v>
      </c>
      <c r="L481" s="167"/>
    </row>
    <row r="482" spans="1:12" s="102" customFormat="1" ht="28.5" customHeight="1">
      <c r="A482" s="66">
        <v>4</v>
      </c>
      <c r="B482" s="176" t="str">
        <f t="shared" si="50"/>
        <v>800M-3-6</v>
      </c>
      <c r="C482" s="161">
        <v>783</v>
      </c>
      <c r="D482" s="161"/>
      <c r="E482" s="162">
        <v>32921</v>
      </c>
      <c r="F482" s="163" t="s">
        <v>1886</v>
      </c>
      <c r="G482" s="168" t="s">
        <v>1887</v>
      </c>
      <c r="H482" s="164" t="s">
        <v>120</v>
      </c>
      <c r="I482" s="216"/>
      <c r="J482" s="166" t="s">
        <v>2141</v>
      </c>
      <c r="K482" s="166" t="s">
        <v>2142</v>
      </c>
      <c r="L482" s="167"/>
    </row>
    <row r="483" spans="1:12" s="102" customFormat="1" ht="28.5" customHeight="1">
      <c r="A483" s="66">
        <v>5</v>
      </c>
      <c r="B483" s="176" t="str">
        <f t="shared" si="50"/>
        <v>1500M-2-3</v>
      </c>
      <c r="C483" s="161">
        <v>790</v>
      </c>
      <c r="D483" s="161"/>
      <c r="E483" s="162">
        <v>34556</v>
      </c>
      <c r="F483" s="163" t="s">
        <v>1889</v>
      </c>
      <c r="G483" s="168" t="s">
        <v>1887</v>
      </c>
      <c r="H483" s="164" t="s">
        <v>229</v>
      </c>
      <c r="I483" s="216"/>
      <c r="J483" s="166" t="s">
        <v>2145</v>
      </c>
      <c r="K483" s="166" t="s">
        <v>2141</v>
      </c>
      <c r="L483" s="167"/>
    </row>
    <row r="484" spans="1:12" s="102" customFormat="1" ht="28.5" customHeight="1">
      <c r="A484" s="66">
        <v>6</v>
      </c>
      <c r="B484" s="176" t="str">
        <f t="shared" si="50"/>
        <v>5000M-1-5</v>
      </c>
      <c r="C484" s="161">
        <v>786</v>
      </c>
      <c r="D484" s="161"/>
      <c r="E484" s="162">
        <v>33608</v>
      </c>
      <c r="F484" s="163" t="s">
        <v>1890</v>
      </c>
      <c r="G484" s="168" t="s">
        <v>1887</v>
      </c>
      <c r="H484" s="164" t="s">
        <v>355</v>
      </c>
      <c r="I484" s="216"/>
      <c r="J484" s="166" t="s">
        <v>2144</v>
      </c>
      <c r="K484" s="166" t="s">
        <v>2143</v>
      </c>
      <c r="L484" s="167"/>
    </row>
    <row r="485" spans="1:12" s="102" customFormat="1" ht="28.5" customHeight="1">
      <c r="A485" s="66">
        <v>7</v>
      </c>
      <c r="B485" s="176" t="str">
        <f t="shared" si="50"/>
        <v>110M.ENG-1-2</v>
      </c>
      <c r="C485" s="161">
        <v>784</v>
      </c>
      <c r="D485" s="161"/>
      <c r="E485" s="162">
        <v>35226</v>
      </c>
      <c r="F485" s="163" t="s">
        <v>1891</v>
      </c>
      <c r="G485" s="168" t="s">
        <v>1887</v>
      </c>
      <c r="H485" s="164" t="s">
        <v>492</v>
      </c>
      <c r="I485" s="216"/>
      <c r="J485" s="166" t="s">
        <v>2144</v>
      </c>
      <c r="K485" s="166" t="s">
        <v>2145</v>
      </c>
      <c r="L485" s="167"/>
    </row>
    <row r="486" spans="1:12" s="102" customFormat="1" ht="28.5" customHeight="1">
      <c r="A486" s="66">
        <v>8</v>
      </c>
      <c r="B486" s="176" t="str">
        <f t="shared" si="50"/>
        <v>400M.ENG-4-1</v>
      </c>
      <c r="C486" s="161">
        <v>782</v>
      </c>
      <c r="D486" s="161"/>
      <c r="E486" s="162">
        <v>35217</v>
      </c>
      <c r="F486" s="163" t="s">
        <v>1892</v>
      </c>
      <c r="G486" s="168" t="s">
        <v>1887</v>
      </c>
      <c r="H486" s="164" t="s">
        <v>353</v>
      </c>
      <c r="I486" s="216"/>
      <c r="J486" s="166" t="s">
        <v>2140</v>
      </c>
      <c r="K486" s="166" t="s">
        <v>2144</v>
      </c>
      <c r="L486" s="167"/>
    </row>
    <row r="487" spans="1:12" s="102" customFormat="1" ht="28.5" customHeight="1">
      <c r="A487" s="66">
        <v>9</v>
      </c>
      <c r="B487" s="176" t="str">
        <f t="shared" si="50"/>
        <v>3000M.ENG-1-2</v>
      </c>
      <c r="C487" s="161">
        <v>780</v>
      </c>
      <c r="D487" s="161"/>
      <c r="E487" s="162">
        <v>33530</v>
      </c>
      <c r="F487" s="163" t="s">
        <v>1893</v>
      </c>
      <c r="G487" s="168" t="s">
        <v>1887</v>
      </c>
      <c r="H487" s="164" t="s">
        <v>356</v>
      </c>
      <c r="I487" s="165"/>
      <c r="J487" s="166" t="s">
        <v>2144</v>
      </c>
      <c r="K487" s="166" t="s">
        <v>2145</v>
      </c>
      <c r="L487" s="167"/>
    </row>
    <row r="488" spans="1:12" s="102" customFormat="1" ht="28.5" customHeight="1">
      <c r="A488" s="66">
        <v>10</v>
      </c>
      <c r="B488" s="176" t="str">
        <f t="shared" ref="B488:B495" si="51">CONCATENATE(H488,"-",L488)</f>
        <v>GÜLLEA-1</v>
      </c>
      <c r="C488" s="161">
        <v>779</v>
      </c>
      <c r="D488" s="161"/>
      <c r="E488" s="162">
        <v>35311</v>
      </c>
      <c r="F488" s="163" t="s">
        <v>1894</v>
      </c>
      <c r="G488" s="168" t="s">
        <v>1887</v>
      </c>
      <c r="H488" s="164" t="s">
        <v>2139</v>
      </c>
      <c r="I488" s="165"/>
      <c r="J488" s="166"/>
      <c r="K488" s="166"/>
      <c r="L488" s="167">
        <v>1</v>
      </c>
    </row>
    <row r="489" spans="1:12" s="102" customFormat="1" ht="28.5" customHeight="1">
      <c r="A489" s="66">
        <v>11</v>
      </c>
      <c r="B489" s="176" t="str">
        <f t="shared" si="51"/>
        <v>DİSKA-1</v>
      </c>
      <c r="C489" s="161">
        <v>789</v>
      </c>
      <c r="D489" s="161"/>
      <c r="E489" s="162">
        <v>34378</v>
      </c>
      <c r="F489" s="163" t="s">
        <v>1895</v>
      </c>
      <c r="G489" s="168" t="s">
        <v>1887</v>
      </c>
      <c r="H489" s="164" t="s">
        <v>2247</v>
      </c>
      <c r="I489" s="165"/>
      <c r="J489" s="166"/>
      <c r="K489" s="166"/>
      <c r="L489" s="167">
        <v>1</v>
      </c>
    </row>
    <row r="490" spans="1:12" s="102" customFormat="1" ht="28.5" customHeight="1">
      <c r="A490" s="66">
        <v>12</v>
      </c>
      <c r="B490" s="176" t="str">
        <f t="shared" si="51"/>
        <v>CİRİTA-1</v>
      </c>
      <c r="C490" s="161">
        <v>785</v>
      </c>
      <c r="D490" s="161"/>
      <c r="E490" s="162">
        <v>33369</v>
      </c>
      <c r="F490" s="163" t="s">
        <v>1896</v>
      </c>
      <c r="G490" s="168" t="s">
        <v>1887</v>
      </c>
      <c r="H490" s="164" t="s">
        <v>2135</v>
      </c>
      <c r="I490" s="165"/>
      <c r="J490" s="166"/>
      <c r="K490" s="166"/>
      <c r="L490" s="167">
        <v>1</v>
      </c>
    </row>
    <row r="491" spans="1:12" s="102" customFormat="1" ht="28.5" customHeight="1">
      <c r="A491" s="66">
        <v>13</v>
      </c>
      <c r="B491" s="176" t="str">
        <f t="shared" si="51"/>
        <v>ÇEKİÇ-15</v>
      </c>
      <c r="C491" s="161">
        <v>789</v>
      </c>
      <c r="D491" s="161"/>
      <c r="E491" s="162">
        <v>34378</v>
      </c>
      <c r="F491" s="163" t="s">
        <v>1895</v>
      </c>
      <c r="G491" s="168" t="s">
        <v>1887</v>
      </c>
      <c r="H491" s="164" t="s">
        <v>357</v>
      </c>
      <c r="I491" s="165"/>
      <c r="J491" s="166"/>
      <c r="K491" s="166"/>
      <c r="L491" s="167">
        <v>15</v>
      </c>
    </row>
    <row r="492" spans="1:12" s="102" customFormat="1" ht="28.5" customHeight="1">
      <c r="A492" s="66">
        <v>14</v>
      </c>
      <c r="B492" s="176" t="str">
        <f t="shared" si="51"/>
        <v>UZUNA-1</v>
      </c>
      <c r="C492" s="161">
        <v>787</v>
      </c>
      <c r="D492" s="161"/>
      <c r="E492" s="162">
        <v>32888</v>
      </c>
      <c r="F492" s="163" t="s">
        <v>1897</v>
      </c>
      <c r="G492" s="168" t="s">
        <v>1887</v>
      </c>
      <c r="H492" s="164" t="s">
        <v>2239</v>
      </c>
      <c r="I492" s="165"/>
      <c r="J492" s="166"/>
      <c r="K492" s="166"/>
      <c r="L492" s="167">
        <v>1</v>
      </c>
    </row>
    <row r="493" spans="1:12" s="102" customFormat="1" ht="28.5" customHeight="1">
      <c r="A493" s="66">
        <v>15</v>
      </c>
      <c r="B493" s="176" t="str">
        <f t="shared" si="51"/>
        <v>ÜÇADIMA-1</v>
      </c>
      <c r="C493" s="161">
        <v>787</v>
      </c>
      <c r="D493" s="161"/>
      <c r="E493" s="162">
        <v>32888</v>
      </c>
      <c r="F493" s="163" t="s">
        <v>1897</v>
      </c>
      <c r="G493" s="168" t="s">
        <v>1887</v>
      </c>
      <c r="H493" s="164" t="s">
        <v>2137</v>
      </c>
      <c r="I493" s="165"/>
      <c r="J493" s="166"/>
      <c r="K493" s="166"/>
      <c r="L493" s="167">
        <v>1</v>
      </c>
    </row>
    <row r="494" spans="1:12" s="102" customFormat="1" ht="28.5" customHeight="1">
      <c r="A494" s="66">
        <v>16</v>
      </c>
      <c r="B494" s="176" t="str">
        <f t="shared" si="51"/>
        <v>YÜKSEKB-11</v>
      </c>
      <c r="C494" s="161">
        <v>788</v>
      </c>
      <c r="D494" s="161"/>
      <c r="E494" s="162">
        <v>34444</v>
      </c>
      <c r="F494" s="163" t="s">
        <v>1898</v>
      </c>
      <c r="G494" s="168" t="s">
        <v>1887</v>
      </c>
      <c r="H494" s="164" t="s">
        <v>2133</v>
      </c>
      <c r="I494" s="165" t="s">
        <v>2131</v>
      </c>
      <c r="J494" s="166"/>
      <c r="K494" s="166"/>
      <c r="L494" s="167">
        <v>11</v>
      </c>
    </row>
    <row r="495" spans="1:12" s="102" customFormat="1" ht="28.5" customHeight="1">
      <c r="A495" s="66">
        <v>17</v>
      </c>
      <c r="B495" s="219" t="str">
        <f t="shared" si="51"/>
        <v>SIRIK-11</v>
      </c>
      <c r="C495" s="212">
        <v>791</v>
      </c>
      <c r="D495" s="212"/>
      <c r="E495" s="213">
        <v>35217</v>
      </c>
      <c r="F495" s="214" t="s">
        <v>1899</v>
      </c>
      <c r="G495" s="168" t="s">
        <v>1887</v>
      </c>
      <c r="H495" s="215" t="s">
        <v>316</v>
      </c>
      <c r="I495" s="216"/>
      <c r="J495" s="217"/>
      <c r="K495" s="217"/>
      <c r="L495" s="218">
        <v>11</v>
      </c>
    </row>
    <row r="496" spans="1:12" s="102" customFormat="1" ht="63" customHeight="1">
      <c r="A496" s="66">
        <v>18</v>
      </c>
      <c r="B496" s="219" t="str">
        <f t="shared" ref="B496:B506" si="52">CONCATENATE(H496,"-",J496,"-",K496)</f>
        <v>4X100M-4-5</v>
      </c>
      <c r="C496" s="212" t="s">
        <v>2368</v>
      </c>
      <c r="D496" s="212"/>
      <c r="E496" s="213" t="s">
        <v>1900</v>
      </c>
      <c r="F496" s="214" t="s">
        <v>2367</v>
      </c>
      <c r="G496" s="168" t="s">
        <v>1887</v>
      </c>
      <c r="H496" s="215" t="s">
        <v>358</v>
      </c>
      <c r="I496" s="216"/>
      <c r="J496" s="217" t="s">
        <v>2140</v>
      </c>
      <c r="K496" s="217" t="s">
        <v>2143</v>
      </c>
      <c r="L496" s="218"/>
    </row>
    <row r="497" spans="1:12" s="102" customFormat="1" ht="63" customHeight="1">
      <c r="A497" s="66">
        <v>19</v>
      </c>
      <c r="B497" s="219" t="str">
        <f t="shared" si="52"/>
        <v>4X400M-4-2</v>
      </c>
      <c r="C497" s="212" t="s">
        <v>2448</v>
      </c>
      <c r="D497" s="212"/>
      <c r="E497" s="511" t="s">
        <v>1901</v>
      </c>
      <c r="F497" s="512" t="s">
        <v>2447</v>
      </c>
      <c r="G497" s="168" t="s">
        <v>1887</v>
      </c>
      <c r="H497" s="215" t="s">
        <v>359</v>
      </c>
      <c r="I497" s="216"/>
      <c r="J497" s="217" t="s">
        <v>2140</v>
      </c>
      <c r="K497" s="217" t="s">
        <v>2145</v>
      </c>
      <c r="L497" s="218"/>
    </row>
    <row r="498" spans="1:12" s="102" customFormat="1" ht="28.5" customHeight="1">
      <c r="A498" s="66">
        <v>1</v>
      </c>
      <c r="B498" s="176" t="str">
        <f t="shared" si="52"/>
        <v>100M-2-3</v>
      </c>
      <c r="C498" s="161">
        <v>792</v>
      </c>
      <c r="D498" s="161"/>
      <c r="E498" s="162">
        <v>33986</v>
      </c>
      <c r="F498" s="163" t="s">
        <v>1902</v>
      </c>
      <c r="G498" s="168" t="s">
        <v>1903</v>
      </c>
      <c r="H498" s="164" t="s">
        <v>146</v>
      </c>
      <c r="I498" s="216"/>
      <c r="J498" s="166" t="s">
        <v>2145</v>
      </c>
      <c r="K498" s="166" t="s">
        <v>2141</v>
      </c>
      <c r="L498" s="167"/>
    </row>
    <row r="499" spans="1:12" s="102" customFormat="1" ht="28.5" customHeight="1">
      <c r="A499" s="66">
        <v>2</v>
      </c>
      <c r="B499" s="176" t="str">
        <f t="shared" si="52"/>
        <v>200M-2-3</v>
      </c>
      <c r="C499" s="161">
        <v>792</v>
      </c>
      <c r="D499" s="161"/>
      <c r="E499" s="162">
        <v>33986</v>
      </c>
      <c r="F499" s="163" t="s">
        <v>1902</v>
      </c>
      <c r="G499" s="168" t="s">
        <v>1903</v>
      </c>
      <c r="H499" s="164" t="s">
        <v>313</v>
      </c>
      <c r="I499" s="216"/>
      <c r="J499" s="166" t="s">
        <v>2145</v>
      </c>
      <c r="K499" s="166" t="s">
        <v>2141</v>
      </c>
      <c r="L499" s="167"/>
    </row>
    <row r="500" spans="1:12" s="102" customFormat="1" ht="28.5" customHeight="1">
      <c r="A500" s="66">
        <v>3</v>
      </c>
      <c r="B500" s="176" t="str">
        <f t="shared" si="52"/>
        <v>400M-5-1</v>
      </c>
      <c r="C500" s="161">
        <v>803</v>
      </c>
      <c r="D500" s="161"/>
      <c r="E500" s="162">
        <v>35161</v>
      </c>
      <c r="F500" s="163" t="s">
        <v>1904</v>
      </c>
      <c r="G500" s="168" t="s">
        <v>1903</v>
      </c>
      <c r="H500" s="164" t="s">
        <v>314</v>
      </c>
      <c r="I500" s="216"/>
      <c r="J500" s="166" t="s">
        <v>2143</v>
      </c>
      <c r="K500" s="166" t="s">
        <v>2144</v>
      </c>
      <c r="L500" s="167"/>
    </row>
    <row r="501" spans="1:12" s="102" customFormat="1" ht="28.5" customHeight="1">
      <c r="A501" s="66">
        <v>4</v>
      </c>
      <c r="B501" s="176" t="str">
        <f t="shared" si="52"/>
        <v>800M-3-7</v>
      </c>
      <c r="C501" s="161">
        <v>803</v>
      </c>
      <c r="D501" s="161"/>
      <c r="E501" s="162">
        <v>35161</v>
      </c>
      <c r="F501" s="163" t="s">
        <v>1904</v>
      </c>
      <c r="G501" s="168" t="s">
        <v>1903</v>
      </c>
      <c r="H501" s="164" t="s">
        <v>120</v>
      </c>
      <c r="I501" s="216"/>
      <c r="J501" s="166" t="s">
        <v>2141</v>
      </c>
      <c r="K501" s="166" t="s">
        <v>2146</v>
      </c>
      <c r="L501" s="167"/>
    </row>
    <row r="502" spans="1:12" s="102" customFormat="1" ht="28.5" customHeight="1">
      <c r="A502" s="66">
        <v>5</v>
      </c>
      <c r="B502" s="176" t="str">
        <f t="shared" si="52"/>
        <v>1500M-2-4</v>
      </c>
      <c r="C502" s="161">
        <v>795</v>
      </c>
      <c r="D502" s="161"/>
      <c r="E502" s="162">
        <v>32874</v>
      </c>
      <c r="F502" s="163" t="s">
        <v>1905</v>
      </c>
      <c r="G502" s="168" t="s">
        <v>1903</v>
      </c>
      <c r="H502" s="164" t="s">
        <v>229</v>
      </c>
      <c r="I502" s="216"/>
      <c r="J502" s="166" t="s">
        <v>2145</v>
      </c>
      <c r="K502" s="166" t="s">
        <v>2140</v>
      </c>
      <c r="L502" s="167"/>
    </row>
    <row r="503" spans="1:12" s="102" customFormat="1" ht="28.5" customHeight="1">
      <c r="A503" s="66">
        <v>6</v>
      </c>
      <c r="B503" s="176" t="str">
        <f t="shared" si="52"/>
        <v>5000M-2-7</v>
      </c>
      <c r="C503" s="161">
        <v>798</v>
      </c>
      <c r="D503" s="161"/>
      <c r="E503" s="162">
        <v>33970</v>
      </c>
      <c r="F503" s="163" t="s">
        <v>1906</v>
      </c>
      <c r="G503" s="168" t="s">
        <v>1903</v>
      </c>
      <c r="H503" s="164" t="s">
        <v>355</v>
      </c>
      <c r="I503" s="216"/>
      <c r="J503" s="166" t="s">
        <v>2145</v>
      </c>
      <c r="K503" s="166" t="s">
        <v>2146</v>
      </c>
      <c r="L503" s="167"/>
    </row>
    <row r="504" spans="1:12" s="102" customFormat="1" ht="28.5" customHeight="1">
      <c r="A504" s="66">
        <v>7</v>
      </c>
      <c r="B504" s="176" t="str">
        <f t="shared" si="52"/>
        <v>110M.ENG-2-3</v>
      </c>
      <c r="C504" s="161">
        <v>799</v>
      </c>
      <c r="D504" s="161"/>
      <c r="E504" s="162">
        <v>34795</v>
      </c>
      <c r="F504" s="163" t="s">
        <v>1907</v>
      </c>
      <c r="G504" s="168" t="s">
        <v>1903</v>
      </c>
      <c r="H504" s="164" t="s">
        <v>492</v>
      </c>
      <c r="I504" s="216"/>
      <c r="J504" s="166" t="s">
        <v>2145</v>
      </c>
      <c r="K504" s="166" t="s">
        <v>2141</v>
      </c>
      <c r="L504" s="167"/>
    </row>
    <row r="505" spans="1:12" s="102" customFormat="1" ht="28.5" customHeight="1">
      <c r="A505" s="66">
        <v>8</v>
      </c>
      <c r="B505" s="176" t="str">
        <f t="shared" si="52"/>
        <v>400M.ENG-4-2</v>
      </c>
      <c r="C505" s="161">
        <v>797</v>
      </c>
      <c r="D505" s="161"/>
      <c r="E505" s="162">
        <v>32552</v>
      </c>
      <c r="F505" s="163" t="s">
        <v>1908</v>
      </c>
      <c r="G505" s="168" t="s">
        <v>1903</v>
      </c>
      <c r="H505" s="164" t="s">
        <v>353</v>
      </c>
      <c r="I505" s="216"/>
      <c r="J505" s="166" t="s">
        <v>2140</v>
      </c>
      <c r="K505" s="166" t="s">
        <v>2145</v>
      </c>
      <c r="L505" s="167"/>
    </row>
    <row r="506" spans="1:12" s="102" customFormat="1" ht="28.5" customHeight="1">
      <c r="A506" s="66">
        <v>9</v>
      </c>
      <c r="B506" s="176" t="str">
        <f t="shared" si="52"/>
        <v>3000M.ENG-2-6</v>
      </c>
      <c r="C506" s="161">
        <v>795</v>
      </c>
      <c r="D506" s="161"/>
      <c r="E506" s="162">
        <v>32874</v>
      </c>
      <c r="F506" s="163" t="s">
        <v>1905</v>
      </c>
      <c r="G506" s="168" t="s">
        <v>1903</v>
      </c>
      <c r="H506" s="164" t="s">
        <v>356</v>
      </c>
      <c r="I506" s="165"/>
      <c r="J506" s="166" t="s">
        <v>2145</v>
      </c>
      <c r="K506" s="166" t="s">
        <v>2142</v>
      </c>
      <c r="L506" s="167"/>
    </row>
    <row r="507" spans="1:12" s="102" customFormat="1" ht="28.5" customHeight="1">
      <c r="A507" s="66">
        <v>10</v>
      </c>
      <c r="B507" s="176" t="str">
        <f t="shared" ref="B507:B514" si="53">CONCATENATE(H507,"-",L507)</f>
        <v>GÜLLEA-6</v>
      </c>
      <c r="C507" s="161">
        <v>793</v>
      </c>
      <c r="D507" s="161"/>
      <c r="E507" s="162">
        <v>34278</v>
      </c>
      <c r="F507" s="163" t="s">
        <v>1909</v>
      </c>
      <c r="G507" s="168" t="s">
        <v>1903</v>
      </c>
      <c r="H507" s="164" t="s">
        <v>2139</v>
      </c>
      <c r="I507" s="165"/>
      <c r="J507" s="166"/>
      <c r="K507" s="166"/>
      <c r="L507" s="167">
        <v>6</v>
      </c>
    </row>
    <row r="508" spans="1:12" s="102" customFormat="1" ht="28.5" customHeight="1">
      <c r="A508" s="66">
        <v>11</v>
      </c>
      <c r="B508" s="176" t="str">
        <f t="shared" si="53"/>
        <v>DİSKA-6</v>
      </c>
      <c r="C508" s="161">
        <v>793</v>
      </c>
      <c r="D508" s="161"/>
      <c r="E508" s="162">
        <v>34278</v>
      </c>
      <c r="F508" s="163" t="s">
        <v>1909</v>
      </c>
      <c r="G508" s="168" t="s">
        <v>1903</v>
      </c>
      <c r="H508" s="164" t="s">
        <v>2247</v>
      </c>
      <c r="I508" s="165"/>
      <c r="J508" s="166"/>
      <c r="K508" s="166"/>
      <c r="L508" s="167">
        <v>6</v>
      </c>
    </row>
    <row r="509" spans="1:12" s="102" customFormat="1" ht="28.5" customHeight="1">
      <c r="A509" s="66">
        <v>12</v>
      </c>
      <c r="B509" s="176" t="str">
        <f t="shared" si="53"/>
        <v>CİRİTA-6</v>
      </c>
      <c r="C509" s="161">
        <v>800</v>
      </c>
      <c r="D509" s="161"/>
      <c r="E509" s="162">
        <v>34359</v>
      </c>
      <c r="F509" s="163" t="s">
        <v>1910</v>
      </c>
      <c r="G509" s="168" t="s">
        <v>1903</v>
      </c>
      <c r="H509" s="164" t="s">
        <v>2135</v>
      </c>
      <c r="I509" s="165"/>
      <c r="J509" s="166"/>
      <c r="K509" s="166"/>
      <c r="L509" s="167">
        <v>6</v>
      </c>
    </row>
    <row r="510" spans="1:12" s="102" customFormat="1" ht="28.5" customHeight="1">
      <c r="A510" s="66">
        <v>13</v>
      </c>
      <c r="B510" s="176" t="str">
        <f t="shared" si="53"/>
        <v>ÇEKİÇ-16</v>
      </c>
      <c r="C510" s="161">
        <v>800</v>
      </c>
      <c r="D510" s="161"/>
      <c r="E510" s="162">
        <v>34359</v>
      </c>
      <c r="F510" s="163" t="s">
        <v>1910</v>
      </c>
      <c r="G510" s="168" t="s">
        <v>1903</v>
      </c>
      <c r="H510" s="164" t="s">
        <v>357</v>
      </c>
      <c r="I510" s="165"/>
      <c r="J510" s="166"/>
      <c r="K510" s="166"/>
      <c r="L510" s="167">
        <v>16</v>
      </c>
    </row>
    <row r="511" spans="1:12" s="102" customFormat="1" ht="28.5" customHeight="1">
      <c r="A511" s="66">
        <v>14</v>
      </c>
      <c r="B511" s="176" t="str">
        <f t="shared" si="53"/>
        <v>UZUNA-6</v>
      </c>
      <c r="C511" s="161">
        <v>794</v>
      </c>
      <c r="D511" s="161"/>
      <c r="E511" s="162">
        <v>33714</v>
      </c>
      <c r="F511" s="163" t="s">
        <v>1911</v>
      </c>
      <c r="G511" s="168" t="s">
        <v>1903</v>
      </c>
      <c r="H511" s="164" t="s">
        <v>2239</v>
      </c>
      <c r="I511" s="165"/>
      <c r="J511" s="166"/>
      <c r="K511" s="166"/>
      <c r="L511" s="167">
        <v>6</v>
      </c>
    </row>
    <row r="512" spans="1:12" s="102" customFormat="1" ht="28.5" customHeight="1">
      <c r="A512" s="66">
        <v>15</v>
      </c>
      <c r="B512" s="176" t="str">
        <f t="shared" si="53"/>
        <v>ÜÇADIMA-6</v>
      </c>
      <c r="C512" s="161">
        <v>796</v>
      </c>
      <c r="D512" s="161"/>
      <c r="E512" s="162">
        <v>34602</v>
      </c>
      <c r="F512" s="163" t="s">
        <v>1912</v>
      </c>
      <c r="G512" s="168" t="s">
        <v>1903</v>
      </c>
      <c r="H512" s="164" t="s">
        <v>2137</v>
      </c>
      <c r="I512" s="165"/>
      <c r="J512" s="166"/>
      <c r="K512" s="166"/>
      <c r="L512" s="167">
        <v>6</v>
      </c>
    </row>
    <row r="513" spans="1:12" s="102" customFormat="1" ht="28.5" customHeight="1">
      <c r="A513" s="66">
        <v>16</v>
      </c>
      <c r="B513" s="176" t="str">
        <f t="shared" si="53"/>
        <v>YÜKSEKA-7</v>
      </c>
      <c r="C513" s="161">
        <v>796</v>
      </c>
      <c r="D513" s="161"/>
      <c r="E513" s="162">
        <v>34602</v>
      </c>
      <c r="F513" s="163" t="s">
        <v>1912</v>
      </c>
      <c r="G513" s="168" t="s">
        <v>1903</v>
      </c>
      <c r="H513" s="164" t="s">
        <v>2132</v>
      </c>
      <c r="I513" s="165" t="s">
        <v>2053</v>
      </c>
      <c r="J513" s="166"/>
      <c r="K513" s="166"/>
      <c r="L513" s="167">
        <v>7</v>
      </c>
    </row>
    <row r="514" spans="1:12" s="102" customFormat="1" ht="28.5" customHeight="1">
      <c r="A514" s="66">
        <v>17</v>
      </c>
      <c r="B514" s="219" t="str">
        <f t="shared" si="53"/>
        <v>SIRIK-12</v>
      </c>
      <c r="C514" s="212">
        <v>801</v>
      </c>
      <c r="D514" s="212"/>
      <c r="E514" s="213">
        <v>34038</v>
      </c>
      <c r="F514" s="214" t="s">
        <v>1913</v>
      </c>
      <c r="G514" s="168" t="s">
        <v>1903</v>
      </c>
      <c r="H514" s="215" t="s">
        <v>316</v>
      </c>
      <c r="I514" s="216"/>
      <c r="J514" s="217"/>
      <c r="K514" s="217"/>
      <c r="L514" s="218">
        <v>12</v>
      </c>
    </row>
    <row r="515" spans="1:12" s="102" customFormat="1" ht="63" customHeight="1">
      <c r="A515" s="66">
        <v>18</v>
      </c>
      <c r="B515" s="219" t="str">
        <f t="shared" ref="B515:B525" si="54">CONCATENATE(H515,"-",J515,"-",K515)</f>
        <v>4X100M-2-6</v>
      </c>
      <c r="C515" s="212" t="s">
        <v>1914</v>
      </c>
      <c r="D515" s="212"/>
      <c r="E515" s="213" t="s">
        <v>2376</v>
      </c>
      <c r="F515" s="214" t="s">
        <v>1915</v>
      </c>
      <c r="G515" s="168" t="s">
        <v>1903</v>
      </c>
      <c r="H515" s="215" t="s">
        <v>358</v>
      </c>
      <c r="I515" s="216"/>
      <c r="J515" s="217" t="s">
        <v>2145</v>
      </c>
      <c r="K515" s="217" t="s">
        <v>2142</v>
      </c>
      <c r="L515" s="218"/>
    </row>
    <row r="516" spans="1:12" s="102" customFormat="1" ht="63" customHeight="1">
      <c r="A516" s="66">
        <v>19</v>
      </c>
      <c r="B516" s="219" t="str">
        <f t="shared" si="54"/>
        <v>4X400M-2-5</v>
      </c>
      <c r="C516" s="212" t="s">
        <v>2410</v>
      </c>
      <c r="D516" s="212"/>
      <c r="E516" s="511" t="s">
        <v>2411</v>
      </c>
      <c r="F516" s="512" t="s">
        <v>2409</v>
      </c>
      <c r="G516" s="168" t="s">
        <v>1903</v>
      </c>
      <c r="H516" s="215" t="s">
        <v>359</v>
      </c>
      <c r="I516" s="216"/>
      <c r="J516" s="217" t="s">
        <v>2145</v>
      </c>
      <c r="K516" s="217" t="s">
        <v>2143</v>
      </c>
      <c r="L516" s="218"/>
    </row>
    <row r="517" spans="1:12" s="102" customFormat="1" ht="28.5" customHeight="1">
      <c r="A517" s="66">
        <v>1</v>
      </c>
      <c r="B517" s="176" t="str">
        <f t="shared" si="54"/>
        <v>100M-4-1</v>
      </c>
      <c r="C517" s="161">
        <v>805</v>
      </c>
      <c r="D517" s="161"/>
      <c r="E517" s="162" t="s">
        <v>1916</v>
      </c>
      <c r="F517" s="163" t="s">
        <v>1917</v>
      </c>
      <c r="G517" s="168" t="s">
        <v>1918</v>
      </c>
      <c r="H517" s="164" t="s">
        <v>146</v>
      </c>
      <c r="I517" s="216"/>
      <c r="J517" s="166" t="s">
        <v>2140</v>
      </c>
      <c r="K517" s="166" t="s">
        <v>2144</v>
      </c>
      <c r="L517" s="167"/>
    </row>
    <row r="518" spans="1:12" s="102" customFormat="1" ht="28.5" customHeight="1">
      <c r="A518" s="66">
        <v>2</v>
      </c>
      <c r="B518" s="176" t="str">
        <f t="shared" si="54"/>
        <v>200M-4-1</v>
      </c>
      <c r="C518" s="161">
        <v>805</v>
      </c>
      <c r="D518" s="161"/>
      <c r="E518" s="162" t="s">
        <v>1916</v>
      </c>
      <c r="F518" s="163" t="s">
        <v>1917</v>
      </c>
      <c r="G518" s="168" t="s">
        <v>1918</v>
      </c>
      <c r="H518" s="164" t="s">
        <v>313</v>
      </c>
      <c r="I518" s="216"/>
      <c r="J518" s="166" t="s">
        <v>2140</v>
      </c>
      <c r="K518" s="166" t="s">
        <v>2144</v>
      </c>
      <c r="L518" s="167"/>
    </row>
    <row r="519" spans="1:12" s="102" customFormat="1" ht="28.5" customHeight="1">
      <c r="A519" s="66">
        <v>3</v>
      </c>
      <c r="B519" s="176" t="str">
        <f t="shared" si="54"/>
        <v>400M-5-2</v>
      </c>
      <c r="C519" s="161">
        <v>810</v>
      </c>
      <c r="D519" s="161"/>
      <c r="E519" s="162" t="s">
        <v>1919</v>
      </c>
      <c r="F519" s="163" t="s">
        <v>1920</v>
      </c>
      <c r="G519" s="168" t="s">
        <v>1918</v>
      </c>
      <c r="H519" s="164" t="s">
        <v>314</v>
      </c>
      <c r="I519" s="216"/>
      <c r="J519" s="166" t="s">
        <v>2143</v>
      </c>
      <c r="K519" s="166" t="s">
        <v>2145</v>
      </c>
      <c r="L519" s="167"/>
    </row>
    <row r="520" spans="1:12" s="102" customFormat="1" ht="28.5" customHeight="1">
      <c r="A520" s="66">
        <v>4</v>
      </c>
      <c r="B520" s="176" t="str">
        <f t="shared" si="54"/>
        <v>800M-3-8</v>
      </c>
      <c r="C520" s="161">
        <v>806</v>
      </c>
      <c r="D520" s="161"/>
      <c r="E520" s="162" t="s">
        <v>1921</v>
      </c>
      <c r="F520" s="163" t="s">
        <v>1922</v>
      </c>
      <c r="G520" s="168" t="s">
        <v>1918</v>
      </c>
      <c r="H520" s="164" t="s">
        <v>120</v>
      </c>
      <c r="I520" s="216"/>
      <c r="J520" s="166" t="s">
        <v>2141</v>
      </c>
      <c r="K520" s="166" t="s">
        <v>2147</v>
      </c>
      <c r="L520" s="167"/>
    </row>
    <row r="521" spans="1:12" s="102" customFormat="1" ht="28.5" customHeight="1">
      <c r="A521" s="66">
        <v>5</v>
      </c>
      <c r="B521" s="176" t="str">
        <f t="shared" si="54"/>
        <v>1500M-2-5</v>
      </c>
      <c r="C521" s="161">
        <v>806</v>
      </c>
      <c r="D521" s="161"/>
      <c r="E521" s="162" t="s">
        <v>1921</v>
      </c>
      <c r="F521" s="163" t="s">
        <v>1922</v>
      </c>
      <c r="G521" s="168" t="s">
        <v>1918</v>
      </c>
      <c r="H521" s="164" t="s">
        <v>229</v>
      </c>
      <c r="I521" s="216"/>
      <c r="J521" s="166" t="s">
        <v>2145</v>
      </c>
      <c r="K521" s="166" t="s">
        <v>2143</v>
      </c>
      <c r="L521" s="167"/>
    </row>
    <row r="522" spans="1:12" s="102" customFormat="1" ht="28.5" customHeight="1">
      <c r="A522" s="66">
        <v>6</v>
      </c>
      <c r="B522" s="176" t="str">
        <f t="shared" si="54"/>
        <v>5000M-2-8</v>
      </c>
      <c r="C522" s="161">
        <v>813</v>
      </c>
      <c r="D522" s="161"/>
      <c r="E522" s="162" t="s">
        <v>1923</v>
      </c>
      <c r="F522" s="163" t="s">
        <v>1924</v>
      </c>
      <c r="G522" s="168" t="s">
        <v>1918</v>
      </c>
      <c r="H522" s="164" t="s">
        <v>355</v>
      </c>
      <c r="I522" s="216"/>
      <c r="J522" s="166" t="s">
        <v>2145</v>
      </c>
      <c r="K522" s="166" t="s">
        <v>2147</v>
      </c>
      <c r="L522" s="167"/>
    </row>
    <row r="523" spans="1:12" s="102" customFormat="1" ht="28.5" customHeight="1">
      <c r="A523" s="66">
        <v>7</v>
      </c>
      <c r="B523" s="176" t="str">
        <f t="shared" si="54"/>
        <v>110M.ENG-4-1</v>
      </c>
      <c r="C523" s="161">
        <v>807</v>
      </c>
      <c r="D523" s="161"/>
      <c r="E523" s="162" t="s">
        <v>1925</v>
      </c>
      <c r="F523" s="163" t="s">
        <v>1926</v>
      </c>
      <c r="G523" s="168" t="s">
        <v>1918</v>
      </c>
      <c r="H523" s="164" t="s">
        <v>492</v>
      </c>
      <c r="I523" s="216"/>
      <c r="J523" s="166" t="s">
        <v>2140</v>
      </c>
      <c r="K523" s="166" t="s">
        <v>2144</v>
      </c>
      <c r="L523" s="167"/>
    </row>
    <row r="524" spans="1:12" s="102" customFormat="1" ht="28.5" customHeight="1">
      <c r="A524" s="66">
        <v>8</v>
      </c>
      <c r="B524" s="176" t="str">
        <f t="shared" si="54"/>
        <v>400M.ENG-4-3</v>
      </c>
      <c r="C524" s="161">
        <v>810</v>
      </c>
      <c r="D524" s="161"/>
      <c r="E524" s="162" t="s">
        <v>1919</v>
      </c>
      <c r="F524" s="163" t="s">
        <v>1920</v>
      </c>
      <c r="G524" s="168" t="s">
        <v>1918</v>
      </c>
      <c r="H524" s="164" t="s">
        <v>353</v>
      </c>
      <c r="I524" s="216"/>
      <c r="J524" s="166" t="s">
        <v>2140</v>
      </c>
      <c r="K524" s="166" t="s">
        <v>2141</v>
      </c>
      <c r="L524" s="167"/>
    </row>
    <row r="525" spans="1:12" s="102" customFormat="1" ht="28.5" customHeight="1">
      <c r="A525" s="66">
        <v>9</v>
      </c>
      <c r="B525" s="176" t="str">
        <f t="shared" si="54"/>
        <v>3000M.ENG-2-7</v>
      </c>
      <c r="C525" s="161">
        <v>807</v>
      </c>
      <c r="D525" s="161"/>
      <c r="E525" s="162" t="s">
        <v>1925</v>
      </c>
      <c r="F525" s="163" t="s">
        <v>1926</v>
      </c>
      <c r="G525" s="168" t="s">
        <v>1918</v>
      </c>
      <c r="H525" s="164" t="s">
        <v>356</v>
      </c>
      <c r="I525" s="165"/>
      <c r="J525" s="166" t="s">
        <v>2145</v>
      </c>
      <c r="K525" s="166" t="s">
        <v>2146</v>
      </c>
      <c r="L525" s="167"/>
    </row>
    <row r="526" spans="1:12" s="102" customFormat="1" ht="28.5" customHeight="1">
      <c r="A526" s="66">
        <v>10</v>
      </c>
      <c r="B526" s="176" t="str">
        <f t="shared" ref="B526:B533" si="55">CONCATENATE(H526,"-",L526)</f>
        <v>GÜLLEB-2</v>
      </c>
      <c r="C526" s="161">
        <v>811</v>
      </c>
      <c r="D526" s="161"/>
      <c r="E526" s="162" t="s">
        <v>1927</v>
      </c>
      <c r="F526" s="163" t="s">
        <v>1928</v>
      </c>
      <c r="G526" s="168" t="s">
        <v>1918</v>
      </c>
      <c r="H526" s="164" t="s">
        <v>2138</v>
      </c>
      <c r="I526" s="165"/>
      <c r="J526" s="166"/>
      <c r="K526" s="166"/>
      <c r="L526" s="167">
        <v>2</v>
      </c>
    </row>
    <row r="527" spans="1:12" s="102" customFormat="1" ht="28.5" customHeight="1">
      <c r="A527" s="66">
        <v>11</v>
      </c>
      <c r="B527" s="176" t="str">
        <f t="shared" si="55"/>
        <v>DİSKB-2</v>
      </c>
      <c r="C527" s="161">
        <v>809</v>
      </c>
      <c r="D527" s="161"/>
      <c r="E527" s="162" t="s">
        <v>1929</v>
      </c>
      <c r="F527" s="163" t="s">
        <v>1930</v>
      </c>
      <c r="G527" s="168" t="s">
        <v>1918</v>
      </c>
      <c r="H527" s="164" t="s">
        <v>2246</v>
      </c>
      <c r="I527" s="165"/>
      <c r="J527" s="166"/>
      <c r="K527" s="166"/>
      <c r="L527" s="167">
        <v>2</v>
      </c>
    </row>
    <row r="528" spans="1:12" s="102" customFormat="1" ht="28.5" customHeight="1">
      <c r="A528" s="66">
        <v>12</v>
      </c>
      <c r="B528" s="176" t="str">
        <f t="shared" si="55"/>
        <v>CİRİTB-2</v>
      </c>
      <c r="C528" s="161">
        <v>809</v>
      </c>
      <c r="D528" s="161"/>
      <c r="E528" s="162" t="s">
        <v>1929</v>
      </c>
      <c r="F528" s="163" t="s">
        <v>1930</v>
      </c>
      <c r="G528" s="168" t="s">
        <v>1918</v>
      </c>
      <c r="H528" s="164" t="s">
        <v>2134</v>
      </c>
      <c r="I528" s="165"/>
      <c r="J528" s="166"/>
      <c r="K528" s="166"/>
      <c r="L528" s="167">
        <v>2</v>
      </c>
    </row>
    <row r="529" spans="1:12" s="102" customFormat="1" ht="28.5" hidden="1" customHeight="1">
      <c r="A529" s="66">
        <v>13</v>
      </c>
      <c r="B529" s="176" t="str">
        <f t="shared" si="55"/>
        <v>ÇEKİÇ-</v>
      </c>
      <c r="C529" s="161"/>
      <c r="D529" s="161"/>
      <c r="E529" s="162"/>
      <c r="F529" s="163" t="s">
        <v>1705</v>
      </c>
      <c r="G529" s="168" t="s">
        <v>1918</v>
      </c>
      <c r="H529" s="164" t="s">
        <v>357</v>
      </c>
      <c r="I529" s="165"/>
      <c r="J529" s="166"/>
      <c r="K529" s="166"/>
      <c r="L529" s="167"/>
    </row>
    <row r="530" spans="1:12" s="102" customFormat="1" ht="28.5" customHeight="1">
      <c r="A530" s="66">
        <v>14</v>
      </c>
      <c r="B530" s="176" t="str">
        <f t="shared" si="55"/>
        <v>UZUNB-9</v>
      </c>
      <c r="C530" s="161">
        <v>804</v>
      </c>
      <c r="D530" s="161"/>
      <c r="E530" s="162" t="s">
        <v>1931</v>
      </c>
      <c r="F530" s="163" t="s">
        <v>1932</v>
      </c>
      <c r="G530" s="168" t="s">
        <v>1918</v>
      </c>
      <c r="H530" s="164" t="s">
        <v>2237</v>
      </c>
      <c r="I530" s="165"/>
      <c r="J530" s="166"/>
      <c r="K530" s="166"/>
      <c r="L530" s="167">
        <v>9</v>
      </c>
    </row>
    <row r="531" spans="1:12" s="102" customFormat="1" ht="28.5" customHeight="1">
      <c r="A531" s="66">
        <v>15</v>
      </c>
      <c r="B531" s="176" t="str">
        <f t="shared" si="55"/>
        <v>ÜÇADIMB-2</v>
      </c>
      <c r="C531" s="161">
        <v>804</v>
      </c>
      <c r="D531" s="161"/>
      <c r="E531" s="162" t="s">
        <v>1931</v>
      </c>
      <c r="F531" s="163" t="s">
        <v>1932</v>
      </c>
      <c r="G531" s="168" t="s">
        <v>1918</v>
      </c>
      <c r="H531" s="164" t="s">
        <v>2136</v>
      </c>
      <c r="I531" s="165"/>
      <c r="J531" s="166"/>
      <c r="K531" s="166"/>
      <c r="L531" s="167">
        <v>2</v>
      </c>
    </row>
    <row r="532" spans="1:12" s="102" customFormat="1" ht="28.5" customHeight="1">
      <c r="A532" s="66">
        <v>16</v>
      </c>
      <c r="B532" s="176" t="str">
        <f t="shared" si="55"/>
        <v>YÜKSEKA-14</v>
      </c>
      <c r="C532" s="161">
        <v>812</v>
      </c>
      <c r="D532" s="161"/>
      <c r="E532" s="162" t="s">
        <v>1933</v>
      </c>
      <c r="F532" s="163" t="s">
        <v>1934</v>
      </c>
      <c r="G532" s="168" t="s">
        <v>1918</v>
      </c>
      <c r="H532" s="164" t="s">
        <v>2132</v>
      </c>
      <c r="I532" s="165" t="s">
        <v>2128</v>
      </c>
      <c r="J532" s="166"/>
      <c r="K532" s="166"/>
      <c r="L532" s="167">
        <v>14</v>
      </c>
    </row>
    <row r="533" spans="1:12" s="102" customFormat="1" ht="28.5" hidden="1" customHeight="1">
      <c r="A533" s="66">
        <v>17</v>
      </c>
      <c r="B533" s="219" t="str">
        <f t="shared" si="55"/>
        <v>SIRIK-</v>
      </c>
      <c r="C533" s="212"/>
      <c r="D533" s="212"/>
      <c r="E533" s="213"/>
      <c r="F533" s="214"/>
      <c r="G533" s="168" t="s">
        <v>1918</v>
      </c>
      <c r="H533" s="215" t="s">
        <v>316</v>
      </c>
      <c r="I533" s="216"/>
      <c r="J533" s="217"/>
      <c r="K533" s="217"/>
      <c r="L533" s="218"/>
    </row>
    <row r="534" spans="1:12" s="102" customFormat="1" ht="63" customHeight="1">
      <c r="A534" s="66">
        <v>18</v>
      </c>
      <c r="B534" s="219" t="str">
        <f t="shared" ref="B534:B544" si="56">CONCATENATE(H534,"-",J534,"-",K534)</f>
        <v>4X100M-3-2</v>
      </c>
      <c r="C534" s="212" t="s">
        <v>1936</v>
      </c>
      <c r="D534" s="212"/>
      <c r="E534" s="213" t="s">
        <v>1935</v>
      </c>
      <c r="F534" s="214" t="s">
        <v>1938</v>
      </c>
      <c r="G534" s="168" t="s">
        <v>1918</v>
      </c>
      <c r="H534" s="215" t="s">
        <v>358</v>
      </c>
      <c r="I534" s="216"/>
      <c r="J534" s="217" t="s">
        <v>2141</v>
      </c>
      <c r="K534" s="217" t="s">
        <v>2145</v>
      </c>
      <c r="L534" s="218"/>
    </row>
    <row r="535" spans="1:12" s="102" customFormat="1" ht="63" customHeight="1">
      <c r="A535" s="66">
        <v>19</v>
      </c>
      <c r="B535" s="219" t="str">
        <f t="shared" si="56"/>
        <v>4X400M-3-1</v>
      </c>
      <c r="C535" s="212" t="s">
        <v>2436</v>
      </c>
      <c r="D535" s="212"/>
      <c r="E535" s="511" t="s">
        <v>1937</v>
      </c>
      <c r="F535" s="512" t="s">
        <v>2435</v>
      </c>
      <c r="G535" s="168" t="s">
        <v>1918</v>
      </c>
      <c r="H535" s="215" t="s">
        <v>359</v>
      </c>
      <c r="I535" s="216"/>
      <c r="J535" s="217" t="s">
        <v>2141</v>
      </c>
      <c r="K535" s="217" t="s">
        <v>2144</v>
      </c>
      <c r="L535" s="218"/>
    </row>
    <row r="536" spans="1:12" s="102" customFormat="1" ht="28.5" customHeight="1">
      <c r="A536" s="66">
        <v>1</v>
      </c>
      <c r="B536" s="176" t="str">
        <f t="shared" si="56"/>
        <v>100M-2-1</v>
      </c>
      <c r="C536" s="161">
        <v>814</v>
      </c>
      <c r="D536" s="161"/>
      <c r="E536" s="162">
        <v>33956</v>
      </c>
      <c r="F536" s="163" t="s">
        <v>1939</v>
      </c>
      <c r="G536" s="168" t="s">
        <v>1940</v>
      </c>
      <c r="H536" s="164" t="s">
        <v>146</v>
      </c>
      <c r="I536" s="216"/>
      <c r="J536" s="166" t="s">
        <v>2145</v>
      </c>
      <c r="K536" s="166" t="s">
        <v>2144</v>
      </c>
      <c r="L536" s="167"/>
    </row>
    <row r="537" spans="1:12" s="102" customFormat="1" ht="28.5" customHeight="1">
      <c r="A537" s="66">
        <v>2</v>
      </c>
      <c r="B537" s="176" t="str">
        <f t="shared" si="56"/>
        <v>200M-5-2</v>
      </c>
      <c r="C537" s="161">
        <v>814</v>
      </c>
      <c r="D537" s="161"/>
      <c r="E537" s="162">
        <v>33956</v>
      </c>
      <c r="F537" s="163" t="s">
        <v>1939</v>
      </c>
      <c r="G537" s="168" t="s">
        <v>1940</v>
      </c>
      <c r="H537" s="164" t="s">
        <v>313</v>
      </c>
      <c r="I537" s="216"/>
      <c r="J537" s="166" t="s">
        <v>2143</v>
      </c>
      <c r="K537" s="166" t="s">
        <v>2145</v>
      </c>
      <c r="L537" s="167"/>
    </row>
    <row r="538" spans="1:12" s="102" customFormat="1" ht="28.5" hidden="1" customHeight="1">
      <c r="A538" s="66">
        <v>3</v>
      </c>
      <c r="B538" s="176" t="str">
        <f t="shared" si="56"/>
        <v>400M--</v>
      </c>
      <c r="C538" s="161"/>
      <c r="D538" s="161"/>
      <c r="E538" s="162"/>
      <c r="F538" s="163"/>
      <c r="G538" s="168" t="s">
        <v>1940</v>
      </c>
      <c r="H538" s="164" t="s">
        <v>314</v>
      </c>
      <c r="I538" s="216"/>
      <c r="J538" s="166"/>
      <c r="K538" s="166"/>
      <c r="L538" s="167"/>
    </row>
    <row r="539" spans="1:12" s="102" customFormat="1" ht="28.5" hidden="1" customHeight="1">
      <c r="A539" s="66">
        <v>4</v>
      </c>
      <c r="B539" s="176" t="str">
        <f t="shared" si="56"/>
        <v>800M--</v>
      </c>
      <c r="C539" s="161"/>
      <c r="D539" s="161"/>
      <c r="E539" s="162"/>
      <c r="F539" s="163"/>
      <c r="G539" s="168" t="s">
        <v>1940</v>
      </c>
      <c r="H539" s="164" t="s">
        <v>120</v>
      </c>
      <c r="I539" s="216"/>
      <c r="J539" s="166"/>
      <c r="K539" s="166"/>
      <c r="L539" s="167"/>
    </row>
    <row r="540" spans="1:12" s="102" customFormat="1" ht="28.5" hidden="1" customHeight="1">
      <c r="A540" s="66">
        <v>5</v>
      </c>
      <c r="B540" s="176" t="str">
        <f t="shared" si="56"/>
        <v>1500M--</v>
      </c>
      <c r="C540" s="161"/>
      <c r="D540" s="161"/>
      <c r="E540" s="162"/>
      <c r="F540" s="163"/>
      <c r="G540" s="168" t="s">
        <v>1940</v>
      </c>
      <c r="H540" s="164" t="s">
        <v>229</v>
      </c>
      <c r="I540" s="216"/>
      <c r="J540" s="166"/>
      <c r="K540" s="166"/>
      <c r="L540" s="167"/>
    </row>
    <row r="541" spans="1:12" s="102" customFormat="1" ht="28.5" hidden="1" customHeight="1">
      <c r="A541" s="66">
        <v>6</v>
      </c>
      <c r="B541" s="176" t="str">
        <f t="shared" si="56"/>
        <v>5000M--</v>
      </c>
      <c r="C541" s="161"/>
      <c r="D541" s="161"/>
      <c r="E541" s="162"/>
      <c r="F541" s="163"/>
      <c r="G541" s="168" t="s">
        <v>1940</v>
      </c>
      <c r="H541" s="164" t="s">
        <v>355</v>
      </c>
      <c r="I541" s="216"/>
      <c r="J541" s="166"/>
      <c r="K541" s="166"/>
      <c r="L541" s="167"/>
    </row>
    <row r="542" spans="1:12" s="102" customFormat="1" ht="28.5" hidden="1" customHeight="1">
      <c r="A542" s="66">
        <v>7</v>
      </c>
      <c r="B542" s="176" t="str">
        <f t="shared" si="56"/>
        <v>110M.ENG--</v>
      </c>
      <c r="C542" s="161"/>
      <c r="D542" s="161"/>
      <c r="E542" s="162"/>
      <c r="F542" s="163"/>
      <c r="G542" s="168" t="s">
        <v>1940</v>
      </c>
      <c r="H542" s="164" t="s">
        <v>492</v>
      </c>
      <c r="I542" s="216"/>
      <c r="J542" s="166"/>
      <c r="K542" s="166"/>
      <c r="L542" s="167"/>
    </row>
    <row r="543" spans="1:12" s="102" customFormat="1" ht="28.5" hidden="1" customHeight="1">
      <c r="A543" s="66">
        <v>8</v>
      </c>
      <c r="B543" s="176" t="str">
        <f t="shared" si="56"/>
        <v>400M.ENG--</v>
      </c>
      <c r="C543" s="161"/>
      <c r="D543" s="161"/>
      <c r="E543" s="162"/>
      <c r="F543" s="163"/>
      <c r="G543" s="168" t="s">
        <v>1940</v>
      </c>
      <c r="H543" s="164" t="s">
        <v>353</v>
      </c>
      <c r="I543" s="216"/>
      <c r="J543" s="166"/>
      <c r="K543" s="166"/>
      <c r="L543" s="167"/>
    </row>
    <row r="544" spans="1:12" s="102" customFormat="1" ht="28.5" hidden="1" customHeight="1">
      <c r="A544" s="66">
        <v>9</v>
      </c>
      <c r="B544" s="176" t="str">
        <f t="shared" si="56"/>
        <v>3000M.ENG--</v>
      </c>
      <c r="C544" s="161"/>
      <c r="D544" s="161"/>
      <c r="E544" s="162"/>
      <c r="F544" s="163"/>
      <c r="G544" s="168" t="s">
        <v>1940</v>
      </c>
      <c r="H544" s="164" t="s">
        <v>356</v>
      </c>
      <c r="I544" s="165"/>
      <c r="J544" s="166"/>
      <c r="K544" s="166"/>
      <c r="L544" s="167"/>
    </row>
    <row r="545" spans="1:12" s="102" customFormat="1" ht="28.5" hidden="1" customHeight="1">
      <c r="A545" s="66">
        <v>10</v>
      </c>
      <c r="B545" s="176" t="str">
        <f t="shared" ref="B545:B552" si="57">CONCATENATE(H545,"-",L545)</f>
        <v>GÜLLE-</v>
      </c>
      <c r="C545" s="161"/>
      <c r="D545" s="161"/>
      <c r="E545" s="162"/>
      <c r="F545" s="163"/>
      <c r="G545" s="168" t="s">
        <v>1940</v>
      </c>
      <c r="H545" s="164" t="s">
        <v>230</v>
      </c>
      <c r="I545" s="165"/>
      <c r="J545" s="166"/>
      <c r="K545" s="166"/>
      <c r="L545" s="167"/>
    </row>
    <row r="546" spans="1:12" s="102" customFormat="1" ht="28.5" hidden="1" customHeight="1">
      <c r="A546" s="66">
        <v>11</v>
      </c>
      <c r="B546" s="176" t="str">
        <f t="shared" si="57"/>
        <v>DİSK-</v>
      </c>
      <c r="C546" s="161"/>
      <c r="D546" s="161"/>
      <c r="E546" s="162"/>
      <c r="F546" s="163"/>
      <c r="G546" s="168" t="s">
        <v>1940</v>
      </c>
      <c r="H546" s="164" t="s">
        <v>231</v>
      </c>
      <c r="I546" s="165"/>
      <c r="J546" s="166"/>
      <c r="K546" s="166"/>
      <c r="L546" s="167"/>
    </row>
    <row r="547" spans="1:12" s="102" customFormat="1" ht="28.5" hidden="1" customHeight="1">
      <c r="A547" s="66">
        <v>12</v>
      </c>
      <c r="B547" s="176" t="str">
        <f t="shared" si="57"/>
        <v>CİRİT-</v>
      </c>
      <c r="C547" s="161"/>
      <c r="D547" s="161"/>
      <c r="E547" s="162"/>
      <c r="F547" s="163"/>
      <c r="G547" s="168" t="s">
        <v>1940</v>
      </c>
      <c r="H547" s="164" t="s">
        <v>232</v>
      </c>
      <c r="I547" s="165"/>
      <c r="J547" s="166"/>
      <c r="K547" s="166"/>
      <c r="L547" s="167"/>
    </row>
    <row r="548" spans="1:12" s="102" customFormat="1" ht="28.5" hidden="1" customHeight="1">
      <c r="A548" s="66">
        <v>13</v>
      </c>
      <c r="B548" s="176" t="str">
        <f t="shared" si="57"/>
        <v>ÇEKİÇ-</v>
      </c>
      <c r="C548" s="161"/>
      <c r="D548" s="161"/>
      <c r="E548" s="162"/>
      <c r="F548" s="163"/>
      <c r="G548" s="168" t="s">
        <v>1940</v>
      </c>
      <c r="H548" s="164" t="s">
        <v>357</v>
      </c>
      <c r="I548" s="165"/>
      <c r="J548" s="166"/>
      <c r="K548" s="166"/>
      <c r="L548" s="167"/>
    </row>
    <row r="549" spans="1:12" s="102" customFormat="1" ht="28.5" hidden="1" customHeight="1">
      <c r="A549" s="66">
        <v>14</v>
      </c>
      <c r="B549" s="176" t="str">
        <f t="shared" si="57"/>
        <v>UZUN-</v>
      </c>
      <c r="C549" s="161"/>
      <c r="D549" s="161"/>
      <c r="E549" s="162"/>
      <c r="F549" s="163"/>
      <c r="G549" s="168" t="s">
        <v>1940</v>
      </c>
      <c r="H549" s="164" t="s">
        <v>65</v>
      </c>
      <c r="I549" s="165"/>
      <c r="J549" s="166"/>
      <c r="K549" s="166"/>
      <c r="L549" s="167"/>
    </row>
    <row r="550" spans="1:12" s="102" customFormat="1" ht="28.5" hidden="1" customHeight="1">
      <c r="A550" s="66">
        <v>15</v>
      </c>
      <c r="B550" s="176" t="str">
        <f t="shared" si="57"/>
        <v>ÜÇADIM-</v>
      </c>
      <c r="C550" s="161"/>
      <c r="D550" s="161"/>
      <c r="E550" s="162"/>
      <c r="F550" s="163"/>
      <c r="G550" s="168" t="s">
        <v>1940</v>
      </c>
      <c r="H550" s="164" t="s">
        <v>315</v>
      </c>
      <c r="I550" s="165"/>
      <c r="J550" s="166"/>
      <c r="K550" s="166"/>
      <c r="L550" s="167"/>
    </row>
    <row r="551" spans="1:12" s="102" customFormat="1" ht="28.5" hidden="1" customHeight="1">
      <c r="A551" s="66">
        <v>16</v>
      </c>
      <c r="B551" s="176" t="str">
        <f t="shared" si="57"/>
        <v>YÜKSEK-</v>
      </c>
      <c r="C551" s="161"/>
      <c r="D551" s="161"/>
      <c r="E551" s="162"/>
      <c r="F551" s="163"/>
      <c r="G551" s="168" t="s">
        <v>1940</v>
      </c>
      <c r="H551" s="164" t="s">
        <v>66</v>
      </c>
      <c r="I551" s="165"/>
      <c r="J551" s="166"/>
      <c r="K551" s="166"/>
      <c r="L551" s="167"/>
    </row>
    <row r="552" spans="1:12" s="102" customFormat="1" ht="28.5" hidden="1" customHeight="1">
      <c r="A552" s="66">
        <v>17</v>
      </c>
      <c r="B552" s="219" t="str">
        <f t="shared" si="57"/>
        <v>SIRIK-</v>
      </c>
      <c r="C552" s="212"/>
      <c r="D552" s="212"/>
      <c r="E552" s="213"/>
      <c r="F552" s="214"/>
      <c r="G552" s="168" t="s">
        <v>1940</v>
      </c>
      <c r="H552" s="215" t="s">
        <v>316</v>
      </c>
      <c r="I552" s="216"/>
      <c r="J552" s="217"/>
      <c r="K552" s="217"/>
      <c r="L552" s="218"/>
    </row>
    <row r="553" spans="1:12" s="102" customFormat="1" ht="63" hidden="1" customHeight="1">
      <c r="A553" s="66">
        <v>18</v>
      </c>
      <c r="B553" s="219" t="str">
        <f t="shared" ref="B553:B563" si="58">CONCATENATE(H553,"-",J553,"-",K553)</f>
        <v>4X100M--</v>
      </c>
      <c r="C553" s="212"/>
      <c r="D553" s="212"/>
      <c r="E553" s="213"/>
      <c r="F553" s="214"/>
      <c r="G553" s="168" t="s">
        <v>1940</v>
      </c>
      <c r="H553" s="215" t="s">
        <v>358</v>
      </c>
      <c r="I553" s="216"/>
      <c r="J553" s="217"/>
      <c r="K553" s="217"/>
      <c r="L553" s="218"/>
    </row>
    <row r="554" spans="1:12" s="102" customFormat="1" ht="63" hidden="1" customHeight="1">
      <c r="A554" s="66">
        <v>19</v>
      </c>
      <c r="B554" s="219" t="str">
        <f t="shared" si="58"/>
        <v>4X400M--</v>
      </c>
      <c r="C554" s="212"/>
      <c r="D554" s="212"/>
      <c r="E554" s="213"/>
      <c r="F554" s="214"/>
      <c r="G554" s="168" t="s">
        <v>1940</v>
      </c>
      <c r="H554" s="215" t="s">
        <v>359</v>
      </c>
      <c r="I554" s="216"/>
      <c r="J554" s="217"/>
      <c r="K554" s="217"/>
      <c r="L554" s="218"/>
    </row>
    <row r="555" spans="1:12" s="102" customFormat="1" ht="28.5" customHeight="1">
      <c r="A555" s="66">
        <v>1</v>
      </c>
      <c r="B555" s="176" t="str">
        <f t="shared" si="58"/>
        <v>100M-4-3</v>
      </c>
      <c r="C555" s="161">
        <v>816</v>
      </c>
      <c r="D555" s="161"/>
      <c r="E555" s="162">
        <v>33170</v>
      </c>
      <c r="F555" s="163" t="s">
        <v>1941</v>
      </c>
      <c r="G555" s="168" t="s">
        <v>1942</v>
      </c>
      <c r="H555" s="164" t="s">
        <v>146</v>
      </c>
      <c r="I555" s="216"/>
      <c r="J555" s="166" t="s">
        <v>2140</v>
      </c>
      <c r="K555" s="166" t="s">
        <v>2141</v>
      </c>
      <c r="L555" s="167"/>
    </row>
    <row r="556" spans="1:12" s="102" customFormat="1" ht="28.5" customHeight="1">
      <c r="A556" s="66">
        <v>2</v>
      </c>
      <c r="B556" s="176" t="str">
        <f t="shared" si="58"/>
        <v>200M-6-2</v>
      </c>
      <c r="C556" s="161">
        <v>816</v>
      </c>
      <c r="D556" s="161"/>
      <c r="E556" s="162">
        <v>33170</v>
      </c>
      <c r="F556" s="163" t="s">
        <v>1941</v>
      </c>
      <c r="G556" s="168" t="s">
        <v>1942</v>
      </c>
      <c r="H556" s="164" t="s">
        <v>313</v>
      </c>
      <c r="I556" s="216"/>
      <c r="J556" s="166" t="s">
        <v>2142</v>
      </c>
      <c r="K556" s="166" t="s">
        <v>2145</v>
      </c>
      <c r="L556" s="167"/>
    </row>
    <row r="557" spans="1:12" s="102" customFormat="1" ht="28.5" customHeight="1">
      <c r="A557" s="66">
        <v>3</v>
      </c>
      <c r="B557" s="176" t="str">
        <f t="shared" si="58"/>
        <v>400M-5-3</v>
      </c>
      <c r="C557" s="161">
        <v>817</v>
      </c>
      <c r="D557" s="161"/>
      <c r="E557" s="162">
        <v>34747</v>
      </c>
      <c r="F557" s="163" t="s">
        <v>1943</v>
      </c>
      <c r="G557" s="168" t="s">
        <v>1942</v>
      </c>
      <c r="H557" s="164" t="s">
        <v>314</v>
      </c>
      <c r="I557" s="216"/>
      <c r="J557" s="166" t="s">
        <v>2143</v>
      </c>
      <c r="K557" s="166" t="s">
        <v>2141</v>
      </c>
      <c r="L557" s="167"/>
    </row>
    <row r="558" spans="1:12" s="102" customFormat="1" ht="28.5" hidden="1" customHeight="1">
      <c r="A558" s="66">
        <v>4</v>
      </c>
      <c r="B558" s="176" t="str">
        <f t="shared" si="58"/>
        <v>800M--</v>
      </c>
      <c r="C558" s="161"/>
      <c r="D558" s="161"/>
      <c r="E558" s="162"/>
      <c r="F558" s="163"/>
      <c r="G558" s="168" t="s">
        <v>1942</v>
      </c>
      <c r="H558" s="164" t="s">
        <v>120</v>
      </c>
      <c r="I558" s="216"/>
      <c r="J558" s="166"/>
      <c r="K558" s="166"/>
      <c r="L558" s="167"/>
    </row>
    <row r="559" spans="1:12" s="102" customFormat="1" ht="28.5" hidden="1" customHeight="1">
      <c r="A559" s="66">
        <v>5</v>
      </c>
      <c r="B559" s="176" t="str">
        <f t="shared" si="58"/>
        <v>1500M--</v>
      </c>
      <c r="C559" s="161"/>
      <c r="D559" s="161"/>
      <c r="E559" s="162"/>
      <c r="F559" s="163"/>
      <c r="G559" s="168" t="s">
        <v>1942</v>
      </c>
      <c r="H559" s="164" t="s">
        <v>229</v>
      </c>
      <c r="I559" s="216"/>
      <c r="J559" s="166"/>
      <c r="K559" s="166"/>
      <c r="L559" s="167"/>
    </row>
    <row r="560" spans="1:12" s="102" customFormat="1" ht="28.5" hidden="1" customHeight="1">
      <c r="A560" s="66">
        <v>6</v>
      </c>
      <c r="B560" s="176" t="str">
        <f t="shared" si="58"/>
        <v>5000M--</v>
      </c>
      <c r="C560" s="161"/>
      <c r="D560" s="161"/>
      <c r="E560" s="162"/>
      <c r="F560" s="163"/>
      <c r="G560" s="168" t="s">
        <v>1942</v>
      </c>
      <c r="H560" s="164" t="s">
        <v>355</v>
      </c>
      <c r="I560" s="216"/>
      <c r="J560" s="166"/>
      <c r="K560" s="166"/>
      <c r="L560" s="167"/>
    </row>
    <row r="561" spans="1:12" s="102" customFormat="1" ht="28.5" hidden="1" customHeight="1">
      <c r="A561" s="66">
        <v>7</v>
      </c>
      <c r="B561" s="176" t="str">
        <f t="shared" si="58"/>
        <v>110M.ENG--</v>
      </c>
      <c r="C561" s="161"/>
      <c r="D561" s="161"/>
      <c r="E561" s="162"/>
      <c r="F561" s="163"/>
      <c r="G561" s="168" t="s">
        <v>1942</v>
      </c>
      <c r="H561" s="164" t="s">
        <v>492</v>
      </c>
      <c r="I561" s="216"/>
      <c r="J561" s="166"/>
      <c r="K561" s="166"/>
      <c r="L561" s="167"/>
    </row>
    <row r="562" spans="1:12" s="102" customFormat="1" ht="28.5" hidden="1" customHeight="1">
      <c r="A562" s="66">
        <v>8</v>
      </c>
      <c r="B562" s="176" t="str">
        <f t="shared" si="58"/>
        <v>400M.ENG--</v>
      </c>
      <c r="C562" s="161"/>
      <c r="D562" s="161"/>
      <c r="E562" s="162"/>
      <c r="F562" s="163"/>
      <c r="G562" s="168" t="s">
        <v>1942</v>
      </c>
      <c r="H562" s="164" t="s">
        <v>353</v>
      </c>
      <c r="I562" s="216"/>
      <c r="J562" s="166"/>
      <c r="K562" s="166"/>
      <c r="L562" s="167"/>
    </row>
    <row r="563" spans="1:12" s="102" customFormat="1" ht="28.5" hidden="1" customHeight="1">
      <c r="A563" s="66">
        <v>9</v>
      </c>
      <c r="B563" s="176" t="str">
        <f t="shared" si="58"/>
        <v>3000M.ENG--</v>
      </c>
      <c r="C563" s="161"/>
      <c r="D563" s="161"/>
      <c r="E563" s="162"/>
      <c r="F563" s="163"/>
      <c r="G563" s="168" t="s">
        <v>1942</v>
      </c>
      <c r="H563" s="164" t="s">
        <v>356</v>
      </c>
      <c r="I563" s="165"/>
      <c r="J563" s="166"/>
      <c r="K563" s="166"/>
      <c r="L563" s="167"/>
    </row>
    <row r="564" spans="1:12" s="102" customFormat="1" ht="28.5" hidden="1" customHeight="1">
      <c r="A564" s="66">
        <v>10</v>
      </c>
      <c r="B564" s="176" t="str">
        <f t="shared" ref="B564:B571" si="59">CONCATENATE(H564,"-",L564)</f>
        <v>GÜLLE-</v>
      </c>
      <c r="C564" s="161"/>
      <c r="D564" s="161"/>
      <c r="E564" s="162"/>
      <c r="F564" s="163"/>
      <c r="G564" s="168" t="s">
        <v>1942</v>
      </c>
      <c r="H564" s="164" t="s">
        <v>230</v>
      </c>
      <c r="I564" s="165"/>
      <c r="J564" s="166"/>
      <c r="K564" s="166"/>
      <c r="L564" s="167"/>
    </row>
    <row r="565" spans="1:12" s="102" customFormat="1" ht="28.5" hidden="1" customHeight="1">
      <c r="A565" s="66">
        <v>11</v>
      </c>
      <c r="B565" s="176" t="str">
        <f t="shared" si="59"/>
        <v>DİSK-</v>
      </c>
      <c r="C565" s="161"/>
      <c r="D565" s="161"/>
      <c r="E565" s="162"/>
      <c r="F565" s="163"/>
      <c r="G565" s="168" t="s">
        <v>1942</v>
      </c>
      <c r="H565" s="164" t="s">
        <v>231</v>
      </c>
      <c r="I565" s="165"/>
      <c r="J565" s="166"/>
      <c r="K565" s="166"/>
      <c r="L565" s="167"/>
    </row>
    <row r="566" spans="1:12" s="102" customFormat="1" ht="28.5" hidden="1" customHeight="1">
      <c r="A566" s="66">
        <v>12</v>
      </c>
      <c r="B566" s="176" t="str">
        <f t="shared" si="59"/>
        <v>CİRİT-</v>
      </c>
      <c r="C566" s="161"/>
      <c r="D566" s="161"/>
      <c r="E566" s="162"/>
      <c r="F566" s="163"/>
      <c r="G566" s="168" t="s">
        <v>1942</v>
      </c>
      <c r="H566" s="164" t="s">
        <v>232</v>
      </c>
      <c r="I566" s="165"/>
      <c r="J566" s="166"/>
      <c r="K566" s="166"/>
      <c r="L566" s="167"/>
    </row>
    <row r="567" spans="1:12" s="102" customFormat="1" ht="28.5" hidden="1" customHeight="1">
      <c r="A567" s="66">
        <v>13</v>
      </c>
      <c r="B567" s="176" t="str">
        <f t="shared" si="59"/>
        <v>ÇEKİÇ-</v>
      </c>
      <c r="C567" s="161"/>
      <c r="D567" s="161"/>
      <c r="E567" s="162"/>
      <c r="F567" s="163"/>
      <c r="G567" s="168" t="s">
        <v>1942</v>
      </c>
      <c r="H567" s="164" t="s">
        <v>357</v>
      </c>
      <c r="I567" s="165"/>
      <c r="J567" s="166"/>
      <c r="K567" s="166"/>
      <c r="L567" s="167"/>
    </row>
    <row r="568" spans="1:12" s="102" customFormat="1" ht="28.5" customHeight="1">
      <c r="A568" s="66">
        <v>14</v>
      </c>
      <c r="B568" s="176" t="str">
        <f t="shared" si="59"/>
        <v>UZUNA-17</v>
      </c>
      <c r="C568" s="161">
        <v>818</v>
      </c>
      <c r="D568" s="161"/>
      <c r="E568" s="162">
        <v>33526</v>
      </c>
      <c r="F568" s="163" t="s">
        <v>1944</v>
      </c>
      <c r="G568" s="168" t="s">
        <v>1942</v>
      </c>
      <c r="H568" s="164" t="s">
        <v>2239</v>
      </c>
      <c r="I568" s="165"/>
      <c r="J568" s="166"/>
      <c r="K568" s="166"/>
      <c r="L568" s="167">
        <v>17</v>
      </c>
    </row>
    <row r="569" spans="1:12" s="102" customFormat="1" ht="28.5" hidden="1" customHeight="1">
      <c r="A569" s="66">
        <v>15</v>
      </c>
      <c r="B569" s="176" t="str">
        <f t="shared" si="59"/>
        <v>ÜÇADIM-</v>
      </c>
      <c r="C569" s="161"/>
      <c r="D569" s="161"/>
      <c r="E569" s="162"/>
      <c r="F569" s="163"/>
      <c r="G569" s="168" t="s">
        <v>1942</v>
      </c>
      <c r="H569" s="164" t="s">
        <v>315</v>
      </c>
      <c r="I569" s="165"/>
      <c r="J569" s="166"/>
      <c r="K569" s="166"/>
      <c r="L569" s="167"/>
    </row>
    <row r="570" spans="1:12" s="102" customFormat="1" ht="28.5" hidden="1" customHeight="1">
      <c r="A570" s="66">
        <v>16</v>
      </c>
      <c r="B570" s="176" t="str">
        <f t="shared" si="59"/>
        <v>YÜKSEK-</v>
      </c>
      <c r="C570" s="161"/>
      <c r="D570" s="161"/>
      <c r="E570" s="162"/>
      <c r="F570" s="163"/>
      <c r="G570" s="168" t="s">
        <v>1942</v>
      </c>
      <c r="H570" s="164" t="s">
        <v>66</v>
      </c>
      <c r="I570" s="165"/>
      <c r="J570" s="166"/>
      <c r="K570" s="166"/>
      <c r="L570" s="167"/>
    </row>
    <row r="571" spans="1:12" s="102" customFormat="1" ht="28.5" hidden="1" customHeight="1">
      <c r="A571" s="66">
        <v>17</v>
      </c>
      <c r="B571" s="219" t="str">
        <f t="shared" si="59"/>
        <v>SIRIK-</v>
      </c>
      <c r="C571" s="212"/>
      <c r="D571" s="212"/>
      <c r="E571" s="213"/>
      <c r="F571" s="214"/>
      <c r="G571" s="168" t="s">
        <v>1942</v>
      </c>
      <c r="H571" s="215" t="s">
        <v>316</v>
      </c>
      <c r="I571" s="216"/>
      <c r="J571" s="217"/>
      <c r="K571" s="217"/>
      <c r="L571" s="218"/>
    </row>
    <row r="572" spans="1:12" s="102" customFormat="1" ht="63" customHeight="1">
      <c r="A572" s="66">
        <v>18</v>
      </c>
      <c r="B572" s="219" t="str">
        <f t="shared" ref="B572:B582" si="60">CONCATENATE(H572,"-",J572,"-",K572)</f>
        <v>4X100M-1-5</v>
      </c>
      <c r="C572" s="212" t="s">
        <v>1945</v>
      </c>
      <c r="D572" s="212"/>
      <c r="E572" s="213" t="s">
        <v>2241</v>
      </c>
      <c r="F572" s="214" t="s">
        <v>1946</v>
      </c>
      <c r="G572" s="168" t="s">
        <v>1942</v>
      </c>
      <c r="H572" s="215" t="s">
        <v>358</v>
      </c>
      <c r="I572" s="216"/>
      <c r="J572" s="217" t="s">
        <v>2144</v>
      </c>
      <c r="K572" s="217" t="s">
        <v>2143</v>
      </c>
      <c r="L572" s="218"/>
    </row>
    <row r="573" spans="1:12" s="102" customFormat="1" ht="63" hidden="1" customHeight="1">
      <c r="A573" s="66">
        <v>19</v>
      </c>
      <c r="B573" s="219" t="str">
        <f t="shared" si="60"/>
        <v>4X400M--</v>
      </c>
      <c r="C573" s="212"/>
      <c r="D573" s="212"/>
      <c r="E573" s="213"/>
      <c r="F573" s="214"/>
      <c r="G573" s="168" t="s">
        <v>1942</v>
      </c>
      <c r="H573" s="215" t="s">
        <v>359</v>
      </c>
      <c r="I573" s="216"/>
      <c r="J573" s="217"/>
      <c r="K573" s="217"/>
      <c r="L573" s="218"/>
    </row>
    <row r="574" spans="1:12" s="102" customFormat="1" ht="28.5" customHeight="1">
      <c r="A574" s="66">
        <v>1</v>
      </c>
      <c r="B574" s="176" t="str">
        <f t="shared" si="60"/>
        <v>100M-3-5</v>
      </c>
      <c r="C574" s="161">
        <v>820</v>
      </c>
      <c r="D574" s="161"/>
      <c r="E574" s="162">
        <v>34599</v>
      </c>
      <c r="F574" s="163" t="s">
        <v>1947</v>
      </c>
      <c r="G574" s="168" t="s">
        <v>1948</v>
      </c>
      <c r="H574" s="164" t="s">
        <v>146</v>
      </c>
      <c r="I574" s="216"/>
      <c r="J574" s="166" t="s">
        <v>2141</v>
      </c>
      <c r="K574" s="166" t="s">
        <v>2143</v>
      </c>
      <c r="L574" s="167"/>
    </row>
    <row r="575" spans="1:12" s="102" customFormat="1" ht="28.5" customHeight="1">
      <c r="A575" s="66">
        <v>2</v>
      </c>
      <c r="B575" s="176" t="str">
        <f t="shared" si="60"/>
        <v>200M-3-5</v>
      </c>
      <c r="C575" s="161">
        <v>820</v>
      </c>
      <c r="D575" s="161"/>
      <c r="E575" s="162">
        <v>34599</v>
      </c>
      <c r="F575" s="163" t="s">
        <v>1947</v>
      </c>
      <c r="G575" s="168" t="s">
        <v>1948</v>
      </c>
      <c r="H575" s="164" t="s">
        <v>313</v>
      </c>
      <c r="I575" s="216"/>
      <c r="J575" s="166" t="s">
        <v>2141</v>
      </c>
      <c r="K575" s="166" t="s">
        <v>2143</v>
      </c>
      <c r="L575" s="167"/>
    </row>
    <row r="576" spans="1:12" s="102" customFormat="1" ht="28.5" customHeight="1">
      <c r="A576" s="66">
        <v>3</v>
      </c>
      <c r="B576" s="176" t="str">
        <f t="shared" si="60"/>
        <v>400M-5-4</v>
      </c>
      <c r="C576" s="161">
        <v>823</v>
      </c>
      <c r="D576" s="161"/>
      <c r="E576" s="162">
        <v>34519</v>
      </c>
      <c r="F576" s="163" t="s">
        <v>1949</v>
      </c>
      <c r="G576" s="168" t="s">
        <v>1948</v>
      </c>
      <c r="H576" s="164" t="s">
        <v>314</v>
      </c>
      <c r="I576" s="216"/>
      <c r="J576" s="166" t="s">
        <v>2143</v>
      </c>
      <c r="K576" s="166" t="s">
        <v>2140</v>
      </c>
      <c r="L576" s="167"/>
    </row>
    <row r="577" spans="1:12" s="102" customFormat="1" ht="28.5" customHeight="1">
      <c r="A577" s="66">
        <v>4</v>
      </c>
      <c r="B577" s="176" t="str">
        <f t="shared" si="60"/>
        <v>800M-3-9</v>
      </c>
      <c r="C577" s="161">
        <v>822</v>
      </c>
      <c r="D577" s="161"/>
      <c r="E577" s="162">
        <v>33543</v>
      </c>
      <c r="F577" s="163" t="s">
        <v>1950</v>
      </c>
      <c r="G577" s="168" t="s">
        <v>1948</v>
      </c>
      <c r="H577" s="164" t="s">
        <v>120</v>
      </c>
      <c r="I577" s="216"/>
      <c r="J577" s="166" t="s">
        <v>2141</v>
      </c>
      <c r="K577" s="166" t="s">
        <v>2172</v>
      </c>
      <c r="L577" s="167"/>
    </row>
    <row r="578" spans="1:12" s="102" customFormat="1" ht="28.5" customHeight="1">
      <c r="A578" s="66">
        <v>5</v>
      </c>
      <c r="B578" s="176" t="str">
        <f t="shared" si="60"/>
        <v>1500M-2-6</v>
      </c>
      <c r="C578" s="161">
        <v>823</v>
      </c>
      <c r="D578" s="161"/>
      <c r="E578" s="162">
        <v>34519</v>
      </c>
      <c r="F578" s="163" t="s">
        <v>1949</v>
      </c>
      <c r="G578" s="168" t="s">
        <v>1948</v>
      </c>
      <c r="H578" s="164" t="s">
        <v>229</v>
      </c>
      <c r="I578" s="216"/>
      <c r="J578" s="166" t="s">
        <v>2145</v>
      </c>
      <c r="K578" s="166" t="s">
        <v>2142</v>
      </c>
      <c r="L578" s="167"/>
    </row>
    <row r="579" spans="1:12" s="102" customFormat="1" ht="28.5" customHeight="1">
      <c r="A579" s="66">
        <v>6</v>
      </c>
      <c r="B579" s="176" t="str">
        <f t="shared" si="60"/>
        <v>5000M-2-9</v>
      </c>
      <c r="C579" s="161">
        <v>822</v>
      </c>
      <c r="D579" s="161"/>
      <c r="E579" s="162">
        <v>33543</v>
      </c>
      <c r="F579" s="163" t="s">
        <v>1950</v>
      </c>
      <c r="G579" s="168" t="s">
        <v>1948</v>
      </c>
      <c r="H579" s="164" t="s">
        <v>355</v>
      </c>
      <c r="I579" s="216"/>
      <c r="J579" s="166" t="s">
        <v>2145</v>
      </c>
      <c r="K579" s="166" t="s">
        <v>2172</v>
      </c>
      <c r="L579" s="167"/>
    </row>
    <row r="580" spans="1:12" s="102" customFormat="1" ht="28.5" hidden="1" customHeight="1">
      <c r="A580" s="66">
        <v>7</v>
      </c>
      <c r="B580" s="176" t="str">
        <f t="shared" si="60"/>
        <v>110M.ENG--</v>
      </c>
      <c r="C580" s="161"/>
      <c r="D580" s="161"/>
      <c r="E580" s="162"/>
      <c r="F580" s="163"/>
      <c r="G580" s="168" t="s">
        <v>1948</v>
      </c>
      <c r="H580" s="164" t="s">
        <v>492</v>
      </c>
      <c r="I580" s="216"/>
      <c r="J580" s="166"/>
      <c r="K580" s="166"/>
      <c r="L580" s="167"/>
    </row>
    <row r="581" spans="1:12" s="102" customFormat="1" ht="28.5" hidden="1" customHeight="1">
      <c r="A581" s="66">
        <v>8</v>
      </c>
      <c r="B581" s="176" t="str">
        <f t="shared" si="60"/>
        <v>400M.ENG--</v>
      </c>
      <c r="C581" s="161"/>
      <c r="D581" s="161"/>
      <c r="E581" s="162"/>
      <c r="F581" s="163"/>
      <c r="G581" s="168" t="s">
        <v>1948</v>
      </c>
      <c r="H581" s="164" t="s">
        <v>353</v>
      </c>
      <c r="I581" s="216"/>
      <c r="J581" s="166"/>
      <c r="K581" s="166"/>
      <c r="L581" s="167"/>
    </row>
    <row r="582" spans="1:12" s="102" customFormat="1" ht="28.5" hidden="1" customHeight="1">
      <c r="A582" s="66">
        <v>9</v>
      </c>
      <c r="B582" s="176" t="str">
        <f t="shared" si="60"/>
        <v>3000M.ENG--</v>
      </c>
      <c r="C582" s="161"/>
      <c r="D582" s="161"/>
      <c r="E582" s="162"/>
      <c r="F582" s="163"/>
      <c r="G582" s="168" t="s">
        <v>1948</v>
      </c>
      <c r="H582" s="164" t="s">
        <v>356</v>
      </c>
      <c r="I582" s="165"/>
      <c r="J582" s="166"/>
      <c r="K582" s="166"/>
      <c r="L582" s="167"/>
    </row>
    <row r="583" spans="1:12" s="102" customFormat="1" ht="28.5" customHeight="1">
      <c r="A583" s="66">
        <v>10</v>
      </c>
      <c r="B583" s="176" t="str">
        <f t="shared" ref="B583:B590" si="61">CONCATENATE(H583,"-",L583)</f>
        <v>GÜLLEA-14</v>
      </c>
      <c r="C583" s="161">
        <v>819</v>
      </c>
      <c r="D583" s="161"/>
      <c r="E583" s="162">
        <v>34733</v>
      </c>
      <c r="F583" s="163" t="s">
        <v>1951</v>
      </c>
      <c r="G583" s="168" t="s">
        <v>1948</v>
      </c>
      <c r="H583" s="164" t="s">
        <v>2139</v>
      </c>
      <c r="I583" s="165"/>
      <c r="J583" s="166"/>
      <c r="K583" s="166"/>
      <c r="L583" s="167">
        <v>14</v>
      </c>
    </row>
    <row r="584" spans="1:12" s="102" customFormat="1" ht="28.5" customHeight="1">
      <c r="A584" s="66">
        <v>11</v>
      </c>
      <c r="B584" s="176" t="str">
        <f t="shared" si="61"/>
        <v>DİSKA-14</v>
      </c>
      <c r="C584" s="161">
        <v>819</v>
      </c>
      <c r="D584" s="161"/>
      <c r="E584" s="162">
        <v>34733</v>
      </c>
      <c r="F584" s="163" t="s">
        <v>1951</v>
      </c>
      <c r="G584" s="168" t="s">
        <v>1948</v>
      </c>
      <c r="H584" s="164" t="s">
        <v>2247</v>
      </c>
      <c r="I584" s="165"/>
      <c r="J584" s="166"/>
      <c r="K584" s="166"/>
      <c r="L584" s="167">
        <v>14</v>
      </c>
    </row>
    <row r="585" spans="1:12" s="102" customFormat="1" ht="28.5" customHeight="1">
      <c r="A585" s="66">
        <v>12</v>
      </c>
      <c r="B585" s="176" t="str">
        <f t="shared" si="61"/>
        <v>CİRİTA-14</v>
      </c>
      <c r="C585" s="161">
        <v>824</v>
      </c>
      <c r="D585" s="161"/>
      <c r="E585" s="162">
        <v>33610</v>
      </c>
      <c r="F585" s="163" t="s">
        <v>1952</v>
      </c>
      <c r="G585" s="168" t="s">
        <v>1948</v>
      </c>
      <c r="H585" s="164" t="s">
        <v>2135</v>
      </c>
      <c r="I585" s="165"/>
      <c r="J585" s="166"/>
      <c r="K585" s="166"/>
      <c r="L585" s="167">
        <v>14</v>
      </c>
    </row>
    <row r="586" spans="1:12" s="102" customFormat="1" ht="28.5" hidden="1" customHeight="1">
      <c r="A586" s="66">
        <v>13</v>
      </c>
      <c r="B586" s="176" t="str">
        <f t="shared" si="61"/>
        <v>ÇEKİÇ-</v>
      </c>
      <c r="C586" s="161"/>
      <c r="D586" s="161"/>
      <c r="E586" s="162"/>
      <c r="F586" s="163"/>
      <c r="G586" s="168" t="s">
        <v>1948</v>
      </c>
      <c r="H586" s="164" t="s">
        <v>357</v>
      </c>
      <c r="I586" s="165"/>
      <c r="J586" s="166"/>
      <c r="K586" s="166"/>
      <c r="L586" s="167"/>
    </row>
    <row r="587" spans="1:12" s="102" customFormat="1" ht="28.5" customHeight="1">
      <c r="A587" s="66">
        <v>14</v>
      </c>
      <c r="B587" s="176" t="str">
        <f t="shared" si="61"/>
        <v>UZUNA-14</v>
      </c>
      <c r="C587" s="161">
        <v>821</v>
      </c>
      <c r="D587" s="161"/>
      <c r="E587" s="162">
        <v>34890</v>
      </c>
      <c r="F587" s="163" t="s">
        <v>1953</v>
      </c>
      <c r="G587" s="168" t="s">
        <v>1948</v>
      </c>
      <c r="H587" s="164" t="s">
        <v>2239</v>
      </c>
      <c r="I587" s="165"/>
      <c r="J587" s="166"/>
      <c r="K587" s="166"/>
      <c r="L587" s="167">
        <v>14</v>
      </c>
    </row>
    <row r="588" spans="1:12" s="102" customFormat="1" ht="28.5" customHeight="1">
      <c r="A588" s="66">
        <v>15</v>
      </c>
      <c r="B588" s="176" t="str">
        <f t="shared" si="61"/>
        <v>ÜÇADIMA-14</v>
      </c>
      <c r="C588" s="161">
        <v>821</v>
      </c>
      <c r="D588" s="161"/>
      <c r="E588" s="162">
        <v>34890</v>
      </c>
      <c r="F588" s="163" t="s">
        <v>1953</v>
      </c>
      <c r="G588" s="168" t="s">
        <v>1948</v>
      </c>
      <c r="H588" s="164" t="s">
        <v>2137</v>
      </c>
      <c r="I588" s="165"/>
      <c r="J588" s="166"/>
      <c r="K588" s="166"/>
      <c r="L588" s="167">
        <v>14</v>
      </c>
    </row>
    <row r="589" spans="1:12" s="102" customFormat="1" ht="28.5" customHeight="1">
      <c r="A589" s="66">
        <v>16</v>
      </c>
      <c r="B589" s="176" t="str">
        <f t="shared" si="61"/>
        <v>YÜKSEKA-8</v>
      </c>
      <c r="C589" s="161">
        <v>824</v>
      </c>
      <c r="D589" s="161"/>
      <c r="E589" s="162">
        <v>33610</v>
      </c>
      <c r="F589" s="163" t="s">
        <v>1952</v>
      </c>
      <c r="G589" s="168" t="s">
        <v>1948</v>
      </c>
      <c r="H589" s="164" t="s">
        <v>2132</v>
      </c>
      <c r="I589" s="165" t="s">
        <v>2053</v>
      </c>
      <c r="J589" s="166"/>
      <c r="K589" s="166"/>
      <c r="L589" s="167">
        <v>8</v>
      </c>
    </row>
    <row r="590" spans="1:12" s="102" customFormat="1" ht="28.5" hidden="1" customHeight="1">
      <c r="A590" s="66">
        <v>17</v>
      </c>
      <c r="B590" s="219" t="str">
        <f t="shared" si="61"/>
        <v>SIRIK-</v>
      </c>
      <c r="C590" s="212"/>
      <c r="D590" s="212"/>
      <c r="E590" s="213"/>
      <c r="F590" s="214"/>
      <c r="G590" s="168" t="s">
        <v>1948</v>
      </c>
      <c r="H590" s="215" t="s">
        <v>316</v>
      </c>
      <c r="I590" s="216"/>
      <c r="J590" s="217"/>
      <c r="K590" s="217"/>
      <c r="L590" s="218"/>
    </row>
    <row r="591" spans="1:12" s="102" customFormat="1" ht="63" hidden="1" customHeight="1">
      <c r="A591" s="66">
        <v>18</v>
      </c>
      <c r="B591" s="219" t="str">
        <f t="shared" ref="B591:B601" si="62">CONCATENATE(H591,"-",J591,"-",K591)</f>
        <v>4X100M--</v>
      </c>
      <c r="C591" s="212"/>
      <c r="D591" s="212"/>
      <c r="E591" s="213"/>
      <c r="F591" s="214"/>
      <c r="G591" s="168" t="s">
        <v>1948</v>
      </c>
      <c r="H591" s="215" t="s">
        <v>358</v>
      </c>
      <c r="I591" s="216"/>
      <c r="J591" s="217"/>
      <c r="K591" s="217"/>
      <c r="L591" s="218"/>
    </row>
    <row r="592" spans="1:12" s="102" customFormat="1" ht="63" hidden="1" customHeight="1">
      <c r="A592" s="66">
        <v>19</v>
      </c>
      <c r="B592" s="219" t="str">
        <f t="shared" si="62"/>
        <v>4X400M--</v>
      </c>
      <c r="C592" s="212"/>
      <c r="D592" s="212"/>
      <c r="E592" s="213"/>
      <c r="F592" s="214"/>
      <c r="G592" s="168" t="s">
        <v>1948</v>
      </c>
      <c r="H592" s="215" t="s">
        <v>359</v>
      </c>
      <c r="I592" s="216"/>
      <c r="J592" s="217"/>
      <c r="K592" s="217"/>
      <c r="L592" s="218"/>
    </row>
    <row r="593" spans="1:12" s="102" customFormat="1" ht="28.5" customHeight="1">
      <c r="A593" s="66">
        <v>1</v>
      </c>
      <c r="B593" s="176" t="str">
        <f t="shared" si="62"/>
        <v>100M-5-2</v>
      </c>
      <c r="C593" s="161">
        <v>826</v>
      </c>
      <c r="D593" s="161"/>
      <c r="E593" s="162"/>
      <c r="F593" s="163" t="s">
        <v>1954</v>
      </c>
      <c r="G593" s="168" t="s">
        <v>1955</v>
      </c>
      <c r="H593" s="164" t="s">
        <v>146</v>
      </c>
      <c r="I593" s="216"/>
      <c r="J593" s="166" t="s">
        <v>2143</v>
      </c>
      <c r="K593" s="166" t="s">
        <v>2145</v>
      </c>
      <c r="L593" s="167"/>
    </row>
    <row r="594" spans="1:12" s="102" customFormat="1" ht="28.5" customHeight="1">
      <c r="A594" s="66">
        <v>2</v>
      </c>
      <c r="B594" s="176" t="str">
        <f t="shared" si="62"/>
        <v>200M-6-3</v>
      </c>
      <c r="C594" s="161">
        <v>826</v>
      </c>
      <c r="D594" s="161"/>
      <c r="E594" s="162"/>
      <c r="F594" s="163" t="s">
        <v>1954</v>
      </c>
      <c r="G594" s="168" t="s">
        <v>1955</v>
      </c>
      <c r="H594" s="164" t="s">
        <v>313</v>
      </c>
      <c r="I594" s="216"/>
      <c r="J594" s="166" t="s">
        <v>2142</v>
      </c>
      <c r="K594" s="166" t="s">
        <v>2141</v>
      </c>
      <c r="L594" s="167"/>
    </row>
    <row r="595" spans="1:12" s="102" customFormat="1" ht="28.5" hidden="1" customHeight="1">
      <c r="A595" s="66">
        <v>3</v>
      </c>
      <c r="B595" s="176" t="str">
        <f t="shared" si="62"/>
        <v>400M--</v>
      </c>
      <c r="C595" s="161"/>
      <c r="D595" s="161"/>
      <c r="E595" s="162"/>
      <c r="F595" s="163"/>
      <c r="G595" s="168" t="s">
        <v>1955</v>
      </c>
      <c r="H595" s="164" t="s">
        <v>314</v>
      </c>
      <c r="I595" s="216"/>
      <c r="J595" s="166"/>
      <c r="K595" s="166"/>
      <c r="L595" s="167"/>
    </row>
    <row r="596" spans="1:12" s="102" customFormat="1" ht="28.5" customHeight="1">
      <c r="A596" s="66">
        <v>4</v>
      </c>
      <c r="B596" s="176" t="str">
        <f t="shared" si="62"/>
        <v>800M-4-1</v>
      </c>
      <c r="C596" s="161">
        <v>829</v>
      </c>
      <c r="D596" s="161"/>
      <c r="E596" s="162"/>
      <c r="F596" s="163" t="s">
        <v>1956</v>
      </c>
      <c r="G596" s="168" t="s">
        <v>1955</v>
      </c>
      <c r="H596" s="164" t="s">
        <v>120</v>
      </c>
      <c r="I596" s="216"/>
      <c r="J596" s="166" t="s">
        <v>2140</v>
      </c>
      <c r="K596" s="166" t="s">
        <v>2144</v>
      </c>
      <c r="L596" s="167"/>
    </row>
    <row r="597" spans="1:12" s="102" customFormat="1" ht="28.5" customHeight="1">
      <c r="A597" s="66">
        <v>5</v>
      </c>
      <c r="B597" s="176" t="str">
        <f t="shared" si="62"/>
        <v>400M-8-6</v>
      </c>
      <c r="C597" s="161">
        <v>829</v>
      </c>
      <c r="D597" s="161"/>
      <c r="E597" s="162"/>
      <c r="F597" s="163" t="s">
        <v>1956</v>
      </c>
      <c r="G597" s="168" t="s">
        <v>1955</v>
      </c>
      <c r="H597" s="164" t="s">
        <v>314</v>
      </c>
      <c r="I597" s="216"/>
      <c r="J597" s="166" t="s">
        <v>2147</v>
      </c>
      <c r="K597" s="166" t="s">
        <v>2142</v>
      </c>
      <c r="L597" s="167"/>
    </row>
    <row r="598" spans="1:12" s="102" customFormat="1" ht="28.5" hidden="1" customHeight="1">
      <c r="A598" s="66">
        <v>6</v>
      </c>
      <c r="B598" s="176" t="str">
        <f t="shared" si="62"/>
        <v>5000M--</v>
      </c>
      <c r="C598" s="161"/>
      <c r="D598" s="161"/>
      <c r="E598" s="162"/>
      <c r="F598" s="163"/>
      <c r="G598" s="168" t="s">
        <v>1955</v>
      </c>
      <c r="H598" s="164" t="s">
        <v>355</v>
      </c>
      <c r="I598" s="216"/>
      <c r="J598" s="166"/>
      <c r="K598" s="166"/>
      <c r="L598" s="167"/>
    </row>
    <row r="599" spans="1:12" s="102" customFormat="1" ht="28.5" customHeight="1">
      <c r="A599" s="66">
        <v>7</v>
      </c>
      <c r="B599" s="176" t="str">
        <f t="shared" si="62"/>
        <v>110M.ENG-3-2</v>
      </c>
      <c r="C599" s="161">
        <v>827</v>
      </c>
      <c r="D599" s="161"/>
      <c r="E599" s="162"/>
      <c r="F599" s="163" t="s">
        <v>1957</v>
      </c>
      <c r="G599" s="168" t="s">
        <v>1955</v>
      </c>
      <c r="H599" s="164" t="s">
        <v>492</v>
      </c>
      <c r="I599" s="216"/>
      <c r="J599" s="166" t="s">
        <v>2141</v>
      </c>
      <c r="K599" s="166" t="s">
        <v>2145</v>
      </c>
      <c r="L599" s="167"/>
    </row>
    <row r="600" spans="1:12" s="102" customFormat="1" ht="28.5" hidden="1" customHeight="1">
      <c r="A600" s="66">
        <v>8</v>
      </c>
      <c r="B600" s="176" t="str">
        <f t="shared" si="62"/>
        <v>400M.ENG--</v>
      </c>
      <c r="C600" s="161"/>
      <c r="D600" s="161"/>
      <c r="E600" s="162"/>
      <c r="F600" s="163"/>
      <c r="G600" s="168" t="s">
        <v>1955</v>
      </c>
      <c r="H600" s="164" t="s">
        <v>353</v>
      </c>
      <c r="I600" s="216"/>
      <c r="J600" s="166"/>
      <c r="K600" s="166"/>
      <c r="L600" s="167"/>
    </row>
    <row r="601" spans="1:12" s="102" customFormat="1" ht="28.5" hidden="1" customHeight="1">
      <c r="A601" s="66">
        <v>9</v>
      </c>
      <c r="B601" s="176" t="str">
        <f t="shared" si="62"/>
        <v>3000M.ENG--</v>
      </c>
      <c r="C601" s="161"/>
      <c r="D601" s="161"/>
      <c r="E601" s="162"/>
      <c r="F601" s="163"/>
      <c r="G601" s="168" t="s">
        <v>1955</v>
      </c>
      <c r="H601" s="164" t="s">
        <v>356</v>
      </c>
      <c r="I601" s="165"/>
      <c r="J601" s="166"/>
      <c r="K601" s="166"/>
      <c r="L601" s="167"/>
    </row>
    <row r="602" spans="1:12" s="102" customFormat="1" ht="28.5" hidden="1" customHeight="1">
      <c r="A602" s="66">
        <v>10</v>
      </c>
      <c r="B602" s="176" t="str">
        <f t="shared" ref="B602:B609" si="63">CONCATENATE(H602,"-",L602)</f>
        <v>GÜLLE-</v>
      </c>
      <c r="C602" s="161"/>
      <c r="D602" s="161"/>
      <c r="E602" s="162"/>
      <c r="F602" s="163"/>
      <c r="G602" s="168" t="s">
        <v>1955</v>
      </c>
      <c r="H602" s="164" t="s">
        <v>230</v>
      </c>
      <c r="I602" s="165"/>
      <c r="J602" s="166"/>
      <c r="K602" s="166"/>
      <c r="L602" s="167"/>
    </row>
    <row r="603" spans="1:12" s="102" customFormat="1" ht="28.5" hidden="1" customHeight="1">
      <c r="A603" s="66">
        <v>11</v>
      </c>
      <c r="B603" s="176" t="str">
        <f t="shared" si="63"/>
        <v>DİSK-</v>
      </c>
      <c r="C603" s="161"/>
      <c r="D603" s="161"/>
      <c r="E603" s="162"/>
      <c r="F603" s="163"/>
      <c r="G603" s="168" t="s">
        <v>1955</v>
      </c>
      <c r="H603" s="164" t="s">
        <v>231</v>
      </c>
      <c r="I603" s="165"/>
      <c r="J603" s="166"/>
      <c r="K603" s="166"/>
      <c r="L603" s="167"/>
    </row>
    <row r="604" spans="1:12" s="102" customFormat="1" ht="28.5" customHeight="1">
      <c r="A604" s="66">
        <v>12</v>
      </c>
      <c r="B604" s="176" t="str">
        <f t="shared" si="63"/>
        <v>CİRİTA-15</v>
      </c>
      <c r="C604" s="161">
        <v>831</v>
      </c>
      <c r="D604" s="161"/>
      <c r="E604" s="162"/>
      <c r="F604" s="163" t="s">
        <v>1958</v>
      </c>
      <c r="G604" s="168" t="s">
        <v>1955</v>
      </c>
      <c r="H604" s="164" t="s">
        <v>2135</v>
      </c>
      <c r="I604" s="165"/>
      <c r="J604" s="166"/>
      <c r="K604" s="166"/>
      <c r="L604" s="167">
        <v>15</v>
      </c>
    </row>
    <row r="605" spans="1:12" s="102" customFormat="1" ht="28.5" hidden="1" customHeight="1">
      <c r="A605" s="66">
        <v>13</v>
      </c>
      <c r="B605" s="176" t="str">
        <f t="shared" si="63"/>
        <v>ÇEKİÇ-</v>
      </c>
      <c r="C605" s="161"/>
      <c r="D605" s="161"/>
      <c r="E605" s="162"/>
      <c r="F605" s="163"/>
      <c r="G605" s="168" t="s">
        <v>1955</v>
      </c>
      <c r="H605" s="164" t="s">
        <v>357</v>
      </c>
      <c r="I605" s="165"/>
      <c r="J605" s="166"/>
      <c r="K605" s="166"/>
      <c r="L605" s="167"/>
    </row>
    <row r="606" spans="1:12" s="102" customFormat="1" ht="28.5" customHeight="1">
      <c r="A606" s="66">
        <v>14</v>
      </c>
      <c r="B606" s="176" t="str">
        <f t="shared" si="63"/>
        <v>UZUNA-18</v>
      </c>
      <c r="C606" s="161">
        <v>830</v>
      </c>
      <c r="D606" s="161"/>
      <c r="E606" s="162"/>
      <c r="F606" s="163" t="s">
        <v>1959</v>
      </c>
      <c r="G606" s="168" t="s">
        <v>1955</v>
      </c>
      <c r="H606" s="164" t="s">
        <v>2239</v>
      </c>
      <c r="I606" s="165"/>
      <c r="J606" s="166"/>
      <c r="K606" s="166"/>
      <c r="L606" s="167">
        <v>18</v>
      </c>
    </row>
    <row r="607" spans="1:12" s="102" customFormat="1" ht="28.5" customHeight="1">
      <c r="A607" s="66">
        <v>15</v>
      </c>
      <c r="B607" s="176" t="str">
        <f t="shared" si="63"/>
        <v>ÜÇADIMB-7</v>
      </c>
      <c r="C607" s="161">
        <v>830</v>
      </c>
      <c r="D607" s="161"/>
      <c r="E607" s="162"/>
      <c r="F607" s="163" t="s">
        <v>1959</v>
      </c>
      <c r="G607" s="168" t="s">
        <v>1955</v>
      </c>
      <c r="H607" s="164" t="s">
        <v>2136</v>
      </c>
      <c r="I607" s="165"/>
      <c r="J607" s="166"/>
      <c r="K607" s="166"/>
      <c r="L607" s="167">
        <v>7</v>
      </c>
    </row>
    <row r="608" spans="1:12" s="102" customFormat="1" ht="28.5" hidden="1" customHeight="1">
      <c r="A608" s="66">
        <v>16</v>
      </c>
      <c r="B608" s="176" t="str">
        <f t="shared" si="63"/>
        <v>YÜKSEK-</v>
      </c>
      <c r="C608" s="161"/>
      <c r="D608" s="161"/>
      <c r="E608" s="162"/>
      <c r="F608" s="163"/>
      <c r="G608" s="168" t="s">
        <v>1955</v>
      </c>
      <c r="H608" s="164" t="s">
        <v>66</v>
      </c>
      <c r="I608" s="165"/>
      <c r="J608" s="166"/>
      <c r="K608" s="166"/>
      <c r="L608" s="167"/>
    </row>
    <row r="609" spans="1:12" s="102" customFormat="1" ht="28.5" customHeight="1">
      <c r="A609" s="66">
        <v>17</v>
      </c>
      <c r="B609" s="219" t="str">
        <f t="shared" si="63"/>
        <v>SIRIK-13</v>
      </c>
      <c r="C609" s="212">
        <v>828</v>
      </c>
      <c r="D609" s="212"/>
      <c r="E609" s="213"/>
      <c r="F609" s="214" t="s">
        <v>1960</v>
      </c>
      <c r="G609" s="168" t="s">
        <v>1955</v>
      </c>
      <c r="H609" s="215" t="s">
        <v>316</v>
      </c>
      <c r="I609" s="216"/>
      <c r="J609" s="217"/>
      <c r="K609" s="217"/>
      <c r="L609" s="218">
        <v>13</v>
      </c>
    </row>
    <row r="610" spans="1:12" s="102" customFormat="1" ht="63" hidden="1" customHeight="1">
      <c r="A610" s="66">
        <v>18</v>
      </c>
      <c r="B610" s="219" t="str">
        <f t="shared" ref="B610:B620" si="64">CONCATENATE(H610,"-",J610,"-",K610)</f>
        <v>4X100M--</v>
      </c>
      <c r="C610" s="212"/>
      <c r="D610" s="212"/>
      <c r="E610" s="213"/>
      <c r="F610" s="214"/>
      <c r="G610" s="168" t="s">
        <v>1955</v>
      </c>
      <c r="H610" s="215" t="s">
        <v>358</v>
      </c>
      <c r="I610" s="216"/>
      <c r="J610" s="217"/>
      <c r="K610" s="217"/>
      <c r="L610" s="218"/>
    </row>
    <row r="611" spans="1:12" s="102" customFormat="1" ht="63" hidden="1" customHeight="1">
      <c r="A611" s="66">
        <v>19</v>
      </c>
      <c r="B611" s="219" t="str">
        <f t="shared" si="64"/>
        <v>4X400M--</v>
      </c>
      <c r="C611" s="212"/>
      <c r="D611" s="212"/>
      <c r="E611" s="213"/>
      <c r="F611" s="214"/>
      <c r="G611" s="168" t="s">
        <v>1955</v>
      </c>
      <c r="H611" s="215" t="s">
        <v>359</v>
      </c>
      <c r="I611" s="216"/>
      <c r="J611" s="217"/>
      <c r="K611" s="217"/>
      <c r="L611" s="218"/>
    </row>
    <row r="612" spans="1:12" s="102" customFormat="1" ht="28.5" customHeight="1">
      <c r="A612" s="66">
        <v>1</v>
      </c>
      <c r="B612" s="176" t="str">
        <f t="shared" si="64"/>
        <v>100M-8-2</v>
      </c>
      <c r="C612" s="161">
        <v>835</v>
      </c>
      <c r="D612" s="161"/>
      <c r="E612" s="162">
        <v>34350</v>
      </c>
      <c r="F612" s="163" t="s">
        <v>1961</v>
      </c>
      <c r="G612" s="168" t="s">
        <v>1962</v>
      </c>
      <c r="H612" s="164" t="s">
        <v>146</v>
      </c>
      <c r="I612" s="216"/>
      <c r="J612" s="166" t="s">
        <v>2147</v>
      </c>
      <c r="K612" s="166" t="s">
        <v>2145</v>
      </c>
      <c r="L612" s="167"/>
    </row>
    <row r="613" spans="1:12" s="102" customFormat="1" ht="28.5" customHeight="1">
      <c r="A613" s="66">
        <v>2</v>
      </c>
      <c r="B613" s="176" t="str">
        <f t="shared" si="64"/>
        <v>200M-6-4</v>
      </c>
      <c r="C613" s="161">
        <v>833</v>
      </c>
      <c r="D613" s="161"/>
      <c r="E613" s="162">
        <v>33135</v>
      </c>
      <c r="F613" s="163" t="s">
        <v>1963</v>
      </c>
      <c r="G613" s="168" t="s">
        <v>1962</v>
      </c>
      <c r="H613" s="164" t="s">
        <v>313</v>
      </c>
      <c r="I613" s="216"/>
      <c r="J613" s="166" t="s">
        <v>2142</v>
      </c>
      <c r="K613" s="166" t="s">
        <v>2140</v>
      </c>
      <c r="L613" s="167"/>
    </row>
    <row r="614" spans="1:12" s="102" customFormat="1" ht="28.5" customHeight="1">
      <c r="A614" s="66">
        <v>3</v>
      </c>
      <c r="B614" s="176" t="str">
        <f t="shared" si="64"/>
        <v>400M-5-5</v>
      </c>
      <c r="C614" s="161">
        <v>837</v>
      </c>
      <c r="D614" s="161"/>
      <c r="E614" s="162">
        <v>33566</v>
      </c>
      <c r="F614" s="163" t="s">
        <v>1964</v>
      </c>
      <c r="G614" s="168" t="s">
        <v>1962</v>
      </c>
      <c r="H614" s="164" t="s">
        <v>314</v>
      </c>
      <c r="I614" s="216"/>
      <c r="J614" s="166" t="s">
        <v>2143</v>
      </c>
      <c r="K614" s="166" t="s">
        <v>2143</v>
      </c>
      <c r="L614" s="167"/>
    </row>
    <row r="615" spans="1:12" s="102" customFormat="1" ht="28.5" hidden="1" customHeight="1">
      <c r="A615" s="66">
        <v>4</v>
      </c>
      <c r="B615" s="176" t="str">
        <f t="shared" si="64"/>
        <v>800M--</v>
      </c>
      <c r="C615" s="161"/>
      <c r="D615" s="161"/>
      <c r="E615" s="162"/>
      <c r="F615" s="163" t="s">
        <v>1705</v>
      </c>
      <c r="G615" s="168" t="s">
        <v>1962</v>
      </c>
      <c r="H615" s="164" t="s">
        <v>120</v>
      </c>
      <c r="I615" s="216"/>
      <c r="J615" s="166"/>
      <c r="K615" s="166"/>
      <c r="L615" s="167"/>
    </row>
    <row r="616" spans="1:12" s="102" customFormat="1" ht="28.5" hidden="1" customHeight="1">
      <c r="A616" s="66">
        <v>5</v>
      </c>
      <c r="B616" s="176" t="str">
        <f t="shared" si="64"/>
        <v>1500M--</v>
      </c>
      <c r="C616" s="161"/>
      <c r="D616" s="161"/>
      <c r="E616" s="162"/>
      <c r="F616" s="163" t="s">
        <v>1705</v>
      </c>
      <c r="G616" s="168" t="s">
        <v>1962</v>
      </c>
      <c r="H616" s="164" t="s">
        <v>229</v>
      </c>
      <c r="I616" s="216"/>
      <c r="J616" s="166"/>
      <c r="K616" s="166"/>
      <c r="L616" s="167"/>
    </row>
    <row r="617" spans="1:12" s="102" customFormat="1" ht="28.5" hidden="1" customHeight="1">
      <c r="A617" s="66">
        <v>6</v>
      </c>
      <c r="B617" s="176" t="str">
        <f t="shared" si="64"/>
        <v>5000M--</v>
      </c>
      <c r="C617" s="161"/>
      <c r="D617" s="161"/>
      <c r="E617" s="162"/>
      <c r="F617" s="163" t="s">
        <v>1705</v>
      </c>
      <c r="G617" s="168" t="s">
        <v>1962</v>
      </c>
      <c r="H617" s="164" t="s">
        <v>355</v>
      </c>
      <c r="I617" s="216"/>
      <c r="J617" s="166"/>
      <c r="K617" s="166"/>
      <c r="L617" s="167"/>
    </row>
    <row r="618" spans="1:12" s="102" customFormat="1" ht="28.5" hidden="1" customHeight="1">
      <c r="A618" s="66">
        <v>7</v>
      </c>
      <c r="B618" s="176" t="str">
        <f t="shared" si="64"/>
        <v>110M.ENG--</v>
      </c>
      <c r="C618" s="161"/>
      <c r="D618" s="161"/>
      <c r="E618" s="162"/>
      <c r="F618" s="163" t="s">
        <v>1705</v>
      </c>
      <c r="G618" s="168" t="s">
        <v>1962</v>
      </c>
      <c r="H618" s="164" t="s">
        <v>492</v>
      </c>
      <c r="I618" s="216"/>
      <c r="J618" s="166"/>
      <c r="K618" s="166"/>
      <c r="L618" s="167"/>
    </row>
    <row r="619" spans="1:12" s="102" customFormat="1" ht="28.5" hidden="1" customHeight="1">
      <c r="A619" s="66">
        <v>8</v>
      </c>
      <c r="B619" s="176" t="str">
        <f t="shared" si="64"/>
        <v>400M.ENG--</v>
      </c>
      <c r="C619" s="161"/>
      <c r="D619" s="161"/>
      <c r="E619" s="162"/>
      <c r="F619" s="163" t="s">
        <v>1705</v>
      </c>
      <c r="G619" s="168" t="s">
        <v>1962</v>
      </c>
      <c r="H619" s="164" t="s">
        <v>353</v>
      </c>
      <c r="I619" s="216"/>
      <c r="J619" s="166"/>
      <c r="K619" s="166"/>
      <c r="L619" s="167"/>
    </row>
    <row r="620" spans="1:12" s="102" customFormat="1" ht="28.5" hidden="1" customHeight="1">
      <c r="A620" s="66">
        <v>9</v>
      </c>
      <c r="B620" s="176" t="str">
        <f t="shared" si="64"/>
        <v>3000M.ENG--</v>
      </c>
      <c r="C620" s="161"/>
      <c r="D620" s="161"/>
      <c r="E620" s="162"/>
      <c r="F620" s="163" t="s">
        <v>1705</v>
      </c>
      <c r="G620" s="168" t="s">
        <v>1962</v>
      </c>
      <c r="H620" s="164" t="s">
        <v>356</v>
      </c>
      <c r="I620" s="165"/>
      <c r="J620" s="166"/>
      <c r="K620" s="166"/>
      <c r="L620" s="167"/>
    </row>
    <row r="621" spans="1:12" s="102" customFormat="1" ht="28.5" customHeight="1">
      <c r="A621" s="66">
        <v>10</v>
      </c>
      <c r="B621" s="176" t="str">
        <f t="shared" ref="B621:B628" si="65">CONCATENATE(H621,"-",L621)</f>
        <v>GÜLLEA-15</v>
      </c>
      <c r="C621" s="161">
        <v>834</v>
      </c>
      <c r="D621" s="161"/>
      <c r="E621" s="162">
        <v>34731</v>
      </c>
      <c r="F621" s="163" t="s">
        <v>1965</v>
      </c>
      <c r="G621" s="168" t="s">
        <v>1962</v>
      </c>
      <c r="H621" s="164" t="s">
        <v>2139</v>
      </c>
      <c r="I621" s="165"/>
      <c r="J621" s="166"/>
      <c r="K621" s="166"/>
      <c r="L621" s="167">
        <v>15</v>
      </c>
    </row>
    <row r="622" spans="1:12" s="102" customFormat="1" ht="28.5" customHeight="1">
      <c r="A622" s="66">
        <v>11</v>
      </c>
      <c r="B622" s="176" t="str">
        <f t="shared" si="65"/>
        <v>DİSKB-4</v>
      </c>
      <c r="C622" s="161">
        <v>834</v>
      </c>
      <c r="D622" s="161"/>
      <c r="E622" s="162">
        <v>34731</v>
      </c>
      <c r="F622" s="163" t="s">
        <v>1965</v>
      </c>
      <c r="G622" s="168" t="s">
        <v>1962</v>
      </c>
      <c r="H622" s="164" t="s">
        <v>2246</v>
      </c>
      <c r="I622" s="165"/>
      <c r="J622" s="166"/>
      <c r="K622" s="166"/>
      <c r="L622" s="167">
        <v>4</v>
      </c>
    </row>
    <row r="623" spans="1:12" s="102" customFormat="1" ht="28.5" customHeight="1">
      <c r="A623" s="66">
        <v>12</v>
      </c>
      <c r="B623" s="176" t="str">
        <f t="shared" si="65"/>
        <v>CİRİTA-16</v>
      </c>
      <c r="C623" s="161">
        <v>838</v>
      </c>
      <c r="D623" s="161"/>
      <c r="E623" s="162">
        <v>33730</v>
      </c>
      <c r="F623" s="163" t="s">
        <v>1966</v>
      </c>
      <c r="G623" s="168" t="s">
        <v>1962</v>
      </c>
      <c r="H623" s="164" t="s">
        <v>2135</v>
      </c>
      <c r="I623" s="165"/>
      <c r="J623" s="166"/>
      <c r="K623" s="166"/>
      <c r="L623" s="167">
        <v>16</v>
      </c>
    </row>
    <row r="624" spans="1:12" s="102" customFormat="1" ht="28.5" customHeight="1">
      <c r="A624" s="66">
        <v>13</v>
      </c>
      <c r="B624" s="176" t="str">
        <f t="shared" si="65"/>
        <v>ÇEKİÇ-17</v>
      </c>
      <c r="C624" s="161">
        <v>836</v>
      </c>
      <c r="D624" s="161"/>
      <c r="E624" s="162">
        <v>33610</v>
      </c>
      <c r="F624" s="163" t="s">
        <v>1967</v>
      </c>
      <c r="G624" s="168" t="s">
        <v>1962</v>
      </c>
      <c r="H624" s="164" t="s">
        <v>357</v>
      </c>
      <c r="I624" s="165"/>
      <c r="J624" s="166"/>
      <c r="K624" s="166"/>
      <c r="L624" s="167">
        <v>17</v>
      </c>
    </row>
    <row r="625" spans="1:12" s="102" customFormat="1" ht="28.5" customHeight="1">
      <c r="A625" s="66">
        <v>14</v>
      </c>
      <c r="B625" s="176" t="str">
        <f t="shared" si="65"/>
        <v>UZUNA-19</v>
      </c>
      <c r="C625" s="161">
        <v>840</v>
      </c>
      <c r="D625" s="161"/>
      <c r="E625" s="162">
        <v>34952</v>
      </c>
      <c r="F625" s="163" t="s">
        <v>1968</v>
      </c>
      <c r="G625" s="168" t="s">
        <v>1962</v>
      </c>
      <c r="H625" s="164" t="s">
        <v>2239</v>
      </c>
      <c r="I625" s="165"/>
      <c r="J625" s="166"/>
      <c r="K625" s="166"/>
      <c r="L625" s="167">
        <v>19</v>
      </c>
    </row>
    <row r="626" spans="1:12" s="102" customFormat="1" ht="28.5" hidden="1" customHeight="1">
      <c r="A626" s="66">
        <v>15</v>
      </c>
      <c r="B626" s="176" t="str">
        <f t="shared" si="65"/>
        <v>ÜÇADIM-</v>
      </c>
      <c r="C626" s="161"/>
      <c r="D626" s="161"/>
      <c r="E626" s="162"/>
      <c r="F626" s="163" t="s">
        <v>1705</v>
      </c>
      <c r="G626" s="168" t="s">
        <v>1962</v>
      </c>
      <c r="H626" s="164" t="s">
        <v>315</v>
      </c>
      <c r="I626" s="165"/>
      <c r="J626" s="166"/>
      <c r="K626" s="166"/>
      <c r="L626" s="167"/>
    </row>
    <row r="627" spans="1:12" s="102" customFormat="1" ht="28.5" hidden="1" customHeight="1">
      <c r="A627" s="66">
        <v>16</v>
      </c>
      <c r="B627" s="176" t="str">
        <f t="shared" si="65"/>
        <v>YÜKSEK-</v>
      </c>
      <c r="C627" s="161"/>
      <c r="D627" s="161"/>
      <c r="E627" s="162"/>
      <c r="F627" s="163" t="s">
        <v>1705</v>
      </c>
      <c r="G627" s="168" t="s">
        <v>1962</v>
      </c>
      <c r="H627" s="164" t="s">
        <v>66</v>
      </c>
      <c r="I627" s="165"/>
      <c r="J627" s="166"/>
      <c r="K627" s="166"/>
      <c r="L627" s="167"/>
    </row>
    <row r="628" spans="1:12" s="102" customFormat="1" ht="28.5" customHeight="1">
      <c r="A628" s="66">
        <v>17</v>
      </c>
      <c r="B628" s="219" t="str">
        <f t="shared" si="65"/>
        <v>SIRIK-14</v>
      </c>
      <c r="C628" s="212">
        <v>832</v>
      </c>
      <c r="D628" s="212"/>
      <c r="E628" s="213">
        <v>34892</v>
      </c>
      <c r="F628" s="214" t="s">
        <v>1969</v>
      </c>
      <c r="G628" s="168" t="s">
        <v>1962</v>
      </c>
      <c r="H628" s="215" t="s">
        <v>316</v>
      </c>
      <c r="I628" s="216"/>
      <c r="J628" s="217"/>
      <c r="K628" s="217"/>
      <c r="L628" s="218">
        <v>14</v>
      </c>
    </row>
    <row r="629" spans="1:12" s="102" customFormat="1" ht="63" customHeight="1">
      <c r="A629" s="66">
        <v>18</v>
      </c>
      <c r="B629" s="219" t="str">
        <f t="shared" ref="B629:B639" si="66">CONCATENATE(H629,"-",J629,"-",K629)</f>
        <v>4X100M-3-6</v>
      </c>
      <c r="C629" s="212" t="s">
        <v>2390</v>
      </c>
      <c r="D629" s="212"/>
      <c r="E629" s="213" t="s">
        <v>1970</v>
      </c>
      <c r="F629" s="214" t="s">
        <v>2389</v>
      </c>
      <c r="G629" s="168" t="s">
        <v>1962</v>
      </c>
      <c r="H629" s="215" t="s">
        <v>358</v>
      </c>
      <c r="I629" s="216"/>
      <c r="J629" s="217" t="s">
        <v>2141</v>
      </c>
      <c r="K629" s="217" t="s">
        <v>2142</v>
      </c>
      <c r="L629" s="218"/>
    </row>
    <row r="630" spans="1:12" s="102" customFormat="1" ht="63" customHeight="1">
      <c r="A630" s="66">
        <v>19</v>
      </c>
      <c r="B630" s="219" t="str">
        <f t="shared" si="66"/>
        <v>4X400M-1-5</v>
      </c>
      <c r="C630" s="212" t="s">
        <v>2423</v>
      </c>
      <c r="D630" s="212"/>
      <c r="E630" s="511" t="s">
        <v>1971</v>
      </c>
      <c r="F630" s="512" t="s">
        <v>2422</v>
      </c>
      <c r="G630" s="168" t="s">
        <v>1962</v>
      </c>
      <c r="H630" s="215" t="s">
        <v>359</v>
      </c>
      <c r="I630" s="216"/>
      <c r="J630" s="217" t="s">
        <v>2144</v>
      </c>
      <c r="K630" s="217" t="s">
        <v>2143</v>
      </c>
      <c r="L630" s="218"/>
    </row>
    <row r="631" spans="1:12" s="102" customFormat="1" ht="28.5" customHeight="1">
      <c r="A631" s="66">
        <v>1</v>
      </c>
      <c r="B631" s="176" t="str">
        <f t="shared" si="66"/>
        <v>100M-5-3</v>
      </c>
      <c r="C631" s="161">
        <v>844</v>
      </c>
      <c r="D631" s="161"/>
      <c r="E631" s="162">
        <v>34300</v>
      </c>
      <c r="F631" s="163" t="s">
        <v>1972</v>
      </c>
      <c r="G631" s="168" t="s">
        <v>1973</v>
      </c>
      <c r="H631" s="164" t="s">
        <v>146</v>
      </c>
      <c r="I631" s="216"/>
      <c r="J631" s="166" t="s">
        <v>2143</v>
      </c>
      <c r="K631" s="166" t="s">
        <v>2141</v>
      </c>
      <c r="L631" s="167"/>
    </row>
    <row r="632" spans="1:12" s="102" customFormat="1" ht="28.5" customHeight="1">
      <c r="A632" s="66">
        <v>2</v>
      </c>
      <c r="B632" s="176" t="str">
        <f t="shared" si="66"/>
        <v>200M-5-3</v>
      </c>
      <c r="C632" s="161">
        <v>844</v>
      </c>
      <c r="D632" s="161"/>
      <c r="E632" s="162">
        <v>34300</v>
      </c>
      <c r="F632" s="163" t="s">
        <v>1974</v>
      </c>
      <c r="G632" s="168" t="s">
        <v>1973</v>
      </c>
      <c r="H632" s="164" t="s">
        <v>313</v>
      </c>
      <c r="I632" s="216"/>
      <c r="J632" s="166" t="s">
        <v>2143</v>
      </c>
      <c r="K632" s="166" t="s">
        <v>2141</v>
      </c>
      <c r="L632" s="167"/>
    </row>
    <row r="633" spans="1:12" s="102" customFormat="1" ht="28.5" customHeight="1">
      <c r="A633" s="66">
        <v>3</v>
      </c>
      <c r="B633" s="176" t="str">
        <f t="shared" si="66"/>
        <v>400M-5-6</v>
      </c>
      <c r="C633" s="161">
        <v>849</v>
      </c>
      <c r="D633" s="161"/>
      <c r="E633" s="162">
        <v>34707</v>
      </c>
      <c r="F633" s="163" t="s">
        <v>1975</v>
      </c>
      <c r="G633" s="168" t="s">
        <v>1973</v>
      </c>
      <c r="H633" s="164" t="s">
        <v>314</v>
      </c>
      <c r="I633" s="216"/>
      <c r="J633" s="166" t="s">
        <v>2143</v>
      </c>
      <c r="K633" s="166" t="s">
        <v>2142</v>
      </c>
      <c r="L633" s="167"/>
    </row>
    <row r="634" spans="1:12" s="102" customFormat="1" ht="28.5" customHeight="1">
      <c r="A634" s="66">
        <v>4</v>
      </c>
      <c r="B634" s="176" t="str">
        <f t="shared" si="66"/>
        <v>800M-4-2</v>
      </c>
      <c r="C634" s="161">
        <v>855</v>
      </c>
      <c r="D634" s="161"/>
      <c r="E634" s="162">
        <v>34860</v>
      </c>
      <c r="F634" s="163" t="s">
        <v>1976</v>
      </c>
      <c r="G634" s="168" t="s">
        <v>1973</v>
      </c>
      <c r="H634" s="164" t="s">
        <v>120</v>
      </c>
      <c r="I634" s="216"/>
      <c r="J634" s="166" t="s">
        <v>2140</v>
      </c>
      <c r="K634" s="166" t="s">
        <v>2145</v>
      </c>
      <c r="L634" s="167"/>
    </row>
    <row r="635" spans="1:12" s="102" customFormat="1" ht="28.5" customHeight="1">
      <c r="A635" s="66">
        <v>5</v>
      </c>
      <c r="B635" s="176" t="str">
        <f t="shared" si="66"/>
        <v>1500M-2-7</v>
      </c>
      <c r="C635" s="161">
        <v>855</v>
      </c>
      <c r="D635" s="161"/>
      <c r="E635" s="162">
        <v>34860</v>
      </c>
      <c r="F635" s="163" t="s">
        <v>1976</v>
      </c>
      <c r="G635" s="168" t="s">
        <v>1973</v>
      </c>
      <c r="H635" s="164" t="s">
        <v>229</v>
      </c>
      <c r="I635" s="216"/>
      <c r="J635" s="166" t="s">
        <v>2145</v>
      </c>
      <c r="K635" s="166" t="s">
        <v>2146</v>
      </c>
      <c r="L635" s="167"/>
    </row>
    <row r="636" spans="1:12" s="102" customFormat="1" ht="28.5" customHeight="1">
      <c r="A636" s="66">
        <v>6</v>
      </c>
      <c r="B636" s="176" t="str">
        <f t="shared" si="66"/>
        <v>5000M-2-10</v>
      </c>
      <c r="C636" s="161">
        <v>842</v>
      </c>
      <c r="D636" s="161"/>
      <c r="E636" s="162">
        <v>35105</v>
      </c>
      <c r="F636" s="163" t="s">
        <v>1977</v>
      </c>
      <c r="G636" s="168" t="s">
        <v>1973</v>
      </c>
      <c r="H636" s="164" t="s">
        <v>355</v>
      </c>
      <c r="I636" s="216"/>
      <c r="J636" s="166" t="s">
        <v>2145</v>
      </c>
      <c r="K636" s="166" t="s">
        <v>2173</v>
      </c>
      <c r="L636" s="167"/>
    </row>
    <row r="637" spans="1:12" s="102" customFormat="1" ht="28.5" customHeight="1">
      <c r="A637" s="66">
        <v>7</v>
      </c>
      <c r="B637" s="176" t="str">
        <f t="shared" si="66"/>
        <v>110M.ENG-5-3</v>
      </c>
      <c r="C637" s="161">
        <v>850</v>
      </c>
      <c r="D637" s="161"/>
      <c r="E637" s="162">
        <v>34017</v>
      </c>
      <c r="F637" s="163" t="s">
        <v>1978</v>
      </c>
      <c r="G637" s="168" t="s">
        <v>1973</v>
      </c>
      <c r="H637" s="164" t="s">
        <v>492</v>
      </c>
      <c r="I637" s="216"/>
      <c r="J637" s="166" t="s">
        <v>2143</v>
      </c>
      <c r="K637" s="166" t="s">
        <v>2141</v>
      </c>
      <c r="L637" s="167"/>
    </row>
    <row r="638" spans="1:12" s="102" customFormat="1" ht="28.5" customHeight="1">
      <c r="A638" s="66">
        <v>8</v>
      </c>
      <c r="B638" s="176" t="str">
        <f t="shared" si="66"/>
        <v>400M.ENG-4-4</v>
      </c>
      <c r="C638" s="161">
        <v>842</v>
      </c>
      <c r="D638" s="161"/>
      <c r="E638" s="162">
        <v>35105</v>
      </c>
      <c r="F638" s="163" t="s">
        <v>1977</v>
      </c>
      <c r="G638" s="168" t="s">
        <v>1973</v>
      </c>
      <c r="H638" s="164" t="s">
        <v>353</v>
      </c>
      <c r="I638" s="216"/>
      <c r="J638" s="166" t="s">
        <v>2140</v>
      </c>
      <c r="K638" s="166" t="s">
        <v>2140</v>
      </c>
      <c r="L638" s="167"/>
    </row>
    <row r="639" spans="1:12" s="102" customFormat="1" ht="28.5" customHeight="1">
      <c r="A639" s="66">
        <v>9</v>
      </c>
      <c r="B639" s="176" t="str">
        <f t="shared" si="66"/>
        <v>3000M.ENG-2-8</v>
      </c>
      <c r="C639" s="161">
        <v>850</v>
      </c>
      <c r="D639" s="161"/>
      <c r="E639" s="162">
        <v>34017</v>
      </c>
      <c r="F639" s="163" t="s">
        <v>1978</v>
      </c>
      <c r="G639" s="168" t="s">
        <v>1973</v>
      </c>
      <c r="H639" s="164" t="s">
        <v>356</v>
      </c>
      <c r="I639" s="165"/>
      <c r="J639" s="166" t="s">
        <v>2145</v>
      </c>
      <c r="K639" s="166" t="s">
        <v>2147</v>
      </c>
      <c r="L639" s="167"/>
    </row>
    <row r="640" spans="1:12" s="102" customFormat="1" ht="28.5" customHeight="1">
      <c r="A640" s="66">
        <v>10</v>
      </c>
      <c r="B640" s="176" t="str">
        <f t="shared" ref="B640:B647" si="67">CONCATENATE(H640,"-",L640)</f>
        <v>GÜLLEB-10</v>
      </c>
      <c r="C640" s="161">
        <v>854</v>
      </c>
      <c r="D640" s="161"/>
      <c r="E640" s="162">
        <v>32929</v>
      </c>
      <c r="F640" s="163" t="s">
        <v>1979</v>
      </c>
      <c r="G640" s="168" t="s">
        <v>1973</v>
      </c>
      <c r="H640" s="164" t="s">
        <v>2138</v>
      </c>
      <c r="I640" s="165"/>
      <c r="J640" s="166"/>
      <c r="K640" s="166"/>
      <c r="L640" s="167">
        <v>10</v>
      </c>
    </row>
    <row r="641" spans="1:12" s="102" customFormat="1" ht="28.5" customHeight="1">
      <c r="A641" s="66">
        <v>11</v>
      </c>
      <c r="B641" s="176" t="str">
        <f t="shared" si="67"/>
        <v>DİSKB-10</v>
      </c>
      <c r="C641" s="161">
        <v>854</v>
      </c>
      <c r="D641" s="161"/>
      <c r="E641" s="162">
        <v>32929</v>
      </c>
      <c r="F641" s="163" t="s">
        <v>1979</v>
      </c>
      <c r="G641" s="168" t="s">
        <v>1973</v>
      </c>
      <c r="H641" s="164" t="s">
        <v>2246</v>
      </c>
      <c r="I641" s="165"/>
      <c r="J641" s="166"/>
      <c r="K641" s="166"/>
      <c r="L641" s="167">
        <v>10</v>
      </c>
    </row>
    <row r="642" spans="1:12" s="102" customFormat="1" ht="28.5" customHeight="1">
      <c r="A642" s="66">
        <v>12</v>
      </c>
      <c r="B642" s="176" t="str">
        <f t="shared" si="67"/>
        <v>CİRİTB-8</v>
      </c>
      <c r="C642" s="161">
        <v>847</v>
      </c>
      <c r="D642" s="161"/>
      <c r="E642" s="162">
        <v>33508</v>
      </c>
      <c r="F642" s="163" t="s">
        <v>1980</v>
      </c>
      <c r="G642" s="168" t="s">
        <v>1973</v>
      </c>
      <c r="H642" s="164" t="s">
        <v>2134</v>
      </c>
      <c r="I642" s="165"/>
      <c r="J642" s="166"/>
      <c r="K642" s="166"/>
      <c r="L642" s="167">
        <v>8</v>
      </c>
    </row>
    <row r="643" spans="1:12" s="102" customFormat="1" ht="28.5" customHeight="1">
      <c r="A643" s="66">
        <v>13</v>
      </c>
      <c r="B643" s="176" t="str">
        <f t="shared" si="67"/>
        <v>ÇEKİÇ-18</v>
      </c>
      <c r="C643" s="161">
        <v>849</v>
      </c>
      <c r="D643" s="161"/>
      <c r="E643" s="162">
        <v>34707</v>
      </c>
      <c r="F643" s="163" t="s">
        <v>1975</v>
      </c>
      <c r="G643" s="168" t="s">
        <v>1973</v>
      </c>
      <c r="H643" s="164" t="s">
        <v>357</v>
      </c>
      <c r="I643" s="165"/>
      <c r="J643" s="166"/>
      <c r="K643" s="166"/>
      <c r="L643" s="167">
        <v>18</v>
      </c>
    </row>
    <row r="644" spans="1:12" s="102" customFormat="1" ht="28.5" customHeight="1">
      <c r="A644" s="66">
        <v>14</v>
      </c>
      <c r="B644" s="176" t="str">
        <f t="shared" si="67"/>
        <v>UZUNB-10</v>
      </c>
      <c r="C644" s="161">
        <v>851</v>
      </c>
      <c r="D644" s="161"/>
      <c r="E644" s="162">
        <v>35252</v>
      </c>
      <c r="F644" s="163" t="s">
        <v>1981</v>
      </c>
      <c r="G644" s="168" t="s">
        <v>1973</v>
      </c>
      <c r="H644" s="164" t="s">
        <v>2237</v>
      </c>
      <c r="I644" s="165"/>
      <c r="J644" s="166"/>
      <c r="K644" s="166"/>
      <c r="L644" s="167">
        <v>10</v>
      </c>
    </row>
    <row r="645" spans="1:12" s="102" customFormat="1" ht="28.5" customHeight="1">
      <c r="A645" s="66">
        <v>15</v>
      </c>
      <c r="B645" s="176" t="str">
        <f t="shared" si="67"/>
        <v>ÜÇADIMB-10</v>
      </c>
      <c r="C645" s="161">
        <v>845</v>
      </c>
      <c r="D645" s="161"/>
      <c r="E645" s="162">
        <v>34500</v>
      </c>
      <c r="F645" s="163" t="s">
        <v>1982</v>
      </c>
      <c r="G645" s="168" t="s">
        <v>1973</v>
      </c>
      <c r="H645" s="164" t="s">
        <v>2136</v>
      </c>
      <c r="I645" s="165"/>
      <c r="J645" s="166"/>
      <c r="K645" s="166"/>
      <c r="L645" s="167">
        <v>10</v>
      </c>
    </row>
    <row r="646" spans="1:12" s="102" customFormat="1" ht="28.5" customHeight="1">
      <c r="A646" s="66">
        <v>16</v>
      </c>
      <c r="B646" s="176" t="str">
        <f t="shared" si="67"/>
        <v>YÜKSEKB-4</v>
      </c>
      <c r="C646" s="161">
        <v>843</v>
      </c>
      <c r="D646" s="161"/>
      <c r="E646" s="162">
        <v>33420</v>
      </c>
      <c r="F646" s="163" t="s">
        <v>1983</v>
      </c>
      <c r="G646" s="168" t="s">
        <v>1973</v>
      </c>
      <c r="H646" s="164" t="s">
        <v>2133</v>
      </c>
      <c r="I646" s="165" t="s">
        <v>2122</v>
      </c>
      <c r="J646" s="166"/>
      <c r="K646" s="166"/>
      <c r="L646" s="167">
        <v>4</v>
      </c>
    </row>
    <row r="647" spans="1:12" s="102" customFormat="1" ht="28.5" customHeight="1">
      <c r="A647" s="66">
        <v>17</v>
      </c>
      <c r="B647" s="219" t="str">
        <f t="shared" si="67"/>
        <v>SIRIK-15</v>
      </c>
      <c r="C647" s="212">
        <v>848</v>
      </c>
      <c r="D647" s="212"/>
      <c r="E647" s="213">
        <v>34368</v>
      </c>
      <c r="F647" s="214" t="s">
        <v>1984</v>
      </c>
      <c r="G647" s="168" t="s">
        <v>1973</v>
      </c>
      <c r="H647" s="215" t="s">
        <v>316</v>
      </c>
      <c r="I647" s="216"/>
      <c r="J647" s="217"/>
      <c r="K647" s="217"/>
      <c r="L647" s="218">
        <v>15</v>
      </c>
    </row>
    <row r="648" spans="1:12" s="102" customFormat="1" ht="63" customHeight="1">
      <c r="A648" s="66">
        <v>18</v>
      </c>
      <c r="B648" s="219" t="str">
        <f t="shared" ref="B648:B658" si="68">CONCATENATE(H648,"-",J648,"-",K648)</f>
        <v>4X100M-3-4</v>
      </c>
      <c r="C648" s="212" t="s">
        <v>2364</v>
      </c>
      <c r="D648" s="212"/>
      <c r="E648" s="213" t="s">
        <v>2363</v>
      </c>
      <c r="F648" s="214" t="s">
        <v>2362</v>
      </c>
      <c r="G648" s="168" t="s">
        <v>1973</v>
      </c>
      <c r="H648" s="215" t="s">
        <v>358</v>
      </c>
      <c r="I648" s="216"/>
      <c r="J648" s="217" t="s">
        <v>2141</v>
      </c>
      <c r="K648" s="217" t="s">
        <v>2140</v>
      </c>
      <c r="L648" s="218"/>
    </row>
    <row r="649" spans="1:12" s="102" customFormat="1" ht="63" customHeight="1">
      <c r="A649" s="66">
        <v>19</v>
      </c>
      <c r="B649" s="219" t="str">
        <f t="shared" si="68"/>
        <v>4X400M-2-6</v>
      </c>
      <c r="C649" s="212" t="s">
        <v>2434</v>
      </c>
      <c r="D649" s="212"/>
      <c r="E649" s="511" t="s">
        <v>2432</v>
      </c>
      <c r="F649" s="512" t="s">
        <v>2433</v>
      </c>
      <c r="G649" s="168" t="s">
        <v>1973</v>
      </c>
      <c r="H649" s="215" t="s">
        <v>359</v>
      </c>
      <c r="I649" s="216"/>
      <c r="J649" s="217" t="s">
        <v>2145</v>
      </c>
      <c r="K649" s="217" t="s">
        <v>2142</v>
      </c>
      <c r="L649" s="218"/>
    </row>
    <row r="650" spans="1:12" s="102" customFormat="1" ht="28.5" customHeight="1">
      <c r="A650" s="66">
        <v>1</v>
      </c>
      <c r="B650" s="176" t="str">
        <f t="shared" si="68"/>
        <v>100M-1-3</v>
      </c>
      <c r="C650" s="161">
        <v>858</v>
      </c>
      <c r="D650" s="161"/>
      <c r="E650" s="162">
        <v>33765</v>
      </c>
      <c r="F650" s="163" t="s">
        <v>1985</v>
      </c>
      <c r="G650" s="168" t="s">
        <v>1986</v>
      </c>
      <c r="H650" s="164" t="s">
        <v>146</v>
      </c>
      <c r="I650" s="216"/>
      <c r="J650" s="166" t="s">
        <v>2144</v>
      </c>
      <c r="K650" s="166" t="s">
        <v>2141</v>
      </c>
      <c r="L650" s="167"/>
    </row>
    <row r="651" spans="1:12" s="102" customFormat="1" ht="28.5" customHeight="1">
      <c r="A651" s="66">
        <v>2</v>
      </c>
      <c r="B651" s="176" t="str">
        <f t="shared" si="68"/>
        <v>200M-1-3</v>
      </c>
      <c r="C651" s="161">
        <v>858</v>
      </c>
      <c r="D651" s="161"/>
      <c r="E651" s="162">
        <v>33765</v>
      </c>
      <c r="F651" s="163" t="s">
        <v>1985</v>
      </c>
      <c r="G651" s="168" t="s">
        <v>1986</v>
      </c>
      <c r="H651" s="164" t="s">
        <v>313</v>
      </c>
      <c r="I651" s="216"/>
      <c r="J651" s="166" t="s">
        <v>2144</v>
      </c>
      <c r="K651" s="166" t="s">
        <v>2141</v>
      </c>
      <c r="L651" s="167"/>
    </row>
    <row r="652" spans="1:12" s="102" customFormat="1" ht="28.5" customHeight="1">
      <c r="A652" s="66">
        <v>3</v>
      </c>
      <c r="B652" s="176" t="str">
        <f t="shared" si="68"/>
        <v>400M-6-1</v>
      </c>
      <c r="C652" s="161">
        <v>865</v>
      </c>
      <c r="D652" s="161"/>
      <c r="E652" s="162">
        <v>34168</v>
      </c>
      <c r="F652" s="163" t="s">
        <v>1987</v>
      </c>
      <c r="G652" s="168" t="s">
        <v>1986</v>
      </c>
      <c r="H652" s="164" t="s">
        <v>314</v>
      </c>
      <c r="I652" s="216"/>
      <c r="J652" s="166" t="s">
        <v>2142</v>
      </c>
      <c r="K652" s="166" t="s">
        <v>2144</v>
      </c>
      <c r="L652" s="167"/>
    </row>
    <row r="653" spans="1:12" s="102" customFormat="1" ht="28.5" customHeight="1">
      <c r="A653" s="66">
        <v>4</v>
      </c>
      <c r="B653" s="176" t="str">
        <f t="shared" si="68"/>
        <v>800M-4-3</v>
      </c>
      <c r="C653" s="161">
        <v>864</v>
      </c>
      <c r="D653" s="161"/>
      <c r="E653" s="162">
        <v>34087</v>
      </c>
      <c r="F653" s="163" t="s">
        <v>1988</v>
      </c>
      <c r="G653" s="168" t="s">
        <v>1986</v>
      </c>
      <c r="H653" s="164" t="s">
        <v>120</v>
      </c>
      <c r="I653" s="216"/>
      <c r="J653" s="166" t="s">
        <v>2140</v>
      </c>
      <c r="K653" s="166" t="s">
        <v>2141</v>
      </c>
      <c r="L653" s="167"/>
    </row>
    <row r="654" spans="1:12" s="102" customFormat="1" ht="28.5" customHeight="1">
      <c r="A654" s="66">
        <v>5</v>
      </c>
      <c r="B654" s="176" t="str">
        <f t="shared" si="68"/>
        <v>1500M-2-8</v>
      </c>
      <c r="C654" s="161">
        <v>856</v>
      </c>
      <c r="D654" s="161"/>
      <c r="E654" s="162">
        <v>35173</v>
      </c>
      <c r="F654" s="163" t="s">
        <v>1989</v>
      </c>
      <c r="G654" s="168" t="s">
        <v>1986</v>
      </c>
      <c r="H654" s="164" t="s">
        <v>229</v>
      </c>
      <c r="I654" s="216"/>
      <c r="J654" s="166" t="s">
        <v>2145</v>
      </c>
      <c r="K654" s="166" t="s">
        <v>2147</v>
      </c>
      <c r="L654" s="167"/>
    </row>
    <row r="655" spans="1:12" s="102" customFormat="1" ht="28.5" customHeight="1">
      <c r="A655" s="66">
        <v>6</v>
      </c>
      <c r="B655" s="176" t="str">
        <f t="shared" si="68"/>
        <v>5000M-2-11</v>
      </c>
      <c r="C655" s="161">
        <v>856</v>
      </c>
      <c r="D655" s="161"/>
      <c r="E655" s="162">
        <v>35173</v>
      </c>
      <c r="F655" s="163" t="s">
        <v>1989</v>
      </c>
      <c r="G655" s="168" t="s">
        <v>1986</v>
      </c>
      <c r="H655" s="164" t="s">
        <v>355</v>
      </c>
      <c r="I655" s="216"/>
      <c r="J655" s="166" t="s">
        <v>2145</v>
      </c>
      <c r="K655" s="166" t="s">
        <v>2174</v>
      </c>
      <c r="L655" s="167"/>
    </row>
    <row r="656" spans="1:12" s="102" customFormat="1" ht="28.5" customHeight="1">
      <c r="A656" s="66">
        <v>7</v>
      </c>
      <c r="B656" s="176" t="str">
        <f t="shared" si="68"/>
        <v>110M.ENG-1-3</v>
      </c>
      <c r="C656" s="161">
        <v>861</v>
      </c>
      <c r="D656" s="161"/>
      <c r="E656" s="162">
        <v>33487</v>
      </c>
      <c r="F656" s="163" t="s">
        <v>1990</v>
      </c>
      <c r="G656" s="168" t="s">
        <v>1986</v>
      </c>
      <c r="H656" s="164" t="s">
        <v>492</v>
      </c>
      <c r="I656" s="216"/>
      <c r="J656" s="166" t="s">
        <v>2144</v>
      </c>
      <c r="K656" s="166" t="s">
        <v>2141</v>
      </c>
      <c r="L656" s="167"/>
    </row>
    <row r="657" spans="1:12" s="102" customFormat="1" ht="28.5" customHeight="1">
      <c r="A657" s="66">
        <v>8</v>
      </c>
      <c r="B657" s="176" t="str">
        <f t="shared" si="68"/>
        <v>400M.ENG-4-5</v>
      </c>
      <c r="C657" s="161">
        <v>865</v>
      </c>
      <c r="D657" s="161"/>
      <c r="E657" s="162">
        <v>34168</v>
      </c>
      <c r="F657" s="163" t="s">
        <v>1987</v>
      </c>
      <c r="G657" s="168" t="s">
        <v>1986</v>
      </c>
      <c r="H657" s="164" t="s">
        <v>353</v>
      </c>
      <c r="I657" s="216"/>
      <c r="J657" s="166" t="s">
        <v>2140</v>
      </c>
      <c r="K657" s="166" t="s">
        <v>2143</v>
      </c>
      <c r="L657" s="167"/>
    </row>
    <row r="658" spans="1:12" s="102" customFormat="1" ht="28.5" customHeight="1">
      <c r="A658" s="66">
        <v>9</v>
      </c>
      <c r="B658" s="176" t="str">
        <f t="shared" si="68"/>
        <v>3000M.ENG-2-9</v>
      </c>
      <c r="C658" s="161">
        <v>859</v>
      </c>
      <c r="D658" s="161"/>
      <c r="E658" s="162">
        <v>34012</v>
      </c>
      <c r="F658" s="163" t="s">
        <v>1991</v>
      </c>
      <c r="G658" s="168" t="s">
        <v>1986</v>
      </c>
      <c r="H658" s="164" t="s">
        <v>356</v>
      </c>
      <c r="I658" s="165"/>
      <c r="J658" s="166" t="s">
        <v>2145</v>
      </c>
      <c r="K658" s="166" t="s">
        <v>2172</v>
      </c>
      <c r="L658" s="167"/>
    </row>
    <row r="659" spans="1:12" s="102" customFormat="1" ht="28.5" customHeight="1">
      <c r="A659" s="66">
        <v>10</v>
      </c>
      <c r="B659" s="176" t="str">
        <f t="shared" ref="B659:B666" si="69">CONCATENATE(H659,"-",L659)</f>
        <v>GÜLLEA-2</v>
      </c>
      <c r="C659" s="161">
        <v>866</v>
      </c>
      <c r="D659" s="161"/>
      <c r="E659" s="162">
        <v>34140</v>
      </c>
      <c r="F659" s="163" t="s">
        <v>1992</v>
      </c>
      <c r="G659" s="168" t="s">
        <v>1986</v>
      </c>
      <c r="H659" s="164" t="s">
        <v>2139</v>
      </c>
      <c r="I659" s="165"/>
      <c r="J659" s="166"/>
      <c r="K659" s="166"/>
      <c r="L659" s="167">
        <v>2</v>
      </c>
    </row>
    <row r="660" spans="1:12" s="102" customFormat="1" ht="28.5" customHeight="1">
      <c r="A660" s="66">
        <v>11</v>
      </c>
      <c r="B660" s="176" t="str">
        <f t="shared" si="69"/>
        <v>DİSKA-2</v>
      </c>
      <c r="C660" s="161">
        <v>861</v>
      </c>
      <c r="D660" s="161"/>
      <c r="E660" s="162">
        <v>33487</v>
      </c>
      <c r="F660" s="163" t="s">
        <v>1990</v>
      </c>
      <c r="G660" s="168" t="s">
        <v>1986</v>
      </c>
      <c r="H660" s="164" t="s">
        <v>2247</v>
      </c>
      <c r="I660" s="165"/>
      <c r="J660" s="166"/>
      <c r="K660" s="166"/>
      <c r="L660" s="167">
        <v>2</v>
      </c>
    </row>
    <row r="661" spans="1:12" s="102" customFormat="1" ht="28.5" customHeight="1">
      <c r="A661" s="66">
        <v>12</v>
      </c>
      <c r="B661" s="176" t="str">
        <f t="shared" si="69"/>
        <v>CİRİTA-2</v>
      </c>
      <c r="C661" s="161">
        <v>857</v>
      </c>
      <c r="D661" s="161"/>
      <c r="E661" s="162">
        <v>34012</v>
      </c>
      <c r="F661" s="163" t="s">
        <v>1993</v>
      </c>
      <c r="G661" s="168" t="s">
        <v>1986</v>
      </c>
      <c r="H661" s="164" t="s">
        <v>2135</v>
      </c>
      <c r="I661" s="165"/>
      <c r="J661" s="166"/>
      <c r="K661" s="166"/>
      <c r="L661" s="167">
        <v>2</v>
      </c>
    </row>
    <row r="662" spans="1:12" s="102" customFormat="1" ht="28.5" customHeight="1">
      <c r="A662" s="66">
        <v>13</v>
      </c>
      <c r="B662" s="176" t="str">
        <f t="shared" si="69"/>
        <v>ÇEKİÇ-19</v>
      </c>
      <c r="C662" s="161">
        <v>862</v>
      </c>
      <c r="D662" s="161"/>
      <c r="E662" s="162">
        <v>35069</v>
      </c>
      <c r="F662" s="163" t="s">
        <v>1994</v>
      </c>
      <c r="G662" s="168" t="s">
        <v>1986</v>
      </c>
      <c r="H662" s="164" t="s">
        <v>357</v>
      </c>
      <c r="I662" s="165"/>
      <c r="J662" s="166"/>
      <c r="K662" s="166"/>
      <c r="L662" s="167">
        <v>19</v>
      </c>
    </row>
    <row r="663" spans="1:12" s="102" customFormat="1" ht="28.5" customHeight="1">
      <c r="A663" s="66">
        <v>14</v>
      </c>
      <c r="B663" s="176" t="str">
        <f t="shared" si="69"/>
        <v>UZUNA-2</v>
      </c>
      <c r="C663" s="161">
        <v>867</v>
      </c>
      <c r="D663" s="161"/>
      <c r="E663" s="162">
        <v>34993</v>
      </c>
      <c r="F663" s="163" t="s">
        <v>1995</v>
      </c>
      <c r="G663" s="168" t="s">
        <v>1986</v>
      </c>
      <c r="H663" s="164" t="s">
        <v>2239</v>
      </c>
      <c r="I663" s="165"/>
      <c r="J663" s="166"/>
      <c r="K663" s="166"/>
      <c r="L663" s="167">
        <v>2</v>
      </c>
    </row>
    <row r="664" spans="1:12" s="102" customFormat="1" ht="28.5" customHeight="1">
      <c r="A664" s="66">
        <v>15</v>
      </c>
      <c r="B664" s="176" t="str">
        <f t="shared" si="69"/>
        <v>ÜÇADIMA-2</v>
      </c>
      <c r="C664" s="161">
        <v>863</v>
      </c>
      <c r="D664" s="161"/>
      <c r="E664" s="162">
        <v>34967</v>
      </c>
      <c r="F664" s="163" t="s">
        <v>1996</v>
      </c>
      <c r="G664" s="168" t="s">
        <v>1986</v>
      </c>
      <c r="H664" s="164" t="s">
        <v>2137</v>
      </c>
      <c r="I664" s="165"/>
      <c r="J664" s="166"/>
      <c r="K664" s="166"/>
      <c r="L664" s="167">
        <v>2</v>
      </c>
    </row>
    <row r="665" spans="1:12" s="102" customFormat="1" ht="28.5" customHeight="1">
      <c r="A665" s="66">
        <v>16</v>
      </c>
      <c r="B665" s="176" t="str">
        <f t="shared" si="69"/>
        <v>YÜKSEKA-15</v>
      </c>
      <c r="C665" s="161">
        <v>863</v>
      </c>
      <c r="D665" s="161"/>
      <c r="E665" s="162">
        <v>34967</v>
      </c>
      <c r="F665" s="163" t="s">
        <v>1996</v>
      </c>
      <c r="G665" s="168" t="s">
        <v>1986</v>
      </c>
      <c r="H665" s="164" t="s">
        <v>2132</v>
      </c>
      <c r="I665" s="165" t="s">
        <v>2127</v>
      </c>
      <c r="J665" s="166"/>
      <c r="K665" s="166"/>
      <c r="L665" s="167">
        <v>15</v>
      </c>
    </row>
    <row r="666" spans="1:12" s="102" customFormat="1" ht="28.5" customHeight="1">
      <c r="A666" s="66">
        <v>17</v>
      </c>
      <c r="B666" s="219" t="str">
        <f t="shared" si="69"/>
        <v>SIRIK-16</v>
      </c>
      <c r="C666" s="212">
        <v>859</v>
      </c>
      <c r="D666" s="212"/>
      <c r="E666" s="213">
        <v>34012</v>
      </c>
      <c r="F666" s="214" t="s">
        <v>1991</v>
      </c>
      <c r="G666" s="168" t="s">
        <v>1986</v>
      </c>
      <c r="H666" s="215" t="s">
        <v>316</v>
      </c>
      <c r="I666" s="216"/>
      <c r="J666" s="217"/>
      <c r="K666" s="217"/>
      <c r="L666" s="218">
        <v>16</v>
      </c>
    </row>
    <row r="667" spans="1:12" s="102" customFormat="1" ht="63" customHeight="1">
      <c r="A667" s="66">
        <v>18</v>
      </c>
      <c r="B667" s="219" t="str">
        <f t="shared" ref="B667:B677" si="70">CONCATENATE(H667,"-",J667,"-",K667)</f>
        <v>4X100M-3-3</v>
      </c>
      <c r="C667" s="212" t="s">
        <v>2361</v>
      </c>
      <c r="D667" s="212"/>
      <c r="E667" s="213" t="s">
        <v>2360</v>
      </c>
      <c r="F667" s="214" t="s">
        <v>2359</v>
      </c>
      <c r="G667" s="168" t="s">
        <v>1986</v>
      </c>
      <c r="H667" s="215" t="s">
        <v>358</v>
      </c>
      <c r="I667" s="216"/>
      <c r="J667" s="217" t="s">
        <v>2141</v>
      </c>
      <c r="K667" s="217" t="s">
        <v>2141</v>
      </c>
      <c r="L667" s="218"/>
    </row>
    <row r="668" spans="1:12" s="102" customFormat="1" ht="63" customHeight="1">
      <c r="A668" s="66">
        <v>19</v>
      </c>
      <c r="B668" s="219" t="str">
        <f t="shared" si="70"/>
        <v>4X400M-3-2</v>
      </c>
      <c r="C668" s="212" t="s">
        <v>2456</v>
      </c>
      <c r="D668" s="212"/>
      <c r="E668" s="511" t="s">
        <v>2455</v>
      </c>
      <c r="F668" s="512" t="s">
        <v>2454</v>
      </c>
      <c r="G668" s="168" t="s">
        <v>1986</v>
      </c>
      <c r="H668" s="215" t="s">
        <v>359</v>
      </c>
      <c r="I668" s="216"/>
      <c r="J668" s="217" t="s">
        <v>2141</v>
      </c>
      <c r="K668" s="217" t="s">
        <v>2145</v>
      </c>
      <c r="L668" s="218"/>
    </row>
    <row r="669" spans="1:12" s="102" customFormat="1" ht="28.5" customHeight="1">
      <c r="A669" s="66">
        <v>1</v>
      </c>
      <c r="B669" s="176" t="str">
        <f t="shared" si="70"/>
        <v>100M-2-6</v>
      </c>
      <c r="C669" s="161">
        <v>872</v>
      </c>
      <c r="D669" s="161"/>
      <c r="E669" s="162" t="s">
        <v>1997</v>
      </c>
      <c r="F669" s="163" t="s">
        <v>1998</v>
      </c>
      <c r="G669" s="168" t="s">
        <v>1999</v>
      </c>
      <c r="H669" s="164" t="s">
        <v>146</v>
      </c>
      <c r="I669" s="216"/>
      <c r="J669" s="166" t="s">
        <v>2145</v>
      </c>
      <c r="K669" s="166" t="s">
        <v>2142</v>
      </c>
      <c r="L669" s="167"/>
    </row>
    <row r="670" spans="1:12" s="102" customFormat="1" ht="28.5" customHeight="1">
      <c r="A670" s="66">
        <v>2</v>
      </c>
      <c r="B670" s="176" t="str">
        <f t="shared" si="70"/>
        <v>200M-2-6</v>
      </c>
      <c r="C670" s="161">
        <v>874</v>
      </c>
      <c r="D670" s="161"/>
      <c r="E670" s="162" t="s">
        <v>2000</v>
      </c>
      <c r="F670" s="163" t="s">
        <v>2001</v>
      </c>
      <c r="G670" s="168" t="s">
        <v>1999</v>
      </c>
      <c r="H670" s="164" t="s">
        <v>313</v>
      </c>
      <c r="I670" s="216"/>
      <c r="J670" s="166" t="s">
        <v>2145</v>
      </c>
      <c r="K670" s="166" t="s">
        <v>2142</v>
      </c>
      <c r="L670" s="167"/>
    </row>
    <row r="671" spans="1:12" s="102" customFormat="1" ht="28.5" customHeight="1">
      <c r="A671" s="66">
        <v>3</v>
      </c>
      <c r="B671" s="176" t="str">
        <f t="shared" si="70"/>
        <v>400M-2-6</v>
      </c>
      <c r="C671" s="161">
        <v>868</v>
      </c>
      <c r="D671" s="161"/>
      <c r="E671" s="162" t="s">
        <v>2002</v>
      </c>
      <c r="F671" s="163" t="s">
        <v>2003</v>
      </c>
      <c r="G671" s="168" t="s">
        <v>1999</v>
      </c>
      <c r="H671" s="164" t="s">
        <v>314</v>
      </c>
      <c r="I671" s="216"/>
      <c r="J671" s="166" t="s">
        <v>2145</v>
      </c>
      <c r="K671" s="166" t="s">
        <v>2142</v>
      </c>
      <c r="L671" s="167"/>
    </row>
    <row r="672" spans="1:12" s="102" customFormat="1" ht="28.5" customHeight="1">
      <c r="A672" s="66">
        <v>4</v>
      </c>
      <c r="B672" s="176" t="str">
        <f t="shared" si="70"/>
        <v>800M-1-5</v>
      </c>
      <c r="C672" s="161">
        <v>881</v>
      </c>
      <c r="D672" s="161"/>
      <c r="E672" s="162" t="s">
        <v>2004</v>
      </c>
      <c r="F672" s="163" t="s">
        <v>2005</v>
      </c>
      <c r="G672" s="168" t="s">
        <v>1999</v>
      </c>
      <c r="H672" s="164" t="s">
        <v>120</v>
      </c>
      <c r="I672" s="216"/>
      <c r="J672" s="166" t="s">
        <v>2144</v>
      </c>
      <c r="K672" s="166" t="s">
        <v>2143</v>
      </c>
      <c r="L672" s="167"/>
    </row>
    <row r="673" spans="1:12" s="102" customFormat="1" ht="28.5" customHeight="1">
      <c r="A673" s="66">
        <v>5</v>
      </c>
      <c r="B673" s="176" t="str">
        <f t="shared" si="70"/>
        <v>1500M-1-5</v>
      </c>
      <c r="C673" s="161">
        <v>881</v>
      </c>
      <c r="D673" s="161"/>
      <c r="E673" s="162" t="s">
        <v>2006</v>
      </c>
      <c r="F673" s="163" t="s">
        <v>2005</v>
      </c>
      <c r="G673" s="168" t="s">
        <v>1999</v>
      </c>
      <c r="H673" s="164" t="s">
        <v>229</v>
      </c>
      <c r="I673" s="216"/>
      <c r="J673" s="166" t="s">
        <v>2144</v>
      </c>
      <c r="K673" s="166" t="s">
        <v>2143</v>
      </c>
      <c r="L673" s="167"/>
    </row>
    <row r="674" spans="1:12" s="102" customFormat="1" ht="28.5" customHeight="1">
      <c r="A674" s="66">
        <v>6</v>
      </c>
      <c r="B674" s="176" t="str">
        <f t="shared" si="70"/>
        <v>5000M-1-6</v>
      </c>
      <c r="C674" s="161">
        <v>873</v>
      </c>
      <c r="D674" s="161"/>
      <c r="E674" s="162" t="s">
        <v>2007</v>
      </c>
      <c r="F674" s="163" t="s">
        <v>2008</v>
      </c>
      <c r="G674" s="168" t="s">
        <v>1999</v>
      </c>
      <c r="H674" s="164" t="s">
        <v>355</v>
      </c>
      <c r="I674" s="216"/>
      <c r="J674" s="166" t="s">
        <v>2144</v>
      </c>
      <c r="K674" s="166" t="s">
        <v>2142</v>
      </c>
      <c r="L674" s="167"/>
    </row>
    <row r="675" spans="1:12" s="102" customFormat="1" ht="28.5" customHeight="1">
      <c r="A675" s="66">
        <v>7</v>
      </c>
      <c r="B675" s="176" t="str">
        <f t="shared" si="70"/>
        <v>110M.ENG-2-6</v>
      </c>
      <c r="C675" s="161">
        <v>878</v>
      </c>
      <c r="D675" s="161"/>
      <c r="E675" s="162" t="s">
        <v>2009</v>
      </c>
      <c r="F675" s="163" t="s">
        <v>1329</v>
      </c>
      <c r="G675" s="168" t="s">
        <v>1999</v>
      </c>
      <c r="H675" s="164" t="s">
        <v>492</v>
      </c>
      <c r="I675" s="216"/>
      <c r="J675" s="166" t="s">
        <v>2145</v>
      </c>
      <c r="K675" s="166" t="s">
        <v>2142</v>
      </c>
      <c r="L675" s="167"/>
    </row>
    <row r="676" spans="1:12" s="102" customFormat="1" ht="28.5" customHeight="1">
      <c r="A676" s="66">
        <v>8</v>
      </c>
      <c r="B676" s="176" t="str">
        <f t="shared" si="70"/>
        <v>400M.ENG-1-5</v>
      </c>
      <c r="C676" s="161">
        <v>880</v>
      </c>
      <c r="D676" s="161"/>
      <c r="E676" s="162" t="s">
        <v>2010</v>
      </c>
      <c r="F676" s="163" t="s">
        <v>2011</v>
      </c>
      <c r="G676" s="168" t="s">
        <v>1999</v>
      </c>
      <c r="H676" s="164" t="s">
        <v>353</v>
      </c>
      <c r="I676" s="216"/>
      <c r="J676" s="166" t="s">
        <v>2144</v>
      </c>
      <c r="K676" s="166" t="s">
        <v>2143</v>
      </c>
      <c r="L676" s="167"/>
    </row>
    <row r="677" spans="1:12" s="102" customFormat="1" ht="28.5" customHeight="1">
      <c r="A677" s="66">
        <v>9</v>
      </c>
      <c r="B677" s="176" t="str">
        <f t="shared" si="70"/>
        <v>3000M.ENG-1-3</v>
      </c>
      <c r="C677" s="161">
        <v>877</v>
      </c>
      <c r="D677" s="161"/>
      <c r="E677" s="162" t="s">
        <v>2012</v>
      </c>
      <c r="F677" s="163" t="s">
        <v>2013</v>
      </c>
      <c r="G677" s="168" t="s">
        <v>1999</v>
      </c>
      <c r="H677" s="164" t="s">
        <v>356</v>
      </c>
      <c r="I677" s="165"/>
      <c r="J677" s="166" t="s">
        <v>2144</v>
      </c>
      <c r="K677" s="166" t="s">
        <v>2141</v>
      </c>
      <c r="L677" s="167"/>
    </row>
    <row r="678" spans="1:12" s="102" customFormat="1" ht="28.5" customHeight="1">
      <c r="A678" s="66">
        <v>10</v>
      </c>
      <c r="B678" s="176" t="str">
        <f t="shared" ref="B678:B685" si="71">CONCATENATE(H678,"-",L678)</f>
        <v>GÜLLEA-9</v>
      </c>
      <c r="C678" s="161">
        <v>883</v>
      </c>
      <c r="D678" s="161"/>
      <c r="E678" s="162" t="s">
        <v>2014</v>
      </c>
      <c r="F678" s="163" t="s">
        <v>2015</v>
      </c>
      <c r="G678" s="168" t="s">
        <v>1999</v>
      </c>
      <c r="H678" s="164" t="s">
        <v>2139</v>
      </c>
      <c r="I678" s="165"/>
      <c r="J678" s="166"/>
      <c r="K678" s="166"/>
      <c r="L678" s="167">
        <v>9</v>
      </c>
    </row>
    <row r="679" spans="1:12" s="102" customFormat="1" ht="28.5" customHeight="1">
      <c r="A679" s="66">
        <v>11</v>
      </c>
      <c r="B679" s="176" t="str">
        <f t="shared" si="71"/>
        <v>DİSKA-9</v>
      </c>
      <c r="C679" s="161">
        <v>883</v>
      </c>
      <c r="D679" s="161"/>
      <c r="E679" s="162" t="s">
        <v>2014</v>
      </c>
      <c r="F679" s="163" t="s">
        <v>2015</v>
      </c>
      <c r="G679" s="168" t="s">
        <v>1999</v>
      </c>
      <c r="H679" s="164" t="s">
        <v>2247</v>
      </c>
      <c r="I679" s="165"/>
      <c r="J679" s="166"/>
      <c r="K679" s="166"/>
      <c r="L679" s="167">
        <v>9</v>
      </c>
    </row>
    <row r="680" spans="1:12" s="102" customFormat="1" ht="28.5" customHeight="1">
      <c r="A680" s="66">
        <v>12</v>
      </c>
      <c r="B680" s="176" t="str">
        <f t="shared" si="71"/>
        <v>CİRİTA-9</v>
      </c>
      <c r="C680" s="161">
        <v>879</v>
      </c>
      <c r="D680" s="161"/>
      <c r="E680" s="162" t="s">
        <v>2016</v>
      </c>
      <c r="F680" s="163" t="s">
        <v>2017</v>
      </c>
      <c r="G680" s="168" t="s">
        <v>1999</v>
      </c>
      <c r="H680" s="164" t="s">
        <v>2135</v>
      </c>
      <c r="I680" s="165"/>
      <c r="J680" s="166"/>
      <c r="K680" s="166"/>
      <c r="L680" s="167">
        <v>9</v>
      </c>
    </row>
    <row r="681" spans="1:12" s="102" customFormat="1" ht="28.5" customHeight="1">
      <c r="A681" s="66">
        <v>13</v>
      </c>
      <c r="B681" s="176" t="str">
        <f t="shared" si="71"/>
        <v>ÇEKİÇ-20</v>
      </c>
      <c r="C681" s="161">
        <v>875</v>
      </c>
      <c r="D681" s="161"/>
      <c r="E681" s="162" t="s">
        <v>2018</v>
      </c>
      <c r="F681" s="163" t="s">
        <v>2019</v>
      </c>
      <c r="G681" s="168" t="s">
        <v>1999</v>
      </c>
      <c r="H681" s="164" t="s">
        <v>357</v>
      </c>
      <c r="I681" s="165"/>
      <c r="J681" s="166"/>
      <c r="K681" s="166"/>
      <c r="L681" s="167">
        <v>20</v>
      </c>
    </row>
    <row r="682" spans="1:12" s="102" customFormat="1" ht="28.5" customHeight="1">
      <c r="A682" s="66">
        <v>14</v>
      </c>
      <c r="B682" s="176" t="str">
        <f t="shared" si="71"/>
        <v>UZUNA-9</v>
      </c>
      <c r="C682" s="161">
        <v>870</v>
      </c>
      <c r="D682" s="161"/>
      <c r="E682" s="162" t="s">
        <v>2020</v>
      </c>
      <c r="F682" s="163" t="s">
        <v>2021</v>
      </c>
      <c r="G682" s="168" t="s">
        <v>1999</v>
      </c>
      <c r="H682" s="164" t="s">
        <v>2239</v>
      </c>
      <c r="I682" s="165"/>
      <c r="J682" s="166"/>
      <c r="K682" s="166"/>
      <c r="L682" s="167">
        <v>9</v>
      </c>
    </row>
    <row r="683" spans="1:12" s="102" customFormat="1" ht="28.5" customHeight="1">
      <c r="A683" s="66">
        <v>15</v>
      </c>
      <c r="B683" s="176" t="str">
        <f t="shared" si="71"/>
        <v>ÜÇADIMA-9</v>
      </c>
      <c r="C683" s="161">
        <v>871</v>
      </c>
      <c r="D683" s="161"/>
      <c r="E683" s="162">
        <v>33166</v>
      </c>
      <c r="F683" s="163" t="s">
        <v>1335</v>
      </c>
      <c r="G683" s="168" t="s">
        <v>1999</v>
      </c>
      <c r="H683" s="164" t="s">
        <v>2137</v>
      </c>
      <c r="I683" s="165"/>
      <c r="J683" s="166"/>
      <c r="K683" s="166"/>
      <c r="L683" s="167">
        <v>9</v>
      </c>
    </row>
    <row r="684" spans="1:12" s="102" customFormat="1" ht="28.5" customHeight="1">
      <c r="A684" s="66">
        <v>16</v>
      </c>
      <c r="B684" s="176" t="str">
        <f t="shared" si="71"/>
        <v>YÜKSEKB-9</v>
      </c>
      <c r="C684" s="161">
        <v>880</v>
      </c>
      <c r="D684" s="161"/>
      <c r="E684" s="162" t="s">
        <v>2010</v>
      </c>
      <c r="F684" s="163" t="s">
        <v>2011</v>
      </c>
      <c r="G684" s="168" t="s">
        <v>1999</v>
      </c>
      <c r="H684" s="164" t="s">
        <v>2133</v>
      </c>
      <c r="I684" s="165" t="s">
        <v>2118</v>
      </c>
      <c r="J684" s="166"/>
      <c r="K684" s="166"/>
      <c r="L684" s="167">
        <v>9</v>
      </c>
    </row>
    <row r="685" spans="1:12" s="102" customFormat="1" ht="28.5" customHeight="1">
      <c r="A685" s="66">
        <v>17</v>
      </c>
      <c r="B685" s="219" t="str">
        <f t="shared" si="71"/>
        <v>SIRIK-17</v>
      </c>
      <c r="C685" s="212">
        <v>884</v>
      </c>
      <c r="D685" s="212"/>
      <c r="E685" s="213" t="s">
        <v>2024</v>
      </c>
      <c r="F685" s="214" t="s">
        <v>2025</v>
      </c>
      <c r="G685" s="168" t="s">
        <v>1999</v>
      </c>
      <c r="H685" s="215" t="s">
        <v>316</v>
      </c>
      <c r="I685" s="216"/>
      <c r="J685" s="217"/>
      <c r="K685" s="217"/>
      <c r="L685" s="218">
        <v>17</v>
      </c>
    </row>
    <row r="686" spans="1:12" s="102" customFormat="1" ht="63" customHeight="1">
      <c r="A686" s="66">
        <v>18</v>
      </c>
      <c r="B686" s="219" t="str">
        <f t="shared" ref="B686:B696" si="72">CONCATENATE(H686,"-",J686,"-",K686)</f>
        <v>4X100M-5-3</v>
      </c>
      <c r="C686" s="212" t="s">
        <v>2379</v>
      </c>
      <c r="D686" s="212"/>
      <c r="E686" s="213" t="s">
        <v>2378</v>
      </c>
      <c r="F686" s="214" t="s">
        <v>2377</v>
      </c>
      <c r="G686" s="168" t="s">
        <v>1999</v>
      </c>
      <c r="H686" s="215" t="s">
        <v>358</v>
      </c>
      <c r="I686" s="216"/>
      <c r="J686" s="217" t="s">
        <v>2143</v>
      </c>
      <c r="K686" s="217" t="s">
        <v>2141</v>
      </c>
      <c r="L686" s="218"/>
    </row>
    <row r="687" spans="1:12" s="102" customFormat="1" ht="63" customHeight="1">
      <c r="A687" s="66">
        <v>19</v>
      </c>
      <c r="B687" s="219" t="str">
        <f t="shared" si="72"/>
        <v>4X400M-5-3</v>
      </c>
      <c r="C687" s="212" t="s">
        <v>2468</v>
      </c>
      <c r="D687" s="212"/>
      <c r="E687" s="511" t="s">
        <v>2461</v>
      </c>
      <c r="F687" s="512" t="s">
        <v>2467</v>
      </c>
      <c r="G687" s="168" t="s">
        <v>1999</v>
      </c>
      <c r="H687" s="215" t="s">
        <v>359</v>
      </c>
      <c r="I687" s="216"/>
      <c r="J687" s="217" t="s">
        <v>2143</v>
      </c>
      <c r="K687" s="217" t="s">
        <v>2141</v>
      </c>
      <c r="L687" s="218"/>
    </row>
    <row r="688" spans="1:12" s="102" customFormat="1" ht="28.5" hidden="1" customHeight="1">
      <c r="A688" s="66">
        <v>1</v>
      </c>
      <c r="B688" s="176" t="str">
        <f t="shared" si="72"/>
        <v>100M--</v>
      </c>
      <c r="C688" s="161"/>
      <c r="D688" s="161"/>
      <c r="E688" s="162"/>
      <c r="F688" s="163"/>
      <c r="G688" s="168" t="s">
        <v>2026</v>
      </c>
      <c r="H688" s="164" t="s">
        <v>146</v>
      </c>
      <c r="I688" s="216"/>
      <c r="J688" s="166"/>
      <c r="K688" s="166"/>
      <c r="L688" s="167"/>
    </row>
    <row r="689" spans="1:12" s="102" customFormat="1" ht="28.5" hidden="1" customHeight="1">
      <c r="A689" s="66">
        <v>2</v>
      </c>
      <c r="B689" s="176" t="str">
        <f t="shared" si="72"/>
        <v>200M--</v>
      </c>
      <c r="C689" s="161"/>
      <c r="D689" s="161"/>
      <c r="E689" s="162"/>
      <c r="F689" s="163"/>
      <c r="G689" s="168" t="s">
        <v>2026</v>
      </c>
      <c r="H689" s="164" t="s">
        <v>313</v>
      </c>
      <c r="I689" s="216"/>
      <c r="J689" s="166"/>
      <c r="K689" s="166"/>
      <c r="L689" s="167"/>
    </row>
    <row r="690" spans="1:12" s="102" customFormat="1" ht="28.5" hidden="1" customHeight="1">
      <c r="A690" s="66">
        <v>3</v>
      </c>
      <c r="B690" s="176" t="str">
        <f t="shared" si="72"/>
        <v>400M--</v>
      </c>
      <c r="C690" s="161"/>
      <c r="D690" s="161"/>
      <c r="E690" s="162"/>
      <c r="F690" s="163"/>
      <c r="G690" s="168" t="s">
        <v>2026</v>
      </c>
      <c r="H690" s="164" t="s">
        <v>314</v>
      </c>
      <c r="I690" s="216"/>
      <c r="J690" s="166"/>
      <c r="K690" s="166"/>
      <c r="L690" s="167"/>
    </row>
    <row r="691" spans="1:12" s="102" customFormat="1" ht="28.5" hidden="1" customHeight="1">
      <c r="A691" s="66">
        <v>4</v>
      </c>
      <c r="B691" s="176" t="str">
        <f t="shared" si="72"/>
        <v>800M--</v>
      </c>
      <c r="C691" s="161"/>
      <c r="D691" s="161"/>
      <c r="E691" s="162"/>
      <c r="F691" s="163"/>
      <c r="G691" s="168" t="s">
        <v>2026</v>
      </c>
      <c r="H691" s="164" t="s">
        <v>120</v>
      </c>
      <c r="I691" s="216"/>
      <c r="J691" s="166"/>
      <c r="K691" s="166"/>
      <c r="L691" s="167"/>
    </row>
    <row r="692" spans="1:12" s="102" customFormat="1" ht="28.5" hidden="1" customHeight="1">
      <c r="A692" s="66">
        <v>5</v>
      </c>
      <c r="B692" s="176" t="str">
        <f t="shared" si="72"/>
        <v>1500M--</v>
      </c>
      <c r="C692" s="161"/>
      <c r="D692" s="161"/>
      <c r="E692" s="162"/>
      <c r="F692" s="163"/>
      <c r="G692" s="168" t="s">
        <v>2026</v>
      </c>
      <c r="H692" s="164" t="s">
        <v>229</v>
      </c>
      <c r="I692" s="216"/>
      <c r="J692" s="166"/>
      <c r="K692" s="166"/>
      <c r="L692" s="167"/>
    </row>
    <row r="693" spans="1:12" s="102" customFormat="1" ht="28.5" hidden="1" customHeight="1">
      <c r="A693" s="66">
        <v>6</v>
      </c>
      <c r="B693" s="176" t="str">
        <f t="shared" si="72"/>
        <v>5000M--</v>
      </c>
      <c r="C693" s="161"/>
      <c r="D693" s="161"/>
      <c r="E693" s="162"/>
      <c r="F693" s="163"/>
      <c r="G693" s="168" t="s">
        <v>2026</v>
      </c>
      <c r="H693" s="164" t="s">
        <v>355</v>
      </c>
      <c r="I693" s="216"/>
      <c r="J693" s="166"/>
      <c r="K693" s="166"/>
      <c r="L693" s="167"/>
    </row>
    <row r="694" spans="1:12" s="102" customFormat="1" ht="28.5" hidden="1" customHeight="1">
      <c r="A694" s="66">
        <v>7</v>
      </c>
      <c r="B694" s="176" t="str">
        <f t="shared" si="72"/>
        <v>110M.ENG--</v>
      </c>
      <c r="C694" s="161"/>
      <c r="D694" s="161"/>
      <c r="E694" s="162"/>
      <c r="F694" s="163"/>
      <c r="G694" s="168" t="s">
        <v>2026</v>
      </c>
      <c r="H694" s="164" t="s">
        <v>492</v>
      </c>
      <c r="I694" s="216"/>
      <c r="J694" s="166"/>
      <c r="K694" s="166"/>
      <c r="L694" s="167"/>
    </row>
    <row r="695" spans="1:12" s="102" customFormat="1" ht="28.5" hidden="1" customHeight="1">
      <c r="A695" s="66">
        <v>8</v>
      </c>
      <c r="B695" s="176" t="str">
        <f t="shared" si="72"/>
        <v>400M.ENG--</v>
      </c>
      <c r="C695" s="161"/>
      <c r="D695" s="161"/>
      <c r="E695" s="162"/>
      <c r="F695" s="163"/>
      <c r="G695" s="168" t="s">
        <v>2026</v>
      </c>
      <c r="H695" s="164" t="s">
        <v>353</v>
      </c>
      <c r="I695" s="216"/>
      <c r="J695" s="166"/>
      <c r="K695" s="166"/>
      <c r="L695" s="167"/>
    </row>
    <row r="696" spans="1:12" s="102" customFormat="1" ht="28.5" hidden="1" customHeight="1">
      <c r="A696" s="66">
        <v>9</v>
      </c>
      <c r="B696" s="176" t="str">
        <f t="shared" si="72"/>
        <v>3000M.ENG--</v>
      </c>
      <c r="C696" s="161"/>
      <c r="D696" s="161"/>
      <c r="E696" s="162"/>
      <c r="F696" s="163"/>
      <c r="G696" s="168" t="s">
        <v>2026</v>
      </c>
      <c r="H696" s="164" t="s">
        <v>356</v>
      </c>
      <c r="I696" s="165"/>
      <c r="J696" s="166"/>
      <c r="K696" s="166"/>
      <c r="L696" s="167"/>
    </row>
    <row r="697" spans="1:12" s="102" customFormat="1" ht="28.5" hidden="1" customHeight="1">
      <c r="A697" s="66">
        <v>10</v>
      </c>
      <c r="B697" s="176" t="str">
        <f t="shared" ref="B697:B704" si="73">CONCATENATE(H697,"-",L697)</f>
        <v>GÜLLE-</v>
      </c>
      <c r="C697" s="161"/>
      <c r="D697" s="161"/>
      <c r="E697" s="162"/>
      <c r="F697" s="163"/>
      <c r="G697" s="168" t="s">
        <v>2026</v>
      </c>
      <c r="H697" s="164" t="s">
        <v>230</v>
      </c>
      <c r="I697" s="165"/>
      <c r="J697" s="166"/>
      <c r="K697" s="166"/>
      <c r="L697" s="167"/>
    </row>
    <row r="698" spans="1:12" s="102" customFormat="1" ht="28.5" hidden="1" customHeight="1">
      <c r="A698" s="66">
        <v>11</v>
      </c>
      <c r="B698" s="176" t="str">
        <f t="shared" si="73"/>
        <v>DİSK-</v>
      </c>
      <c r="C698" s="161"/>
      <c r="D698" s="161"/>
      <c r="E698" s="162"/>
      <c r="F698" s="163"/>
      <c r="G698" s="168" t="s">
        <v>2026</v>
      </c>
      <c r="H698" s="164" t="s">
        <v>231</v>
      </c>
      <c r="I698" s="165"/>
      <c r="J698" s="166"/>
      <c r="K698" s="166"/>
      <c r="L698" s="167"/>
    </row>
    <row r="699" spans="1:12" s="102" customFormat="1" ht="28.5" hidden="1" customHeight="1">
      <c r="A699" s="66">
        <v>12</v>
      </c>
      <c r="B699" s="176" t="str">
        <f t="shared" si="73"/>
        <v>CİRİT-</v>
      </c>
      <c r="C699" s="161"/>
      <c r="D699" s="161"/>
      <c r="E699" s="162"/>
      <c r="F699" s="163"/>
      <c r="G699" s="168" t="s">
        <v>2026</v>
      </c>
      <c r="H699" s="164" t="s">
        <v>232</v>
      </c>
      <c r="I699" s="165"/>
      <c r="J699" s="166"/>
      <c r="K699" s="166"/>
      <c r="L699" s="167"/>
    </row>
    <row r="700" spans="1:12" s="102" customFormat="1" ht="28.5" hidden="1" customHeight="1">
      <c r="A700" s="66">
        <v>13</v>
      </c>
      <c r="B700" s="176" t="str">
        <f t="shared" si="73"/>
        <v>ÇEKİÇ-</v>
      </c>
      <c r="C700" s="161"/>
      <c r="D700" s="161"/>
      <c r="E700" s="162"/>
      <c r="F700" s="163"/>
      <c r="G700" s="168" t="s">
        <v>2026</v>
      </c>
      <c r="H700" s="164" t="s">
        <v>357</v>
      </c>
      <c r="I700" s="165"/>
      <c r="J700" s="166"/>
      <c r="K700" s="166"/>
      <c r="L700" s="167"/>
    </row>
    <row r="701" spans="1:12" s="102" customFormat="1" ht="28.5" customHeight="1">
      <c r="A701" s="66">
        <v>14</v>
      </c>
      <c r="B701" s="176" t="str">
        <f t="shared" si="73"/>
        <v>UZUNB-4</v>
      </c>
      <c r="C701" s="161">
        <v>885</v>
      </c>
      <c r="D701" s="161"/>
      <c r="E701" s="162">
        <v>35094</v>
      </c>
      <c r="F701" s="163" t="s">
        <v>2027</v>
      </c>
      <c r="G701" s="168" t="s">
        <v>2026</v>
      </c>
      <c r="H701" s="164" t="s">
        <v>2237</v>
      </c>
      <c r="I701" s="165"/>
      <c r="J701" s="166"/>
      <c r="K701" s="166"/>
      <c r="L701" s="167">
        <v>4</v>
      </c>
    </row>
    <row r="702" spans="1:12" s="102" customFormat="1" ht="28.5" hidden="1" customHeight="1">
      <c r="A702" s="66">
        <v>15</v>
      </c>
      <c r="B702" s="176" t="str">
        <f t="shared" si="73"/>
        <v>ÜÇADIM-</v>
      </c>
      <c r="C702" s="161"/>
      <c r="D702" s="161"/>
      <c r="E702" s="162"/>
      <c r="F702" s="163"/>
      <c r="G702" s="168" t="s">
        <v>2026</v>
      </c>
      <c r="H702" s="164" t="s">
        <v>315</v>
      </c>
      <c r="I702" s="165"/>
      <c r="J702" s="166"/>
      <c r="K702" s="166"/>
      <c r="L702" s="167"/>
    </row>
    <row r="703" spans="1:12" s="102" customFormat="1" ht="28.5" customHeight="1">
      <c r="A703" s="66">
        <v>16</v>
      </c>
      <c r="B703" s="176" t="str">
        <f t="shared" si="73"/>
        <v>YÜKSEKB-6</v>
      </c>
      <c r="C703" s="161">
        <v>885</v>
      </c>
      <c r="D703" s="161"/>
      <c r="E703" s="162">
        <v>35094</v>
      </c>
      <c r="F703" s="163" t="s">
        <v>2027</v>
      </c>
      <c r="G703" s="168" t="s">
        <v>2026</v>
      </c>
      <c r="H703" s="164" t="s">
        <v>2133</v>
      </c>
      <c r="I703" s="165" t="s">
        <v>2121</v>
      </c>
      <c r="J703" s="166"/>
      <c r="K703" s="166"/>
      <c r="L703" s="167">
        <v>6</v>
      </c>
    </row>
    <row r="704" spans="1:12" s="102" customFormat="1" ht="28.5" hidden="1" customHeight="1">
      <c r="A704" s="66">
        <v>17</v>
      </c>
      <c r="B704" s="219" t="str">
        <f t="shared" si="73"/>
        <v>SIRIK-</v>
      </c>
      <c r="C704" s="212"/>
      <c r="D704" s="212"/>
      <c r="E704" s="213"/>
      <c r="F704" s="214"/>
      <c r="G704" s="168" t="s">
        <v>2026</v>
      </c>
      <c r="H704" s="215" t="s">
        <v>316</v>
      </c>
      <c r="I704" s="216"/>
      <c r="J704" s="217"/>
      <c r="K704" s="217"/>
      <c r="L704" s="218"/>
    </row>
    <row r="705" spans="1:12" s="102" customFormat="1" ht="63" hidden="1" customHeight="1">
      <c r="A705" s="66">
        <v>18</v>
      </c>
      <c r="B705" s="219" t="str">
        <f t="shared" ref="B705:B711" si="74">CONCATENATE(H705,"-",J705,"-",K705)</f>
        <v>4X100M--</v>
      </c>
      <c r="C705" s="212"/>
      <c r="D705" s="212"/>
      <c r="E705" s="213"/>
      <c r="F705" s="214"/>
      <c r="G705" s="168" t="s">
        <v>2026</v>
      </c>
      <c r="H705" s="215" t="s">
        <v>358</v>
      </c>
      <c r="I705" s="216"/>
      <c r="J705" s="217"/>
      <c r="K705" s="217"/>
      <c r="L705" s="218"/>
    </row>
    <row r="706" spans="1:12" s="102" customFormat="1" ht="63" hidden="1" customHeight="1">
      <c r="A706" s="66">
        <v>19</v>
      </c>
      <c r="B706" s="219" t="str">
        <f t="shared" si="74"/>
        <v>4X400M--</v>
      </c>
      <c r="C706" s="212"/>
      <c r="D706" s="212"/>
      <c r="E706" s="213"/>
      <c r="F706" s="214"/>
      <c r="G706" s="168" t="s">
        <v>2026</v>
      </c>
      <c r="H706" s="215" t="s">
        <v>359</v>
      </c>
      <c r="I706" s="216"/>
      <c r="J706" s="217"/>
      <c r="K706" s="217"/>
      <c r="L706" s="218"/>
    </row>
    <row r="707" spans="1:12" s="102" customFormat="1" ht="28.5" customHeight="1">
      <c r="A707" s="66">
        <v>1</v>
      </c>
      <c r="B707" s="176" t="str">
        <f t="shared" si="74"/>
        <v>100M-2-5</v>
      </c>
      <c r="C707" s="161">
        <v>500</v>
      </c>
      <c r="D707" s="161"/>
      <c r="E707" s="162">
        <v>34773</v>
      </c>
      <c r="F707" s="163" t="s">
        <v>2028</v>
      </c>
      <c r="G707" s="168" t="s">
        <v>2029</v>
      </c>
      <c r="H707" s="164" t="s">
        <v>146</v>
      </c>
      <c r="I707" s="216"/>
      <c r="J707" s="166" t="s">
        <v>2145</v>
      </c>
      <c r="K707" s="166" t="s">
        <v>2143</v>
      </c>
      <c r="L707" s="167"/>
    </row>
    <row r="708" spans="1:12" s="102" customFormat="1" ht="28.5" customHeight="1">
      <c r="A708" s="66">
        <v>2</v>
      </c>
      <c r="B708" s="176" t="str">
        <f t="shared" si="74"/>
        <v>200M-2-5</v>
      </c>
      <c r="C708" s="161">
        <v>500</v>
      </c>
      <c r="D708" s="161"/>
      <c r="E708" s="162">
        <v>34773</v>
      </c>
      <c r="F708" s="163" t="s">
        <v>2028</v>
      </c>
      <c r="G708" s="168" t="s">
        <v>2029</v>
      </c>
      <c r="H708" s="164" t="s">
        <v>313</v>
      </c>
      <c r="I708" s="216"/>
      <c r="J708" s="166" t="s">
        <v>2145</v>
      </c>
      <c r="K708" s="166" t="s">
        <v>2143</v>
      </c>
      <c r="L708" s="167"/>
    </row>
    <row r="709" spans="1:12" s="102" customFormat="1" ht="28.5" customHeight="1">
      <c r="A709" s="66">
        <v>3</v>
      </c>
      <c r="B709" s="176" t="str">
        <f t="shared" si="74"/>
        <v>400M-1-1</v>
      </c>
      <c r="C709" s="161">
        <v>505</v>
      </c>
      <c r="D709" s="161"/>
      <c r="E709" s="162">
        <v>31782</v>
      </c>
      <c r="F709" s="163" t="s">
        <v>2030</v>
      </c>
      <c r="G709" s="168" t="s">
        <v>2029</v>
      </c>
      <c r="H709" s="164" t="s">
        <v>314</v>
      </c>
      <c r="I709" s="216"/>
      <c r="J709" s="166" t="s">
        <v>2144</v>
      </c>
      <c r="K709" s="166" t="s">
        <v>2144</v>
      </c>
      <c r="L709" s="167"/>
    </row>
    <row r="710" spans="1:12" s="102" customFormat="1" ht="28.5" customHeight="1">
      <c r="A710" s="66">
        <v>4</v>
      </c>
      <c r="B710" s="176" t="str">
        <f t="shared" si="74"/>
        <v>800M-1-7</v>
      </c>
      <c r="C710" s="161">
        <v>504</v>
      </c>
      <c r="D710" s="161"/>
      <c r="E710" s="162">
        <v>34104</v>
      </c>
      <c r="F710" s="163" t="s">
        <v>2031</v>
      </c>
      <c r="G710" s="168" t="s">
        <v>2029</v>
      </c>
      <c r="H710" s="164" t="s">
        <v>120</v>
      </c>
      <c r="I710" s="216"/>
      <c r="J710" s="166" t="s">
        <v>2144</v>
      </c>
      <c r="K710" s="166" t="s">
        <v>2146</v>
      </c>
      <c r="L710" s="167"/>
    </row>
    <row r="711" spans="1:12" s="102" customFormat="1" ht="28.5" customHeight="1">
      <c r="A711" s="66">
        <v>5</v>
      </c>
      <c r="B711" s="176" t="str">
        <f t="shared" si="74"/>
        <v>1500M-1-6</v>
      </c>
      <c r="C711" s="161">
        <v>504</v>
      </c>
      <c r="D711" s="161"/>
      <c r="E711" s="162">
        <v>34104</v>
      </c>
      <c r="F711" s="163" t="s">
        <v>2031</v>
      </c>
      <c r="G711" s="168" t="s">
        <v>2029</v>
      </c>
      <c r="H711" s="164" t="s">
        <v>229</v>
      </c>
      <c r="I711" s="216"/>
      <c r="J711" s="166" t="s">
        <v>2144</v>
      </c>
      <c r="K711" s="166" t="s">
        <v>2142</v>
      </c>
      <c r="L711" s="167"/>
    </row>
    <row r="712" spans="1:12" s="102" customFormat="1" ht="28.5" customHeight="1">
      <c r="A712" s="66">
        <v>6</v>
      </c>
      <c r="B712" s="176" t="str">
        <f>CONCATENATE(H712,"-",J712,"-",K712)</f>
        <v>5000M-1-10</v>
      </c>
      <c r="C712" s="161">
        <v>507</v>
      </c>
      <c r="D712" s="161"/>
      <c r="E712" s="162">
        <v>34981</v>
      </c>
      <c r="F712" s="163" t="s">
        <v>2032</v>
      </c>
      <c r="G712" s="168" t="s">
        <v>2029</v>
      </c>
      <c r="H712" s="164" t="s">
        <v>355</v>
      </c>
      <c r="I712" s="216"/>
      <c r="J712" s="166" t="s">
        <v>2144</v>
      </c>
      <c r="K712" s="166" t="s">
        <v>2173</v>
      </c>
      <c r="L712" s="167"/>
    </row>
    <row r="713" spans="1:12" s="102" customFormat="1" ht="28.5" customHeight="1">
      <c r="A713" s="66">
        <v>7</v>
      </c>
      <c r="B713" s="176" t="str">
        <f>CONCATENATE(H713,"-",J713,"-",K713)</f>
        <v>110M.ENG-2-5</v>
      </c>
      <c r="C713" s="161">
        <v>501</v>
      </c>
      <c r="D713" s="161"/>
      <c r="E713" s="162">
        <v>33348</v>
      </c>
      <c r="F713" s="163" t="s">
        <v>2033</v>
      </c>
      <c r="G713" s="168" t="s">
        <v>2029</v>
      </c>
      <c r="H713" s="164" t="s">
        <v>492</v>
      </c>
      <c r="I713" s="216"/>
      <c r="J713" s="166" t="s">
        <v>2145</v>
      </c>
      <c r="K713" s="166" t="s">
        <v>2143</v>
      </c>
      <c r="L713" s="167"/>
    </row>
    <row r="714" spans="1:12" s="102" customFormat="1" ht="28.5" customHeight="1">
      <c r="A714" s="66">
        <v>8</v>
      </c>
      <c r="B714" s="176" t="str">
        <f>CONCATENATE(H714,"-",J714,"-",K714)</f>
        <v>400M.ENG-1-3</v>
      </c>
      <c r="C714" s="161">
        <v>505</v>
      </c>
      <c r="D714" s="161"/>
      <c r="E714" s="162">
        <v>31782</v>
      </c>
      <c r="F714" s="163" t="s">
        <v>2030</v>
      </c>
      <c r="G714" s="168" t="s">
        <v>2029</v>
      </c>
      <c r="H714" s="164" t="s">
        <v>353</v>
      </c>
      <c r="I714" s="216"/>
      <c r="J714" s="166" t="s">
        <v>2144</v>
      </c>
      <c r="K714" s="166" t="s">
        <v>2141</v>
      </c>
      <c r="L714" s="167"/>
    </row>
    <row r="715" spans="1:12" s="102" customFormat="1" ht="28.5" customHeight="1">
      <c r="A715" s="66">
        <v>9</v>
      </c>
      <c r="B715" s="176" t="str">
        <f>CONCATENATE(H715,"-",J715,"-",K715)</f>
        <v>3000M.ENG-1-6</v>
      </c>
      <c r="C715" s="161">
        <v>507</v>
      </c>
      <c r="D715" s="161"/>
      <c r="E715" s="162">
        <v>34981</v>
      </c>
      <c r="F715" s="163" t="s">
        <v>2032</v>
      </c>
      <c r="G715" s="168" t="s">
        <v>2029</v>
      </c>
      <c r="H715" s="164" t="s">
        <v>356</v>
      </c>
      <c r="I715" s="165"/>
      <c r="J715" s="166" t="s">
        <v>2144</v>
      </c>
      <c r="K715" s="166" t="s">
        <v>2142</v>
      </c>
      <c r="L715" s="167"/>
    </row>
    <row r="716" spans="1:12" s="102" customFormat="1" ht="28.5" customHeight="1">
      <c r="A716" s="66">
        <v>10</v>
      </c>
      <c r="B716" s="176" t="str">
        <f t="shared" ref="B716:B723" si="75">CONCATENATE(H716,"-",L716)</f>
        <v>GÜLLEA-8</v>
      </c>
      <c r="C716" s="161">
        <v>502</v>
      </c>
      <c r="D716" s="161"/>
      <c r="E716" s="162">
        <v>35220</v>
      </c>
      <c r="F716" s="163" t="s">
        <v>2034</v>
      </c>
      <c r="G716" s="168" t="s">
        <v>2029</v>
      </c>
      <c r="H716" s="164" t="s">
        <v>2139</v>
      </c>
      <c r="I716" s="165"/>
      <c r="J716" s="166"/>
      <c r="K716" s="166"/>
      <c r="L716" s="167">
        <v>8</v>
      </c>
    </row>
    <row r="717" spans="1:12" s="102" customFormat="1" ht="28.5" customHeight="1">
      <c r="A717" s="66">
        <v>11</v>
      </c>
      <c r="B717" s="176" t="str">
        <f t="shared" si="75"/>
        <v>DİSKA-8</v>
      </c>
      <c r="C717" s="161">
        <v>502</v>
      </c>
      <c r="D717" s="161"/>
      <c r="E717" s="162">
        <v>35220</v>
      </c>
      <c r="F717" s="163" t="s">
        <v>2034</v>
      </c>
      <c r="G717" s="168" t="s">
        <v>2029</v>
      </c>
      <c r="H717" s="164" t="s">
        <v>2247</v>
      </c>
      <c r="I717" s="165"/>
      <c r="J717" s="166"/>
      <c r="K717" s="166"/>
      <c r="L717" s="167">
        <v>8</v>
      </c>
    </row>
    <row r="718" spans="1:12" s="102" customFormat="1" ht="28.5" customHeight="1">
      <c r="A718" s="66">
        <v>12</v>
      </c>
      <c r="B718" s="176" t="str">
        <f t="shared" si="75"/>
        <v>CİRİTA-8</v>
      </c>
      <c r="C718" s="161">
        <v>501</v>
      </c>
      <c r="D718" s="161"/>
      <c r="E718" s="162">
        <v>33348</v>
      </c>
      <c r="F718" s="163" t="s">
        <v>2033</v>
      </c>
      <c r="G718" s="168" t="s">
        <v>2029</v>
      </c>
      <c r="H718" s="164" t="s">
        <v>2135</v>
      </c>
      <c r="I718" s="165"/>
      <c r="J718" s="166"/>
      <c r="K718" s="166"/>
      <c r="L718" s="167">
        <v>8</v>
      </c>
    </row>
    <row r="719" spans="1:12" s="102" customFormat="1" ht="28.5" customHeight="1">
      <c r="A719" s="66">
        <v>13</v>
      </c>
      <c r="B719" s="176" t="str">
        <f t="shared" si="75"/>
        <v>ÇEKİÇ-21</v>
      </c>
      <c r="C719" s="161">
        <v>506</v>
      </c>
      <c r="D719" s="161"/>
      <c r="E719" s="162">
        <v>32396</v>
      </c>
      <c r="F719" s="163" t="s">
        <v>2035</v>
      </c>
      <c r="G719" s="168" t="s">
        <v>2029</v>
      </c>
      <c r="H719" s="164" t="s">
        <v>357</v>
      </c>
      <c r="I719" s="165"/>
      <c r="J719" s="166"/>
      <c r="K719" s="166"/>
      <c r="L719" s="167">
        <v>21</v>
      </c>
    </row>
    <row r="720" spans="1:12" s="102" customFormat="1" ht="28.5" customHeight="1">
      <c r="A720" s="66">
        <v>14</v>
      </c>
      <c r="B720" s="176" t="str">
        <f t="shared" si="75"/>
        <v>UZUNA-8</v>
      </c>
      <c r="C720" s="161">
        <v>508</v>
      </c>
      <c r="D720" s="161"/>
      <c r="E720" s="162">
        <v>33164</v>
      </c>
      <c r="F720" s="163" t="s">
        <v>2036</v>
      </c>
      <c r="G720" s="168" t="s">
        <v>2029</v>
      </c>
      <c r="H720" s="164" t="s">
        <v>2239</v>
      </c>
      <c r="I720" s="165"/>
      <c r="J720" s="166"/>
      <c r="K720" s="166"/>
      <c r="L720" s="167">
        <v>8</v>
      </c>
    </row>
    <row r="721" spans="1:12" s="102" customFormat="1" ht="28.5" customHeight="1">
      <c r="A721" s="66">
        <v>15</v>
      </c>
      <c r="B721" s="176" t="str">
        <f t="shared" si="75"/>
        <v>ÜÇADIMA-8</v>
      </c>
      <c r="C721" s="161">
        <v>508</v>
      </c>
      <c r="D721" s="161"/>
      <c r="E721" s="162">
        <v>33164</v>
      </c>
      <c r="F721" s="163" t="s">
        <v>2036</v>
      </c>
      <c r="G721" s="168" t="s">
        <v>2029</v>
      </c>
      <c r="H721" s="164" t="s">
        <v>2137</v>
      </c>
      <c r="I721" s="165"/>
      <c r="J721" s="166"/>
      <c r="K721" s="166"/>
      <c r="L721" s="167">
        <v>8</v>
      </c>
    </row>
    <row r="722" spans="1:12" s="102" customFormat="1" ht="28.5" customHeight="1">
      <c r="A722" s="66">
        <v>16</v>
      </c>
      <c r="B722" s="176" t="str">
        <f t="shared" si="75"/>
        <v>YÜKSEKA-10</v>
      </c>
      <c r="C722" s="161">
        <v>503</v>
      </c>
      <c r="D722" s="161"/>
      <c r="E722" s="162">
        <v>35167</v>
      </c>
      <c r="F722" s="163" t="s">
        <v>2037</v>
      </c>
      <c r="G722" s="168" t="s">
        <v>2029</v>
      </c>
      <c r="H722" s="164" t="s">
        <v>2132</v>
      </c>
      <c r="I722" s="165" t="s">
        <v>2053</v>
      </c>
      <c r="J722" s="166"/>
      <c r="K722" s="166"/>
      <c r="L722" s="167">
        <v>10</v>
      </c>
    </row>
    <row r="723" spans="1:12" s="102" customFormat="1" ht="28.5" customHeight="1">
      <c r="A723" s="66">
        <v>17</v>
      </c>
      <c r="B723" s="219" t="str">
        <f t="shared" si="75"/>
        <v>SIRIK-18</v>
      </c>
      <c r="C723" s="212">
        <v>503</v>
      </c>
      <c r="D723" s="212"/>
      <c r="E723" s="213">
        <v>35167</v>
      </c>
      <c r="F723" s="214" t="s">
        <v>2037</v>
      </c>
      <c r="G723" s="168" t="s">
        <v>2029</v>
      </c>
      <c r="H723" s="215" t="s">
        <v>316</v>
      </c>
      <c r="I723" s="216"/>
      <c r="J723" s="217"/>
      <c r="K723" s="217"/>
      <c r="L723" s="218">
        <v>18</v>
      </c>
    </row>
    <row r="724" spans="1:12" s="102" customFormat="1" ht="63" customHeight="1">
      <c r="A724" s="66">
        <v>18</v>
      </c>
      <c r="B724" s="219" t="str">
        <f t="shared" ref="B724:B734" si="76">CONCATENATE(H724,"-",J724,"-",K724)</f>
        <v>4X100M-5-1</v>
      </c>
      <c r="C724" s="212" t="s">
        <v>2366</v>
      </c>
      <c r="D724" s="212"/>
      <c r="E724" s="213" t="s">
        <v>2038</v>
      </c>
      <c r="F724" s="214" t="s">
        <v>2365</v>
      </c>
      <c r="G724" s="168" t="s">
        <v>2029</v>
      </c>
      <c r="H724" s="215" t="s">
        <v>358</v>
      </c>
      <c r="I724" s="216"/>
      <c r="J724" s="217" t="s">
        <v>2143</v>
      </c>
      <c r="K724" s="217" t="s">
        <v>2144</v>
      </c>
      <c r="L724" s="218"/>
    </row>
    <row r="725" spans="1:12" s="102" customFormat="1" ht="63" customHeight="1">
      <c r="A725" s="66">
        <v>19</v>
      </c>
      <c r="B725" s="219" t="str">
        <f t="shared" si="76"/>
        <v>4X400M-1-3</v>
      </c>
      <c r="C725" s="212" t="s">
        <v>2465</v>
      </c>
      <c r="D725" s="212"/>
      <c r="E725" s="511" t="s">
        <v>2039</v>
      </c>
      <c r="F725" s="512" t="s">
        <v>2464</v>
      </c>
      <c r="G725" s="168" t="s">
        <v>2029</v>
      </c>
      <c r="H725" s="215" t="s">
        <v>359</v>
      </c>
      <c r="I725" s="216"/>
      <c r="J725" s="510" t="s">
        <v>2144</v>
      </c>
      <c r="K725" s="510" t="s">
        <v>2141</v>
      </c>
      <c r="L725" s="218"/>
    </row>
    <row r="726" spans="1:12" s="102" customFormat="1" ht="28.5" customHeight="1">
      <c r="A726" s="66">
        <v>1</v>
      </c>
      <c r="B726" s="176" t="str">
        <f t="shared" si="76"/>
        <v>100M-8-3</v>
      </c>
      <c r="C726" s="161">
        <v>534</v>
      </c>
      <c r="D726" s="161"/>
      <c r="E726" s="162">
        <v>33047</v>
      </c>
      <c r="F726" s="163" t="s">
        <v>2041</v>
      </c>
      <c r="G726" s="168" t="s">
        <v>2040</v>
      </c>
      <c r="H726" s="164" t="s">
        <v>146</v>
      </c>
      <c r="I726" s="216"/>
      <c r="J726" s="166" t="s">
        <v>2147</v>
      </c>
      <c r="K726" s="166" t="s">
        <v>2141</v>
      </c>
      <c r="L726" s="167"/>
    </row>
    <row r="727" spans="1:12" s="102" customFormat="1" ht="28.5" customHeight="1">
      <c r="A727" s="66">
        <v>2</v>
      </c>
      <c r="B727" s="176" t="str">
        <f t="shared" si="76"/>
        <v>200M-6-5</v>
      </c>
      <c r="C727" s="161">
        <v>533</v>
      </c>
      <c r="D727" s="161"/>
      <c r="E727" s="162">
        <v>33818</v>
      </c>
      <c r="F727" s="163" t="s">
        <v>2042</v>
      </c>
      <c r="G727" s="168" t="s">
        <v>2040</v>
      </c>
      <c r="H727" s="164" t="s">
        <v>313</v>
      </c>
      <c r="I727" s="216"/>
      <c r="J727" s="166" t="s">
        <v>2142</v>
      </c>
      <c r="K727" s="166" t="s">
        <v>2143</v>
      </c>
      <c r="L727" s="167"/>
    </row>
    <row r="728" spans="1:12" s="102" customFormat="1" ht="28.5" customHeight="1">
      <c r="A728" s="66">
        <v>3</v>
      </c>
      <c r="B728" s="176" t="str">
        <f t="shared" si="76"/>
        <v>400M-6-4</v>
      </c>
      <c r="C728" s="161">
        <v>533</v>
      </c>
      <c r="D728" s="161"/>
      <c r="E728" s="162">
        <v>33818</v>
      </c>
      <c r="F728" s="163" t="s">
        <v>2042</v>
      </c>
      <c r="G728" s="168" t="s">
        <v>2040</v>
      </c>
      <c r="H728" s="164" t="s">
        <v>314</v>
      </c>
      <c r="I728" s="216"/>
      <c r="J728" s="166" t="s">
        <v>2142</v>
      </c>
      <c r="K728" s="166" t="s">
        <v>2140</v>
      </c>
      <c r="L728" s="167"/>
    </row>
    <row r="729" spans="1:12" s="102" customFormat="1" ht="28.5" customHeight="1">
      <c r="A729" s="66">
        <v>4</v>
      </c>
      <c r="B729" s="176" t="str">
        <f t="shared" si="76"/>
        <v>800M-4-6</v>
      </c>
      <c r="C729" s="161">
        <v>532</v>
      </c>
      <c r="D729" s="161"/>
      <c r="E729" s="162">
        <v>35041</v>
      </c>
      <c r="F729" s="163" t="s">
        <v>2043</v>
      </c>
      <c r="G729" s="168" t="s">
        <v>2040</v>
      </c>
      <c r="H729" s="164" t="s">
        <v>120</v>
      </c>
      <c r="I729" s="216"/>
      <c r="J729" s="166" t="s">
        <v>2140</v>
      </c>
      <c r="K729" s="166" t="s">
        <v>2142</v>
      </c>
      <c r="L729" s="167"/>
    </row>
    <row r="730" spans="1:12" s="102" customFormat="1" ht="28.5" customHeight="1">
      <c r="A730" s="66">
        <v>5</v>
      </c>
      <c r="B730" s="176" t="str">
        <f t="shared" si="76"/>
        <v>1500M-1-10</v>
      </c>
      <c r="C730" s="161">
        <v>530</v>
      </c>
      <c r="D730" s="161"/>
      <c r="E730" s="162">
        <v>34700</v>
      </c>
      <c r="F730" s="163" t="s">
        <v>2045</v>
      </c>
      <c r="G730" s="168" t="s">
        <v>2040</v>
      </c>
      <c r="H730" s="164" t="s">
        <v>229</v>
      </c>
      <c r="I730" s="216"/>
      <c r="J730" s="166" t="s">
        <v>2144</v>
      </c>
      <c r="K730" s="166" t="s">
        <v>2173</v>
      </c>
      <c r="L730" s="167"/>
    </row>
    <row r="731" spans="1:12" s="102" customFormat="1" ht="28.5" customHeight="1">
      <c r="A731" s="66">
        <v>6</v>
      </c>
      <c r="B731" s="176" t="str">
        <f t="shared" si="76"/>
        <v>5000M-2-14</v>
      </c>
      <c r="C731" s="161">
        <v>530</v>
      </c>
      <c r="D731" s="161"/>
      <c r="E731" s="162">
        <v>34700</v>
      </c>
      <c r="F731" s="163" t="s">
        <v>2045</v>
      </c>
      <c r="G731" s="168" t="s">
        <v>2040</v>
      </c>
      <c r="H731" s="164" t="s">
        <v>355</v>
      </c>
      <c r="I731" s="216"/>
      <c r="J731" s="166" t="s">
        <v>2145</v>
      </c>
      <c r="K731" s="166" t="s">
        <v>2177</v>
      </c>
      <c r="L731" s="167"/>
    </row>
    <row r="732" spans="1:12" s="102" customFormat="1" ht="28.5" customHeight="1">
      <c r="A732" s="66">
        <v>7</v>
      </c>
      <c r="B732" s="176" t="str">
        <f t="shared" si="76"/>
        <v>110M.ENG-3-5</v>
      </c>
      <c r="C732" s="161">
        <v>529</v>
      </c>
      <c r="D732" s="161"/>
      <c r="E732" s="162">
        <v>33971</v>
      </c>
      <c r="F732" s="163" t="s">
        <v>2046</v>
      </c>
      <c r="G732" s="168" t="s">
        <v>2040</v>
      </c>
      <c r="H732" s="164" t="s">
        <v>492</v>
      </c>
      <c r="I732" s="216"/>
      <c r="J732" s="166" t="s">
        <v>2141</v>
      </c>
      <c r="K732" s="166" t="s">
        <v>2143</v>
      </c>
      <c r="L732" s="167"/>
    </row>
    <row r="733" spans="1:12" s="102" customFormat="1" ht="28.5" customHeight="1">
      <c r="A733" s="66">
        <v>8</v>
      </c>
      <c r="B733" s="176" t="str">
        <f t="shared" si="76"/>
        <v>400M.ENG-5-3</v>
      </c>
      <c r="C733" s="161">
        <v>529</v>
      </c>
      <c r="D733" s="161"/>
      <c r="E733" s="162">
        <v>33971</v>
      </c>
      <c r="F733" s="163" t="s">
        <v>2046</v>
      </c>
      <c r="G733" s="168" t="s">
        <v>2040</v>
      </c>
      <c r="H733" s="164" t="s">
        <v>353</v>
      </c>
      <c r="I733" s="216"/>
      <c r="J733" s="166" t="s">
        <v>2143</v>
      </c>
      <c r="K733" s="166" t="s">
        <v>2141</v>
      </c>
      <c r="L733" s="167"/>
    </row>
    <row r="734" spans="1:12" s="102" customFormat="1" ht="28.5" customHeight="1">
      <c r="A734" s="66">
        <v>9</v>
      </c>
      <c r="B734" s="176" t="str">
        <f t="shared" si="76"/>
        <v>3000M.ENG-1-8</v>
      </c>
      <c r="C734" s="161">
        <v>531</v>
      </c>
      <c r="D734" s="161"/>
      <c r="E734" s="162">
        <v>33106</v>
      </c>
      <c r="F734" s="163" t="s">
        <v>2044</v>
      </c>
      <c r="G734" s="168" t="s">
        <v>2040</v>
      </c>
      <c r="H734" s="164" t="s">
        <v>356</v>
      </c>
      <c r="I734" s="165"/>
      <c r="J734" s="166" t="s">
        <v>2144</v>
      </c>
      <c r="K734" s="166" t="s">
        <v>2147</v>
      </c>
      <c r="L734" s="167"/>
    </row>
    <row r="735" spans="1:12" s="102" customFormat="1" ht="28.5" customHeight="1">
      <c r="A735" s="66">
        <v>10</v>
      </c>
      <c r="B735" s="176" t="str">
        <f t="shared" ref="B735:B742" si="77">CONCATENATE(H735,"-",L735)</f>
        <v>GÜLLEA-16</v>
      </c>
      <c r="C735" s="161">
        <v>528</v>
      </c>
      <c r="D735" s="161"/>
      <c r="E735" s="162">
        <v>34662</v>
      </c>
      <c r="F735" s="163" t="s">
        <v>2047</v>
      </c>
      <c r="G735" s="168" t="s">
        <v>2040</v>
      </c>
      <c r="H735" s="164" t="s">
        <v>2139</v>
      </c>
      <c r="I735" s="165"/>
      <c r="J735" s="166"/>
      <c r="K735" s="166"/>
      <c r="L735" s="167">
        <v>16</v>
      </c>
    </row>
    <row r="736" spans="1:12" s="102" customFormat="1" ht="28.5" customHeight="1">
      <c r="A736" s="66">
        <v>11</v>
      </c>
      <c r="B736" s="176" t="str">
        <f t="shared" si="77"/>
        <v>DİSKB-14</v>
      </c>
      <c r="C736" s="161">
        <v>527</v>
      </c>
      <c r="D736" s="161"/>
      <c r="E736" s="162">
        <v>34547</v>
      </c>
      <c r="F736" s="163" t="s">
        <v>2048</v>
      </c>
      <c r="G736" s="168" t="s">
        <v>2040</v>
      </c>
      <c r="H736" s="164" t="s">
        <v>2246</v>
      </c>
      <c r="I736" s="165"/>
      <c r="J736" s="166"/>
      <c r="K736" s="166"/>
      <c r="L736" s="167">
        <v>14</v>
      </c>
    </row>
    <row r="737" spans="1:12" s="102" customFormat="1" ht="28.5" customHeight="1">
      <c r="A737" s="66">
        <v>12</v>
      </c>
      <c r="B737" s="176" t="str">
        <f t="shared" si="77"/>
        <v>CİRİTA-17</v>
      </c>
      <c r="C737" s="161">
        <v>527</v>
      </c>
      <c r="D737" s="161"/>
      <c r="E737" s="162">
        <v>34547</v>
      </c>
      <c r="F737" s="163" t="s">
        <v>2048</v>
      </c>
      <c r="G737" s="168" t="s">
        <v>2040</v>
      </c>
      <c r="H737" s="164" t="s">
        <v>2135</v>
      </c>
      <c r="I737" s="165"/>
      <c r="J737" s="166"/>
      <c r="K737" s="166"/>
      <c r="L737" s="167">
        <v>17</v>
      </c>
    </row>
    <row r="738" spans="1:12" s="102" customFormat="1" ht="28.5" customHeight="1">
      <c r="A738" s="66">
        <v>13</v>
      </c>
      <c r="B738" s="176" t="str">
        <f t="shared" si="77"/>
        <v>ÇEKİÇ-22</v>
      </c>
      <c r="C738" s="161">
        <v>528</v>
      </c>
      <c r="D738" s="161"/>
      <c r="E738" s="162">
        <v>34662</v>
      </c>
      <c r="F738" s="163" t="s">
        <v>2047</v>
      </c>
      <c r="G738" s="168" t="s">
        <v>2040</v>
      </c>
      <c r="H738" s="164" t="s">
        <v>357</v>
      </c>
      <c r="I738" s="165"/>
      <c r="J738" s="166"/>
      <c r="K738" s="166"/>
      <c r="L738" s="167">
        <v>22</v>
      </c>
    </row>
    <row r="739" spans="1:12" s="102" customFormat="1" ht="28.5" customHeight="1">
      <c r="A739" s="66">
        <v>14</v>
      </c>
      <c r="B739" s="176" t="str">
        <f t="shared" si="77"/>
        <v>UZUNB-14</v>
      </c>
      <c r="C739" s="161">
        <v>534</v>
      </c>
      <c r="D739" s="161"/>
      <c r="E739" s="162">
        <v>33047</v>
      </c>
      <c r="F739" s="163" t="s">
        <v>2041</v>
      </c>
      <c r="G739" s="168" t="s">
        <v>2040</v>
      </c>
      <c r="H739" s="164" t="s">
        <v>2237</v>
      </c>
      <c r="I739" s="165"/>
      <c r="J739" s="166"/>
      <c r="K739" s="166"/>
      <c r="L739" s="167">
        <v>14</v>
      </c>
    </row>
    <row r="740" spans="1:12" s="102" customFormat="1" ht="28.5" customHeight="1">
      <c r="A740" s="66">
        <v>15</v>
      </c>
      <c r="B740" s="176" t="str">
        <f t="shared" si="77"/>
        <v>ÜÇADIMB-9</v>
      </c>
      <c r="C740" s="161">
        <v>526</v>
      </c>
      <c r="D740" s="161"/>
      <c r="E740" s="162">
        <v>33239</v>
      </c>
      <c r="F740" s="163" t="s">
        <v>2049</v>
      </c>
      <c r="G740" s="168" t="s">
        <v>2040</v>
      </c>
      <c r="H740" s="164" t="s">
        <v>2136</v>
      </c>
      <c r="I740" s="165"/>
      <c r="J740" s="166"/>
      <c r="K740" s="166"/>
      <c r="L740" s="167">
        <v>9</v>
      </c>
    </row>
    <row r="741" spans="1:12" s="102" customFormat="1" ht="28.5" customHeight="1">
      <c r="A741" s="66">
        <v>16</v>
      </c>
      <c r="B741" s="176" t="str">
        <f t="shared" si="77"/>
        <v>YÜKSEKA-11</v>
      </c>
      <c r="C741" s="161">
        <v>526</v>
      </c>
      <c r="D741" s="161"/>
      <c r="E741" s="162">
        <v>33239</v>
      </c>
      <c r="F741" s="163" t="s">
        <v>2049</v>
      </c>
      <c r="G741" s="168" t="s">
        <v>2040</v>
      </c>
      <c r="H741" s="164" t="s">
        <v>2132</v>
      </c>
      <c r="I741" s="165" t="s">
        <v>2053</v>
      </c>
      <c r="J741" s="166"/>
      <c r="K741" s="166"/>
      <c r="L741" s="167">
        <v>11</v>
      </c>
    </row>
    <row r="742" spans="1:12" s="102" customFormat="1" ht="28.5" customHeight="1">
      <c r="A742" s="66">
        <v>17</v>
      </c>
      <c r="B742" s="219" t="str">
        <f t="shared" si="77"/>
        <v>SIRIK-19</v>
      </c>
      <c r="C742" s="212">
        <v>525</v>
      </c>
      <c r="D742" s="212"/>
      <c r="E742" s="213">
        <v>32509</v>
      </c>
      <c r="F742" s="214" t="s">
        <v>2050</v>
      </c>
      <c r="G742" s="168" t="s">
        <v>2040</v>
      </c>
      <c r="H742" s="215" t="s">
        <v>316</v>
      </c>
      <c r="I742" s="216"/>
      <c r="J742" s="217"/>
      <c r="K742" s="217"/>
      <c r="L742" s="218">
        <v>19</v>
      </c>
    </row>
    <row r="743" spans="1:12" s="102" customFormat="1" ht="63" customHeight="1">
      <c r="A743" s="66">
        <v>18</v>
      </c>
      <c r="B743" s="219" t="str">
        <f t="shared" ref="B743:B753" si="78">CONCATENATE(H743,"-",J743,"-",K743)</f>
        <v>4X100M-2-2</v>
      </c>
      <c r="C743" s="212" t="s">
        <v>2355</v>
      </c>
      <c r="D743" s="212"/>
      <c r="E743" s="213" t="s">
        <v>2051</v>
      </c>
      <c r="F743" s="214" t="s">
        <v>2354</v>
      </c>
      <c r="G743" s="168" t="s">
        <v>2040</v>
      </c>
      <c r="H743" s="215" t="s">
        <v>358</v>
      </c>
      <c r="I743" s="216"/>
      <c r="J743" s="217" t="s">
        <v>2145</v>
      </c>
      <c r="K743" s="217" t="s">
        <v>2145</v>
      </c>
      <c r="L743" s="218"/>
    </row>
    <row r="744" spans="1:12" s="102" customFormat="1" ht="63" customHeight="1">
      <c r="A744" s="66">
        <v>19</v>
      </c>
      <c r="B744" s="219" t="str">
        <f t="shared" si="78"/>
        <v>4X400M-3-5</v>
      </c>
      <c r="C744" s="212" t="s">
        <v>2450</v>
      </c>
      <c r="D744" s="212"/>
      <c r="E744" s="511" t="s">
        <v>2052</v>
      </c>
      <c r="F744" s="512" t="s">
        <v>2449</v>
      </c>
      <c r="G744" s="168" t="s">
        <v>2062</v>
      </c>
      <c r="H744" s="215" t="s">
        <v>359</v>
      </c>
      <c r="I744" s="216"/>
      <c r="J744" s="217" t="s">
        <v>2141</v>
      </c>
      <c r="K744" s="217" t="s">
        <v>2143</v>
      </c>
      <c r="L744" s="218"/>
    </row>
    <row r="745" spans="1:12" s="102" customFormat="1" ht="28.5" customHeight="1">
      <c r="A745" s="66">
        <v>1</v>
      </c>
      <c r="B745" s="176" t="str">
        <f t="shared" si="78"/>
        <v>100M-4-6</v>
      </c>
      <c r="C745" s="161">
        <v>544</v>
      </c>
      <c r="D745" s="161"/>
      <c r="E745" s="162">
        <v>33168</v>
      </c>
      <c r="F745" s="163" t="s">
        <v>2055</v>
      </c>
      <c r="G745" s="168" t="s">
        <v>2054</v>
      </c>
      <c r="H745" s="164" t="s">
        <v>146</v>
      </c>
      <c r="I745" s="216"/>
      <c r="J745" s="166" t="s">
        <v>2140</v>
      </c>
      <c r="K745" s="166" t="s">
        <v>2142</v>
      </c>
      <c r="L745" s="167"/>
    </row>
    <row r="746" spans="1:12" s="102" customFormat="1" ht="28.5" customHeight="1">
      <c r="A746" s="66">
        <v>2</v>
      </c>
      <c r="B746" s="176" t="str">
        <f t="shared" si="78"/>
        <v>200M-4-6</v>
      </c>
      <c r="C746" s="161">
        <v>544</v>
      </c>
      <c r="D746" s="161"/>
      <c r="E746" s="162">
        <v>33168</v>
      </c>
      <c r="F746" s="163" t="s">
        <v>2055</v>
      </c>
      <c r="G746" s="168" t="s">
        <v>2054</v>
      </c>
      <c r="H746" s="164" t="s">
        <v>313</v>
      </c>
      <c r="I746" s="216"/>
      <c r="J746" s="166" t="s">
        <v>2140</v>
      </c>
      <c r="K746" s="166" t="s">
        <v>2142</v>
      </c>
      <c r="L746" s="167"/>
    </row>
    <row r="747" spans="1:12" s="102" customFormat="1" ht="28.5" customHeight="1">
      <c r="A747" s="66">
        <v>3</v>
      </c>
      <c r="B747" s="176" t="str">
        <f t="shared" si="78"/>
        <v>400M-6-5</v>
      </c>
      <c r="C747" s="161">
        <v>546</v>
      </c>
      <c r="D747" s="161"/>
      <c r="E747" s="162">
        <v>34777</v>
      </c>
      <c r="F747" s="163" t="s">
        <v>2056</v>
      </c>
      <c r="G747" s="168" t="s">
        <v>2054</v>
      </c>
      <c r="H747" s="164" t="s">
        <v>314</v>
      </c>
      <c r="I747" s="216"/>
      <c r="J747" s="166" t="s">
        <v>2142</v>
      </c>
      <c r="K747" s="166" t="s">
        <v>2143</v>
      </c>
      <c r="L747" s="167"/>
    </row>
    <row r="748" spans="1:12" s="102" customFormat="1" ht="28.5" customHeight="1">
      <c r="A748" s="66">
        <v>4</v>
      </c>
      <c r="B748" s="176" t="str">
        <f t="shared" si="78"/>
        <v>800M-4-7</v>
      </c>
      <c r="C748" s="161">
        <v>545</v>
      </c>
      <c r="D748" s="161"/>
      <c r="E748" s="162">
        <v>35278</v>
      </c>
      <c r="F748" s="163" t="s">
        <v>2057</v>
      </c>
      <c r="G748" s="168" t="s">
        <v>2054</v>
      </c>
      <c r="H748" s="164" t="s">
        <v>120</v>
      </c>
      <c r="I748" s="216"/>
      <c r="J748" s="166" t="s">
        <v>2140</v>
      </c>
      <c r="K748" s="166" t="s">
        <v>2146</v>
      </c>
      <c r="L748" s="167"/>
    </row>
    <row r="749" spans="1:12" s="102" customFormat="1" ht="28.5" customHeight="1">
      <c r="A749" s="66">
        <v>5</v>
      </c>
      <c r="B749" s="176" t="str">
        <f t="shared" si="78"/>
        <v>1500M-2-12</v>
      </c>
      <c r="C749" s="161">
        <v>545</v>
      </c>
      <c r="D749" s="161"/>
      <c r="E749" s="162">
        <v>35278</v>
      </c>
      <c r="F749" s="163" t="s">
        <v>2057</v>
      </c>
      <c r="G749" s="168" t="s">
        <v>2054</v>
      </c>
      <c r="H749" s="164" t="s">
        <v>229</v>
      </c>
      <c r="I749" s="216"/>
      <c r="J749" s="166" t="s">
        <v>2145</v>
      </c>
      <c r="K749" s="166" t="s">
        <v>2175</v>
      </c>
      <c r="L749" s="167"/>
    </row>
    <row r="750" spans="1:12" s="102" customFormat="1" ht="28.5" customHeight="1">
      <c r="A750" s="66">
        <v>6</v>
      </c>
      <c r="B750" s="176" t="str">
        <f t="shared" si="78"/>
        <v>5000M-1-12</v>
      </c>
      <c r="C750" s="161">
        <v>546</v>
      </c>
      <c r="D750" s="161"/>
      <c r="E750" s="162">
        <v>34777</v>
      </c>
      <c r="F750" s="163" t="s">
        <v>2056</v>
      </c>
      <c r="G750" s="168" t="s">
        <v>2054</v>
      </c>
      <c r="H750" s="164" t="s">
        <v>355</v>
      </c>
      <c r="I750" s="216"/>
      <c r="J750" s="166" t="s">
        <v>2144</v>
      </c>
      <c r="K750" s="166" t="s">
        <v>2175</v>
      </c>
      <c r="L750" s="167"/>
    </row>
    <row r="751" spans="1:12" s="102" customFormat="1" ht="28.5" hidden="1" customHeight="1">
      <c r="A751" s="66">
        <v>7</v>
      </c>
      <c r="B751" s="176" t="str">
        <f t="shared" si="78"/>
        <v>110M.ENG--</v>
      </c>
      <c r="C751" s="161"/>
      <c r="D751" s="161"/>
      <c r="E751" s="162"/>
      <c r="F751" s="163"/>
      <c r="G751" s="168" t="s">
        <v>2054</v>
      </c>
      <c r="H751" s="164" t="s">
        <v>492</v>
      </c>
      <c r="I751" s="216"/>
      <c r="J751" s="166"/>
      <c r="K751" s="166"/>
      <c r="L751" s="167"/>
    </row>
    <row r="752" spans="1:12" s="102" customFormat="1" ht="28.5" customHeight="1">
      <c r="A752" s="66">
        <v>8</v>
      </c>
      <c r="B752" s="176" t="str">
        <f t="shared" si="78"/>
        <v>400M.ENG-5-4</v>
      </c>
      <c r="C752" s="161">
        <v>547</v>
      </c>
      <c r="D752" s="161"/>
      <c r="E752" s="162">
        <v>35176</v>
      </c>
      <c r="F752" s="163" t="s">
        <v>2058</v>
      </c>
      <c r="G752" s="168" t="s">
        <v>2054</v>
      </c>
      <c r="H752" s="164" t="s">
        <v>353</v>
      </c>
      <c r="I752" s="216"/>
      <c r="J752" s="166" t="s">
        <v>2143</v>
      </c>
      <c r="K752" s="166" t="s">
        <v>2140</v>
      </c>
      <c r="L752" s="167"/>
    </row>
    <row r="753" spans="1:12" s="102" customFormat="1" ht="28.5" customHeight="1">
      <c r="A753" s="66">
        <v>9</v>
      </c>
      <c r="B753" s="176" t="str">
        <f t="shared" si="78"/>
        <v>3000M.ENG-1-12</v>
      </c>
      <c r="C753" s="161">
        <v>547</v>
      </c>
      <c r="D753" s="161"/>
      <c r="E753" s="162">
        <v>35176</v>
      </c>
      <c r="F753" s="163" t="s">
        <v>2058</v>
      </c>
      <c r="G753" s="168" t="s">
        <v>2054</v>
      </c>
      <c r="H753" s="164" t="s">
        <v>356</v>
      </c>
      <c r="I753" s="165"/>
      <c r="J753" s="166" t="s">
        <v>2144</v>
      </c>
      <c r="K753" s="166" t="s">
        <v>2175</v>
      </c>
      <c r="L753" s="167"/>
    </row>
    <row r="754" spans="1:12" s="102" customFormat="1" ht="28.5" customHeight="1">
      <c r="A754" s="66">
        <v>10</v>
      </c>
      <c r="B754" s="176" t="str">
        <f t="shared" ref="B754:B761" si="79">CONCATENATE(H754,"-",L754)</f>
        <v>GÜLLEB-7</v>
      </c>
      <c r="C754" s="161">
        <v>548</v>
      </c>
      <c r="D754" s="161"/>
      <c r="E754" s="162">
        <v>34336</v>
      </c>
      <c r="F754" s="163" t="s">
        <v>2059</v>
      </c>
      <c r="G754" s="168" t="s">
        <v>2054</v>
      </c>
      <c r="H754" s="164" t="s">
        <v>2138</v>
      </c>
      <c r="I754" s="165"/>
      <c r="J754" s="166"/>
      <c r="K754" s="166"/>
      <c r="L754" s="167">
        <v>7</v>
      </c>
    </row>
    <row r="755" spans="1:12" s="102" customFormat="1" ht="28.5" customHeight="1">
      <c r="A755" s="66">
        <v>11</v>
      </c>
      <c r="B755" s="176" t="str">
        <f t="shared" si="79"/>
        <v>DİSKB-7</v>
      </c>
      <c r="C755" s="161">
        <v>548</v>
      </c>
      <c r="D755" s="161"/>
      <c r="E755" s="162">
        <v>34336</v>
      </c>
      <c r="F755" s="163" t="s">
        <v>2059</v>
      </c>
      <c r="G755" s="168" t="s">
        <v>2054</v>
      </c>
      <c r="H755" s="164" t="s">
        <v>2246</v>
      </c>
      <c r="I755" s="165"/>
      <c r="J755" s="166"/>
      <c r="K755" s="166"/>
      <c r="L755" s="167">
        <v>7</v>
      </c>
    </row>
    <row r="756" spans="1:12" s="102" customFormat="1" ht="28.5" customHeight="1">
      <c r="A756" s="66">
        <v>12</v>
      </c>
      <c r="B756" s="176" t="str">
        <f t="shared" si="79"/>
        <v>CİRİTB-6</v>
      </c>
      <c r="C756" s="161">
        <v>549</v>
      </c>
      <c r="D756" s="161"/>
      <c r="E756" s="162">
        <v>34366</v>
      </c>
      <c r="F756" s="163" t="s">
        <v>2060</v>
      </c>
      <c r="G756" s="168" t="s">
        <v>2054</v>
      </c>
      <c r="H756" s="164" t="s">
        <v>2134</v>
      </c>
      <c r="I756" s="165"/>
      <c r="J756" s="166"/>
      <c r="K756" s="166"/>
      <c r="L756" s="167">
        <v>6</v>
      </c>
    </row>
    <row r="757" spans="1:12" s="102" customFormat="1" ht="28.5" hidden="1" customHeight="1">
      <c r="A757" s="66">
        <v>13</v>
      </c>
      <c r="B757" s="176" t="str">
        <f t="shared" si="79"/>
        <v>ÇEKİÇ-</v>
      </c>
      <c r="C757" s="161"/>
      <c r="D757" s="161"/>
      <c r="E757" s="162"/>
      <c r="F757" s="163"/>
      <c r="G757" s="168" t="s">
        <v>2054</v>
      </c>
      <c r="H757" s="164" t="s">
        <v>357</v>
      </c>
      <c r="I757" s="165"/>
      <c r="J757" s="166"/>
      <c r="K757" s="166"/>
      <c r="L757" s="167"/>
    </row>
    <row r="758" spans="1:12" s="102" customFormat="1" ht="28.5" customHeight="1">
      <c r="A758" s="66">
        <v>14</v>
      </c>
      <c r="B758" s="176" t="str">
        <f t="shared" si="79"/>
        <v>UZUNB-7</v>
      </c>
      <c r="C758" s="161">
        <v>550</v>
      </c>
      <c r="D758" s="161"/>
      <c r="E758" s="162">
        <v>34719</v>
      </c>
      <c r="F758" s="163" t="s">
        <v>2061</v>
      </c>
      <c r="G758" s="168" t="s">
        <v>2054</v>
      </c>
      <c r="H758" s="164" t="s">
        <v>2237</v>
      </c>
      <c r="I758" s="165"/>
      <c r="J758" s="166"/>
      <c r="K758" s="166"/>
      <c r="L758" s="167">
        <v>7</v>
      </c>
    </row>
    <row r="759" spans="1:12" s="102" customFormat="1" ht="28.5" hidden="1" customHeight="1">
      <c r="A759" s="66">
        <v>15</v>
      </c>
      <c r="B759" s="176" t="str">
        <f t="shared" si="79"/>
        <v>ÜÇADIM-</v>
      </c>
      <c r="C759" s="161"/>
      <c r="D759" s="161"/>
      <c r="E759" s="162"/>
      <c r="F759" s="163"/>
      <c r="G759" s="168" t="s">
        <v>2054</v>
      </c>
      <c r="H759" s="164" t="s">
        <v>315</v>
      </c>
      <c r="I759" s="165"/>
      <c r="J759" s="166"/>
      <c r="K759" s="166"/>
      <c r="L759" s="167"/>
    </row>
    <row r="760" spans="1:12" s="102" customFormat="1" ht="28.5" customHeight="1">
      <c r="A760" s="66">
        <v>16</v>
      </c>
      <c r="B760" s="176" t="str">
        <f t="shared" si="79"/>
        <v>YÜKSEKA-12</v>
      </c>
      <c r="C760" s="161">
        <v>550</v>
      </c>
      <c r="D760" s="161"/>
      <c r="E760" s="162">
        <v>34719</v>
      </c>
      <c r="F760" s="163" t="s">
        <v>2061</v>
      </c>
      <c r="G760" s="168" t="s">
        <v>2054</v>
      </c>
      <c r="H760" s="164" t="s">
        <v>2132</v>
      </c>
      <c r="I760" s="165" t="s">
        <v>2053</v>
      </c>
      <c r="J760" s="166"/>
      <c r="K760" s="166"/>
      <c r="L760" s="167">
        <v>12</v>
      </c>
    </row>
    <row r="761" spans="1:12" s="102" customFormat="1" ht="28.5" hidden="1" customHeight="1">
      <c r="A761" s="66">
        <v>17</v>
      </c>
      <c r="B761" s="219" t="str">
        <f t="shared" si="79"/>
        <v>SIRIK-</v>
      </c>
      <c r="C761" s="212"/>
      <c r="D761" s="212"/>
      <c r="E761" s="213"/>
      <c r="F761" s="214"/>
      <c r="G761" s="168" t="s">
        <v>2054</v>
      </c>
      <c r="H761" s="215" t="s">
        <v>316</v>
      </c>
      <c r="I761" s="216"/>
      <c r="J761" s="217"/>
      <c r="K761" s="217"/>
      <c r="L761" s="218"/>
    </row>
    <row r="762" spans="1:12" s="102" customFormat="1" ht="63" hidden="1" customHeight="1">
      <c r="A762" s="66">
        <v>18</v>
      </c>
      <c r="B762" s="219" t="str">
        <f t="shared" ref="B762:B772" si="80">CONCATENATE(H762,"-",J762,"-",K762)</f>
        <v>4X100M--</v>
      </c>
      <c r="C762" s="212"/>
      <c r="D762" s="212"/>
      <c r="E762" s="213"/>
      <c r="F762" s="214"/>
      <c r="G762" s="168" t="s">
        <v>2054</v>
      </c>
      <c r="H762" s="215" t="s">
        <v>358</v>
      </c>
      <c r="I762" s="216"/>
      <c r="J762" s="217"/>
      <c r="K762" s="217"/>
      <c r="L762" s="218"/>
    </row>
    <row r="763" spans="1:12" s="102" customFormat="1" ht="63" hidden="1" customHeight="1">
      <c r="A763" s="66">
        <v>19</v>
      </c>
      <c r="B763" s="219" t="str">
        <f t="shared" si="80"/>
        <v>4X400M--</v>
      </c>
      <c r="C763" s="212"/>
      <c r="D763" s="212"/>
      <c r="E763" s="213"/>
      <c r="F763" s="214"/>
      <c r="G763" s="168" t="s">
        <v>2054</v>
      </c>
      <c r="H763" s="215" t="s">
        <v>359</v>
      </c>
      <c r="I763" s="216"/>
      <c r="J763" s="217"/>
      <c r="K763" s="217"/>
      <c r="L763" s="218"/>
    </row>
    <row r="764" spans="1:12" s="102" customFormat="1" ht="28.5" hidden="1" customHeight="1">
      <c r="A764" s="66">
        <v>1</v>
      </c>
      <c r="B764" s="176" t="str">
        <f t="shared" si="80"/>
        <v>100M--</v>
      </c>
      <c r="C764" s="161"/>
      <c r="D764" s="161"/>
      <c r="E764" s="162"/>
      <c r="F764" s="163"/>
      <c r="G764" s="168" t="s">
        <v>2062</v>
      </c>
      <c r="H764" s="164" t="s">
        <v>146</v>
      </c>
      <c r="I764" s="216"/>
      <c r="J764" s="166"/>
      <c r="K764" s="166"/>
      <c r="L764" s="167"/>
    </row>
    <row r="765" spans="1:12" s="102" customFormat="1" ht="28.5" hidden="1" customHeight="1">
      <c r="A765" s="66">
        <v>2</v>
      </c>
      <c r="B765" s="176" t="str">
        <f t="shared" si="80"/>
        <v>200M--</v>
      </c>
      <c r="C765" s="161"/>
      <c r="D765" s="161"/>
      <c r="E765" s="162"/>
      <c r="F765" s="163"/>
      <c r="G765" s="168" t="s">
        <v>2062</v>
      </c>
      <c r="H765" s="164" t="s">
        <v>313</v>
      </c>
      <c r="I765" s="216"/>
      <c r="J765" s="166"/>
      <c r="K765" s="166"/>
      <c r="L765" s="167"/>
    </row>
    <row r="766" spans="1:12" s="102" customFormat="1" ht="28.5" hidden="1" customHeight="1">
      <c r="A766" s="66">
        <v>3</v>
      </c>
      <c r="B766" s="176" t="str">
        <f t="shared" si="80"/>
        <v>400M--</v>
      </c>
      <c r="C766" s="161"/>
      <c r="D766" s="161"/>
      <c r="E766" s="162"/>
      <c r="F766" s="163"/>
      <c r="G766" s="168" t="s">
        <v>2062</v>
      </c>
      <c r="H766" s="164" t="s">
        <v>314</v>
      </c>
      <c r="I766" s="216"/>
      <c r="J766" s="166"/>
      <c r="K766" s="166"/>
      <c r="L766" s="167"/>
    </row>
    <row r="767" spans="1:12" s="102" customFormat="1" ht="28.5" hidden="1" customHeight="1">
      <c r="A767" s="66">
        <v>4</v>
      </c>
      <c r="B767" s="176" t="str">
        <f t="shared" si="80"/>
        <v>800M--</v>
      </c>
      <c r="C767" s="161"/>
      <c r="D767" s="161"/>
      <c r="E767" s="162"/>
      <c r="F767" s="163"/>
      <c r="G767" s="168" t="s">
        <v>2062</v>
      </c>
      <c r="H767" s="164" t="s">
        <v>120</v>
      </c>
      <c r="I767" s="216"/>
      <c r="J767" s="166"/>
      <c r="K767" s="166"/>
      <c r="L767" s="167"/>
    </row>
    <row r="768" spans="1:12" s="102" customFormat="1" ht="28.5" hidden="1" customHeight="1">
      <c r="A768" s="66">
        <v>5</v>
      </c>
      <c r="B768" s="176" t="str">
        <f t="shared" si="80"/>
        <v>1500M--</v>
      </c>
      <c r="C768" s="161"/>
      <c r="D768" s="161"/>
      <c r="E768" s="162"/>
      <c r="F768" s="163"/>
      <c r="G768" s="168" t="s">
        <v>2062</v>
      </c>
      <c r="H768" s="164" t="s">
        <v>229</v>
      </c>
      <c r="I768" s="216"/>
      <c r="J768" s="166"/>
      <c r="K768" s="166"/>
      <c r="L768" s="167"/>
    </row>
    <row r="769" spans="1:12" s="102" customFormat="1" ht="28.5" hidden="1" customHeight="1">
      <c r="A769" s="66">
        <v>6</v>
      </c>
      <c r="B769" s="176" t="str">
        <f t="shared" si="80"/>
        <v>5000M--</v>
      </c>
      <c r="C769" s="161"/>
      <c r="D769" s="161"/>
      <c r="E769" s="162"/>
      <c r="F769" s="163"/>
      <c r="G769" s="168" t="s">
        <v>2062</v>
      </c>
      <c r="H769" s="164" t="s">
        <v>355</v>
      </c>
      <c r="I769" s="216"/>
      <c r="J769" s="166"/>
      <c r="K769" s="166"/>
      <c r="L769" s="167"/>
    </row>
    <row r="770" spans="1:12" s="102" customFormat="1" ht="28.5" hidden="1" customHeight="1">
      <c r="A770" s="66">
        <v>7</v>
      </c>
      <c r="B770" s="176" t="str">
        <f t="shared" si="80"/>
        <v>110M.ENG--</v>
      </c>
      <c r="C770" s="161"/>
      <c r="D770" s="161"/>
      <c r="E770" s="162"/>
      <c r="F770" s="163"/>
      <c r="G770" s="168" t="s">
        <v>2062</v>
      </c>
      <c r="H770" s="164" t="s">
        <v>492</v>
      </c>
      <c r="I770" s="216"/>
      <c r="J770" s="166"/>
      <c r="K770" s="166"/>
      <c r="L770" s="167"/>
    </row>
    <row r="771" spans="1:12" s="102" customFormat="1" ht="28.5" hidden="1" customHeight="1">
      <c r="A771" s="66">
        <v>8</v>
      </c>
      <c r="B771" s="176" t="str">
        <f t="shared" si="80"/>
        <v>400M.ENG--</v>
      </c>
      <c r="C771" s="161"/>
      <c r="D771" s="161"/>
      <c r="E771" s="162"/>
      <c r="F771" s="163"/>
      <c r="G771" s="168" t="s">
        <v>2062</v>
      </c>
      <c r="H771" s="164" t="s">
        <v>353</v>
      </c>
      <c r="I771" s="216"/>
      <c r="J771" s="166"/>
      <c r="K771" s="166"/>
      <c r="L771" s="167"/>
    </row>
    <row r="772" spans="1:12" s="102" customFormat="1" ht="28.5" hidden="1" customHeight="1">
      <c r="A772" s="66">
        <v>9</v>
      </c>
      <c r="B772" s="176" t="str">
        <f t="shared" si="80"/>
        <v>3000M.ENG--</v>
      </c>
      <c r="C772" s="161"/>
      <c r="D772" s="161"/>
      <c r="E772" s="162"/>
      <c r="F772" s="163"/>
      <c r="G772" s="168" t="s">
        <v>2062</v>
      </c>
      <c r="H772" s="164" t="s">
        <v>356</v>
      </c>
      <c r="I772" s="165"/>
      <c r="J772" s="166"/>
      <c r="K772" s="166"/>
      <c r="L772" s="167"/>
    </row>
    <row r="773" spans="1:12" s="102" customFormat="1" ht="28.5" hidden="1" customHeight="1">
      <c r="A773" s="66">
        <v>10</v>
      </c>
      <c r="B773" s="176" t="str">
        <f t="shared" ref="B773:B780" si="81">CONCATENATE(H773,"-",L773)</f>
        <v>GÜLLE-</v>
      </c>
      <c r="C773" s="161"/>
      <c r="D773" s="161"/>
      <c r="E773" s="162"/>
      <c r="F773" s="163"/>
      <c r="G773" s="168" t="s">
        <v>2062</v>
      </c>
      <c r="H773" s="164" t="s">
        <v>230</v>
      </c>
      <c r="I773" s="165"/>
      <c r="J773" s="166"/>
      <c r="K773" s="166"/>
      <c r="L773" s="167"/>
    </row>
    <row r="774" spans="1:12" s="102" customFormat="1" ht="28.5" customHeight="1">
      <c r="A774" s="66">
        <v>11</v>
      </c>
      <c r="B774" s="176" t="str">
        <f t="shared" si="81"/>
        <v>DİSKB-15</v>
      </c>
      <c r="C774" s="161">
        <v>450</v>
      </c>
      <c r="D774" s="161"/>
      <c r="E774" s="162">
        <v>34849</v>
      </c>
      <c r="F774" s="163" t="s">
        <v>2063</v>
      </c>
      <c r="G774" s="168" t="s">
        <v>2062</v>
      </c>
      <c r="H774" s="164" t="s">
        <v>2246</v>
      </c>
      <c r="I774" s="165">
        <v>5500</v>
      </c>
      <c r="J774" s="166"/>
      <c r="K774" s="166"/>
      <c r="L774" s="167">
        <v>15</v>
      </c>
    </row>
    <row r="775" spans="1:12" s="102" customFormat="1" ht="28.5" hidden="1" customHeight="1">
      <c r="A775" s="66">
        <v>12</v>
      </c>
      <c r="B775" s="176" t="str">
        <f t="shared" si="81"/>
        <v>CİRİT-</v>
      </c>
      <c r="C775" s="161"/>
      <c r="D775" s="161"/>
      <c r="E775" s="162"/>
      <c r="F775" s="163"/>
      <c r="G775" s="168" t="s">
        <v>2062</v>
      </c>
      <c r="H775" s="164" t="s">
        <v>232</v>
      </c>
      <c r="I775" s="165"/>
      <c r="J775" s="166"/>
      <c r="K775" s="166"/>
      <c r="L775" s="167"/>
    </row>
    <row r="776" spans="1:12" s="102" customFormat="1" ht="28.5" hidden="1" customHeight="1">
      <c r="A776" s="66">
        <v>13</v>
      </c>
      <c r="B776" s="176" t="str">
        <f t="shared" si="81"/>
        <v>ÇEKİÇ-</v>
      </c>
      <c r="C776" s="161"/>
      <c r="D776" s="161"/>
      <c r="E776" s="162"/>
      <c r="F776" s="163"/>
      <c r="G776" s="168" t="s">
        <v>2062</v>
      </c>
      <c r="H776" s="164" t="s">
        <v>357</v>
      </c>
      <c r="I776" s="165"/>
      <c r="J776" s="166"/>
      <c r="K776" s="166"/>
      <c r="L776" s="167"/>
    </row>
    <row r="777" spans="1:12" s="102" customFormat="1" ht="28.5" hidden="1" customHeight="1">
      <c r="A777" s="66">
        <v>14</v>
      </c>
      <c r="B777" s="176" t="str">
        <f t="shared" si="81"/>
        <v>UZUN-</v>
      </c>
      <c r="C777" s="161"/>
      <c r="D777" s="161"/>
      <c r="E777" s="162"/>
      <c r="F777" s="163"/>
      <c r="G777" s="168" t="s">
        <v>2062</v>
      </c>
      <c r="H777" s="164" t="s">
        <v>65</v>
      </c>
      <c r="I777" s="165"/>
      <c r="J777" s="166"/>
      <c r="K777" s="166"/>
      <c r="L777" s="167"/>
    </row>
    <row r="778" spans="1:12" s="102" customFormat="1" ht="28.5" hidden="1" customHeight="1">
      <c r="A778" s="66">
        <v>15</v>
      </c>
      <c r="B778" s="176" t="str">
        <f t="shared" si="81"/>
        <v>ÜÇADIM-</v>
      </c>
      <c r="C778" s="161"/>
      <c r="D778" s="161"/>
      <c r="E778" s="162"/>
      <c r="F778" s="163"/>
      <c r="G778" s="168" t="s">
        <v>2062</v>
      </c>
      <c r="H778" s="164" t="s">
        <v>315</v>
      </c>
      <c r="I778" s="165"/>
      <c r="J778" s="166"/>
      <c r="K778" s="166"/>
      <c r="L778" s="167"/>
    </row>
    <row r="779" spans="1:12" s="102" customFormat="1" ht="28.5" hidden="1" customHeight="1">
      <c r="A779" s="66">
        <v>16</v>
      </c>
      <c r="B779" s="176" t="str">
        <f t="shared" si="81"/>
        <v>YÜKSEK-</v>
      </c>
      <c r="C779" s="161"/>
      <c r="D779" s="161"/>
      <c r="E779" s="162"/>
      <c r="F779" s="163"/>
      <c r="G779" s="168" t="s">
        <v>2062</v>
      </c>
      <c r="H779" s="164" t="s">
        <v>66</v>
      </c>
      <c r="I779" s="165"/>
      <c r="J779" s="166"/>
      <c r="K779" s="166"/>
      <c r="L779" s="167"/>
    </row>
    <row r="780" spans="1:12" s="102" customFormat="1" ht="28.5" hidden="1" customHeight="1">
      <c r="A780" s="66">
        <v>17</v>
      </c>
      <c r="B780" s="219" t="str">
        <f t="shared" si="81"/>
        <v>SIRIK-</v>
      </c>
      <c r="C780" s="212"/>
      <c r="D780" s="212"/>
      <c r="E780" s="213"/>
      <c r="F780" s="214"/>
      <c r="G780" s="168" t="s">
        <v>2062</v>
      </c>
      <c r="H780" s="215" t="s">
        <v>316</v>
      </c>
      <c r="I780" s="216"/>
      <c r="J780" s="217"/>
      <c r="K780" s="217"/>
      <c r="L780" s="218"/>
    </row>
    <row r="781" spans="1:12" s="102" customFormat="1" ht="63" hidden="1" customHeight="1">
      <c r="A781" s="66">
        <v>18</v>
      </c>
      <c r="B781" s="219" t="str">
        <f t="shared" ref="B781:B791" si="82">CONCATENATE(H781,"-",J781,"-",K781)</f>
        <v>4X100M--</v>
      </c>
      <c r="C781" s="212"/>
      <c r="D781" s="212"/>
      <c r="E781" s="213"/>
      <c r="F781" s="214"/>
      <c r="G781" s="168" t="s">
        <v>2062</v>
      </c>
      <c r="H781" s="215" t="s">
        <v>358</v>
      </c>
      <c r="I781" s="216"/>
      <c r="J781" s="217"/>
      <c r="K781" s="217"/>
      <c r="L781" s="218"/>
    </row>
    <row r="782" spans="1:12" s="102" customFormat="1" ht="63" hidden="1" customHeight="1">
      <c r="A782" s="66">
        <v>19</v>
      </c>
      <c r="B782" s="219" t="str">
        <f t="shared" si="82"/>
        <v>4X400M--</v>
      </c>
      <c r="C782" s="212"/>
      <c r="D782" s="212"/>
      <c r="E782" s="213"/>
      <c r="F782" s="214"/>
      <c r="G782" s="168" t="s">
        <v>2062</v>
      </c>
      <c r="H782" s="215" t="s">
        <v>359</v>
      </c>
      <c r="I782" s="216"/>
      <c r="J782" s="217"/>
      <c r="K782" s="217"/>
      <c r="L782" s="218"/>
    </row>
    <row r="783" spans="1:12" s="102" customFormat="1" ht="28.5" hidden="1" customHeight="1">
      <c r="A783" s="66">
        <v>1</v>
      </c>
      <c r="B783" s="176" t="str">
        <f t="shared" si="82"/>
        <v>100M--</v>
      </c>
      <c r="C783" s="161"/>
      <c r="D783" s="161"/>
      <c r="E783" s="162"/>
      <c r="F783" s="163"/>
      <c r="G783" s="168" t="s">
        <v>2064</v>
      </c>
      <c r="H783" s="164" t="s">
        <v>146</v>
      </c>
      <c r="I783" s="216"/>
      <c r="J783" s="166"/>
      <c r="K783" s="166"/>
      <c r="L783" s="167"/>
    </row>
    <row r="784" spans="1:12" s="102" customFormat="1" ht="28.5" customHeight="1">
      <c r="A784" s="66">
        <v>2</v>
      </c>
      <c r="B784" s="176" t="str">
        <f t="shared" si="82"/>
        <v>200M-6-1</v>
      </c>
      <c r="C784" s="161">
        <v>535</v>
      </c>
      <c r="D784" s="161"/>
      <c r="E784" s="162">
        <v>34763</v>
      </c>
      <c r="F784" s="163" t="s">
        <v>2065</v>
      </c>
      <c r="G784" s="168" t="s">
        <v>2064</v>
      </c>
      <c r="H784" s="164" t="s">
        <v>313</v>
      </c>
      <c r="I784" s="216">
        <v>2280</v>
      </c>
      <c r="J784" s="166" t="s">
        <v>2142</v>
      </c>
      <c r="K784" s="166" t="s">
        <v>2144</v>
      </c>
      <c r="L784" s="167"/>
    </row>
    <row r="785" spans="1:12" s="102" customFormat="1" ht="28.5" customHeight="1">
      <c r="A785" s="66">
        <v>3</v>
      </c>
      <c r="B785" s="176" t="str">
        <f t="shared" si="82"/>
        <v>400M-6-6</v>
      </c>
      <c r="C785" s="161">
        <v>535</v>
      </c>
      <c r="D785" s="161"/>
      <c r="E785" s="162">
        <v>34763</v>
      </c>
      <c r="F785" s="163" t="s">
        <v>2065</v>
      </c>
      <c r="G785" s="168" t="s">
        <v>2064</v>
      </c>
      <c r="H785" s="164" t="s">
        <v>314</v>
      </c>
      <c r="I785" s="216">
        <v>4900</v>
      </c>
      <c r="J785" s="166" t="s">
        <v>2142</v>
      </c>
      <c r="K785" s="166" t="s">
        <v>2142</v>
      </c>
      <c r="L785" s="167"/>
    </row>
    <row r="786" spans="1:12" s="102" customFormat="1" ht="28.5" hidden="1" customHeight="1">
      <c r="A786" s="66">
        <v>4</v>
      </c>
      <c r="B786" s="176" t="str">
        <f t="shared" si="82"/>
        <v>800M--</v>
      </c>
      <c r="C786" s="161"/>
      <c r="D786" s="161"/>
      <c r="E786" s="162"/>
      <c r="F786" s="163"/>
      <c r="G786" s="168" t="s">
        <v>2064</v>
      </c>
      <c r="H786" s="164" t="s">
        <v>120</v>
      </c>
      <c r="I786" s="216"/>
      <c r="J786" s="166"/>
      <c r="K786" s="166"/>
      <c r="L786" s="167"/>
    </row>
    <row r="787" spans="1:12" s="102" customFormat="1" ht="28.5" hidden="1" customHeight="1">
      <c r="A787" s="66">
        <v>5</v>
      </c>
      <c r="B787" s="176" t="str">
        <f t="shared" si="82"/>
        <v>1500M--</v>
      </c>
      <c r="C787" s="161"/>
      <c r="D787" s="161"/>
      <c r="E787" s="162"/>
      <c r="F787" s="163"/>
      <c r="G787" s="168" t="s">
        <v>2064</v>
      </c>
      <c r="H787" s="164" t="s">
        <v>229</v>
      </c>
      <c r="I787" s="216"/>
      <c r="J787" s="166"/>
      <c r="K787" s="166"/>
      <c r="L787" s="167"/>
    </row>
    <row r="788" spans="1:12" s="102" customFormat="1" ht="28.5" hidden="1" customHeight="1">
      <c r="A788" s="66">
        <v>6</v>
      </c>
      <c r="B788" s="176" t="str">
        <f t="shared" si="82"/>
        <v>5000M--</v>
      </c>
      <c r="C788" s="161"/>
      <c r="D788" s="161"/>
      <c r="E788" s="162"/>
      <c r="F788" s="163"/>
      <c r="G788" s="168" t="s">
        <v>2064</v>
      </c>
      <c r="H788" s="164" t="s">
        <v>355</v>
      </c>
      <c r="I788" s="216"/>
      <c r="J788" s="166"/>
      <c r="K788" s="166"/>
      <c r="L788" s="167"/>
    </row>
    <row r="789" spans="1:12" s="102" customFormat="1" ht="28.5" hidden="1" customHeight="1">
      <c r="A789" s="66">
        <v>7</v>
      </c>
      <c r="B789" s="176" t="str">
        <f t="shared" si="82"/>
        <v>110M.ENG--</v>
      </c>
      <c r="C789" s="161"/>
      <c r="D789" s="161"/>
      <c r="E789" s="162"/>
      <c r="F789" s="163"/>
      <c r="G789" s="168" t="s">
        <v>2064</v>
      </c>
      <c r="H789" s="164" t="s">
        <v>492</v>
      </c>
      <c r="I789" s="216"/>
      <c r="J789" s="166"/>
      <c r="K789" s="166"/>
      <c r="L789" s="167"/>
    </row>
    <row r="790" spans="1:12" s="102" customFormat="1" ht="28.5" hidden="1" customHeight="1">
      <c r="A790" s="66">
        <v>8</v>
      </c>
      <c r="B790" s="176" t="str">
        <f t="shared" si="82"/>
        <v>400M.ENG--</v>
      </c>
      <c r="C790" s="161"/>
      <c r="D790" s="161"/>
      <c r="E790" s="162"/>
      <c r="F790" s="163"/>
      <c r="G790" s="168" t="s">
        <v>2064</v>
      </c>
      <c r="H790" s="164" t="s">
        <v>353</v>
      </c>
      <c r="I790" s="216"/>
      <c r="J790" s="166"/>
      <c r="K790" s="166"/>
      <c r="L790" s="167"/>
    </row>
    <row r="791" spans="1:12" s="102" customFormat="1" ht="28.5" hidden="1" customHeight="1">
      <c r="A791" s="66">
        <v>9</v>
      </c>
      <c r="B791" s="176" t="str">
        <f t="shared" si="82"/>
        <v>3000M.ENG--</v>
      </c>
      <c r="C791" s="161"/>
      <c r="D791" s="161"/>
      <c r="E791" s="162"/>
      <c r="F791" s="163"/>
      <c r="G791" s="168" t="s">
        <v>2064</v>
      </c>
      <c r="H791" s="164" t="s">
        <v>356</v>
      </c>
      <c r="I791" s="165"/>
      <c r="J791" s="166"/>
      <c r="K791" s="166"/>
      <c r="L791" s="167"/>
    </row>
    <row r="792" spans="1:12" s="102" customFormat="1" ht="28.5" hidden="1" customHeight="1">
      <c r="A792" s="66">
        <v>10</v>
      </c>
      <c r="B792" s="176" t="str">
        <f t="shared" ref="B792:B799" si="83">CONCATENATE(H792,"-",L792)</f>
        <v>GÜLLE-</v>
      </c>
      <c r="C792" s="161"/>
      <c r="D792" s="161"/>
      <c r="E792" s="162"/>
      <c r="F792" s="163"/>
      <c r="G792" s="168" t="s">
        <v>2064</v>
      </c>
      <c r="H792" s="164" t="s">
        <v>230</v>
      </c>
      <c r="I792" s="165"/>
      <c r="J792" s="166"/>
      <c r="K792" s="166"/>
      <c r="L792" s="167"/>
    </row>
    <row r="793" spans="1:12" s="102" customFormat="1" ht="28.5" hidden="1" customHeight="1">
      <c r="A793" s="66">
        <v>11</v>
      </c>
      <c r="B793" s="176" t="str">
        <f t="shared" si="83"/>
        <v>DİSK-</v>
      </c>
      <c r="C793" s="161"/>
      <c r="D793" s="161"/>
      <c r="E793" s="162"/>
      <c r="F793" s="163"/>
      <c r="G793" s="168" t="s">
        <v>2064</v>
      </c>
      <c r="H793" s="164" t="s">
        <v>231</v>
      </c>
      <c r="I793" s="165"/>
      <c r="J793" s="166"/>
      <c r="K793" s="166"/>
      <c r="L793" s="167"/>
    </row>
    <row r="794" spans="1:12" s="102" customFormat="1" ht="28.5" hidden="1" customHeight="1">
      <c r="A794" s="66">
        <v>12</v>
      </c>
      <c r="B794" s="176" t="str">
        <f t="shared" si="83"/>
        <v>CİRİT-</v>
      </c>
      <c r="C794" s="161"/>
      <c r="D794" s="161"/>
      <c r="E794" s="162"/>
      <c r="F794" s="163"/>
      <c r="G794" s="168" t="s">
        <v>2064</v>
      </c>
      <c r="H794" s="164" t="s">
        <v>232</v>
      </c>
      <c r="I794" s="165"/>
      <c r="J794" s="166"/>
      <c r="K794" s="166"/>
      <c r="L794" s="167"/>
    </row>
    <row r="795" spans="1:12" s="102" customFormat="1" ht="28.5" hidden="1" customHeight="1">
      <c r="A795" s="66">
        <v>13</v>
      </c>
      <c r="B795" s="176" t="str">
        <f t="shared" si="83"/>
        <v>ÇEKİÇ-</v>
      </c>
      <c r="C795" s="161"/>
      <c r="D795" s="161"/>
      <c r="E795" s="162"/>
      <c r="F795" s="163"/>
      <c r="G795" s="168" t="s">
        <v>2064</v>
      </c>
      <c r="H795" s="164" t="s">
        <v>357</v>
      </c>
      <c r="I795" s="165"/>
      <c r="J795" s="166"/>
      <c r="K795" s="166"/>
      <c r="L795" s="167"/>
    </row>
    <row r="796" spans="1:12" s="102" customFormat="1" ht="28.5" hidden="1" customHeight="1">
      <c r="A796" s="66">
        <v>14</v>
      </c>
      <c r="B796" s="176" t="str">
        <f t="shared" si="83"/>
        <v>UZUN-</v>
      </c>
      <c r="C796" s="161"/>
      <c r="D796" s="161"/>
      <c r="E796" s="162"/>
      <c r="F796" s="163"/>
      <c r="G796" s="168" t="s">
        <v>2064</v>
      </c>
      <c r="H796" s="164" t="s">
        <v>65</v>
      </c>
      <c r="I796" s="165"/>
      <c r="J796" s="166"/>
      <c r="K796" s="166"/>
      <c r="L796" s="167"/>
    </row>
    <row r="797" spans="1:12" s="102" customFormat="1" ht="28.5" hidden="1" customHeight="1">
      <c r="A797" s="66">
        <v>15</v>
      </c>
      <c r="B797" s="176" t="str">
        <f t="shared" si="83"/>
        <v>ÜÇADIM-</v>
      </c>
      <c r="C797" s="161"/>
      <c r="D797" s="161"/>
      <c r="E797" s="162"/>
      <c r="F797" s="163"/>
      <c r="G797" s="168" t="s">
        <v>2064</v>
      </c>
      <c r="H797" s="164" t="s">
        <v>315</v>
      </c>
      <c r="I797" s="165"/>
      <c r="J797" s="166"/>
      <c r="K797" s="166"/>
      <c r="L797" s="167"/>
    </row>
    <row r="798" spans="1:12" s="102" customFormat="1" ht="28.5" hidden="1" customHeight="1">
      <c r="A798" s="66">
        <v>16</v>
      </c>
      <c r="B798" s="176" t="str">
        <f t="shared" si="83"/>
        <v>YÜKSEK-</v>
      </c>
      <c r="C798" s="161"/>
      <c r="D798" s="161"/>
      <c r="E798" s="162"/>
      <c r="F798" s="163"/>
      <c r="G798" s="168" t="s">
        <v>2064</v>
      </c>
      <c r="H798" s="164" t="s">
        <v>66</v>
      </c>
      <c r="I798" s="165"/>
      <c r="J798" s="166"/>
      <c r="K798" s="166"/>
      <c r="L798" s="167"/>
    </row>
    <row r="799" spans="1:12" s="102" customFormat="1" ht="28.5" hidden="1" customHeight="1">
      <c r="A799" s="66">
        <v>17</v>
      </c>
      <c r="B799" s="219" t="str">
        <f t="shared" si="83"/>
        <v>SIRIK-</v>
      </c>
      <c r="C799" s="212"/>
      <c r="D799" s="212"/>
      <c r="E799" s="213"/>
      <c r="F799" s="214"/>
      <c r="G799" s="168" t="s">
        <v>2064</v>
      </c>
      <c r="H799" s="215" t="s">
        <v>316</v>
      </c>
      <c r="I799" s="216"/>
      <c r="J799" s="217"/>
      <c r="K799" s="217"/>
      <c r="L799" s="218"/>
    </row>
    <row r="800" spans="1:12" s="102" customFormat="1" ht="63" hidden="1" customHeight="1">
      <c r="A800" s="66">
        <v>18</v>
      </c>
      <c r="B800" s="219" t="str">
        <f t="shared" ref="B800:B810" si="84">CONCATENATE(H800,"-",J800,"-",K800)</f>
        <v>4X100M--</v>
      </c>
      <c r="C800" s="212"/>
      <c r="D800" s="212"/>
      <c r="E800" s="213"/>
      <c r="F800" s="214"/>
      <c r="G800" s="168" t="s">
        <v>2064</v>
      </c>
      <c r="H800" s="215" t="s">
        <v>358</v>
      </c>
      <c r="I800" s="216"/>
      <c r="J800" s="217"/>
      <c r="K800" s="217"/>
      <c r="L800" s="218"/>
    </row>
    <row r="801" spans="1:12" s="102" customFormat="1" ht="63" hidden="1" customHeight="1">
      <c r="A801" s="66">
        <v>19</v>
      </c>
      <c r="B801" s="219" t="str">
        <f t="shared" si="84"/>
        <v>4X400M--</v>
      </c>
      <c r="C801" s="212"/>
      <c r="D801" s="212"/>
      <c r="E801" s="213"/>
      <c r="F801" s="214"/>
      <c r="G801" s="168" t="s">
        <v>2064</v>
      </c>
      <c r="H801" s="215" t="s">
        <v>359</v>
      </c>
      <c r="I801" s="216"/>
      <c r="J801" s="217"/>
      <c r="K801" s="217"/>
      <c r="L801" s="218"/>
    </row>
    <row r="802" spans="1:12" s="102" customFormat="1" ht="28.5" customHeight="1">
      <c r="A802" s="66">
        <v>1</v>
      </c>
      <c r="B802" s="176" t="str">
        <f t="shared" si="84"/>
        <v>100M-8-4</v>
      </c>
      <c r="C802" s="161">
        <v>542</v>
      </c>
      <c r="D802" s="161"/>
      <c r="E802" s="162">
        <v>34609</v>
      </c>
      <c r="F802" s="163" t="s">
        <v>2067</v>
      </c>
      <c r="G802" s="168" t="s">
        <v>2066</v>
      </c>
      <c r="H802" s="164" t="s">
        <v>146</v>
      </c>
      <c r="I802" s="216">
        <v>1102</v>
      </c>
      <c r="J802" s="166" t="s">
        <v>2147</v>
      </c>
      <c r="K802" s="166" t="s">
        <v>2140</v>
      </c>
      <c r="L802" s="167"/>
    </row>
    <row r="803" spans="1:12" s="102" customFormat="1" ht="28.5" customHeight="1">
      <c r="A803" s="66">
        <v>2</v>
      </c>
      <c r="B803" s="176" t="str">
        <f t="shared" si="84"/>
        <v>200M--</v>
      </c>
      <c r="C803" s="161" t="s">
        <v>2241</v>
      </c>
      <c r="D803" s="161"/>
      <c r="E803" s="162" t="s">
        <v>2241</v>
      </c>
      <c r="F803" s="163" t="s">
        <v>2241</v>
      </c>
      <c r="G803" s="168" t="s">
        <v>2066</v>
      </c>
      <c r="H803" s="164" t="s">
        <v>313</v>
      </c>
      <c r="I803" s="216">
        <v>2681</v>
      </c>
      <c r="J803" s="166"/>
      <c r="K803" s="166"/>
      <c r="L803" s="167"/>
    </row>
    <row r="804" spans="1:12" s="102" customFormat="1" ht="28.5" hidden="1" customHeight="1">
      <c r="A804" s="66">
        <v>3</v>
      </c>
      <c r="B804" s="176" t="str">
        <f t="shared" si="84"/>
        <v>400M--</v>
      </c>
      <c r="C804" s="161"/>
      <c r="D804" s="161"/>
      <c r="E804" s="162"/>
      <c r="F804" s="163"/>
      <c r="G804" s="168" t="s">
        <v>2066</v>
      </c>
      <c r="H804" s="164" t="s">
        <v>314</v>
      </c>
      <c r="I804" s="216"/>
      <c r="J804" s="166"/>
      <c r="K804" s="166"/>
      <c r="L804" s="167"/>
    </row>
    <row r="805" spans="1:12" s="102" customFormat="1" ht="28.5" customHeight="1">
      <c r="A805" s="66">
        <v>4</v>
      </c>
      <c r="B805" s="176" t="str">
        <f t="shared" si="84"/>
        <v>800M-1-8</v>
      </c>
      <c r="C805" s="161">
        <v>542</v>
      </c>
      <c r="D805" s="161"/>
      <c r="E805" s="162">
        <v>34609</v>
      </c>
      <c r="F805" s="163" t="s">
        <v>2067</v>
      </c>
      <c r="G805" s="168" t="s">
        <v>2066</v>
      </c>
      <c r="H805" s="164" t="s">
        <v>120</v>
      </c>
      <c r="I805" s="216">
        <v>150</v>
      </c>
      <c r="J805" s="166" t="s">
        <v>2144</v>
      </c>
      <c r="K805" s="166" t="s">
        <v>2147</v>
      </c>
      <c r="L805" s="167"/>
    </row>
    <row r="806" spans="1:12" s="102" customFormat="1" ht="28.5" customHeight="1">
      <c r="A806" s="66">
        <v>5</v>
      </c>
      <c r="B806" s="176" t="str">
        <f t="shared" si="84"/>
        <v>1500M-1-12</v>
      </c>
      <c r="C806" s="161">
        <v>541</v>
      </c>
      <c r="D806" s="161"/>
      <c r="E806" s="162">
        <v>33604</v>
      </c>
      <c r="F806" s="163" t="s">
        <v>2068</v>
      </c>
      <c r="G806" s="168" t="s">
        <v>2066</v>
      </c>
      <c r="H806" s="164" t="s">
        <v>229</v>
      </c>
      <c r="I806" s="216">
        <v>345</v>
      </c>
      <c r="J806" s="166" t="s">
        <v>2144</v>
      </c>
      <c r="K806" s="166" t="s">
        <v>2175</v>
      </c>
      <c r="L806" s="167"/>
    </row>
    <row r="807" spans="1:12" s="102" customFormat="1" ht="28.5" customHeight="1">
      <c r="A807" s="66">
        <v>6</v>
      </c>
      <c r="B807" s="176" t="str">
        <f t="shared" si="84"/>
        <v>5000M-1-15</v>
      </c>
      <c r="C807" s="161">
        <v>540</v>
      </c>
      <c r="D807" s="161"/>
      <c r="E807" s="162">
        <v>32932</v>
      </c>
      <c r="F807" s="163" t="s">
        <v>2069</v>
      </c>
      <c r="G807" s="168" t="s">
        <v>2066</v>
      </c>
      <c r="H807" s="164" t="s">
        <v>355</v>
      </c>
      <c r="I807" s="216">
        <v>1345</v>
      </c>
      <c r="J807" s="166" t="s">
        <v>2144</v>
      </c>
      <c r="K807" s="166" t="s">
        <v>2178</v>
      </c>
      <c r="L807" s="167"/>
    </row>
    <row r="808" spans="1:12" s="102" customFormat="1" ht="28.5" hidden="1" customHeight="1">
      <c r="A808" s="66">
        <v>7</v>
      </c>
      <c r="B808" s="176" t="str">
        <f t="shared" si="84"/>
        <v>110M.ENG--</v>
      </c>
      <c r="C808" s="161"/>
      <c r="D808" s="161"/>
      <c r="E808" s="162"/>
      <c r="F808" s="163"/>
      <c r="G808" s="168" t="s">
        <v>2066</v>
      </c>
      <c r="H808" s="164" t="s">
        <v>492</v>
      </c>
      <c r="I808" s="216"/>
      <c r="J808" s="166"/>
      <c r="K808" s="166"/>
      <c r="L808" s="167"/>
    </row>
    <row r="809" spans="1:12" s="102" customFormat="1" ht="28.5" hidden="1" customHeight="1">
      <c r="A809" s="66">
        <v>8</v>
      </c>
      <c r="B809" s="176" t="str">
        <f t="shared" si="84"/>
        <v>400M.ENG--</v>
      </c>
      <c r="C809" s="161"/>
      <c r="D809" s="161"/>
      <c r="E809" s="162"/>
      <c r="F809" s="163"/>
      <c r="G809" s="168" t="s">
        <v>2066</v>
      </c>
      <c r="H809" s="164" t="s">
        <v>353</v>
      </c>
      <c r="I809" s="216"/>
      <c r="J809" s="166"/>
      <c r="K809" s="166"/>
      <c r="L809" s="167"/>
    </row>
    <row r="810" spans="1:12" s="102" customFormat="1" ht="28.5" hidden="1" customHeight="1">
      <c r="A810" s="66">
        <v>9</v>
      </c>
      <c r="B810" s="176" t="str">
        <f t="shared" si="84"/>
        <v>3000M.ENG--</v>
      </c>
      <c r="C810" s="161"/>
      <c r="D810" s="161"/>
      <c r="E810" s="162"/>
      <c r="F810" s="163"/>
      <c r="G810" s="168" t="s">
        <v>2066</v>
      </c>
      <c r="H810" s="164" t="s">
        <v>356</v>
      </c>
      <c r="I810" s="165"/>
      <c r="J810" s="166"/>
      <c r="K810" s="166"/>
      <c r="L810" s="167"/>
    </row>
    <row r="811" spans="1:12" s="102" customFormat="1" ht="28.5" hidden="1" customHeight="1">
      <c r="A811" s="66">
        <v>10</v>
      </c>
      <c r="B811" s="176" t="str">
        <f t="shared" ref="B811:B818" si="85">CONCATENATE(H811,"-",L811)</f>
        <v>GÜLLE-</v>
      </c>
      <c r="C811" s="161"/>
      <c r="D811" s="161"/>
      <c r="E811" s="162"/>
      <c r="F811" s="163"/>
      <c r="G811" s="168" t="s">
        <v>2066</v>
      </c>
      <c r="H811" s="164" t="s">
        <v>230</v>
      </c>
      <c r="I811" s="165"/>
      <c r="J811" s="166"/>
      <c r="K811" s="166"/>
      <c r="L811" s="167"/>
    </row>
    <row r="812" spans="1:12" s="102" customFormat="1" ht="28.5" hidden="1" customHeight="1">
      <c r="A812" s="66">
        <v>11</v>
      </c>
      <c r="B812" s="176" t="str">
        <f t="shared" si="85"/>
        <v>DİSK-</v>
      </c>
      <c r="C812" s="161"/>
      <c r="D812" s="161"/>
      <c r="E812" s="162"/>
      <c r="F812" s="163"/>
      <c r="G812" s="168" t="s">
        <v>2066</v>
      </c>
      <c r="H812" s="164" t="s">
        <v>231</v>
      </c>
      <c r="I812" s="165"/>
      <c r="J812" s="166"/>
      <c r="K812" s="166"/>
      <c r="L812" s="167"/>
    </row>
    <row r="813" spans="1:12" s="102" customFormat="1" ht="28.5" hidden="1" customHeight="1">
      <c r="A813" s="66">
        <v>12</v>
      </c>
      <c r="B813" s="176" t="str">
        <f t="shared" si="85"/>
        <v>CİRİT-</v>
      </c>
      <c r="C813" s="161"/>
      <c r="D813" s="161"/>
      <c r="E813" s="162"/>
      <c r="F813" s="163"/>
      <c r="G813" s="168" t="s">
        <v>2066</v>
      </c>
      <c r="H813" s="164" t="s">
        <v>232</v>
      </c>
      <c r="I813" s="165"/>
      <c r="J813" s="166"/>
      <c r="K813" s="166"/>
      <c r="L813" s="167"/>
    </row>
    <row r="814" spans="1:12" s="102" customFormat="1" ht="28.5" hidden="1" customHeight="1">
      <c r="A814" s="66">
        <v>13</v>
      </c>
      <c r="B814" s="176" t="str">
        <f t="shared" si="85"/>
        <v>ÇEKİÇ-</v>
      </c>
      <c r="C814" s="161"/>
      <c r="D814" s="161"/>
      <c r="E814" s="162"/>
      <c r="F814" s="163"/>
      <c r="G814" s="168" t="s">
        <v>2066</v>
      </c>
      <c r="H814" s="164" t="s">
        <v>357</v>
      </c>
      <c r="I814" s="165"/>
      <c r="J814" s="166"/>
      <c r="K814" s="166"/>
      <c r="L814" s="167"/>
    </row>
    <row r="815" spans="1:12" s="102" customFormat="1" ht="28.5" hidden="1" customHeight="1">
      <c r="A815" s="66">
        <v>14</v>
      </c>
      <c r="B815" s="176" t="str">
        <f t="shared" si="85"/>
        <v>UZUN-</v>
      </c>
      <c r="C815" s="161"/>
      <c r="D815" s="161"/>
      <c r="E815" s="162"/>
      <c r="F815" s="163"/>
      <c r="G815" s="168" t="s">
        <v>2066</v>
      </c>
      <c r="H815" s="164" t="s">
        <v>65</v>
      </c>
      <c r="I815" s="165"/>
      <c r="J815" s="166"/>
      <c r="K815" s="166"/>
      <c r="L815" s="167"/>
    </row>
    <row r="816" spans="1:12" s="102" customFormat="1" ht="28.5" hidden="1" customHeight="1">
      <c r="A816" s="66">
        <v>15</v>
      </c>
      <c r="B816" s="176" t="str">
        <f t="shared" si="85"/>
        <v>ÜÇADIM-</v>
      </c>
      <c r="C816" s="161"/>
      <c r="D816" s="161"/>
      <c r="E816" s="162"/>
      <c r="F816" s="163"/>
      <c r="G816" s="168" t="s">
        <v>2066</v>
      </c>
      <c r="H816" s="164" t="s">
        <v>315</v>
      </c>
      <c r="I816" s="165"/>
      <c r="J816" s="166"/>
      <c r="K816" s="166"/>
      <c r="L816" s="167"/>
    </row>
    <row r="817" spans="1:12" s="102" customFormat="1" ht="28.5" hidden="1" customHeight="1">
      <c r="A817" s="66">
        <v>16</v>
      </c>
      <c r="B817" s="176" t="str">
        <f t="shared" si="85"/>
        <v>YÜKSEK-</v>
      </c>
      <c r="C817" s="161"/>
      <c r="D817" s="161"/>
      <c r="E817" s="162"/>
      <c r="F817" s="163"/>
      <c r="G817" s="168" t="s">
        <v>2066</v>
      </c>
      <c r="H817" s="164" t="s">
        <v>66</v>
      </c>
      <c r="I817" s="165"/>
      <c r="J817" s="166"/>
      <c r="K817" s="166"/>
      <c r="L817" s="167"/>
    </row>
    <row r="818" spans="1:12" s="102" customFormat="1" ht="28.5" hidden="1" customHeight="1">
      <c r="A818" s="66">
        <v>17</v>
      </c>
      <c r="B818" s="219" t="str">
        <f t="shared" si="85"/>
        <v>SIRIK-</v>
      </c>
      <c r="C818" s="212"/>
      <c r="D818" s="212"/>
      <c r="E818" s="213"/>
      <c r="F818" s="214"/>
      <c r="G818" s="168" t="s">
        <v>2066</v>
      </c>
      <c r="H818" s="215" t="s">
        <v>316</v>
      </c>
      <c r="I818" s="216"/>
      <c r="J818" s="217"/>
      <c r="K818" s="217"/>
      <c r="L818" s="218"/>
    </row>
    <row r="819" spans="1:12" s="102" customFormat="1" ht="63" hidden="1" customHeight="1">
      <c r="A819" s="66">
        <v>18</v>
      </c>
      <c r="B819" s="219" t="str">
        <f t="shared" ref="B819:B829" si="86">CONCATENATE(H819,"-",J819,"-",K819)</f>
        <v>4X100M--</v>
      </c>
      <c r="C819" s="212"/>
      <c r="D819" s="212"/>
      <c r="E819" s="213"/>
      <c r="F819" s="214"/>
      <c r="G819" s="168" t="s">
        <v>2066</v>
      </c>
      <c r="H819" s="215" t="s">
        <v>358</v>
      </c>
      <c r="I819" s="216"/>
      <c r="J819" s="217"/>
      <c r="K819" s="217"/>
      <c r="L819" s="218"/>
    </row>
    <row r="820" spans="1:12" s="102" customFormat="1" ht="63" hidden="1" customHeight="1">
      <c r="A820" s="66">
        <v>19</v>
      </c>
      <c r="B820" s="219" t="str">
        <f t="shared" si="86"/>
        <v>4X400M--</v>
      </c>
      <c r="C820" s="212"/>
      <c r="D820" s="212"/>
      <c r="E820" s="213"/>
      <c r="F820" s="214"/>
      <c r="G820" s="168" t="s">
        <v>2066</v>
      </c>
      <c r="H820" s="215" t="s">
        <v>359</v>
      </c>
      <c r="I820" s="216"/>
      <c r="J820" s="217"/>
      <c r="K820" s="217"/>
      <c r="L820" s="218"/>
    </row>
    <row r="821" spans="1:12" s="102" customFormat="1" ht="28.5" hidden="1" customHeight="1">
      <c r="A821" s="66">
        <v>1</v>
      </c>
      <c r="B821" s="176" t="str">
        <f t="shared" si="86"/>
        <v>100M--</v>
      </c>
      <c r="C821" s="161"/>
      <c r="D821" s="161"/>
      <c r="E821" s="162"/>
      <c r="F821" s="163"/>
      <c r="G821" s="168" t="s">
        <v>2070</v>
      </c>
      <c r="H821" s="164" t="s">
        <v>146</v>
      </c>
      <c r="I821" s="216"/>
      <c r="J821" s="166"/>
      <c r="K821" s="166"/>
      <c r="L821" s="167"/>
    </row>
    <row r="822" spans="1:12" s="102" customFormat="1" ht="28.5" hidden="1" customHeight="1">
      <c r="A822" s="66">
        <v>2</v>
      </c>
      <c r="B822" s="176" t="str">
        <f t="shared" si="86"/>
        <v>200M--</v>
      </c>
      <c r="C822" s="161"/>
      <c r="D822" s="161"/>
      <c r="E822" s="162"/>
      <c r="F822" s="163"/>
      <c r="G822" s="168" t="s">
        <v>2070</v>
      </c>
      <c r="H822" s="164" t="s">
        <v>313</v>
      </c>
      <c r="I822" s="216"/>
      <c r="J822" s="166"/>
      <c r="K822" s="166"/>
      <c r="L822" s="167"/>
    </row>
    <row r="823" spans="1:12" s="102" customFormat="1" ht="28.5" customHeight="1">
      <c r="A823" s="66">
        <v>3</v>
      </c>
      <c r="B823" s="176" t="str">
        <f t="shared" si="86"/>
        <v>400M-8-5</v>
      </c>
      <c r="C823" s="161">
        <v>543</v>
      </c>
      <c r="D823" s="161"/>
      <c r="E823" s="162">
        <v>35146</v>
      </c>
      <c r="F823" s="163" t="s">
        <v>2071</v>
      </c>
      <c r="G823" s="168" t="s">
        <v>2070</v>
      </c>
      <c r="H823" s="164" t="s">
        <v>314</v>
      </c>
      <c r="I823" s="216">
        <v>5300</v>
      </c>
      <c r="J823" s="166" t="s">
        <v>2147</v>
      </c>
      <c r="K823" s="166" t="s">
        <v>2143</v>
      </c>
      <c r="L823" s="167"/>
    </row>
    <row r="824" spans="1:12" s="102" customFormat="1" ht="28.5" customHeight="1">
      <c r="A824" s="66">
        <v>4</v>
      </c>
      <c r="B824" s="176" t="str">
        <f t="shared" si="86"/>
        <v>800M-4-9</v>
      </c>
      <c r="C824" s="161">
        <v>543</v>
      </c>
      <c r="D824" s="161"/>
      <c r="E824" s="162">
        <v>35146</v>
      </c>
      <c r="F824" s="163" t="s">
        <v>2071</v>
      </c>
      <c r="G824" s="168" t="s">
        <v>2070</v>
      </c>
      <c r="H824" s="164" t="s">
        <v>120</v>
      </c>
      <c r="I824" s="216">
        <v>200</v>
      </c>
      <c r="J824" s="166" t="s">
        <v>2140</v>
      </c>
      <c r="K824" s="166" t="s">
        <v>2172</v>
      </c>
      <c r="L824" s="167"/>
    </row>
    <row r="825" spans="1:12" s="102" customFormat="1" ht="28.5" hidden="1" customHeight="1">
      <c r="A825" s="66">
        <v>5</v>
      </c>
      <c r="B825" s="176" t="str">
        <f t="shared" si="86"/>
        <v>1500M--</v>
      </c>
      <c r="C825" s="161"/>
      <c r="D825" s="161"/>
      <c r="E825" s="162"/>
      <c r="F825" s="163"/>
      <c r="G825" s="168" t="s">
        <v>2070</v>
      </c>
      <c r="H825" s="164" t="s">
        <v>229</v>
      </c>
      <c r="I825" s="216"/>
      <c r="J825" s="166"/>
      <c r="K825" s="166"/>
      <c r="L825" s="167"/>
    </row>
    <row r="826" spans="1:12" s="102" customFormat="1" ht="28.5" hidden="1" customHeight="1">
      <c r="A826" s="66">
        <v>6</v>
      </c>
      <c r="B826" s="176" t="str">
        <f t="shared" si="86"/>
        <v>5000M--</v>
      </c>
      <c r="C826" s="161"/>
      <c r="D826" s="161"/>
      <c r="E826" s="162"/>
      <c r="F826" s="163"/>
      <c r="G826" s="168" t="s">
        <v>2070</v>
      </c>
      <c r="H826" s="164" t="s">
        <v>355</v>
      </c>
      <c r="I826" s="216"/>
      <c r="J826" s="166"/>
      <c r="K826" s="166"/>
      <c r="L826" s="167"/>
    </row>
    <row r="827" spans="1:12" s="102" customFormat="1" ht="28.5" hidden="1" customHeight="1">
      <c r="A827" s="66">
        <v>7</v>
      </c>
      <c r="B827" s="176" t="str">
        <f t="shared" si="86"/>
        <v>110M.ENG--</v>
      </c>
      <c r="C827" s="161"/>
      <c r="D827" s="161"/>
      <c r="E827" s="162"/>
      <c r="F827" s="163"/>
      <c r="G827" s="168" t="s">
        <v>2070</v>
      </c>
      <c r="H827" s="164" t="s">
        <v>492</v>
      </c>
      <c r="I827" s="216"/>
      <c r="J827" s="166"/>
      <c r="K827" s="166"/>
      <c r="L827" s="167"/>
    </row>
    <row r="828" spans="1:12" s="102" customFormat="1" ht="28.5" hidden="1" customHeight="1">
      <c r="A828" s="66">
        <v>8</v>
      </c>
      <c r="B828" s="176" t="str">
        <f t="shared" si="86"/>
        <v>400M.ENG--</v>
      </c>
      <c r="C828" s="161"/>
      <c r="D828" s="161"/>
      <c r="E828" s="162"/>
      <c r="F828" s="163"/>
      <c r="G828" s="168" t="s">
        <v>2070</v>
      </c>
      <c r="H828" s="164" t="s">
        <v>353</v>
      </c>
      <c r="I828" s="216"/>
      <c r="J828" s="166"/>
      <c r="K828" s="166"/>
      <c r="L828" s="167"/>
    </row>
    <row r="829" spans="1:12" s="102" customFormat="1" ht="28.5" hidden="1" customHeight="1">
      <c r="A829" s="66">
        <v>9</v>
      </c>
      <c r="B829" s="176" t="str">
        <f t="shared" si="86"/>
        <v>3000M.ENG--</v>
      </c>
      <c r="C829" s="161"/>
      <c r="D829" s="161"/>
      <c r="E829" s="162"/>
      <c r="F829" s="163"/>
      <c r="G829" s="168" t="s">
        <v>2070</v>
      </c>
      <c r="H829" s="164" t="s">
        <v>356</v>
      </c>
      <c r="I829" s="165"/>
      <c r="J829" s="166"/>
      <c r="K829" s="166"/>
      <c r="L829" s="167"/>
    </row>
    <row r="830" spans="1:12" s="102" customFormat="1" ht="28.5" hidden="1" customHeight="1">
      <c r="A830" s="66">
        <v>10</v>
      </c>
      <c r="B830" s="176" t="str">
        <f t="shared" ref="B830:B837" si="87">CONCATENATE(H830,"-",L830)</f>
        <v>GÜLLE-</v>
      </c>
      <c r="C830" s="161"/>
      <c r="D830" s="161"/>
      <c r="E830" s="162"/>
      <c r="F830" s="163"/>
      <c r="G830" s="168" t="s">
        <v>2070</v>
      </c>
      <c r="H830" s="164" t="s">
        <v>230</v>
      </c>
      <c r="I830" s="165"/>
      <c r="J830" s="166"/>
      <c r="K830" s="166"/>
      <c r="L830" s="167"/>
    </row>
    <row r="831" spans="1:12" s="102" customFormat="1" ht="28.5" hidden="1" customHeight="1">
      <c r="A831" s="66">
        <v>11</v>
      </c>
      <c r="B831" s="176" t="str">
        <f t="shared" si="87"/>
        <v>DİSK-</v>
      </c>
      <c r="C831" s="161"/>
      <c r="D831" s="161"/>
      <c r="E831" s="162"/>
      <c r="F831" s="163"/>
      <c r="G831" s="168" t="s">
        <v>2070</v>
      </c>
      <c r="H831" s="164" t="s">
        <v>231</v>
      </c>
      <c r="I831" s="165"/>
      <c r="J831" s="166"/>
      <c r="K831" s="166"/>
      <c r="L831" s="167"/>
    </row>
    <row r="832" spans="1:12" s="102" customFormat="1" ht="28.5" hidden="1" customHeight="1">
      <c r="A832" s="66">
        <v>12</v>
      </c>
      <c r="B832" s="176" t="str">
        <f t="shared" si="87"/>
        <v>CİRİT-</v>
      </c>
      <c r="C832" s="161"/>
      <c r="D832" s="161"/>
      <c r="E832" s="162"/>
      <c r="F832" s="163"/>
      <c r="G832" s="168" t="s">
        <v>2070</v>
      </c>
      <c r="H832" s="164" t="s">
        <v>232</v>
      </c>
      <c r="I832" s="165"/>
      <c r="J832" s="166"/>
      <c r="K832" s="166"/>
      <c r="L832" s="167"/>
    </row>
    <row r="833" spans="1:12" s="102" customFormat="1" ht="28.5" hidden="1" customHeight="1">
      <c r="A833" s="66">
        <v>13</v>
      </c>
      <c r="B833" s="176" t="str">
        <f t="shared" si="87"/>
        <v>ÇEKİÇ-</v>
      </c>
      <c r="C833" s="161"/>
      <c r="D833" s="161"/>
      <c r="E833" s="162"/>
      <c r="F833" s="163"/>
      <c r="G833" s="168" t="s">
        <v>2070</v>
      </c>
      <c r="H833" s="164" t="s">
        <v>357</v>
      </c>
      <c r="I833" s="165"/>
      <c r="J833" s="166"/>
      <c r="K833" s="166"/>
      <c r="L833" s="167"/>
    </row>
    <row r="834" spans="1:12" s="102" customFormat="1" ht="28.5" hidden="1" customHeight="1">
      <c r="A834" s="66">
        <v>14</v>
      </c>
      <c r="B834" s="176" t="str">
        <f t="shared" si="87"/>
        <v>UZUN-</v>
      </c>
      <c r="C834" s="161"/>
      <c r="D834" s="161"/>
      <c r="E834" s="162"/>
      <c r="F834" s="163"/>
      <c r="G834" s="168" t="s">
        <v>2070</v>
      </c>
      <c r="H834" s="164" t="s">
        <v>65</v>
      </c>
      <c r="I834" s="165"/>
      <c r="J834" s="166"/>
      <c r="K834" s="166"/>
      <c r="L834" s="167"/>
    </row>
    <row r="835" spans="1:12" s="102" customFormat="1" ht="28.5" hidden="1" customHeight="1">
      <c r="A835" s="66">
        <v>15</v>
      </c>
      <c r="B835" s="176" t="str">
        <f t="shared" si="87"/>
        <v>ÜÇADIM-</v>
      </c>
      <c r="C835" s="161"/>
      <c r="D835" s="161"/>
      <c r="E835" s="162"/>
      <c r="F835" s="163"/>
      <c r="G835" s="168" t="s">
        <v>2070</v>
      </c>
      <c r="H835" s="164" t="s">
        <v>315</v>
      </c>
      <c r="I835" s="165"/>
      <c r="J835" s="166"/>
      <c r="K835" s="166"/>
      <c r="L835" s="167"/>
    </row>
    <row r="836" spans="1:12" s="102" customFormat="1" ht="28.5" hidden="1" customHeight="1">
      <c r="A836" s="66">
        <v>16</v>
      </c>
      <c r="B836" s="176" t="str">
        <f t="shared" si="87"/>
        <v>YÜKSEK-</v>
      </c>
      <c r="C836" s="161"/>
      <c r="D836" s="161"/>
      <c r="E836" s="162"/>
      <c r="F836" s="163"/>
      <c r="G836" s="168" t="s">
        <v>2070</v>
      </c>
      <c r="H836" s="164" t="s">
        <v>66</v>
      </c>
      <c r="I836" s="165"/>
      <c r="J836" s="166"/>
      <c r="K836" s="166"/>
      <c r="L836" s="167"/>
    </row>
    <row r="837" spans="1:12" s="102" customFormat="1" ht="28.5" hidden="1" customHeight="1">
      <c r="A837" s="66">
        <v>17</v>
      </c>
      <c r="B837" s="219" t="str">
        <f t="shared" si="87"/>
        <v>SIRIK-</v>
      </c>
      <c r="C837" s="212"/>
      <c r="D837" s="212"/>
      <c r="E837" s="213"/>
      <c r="F837" s="214"/>
      <c r="G837" s="168" t="s">
        <v>2070</v>
      </c>
      <c r="H837" s="215" t="s">
        <v>316</v>
      </c>
      <c r="I837" s="216"/>
      <c r="J837" s="217"/>
      <c r="K837" s="217"/>
      <c r="L837" s="218"/>
    </row>
    <row r="838" spans="1:12" s="102" customFormat="1" ht="63" hidden="1" customHeight="1">
      <c r="A838" s="66">
        <v>18</v>
      </c>
      <c r="B838" s="219" t="str">
        <f>CONCATENATE(H838,"-",J838,"-",K838)</f>
        <v>4X100M--</v>
      </c>
      <c r="C838" s="212"/>
      <c r="D838" s="212"/>
      <c r="E838" s="213"/>
      <c r="F838" s="214"/>
      <c r="G838" s="168" t="s">
        <v>2070</v>
      </c>
      <c r="H838" s="215" t="s">
        <v>358</v>
      </c>
      <c r="I838" s="216"/>
      <c r="J838" s="217"/>
      <c r="K838" s="217"/>
      <c r="L838" s="218"/>
    </row>
    <row r="839" spans="1:12" s="102" customFormat="1" ht="63" hidden="1" customHeight="1">
      <c r="A839" s="66">
        <v>19</v>
      </c>
      <c r="B839" s="219" t="str">
        <f>CONCATENATE(H839,"-",J839,"-",K839)</f>
        <v>4X400M--</v>
      </c>
      <c r="C839" s="212"/>
      <c r="D839" s="212"/>
      <c r="E839" s="213"/>
      <c r="F839" s="214"/>
      <c r="G839" s="168" t="s">
        <v>2070</v>
      </c>
      <c r="H839" s="215" t="s">
        <v>359</v>
      </c>
      <c r="I839" s="216"/>
      <c r="J839" s="217"/>
      <c r="K839" s="217"/>
      <c r="L839" s="218"/>
    </row>
    <row r="840" spans="1:12" s="102" customFormat="1" ht="28.5" customHeight="1">
      <c r="A840" s="66">
        <v>15</v>
      </c>
      <c r="B840" s="176" t="str">
        <f>CONCATENATE(H840,"-",L840)</f>
        <v>ÜÇADIMA-15</v>
      </c>
      <c r="C840" s="161">
        <v>522</v>
      </c>
      <c r="D840" s="161"/>
      <c r="E840" s="162">
        <v>34555</v>
      </c>
      <c r="F840" s="163" t="s">
        <v>2072</v>
      </c>
      <c r="G840" s="168" t="s">
        <v>2073</v>
      </c>
      <c r="H840" s="164" t="s">
        <v>2137</v>
      </c>
      <c r="I840" s="165">
        <v>1617</v>
      </c>
      <c r="J840" s="166"/>
      <c r="K840" s="166"/>
      <c r="L840" s="167">
        <v>15</v>
      </c>
    </row>
    <row r="841" spans="1:12" s="102" customFormat="1" ht="28.5" customHeight="1">
      <c r="A841" s="66"/>
      <c r="B841" s="176" t="str">
        <f t="shared" ref="B841:B869" si="88">CONCATENATE(H841,"-",J841,"-",K841)</f>
        <v>5000M-1-16</v>
      </c>
      <c r="C841" s="161">
        <v>509</v>
      </c>
      <c r="D841" s="161"/>
      <c r="E841" s="162">
        <v>34770</v>
      </c>
      <c r="F841" s="163" t="s">
        <v>2257</v>
      </c>
      <c r="G841" s="168" t="s">
        <v>2258</v>
      </c>
      <c r="H841" s="164" t="s">
        <v>355</v>
      </c>
      <c r="I841" s="216"/>
      <c r="J841" s="166" t="s">
        <v>2144</v>
      </c>
      <c r="K841" s="166" t="s">
        <v>2179</v>
      </c>
      <c r="L841" s="167"/>
    </row>
    <row r="842" spans="1:12" s="102" customFormat="1" ht="28.5" customHeight="1">
      <c r="A842" s="66"/>
      <c r="B842" s="176" t="str">
        <f t="shared" si="88"/>
        <v>1500M-2-14</v>
      </c>
      <c r="C842" s="161">
        <v>509</v>
      </c>
      <c r="D842" s="161"/>
      <c r="E842" s="162">
        <v>34770</v>
      </c>
      <c r="F842" s="163" t="s">
        <v>2257</v>
      </c>
      <c r="G842" s="168" t="s">
        <v>2258</v>
      </c>
      <c r="H842" s="164" t="s">
        <v>229</v>
      </c>
      <c r="I842" s="216"/>
      <c r="J842" s="166" t="s">
        <v>2145</v>
      </c>
      <c r="K842" s="166" t="s">
        <v>2177</v>
      </c>
      <c r="L842" s="167"/>
    </row>
    <row r="843" spans="1:12" s="102" customFormat="1" ht="28.5" customHeight="1">
      <c r="A843" s="66">
        <v>1</v>
      </c>
      <c r="B843" s="176" t="str">
        <f t="shared" si="88"/>
        <v>100M-7-3</v>
      </c>
      <c r="C843" s="161">
        <v>874</v>
      </c>
      <c r="D843" s="161"/>
      <c r="E843" s="162" t="s">
        <v>2000</v>
      </c>
      <c r="F843" s="163" t="s">
        <v>2001</v>
      </c>
      <c r="G843" s="168" t="s">
        <v>2082</v>
      </c>
      <c r="H843" s="164" t="s">
        <v>146</v>
      </c>
      <c r="I843" s="216">
        <v>1088</v>
      </c>
      <c r="J843" s="166" t="s">
        <v>2146</v>
      </c>
      <c r="K843" s="166" t="s">
        <v>2141</v>
      </c>
      <c r="L843" s="167"/>
    </row>
    <row r="844" spans="1:12" s="102" customFormat="1" ht="28.5" customHeight="1">
      <c r="A844" s="66">
        <v>2</v>
      </c>
      <c r="B844" s="176" t="str">
        <f t="shared" si="88"/>
        <v>100M-7-4</v>
      </c>
      <c r="C844" s="161">
        <v>606</v>
      </c>
      <c r="D844" s="161"/>
      <c r="E844" s="162">
        <v>34831</v>
      </c>
      <c r="F844" s="163" t="s">
        <v>2074</v>
      </c>
      <c r="G844" s="168" t="s">
        <v>2075</v>
      </c>
      <c r="H844" s="164" t="s">
        <v>146</v>
      </c>
      <c r="I844" s="216">
        <v>1106</v>
      </c>
      <c r="J844" s="166" t="s">
        <v>2146</v>
      </c>
      <c r="K844" s="166" t="s">
        <v>2140</v>
      </c>
      <c r="L844" s="167"/>
    </row>
    <row r="845" spans="1:12" s="102" customFormat="1" ht="28.5" customHeight="1">
      <c r="A845" s="66">
        <v>3</v>
      </c>
      <c r="B845" s="176" t="str">
        <f t="shared" si="88"/>
        <v>100M-7-2</v>
      </c>
      <c r="C845" s="161">
        <v>808</v>
      </c>
      <c r="D845" s="161"/>
      <c r="E845" s="162" t="s">
        <v>2077</v>
      </c>
      <c r="F845" s="163" t="s">
        <v>2078</v>
      </c>
      <c r="G845" s="168" t="s">
        <v>2079</v>
      </c>
      <c r="H845" s="164" t="s">
        <v>146</v>
      </c>
      <c r="I845" s="216">
        <v>1163</v>
      </c>
      <c r="J845" s="166" t="s">
        <v>2146</v>
      </c>
      <c r="K845" s="166" t="s">
        <v>2145</v>
      </c>
      <c r="L845" s="167"/>
    </row>
    <row r="846" spans="1:12" s="102" customFormat="1" ht="28.5" customHeight="1">
      <c r="A846" s="66">
        <v>4</v>
      </c>
      <c r="B846" s="176" t="str">
        <f t="shared" si="88"/>
        <v>100M-7-5</v>
      </c>
      <c r="C846" s="161">
        <v>812</v>
      </c>
      <c r="D846" s="161"/>
      <c r="E846" s="162" t="s">
        <v>1933</v>
      </c>
      <c r="F846" s="163" t="s">
        <v>1934</v>
      </c>
      <c r="G846" s="168" t="s">
        <v>2079</v>
      </c>
      <c r="H846" s="164" t="s">
        <v>146</v>
      </c>
      <c r="I846" s="216">
        <v>1196</v>
      </c>
      <c r="J846" s="166" t="s">
        <v>2146</v>
      </c>
      <c r="K846" s="166" t="s">
        <v>2143</v>
      </c>
      <c r="L846" s="167"/>
    </row>
    <row r="847" spans="1:12" s="102" customFormat="1" ht="28.5" customHeight="1">
      <c r="A847" s="66">
        <v>5</v>
      </c>
      <c r="B847" s="176" t="str">
        <f t="shared" si="88"/>
        <v>100M-7-1</v>
      </c>
      <c r="C847" s="161">
        <v>756</v>
      </c>
      <c r="D847" s="161"/>
      <c r="E847" s="162">
        <v>35101</v>
      </c>
      <c r="F847" s="163" t="s">
        <v>1859</v>
      </c>
      <c r="G847" s="168" t="s">
        <v>2076</v>
      </c>
      <c r="H847" s="164" t="s">
        <v>146</v>
      </c>
      <c r="I847" s="216">
        <v>1200</v>
      </c>
      <c r="J847" s="166" t="s">
        <v>2146</v>
      </c>
      <c r="K847" s="166" t="s">
        <v>2144</v>
      </c>
      <c r="L847" s="167"/>
    </row>
    <row r="848" spans="1:12" s="102" customFormat="1" ht="28.5" customHeight="1">
      <c r="A848" s="66">
        <v>6</v>
      </c>
      <c r="B848" s="176" t="str">
        <f t="shared" si="88"/>
        <v>100M-7-6</v>
      </c>
      <c r="C848" s="161">
        <v>860</v>
      </c>
      <c r="D848" s="161"/>
      <c r="E848" s="162">
        <v>34109</v>
      </c>
      <c r="F848" s="163" t="s">
        <v>2080</v>
      </c>
      <c r="G848" s="168" t="s">
        <v>2081</v>
      </c>
      <c r="H848" s="164" t="s">
        <v>146</v>
      </c>
      <c r="I848" s="216">
        <v>1200</v>
      </c>
      <c r="J848" s="166" t="s">
        <v>2146</v>
      </c>
      <c r="K848" s="166" t="s">
        <v>2142</v>
      </c>
      <c r="L848" s="167"/>
    </row>
    <row r="849" spans="1:12" s="102" customFormat="1" ht="28.5" customHeight="1">
      <c r="A849" s="66">
        <v>7</v>
      </c>
      <c r="B849" s="176" t="str">
        <f t="shared" si="88"/>
        <v>100M-6-1</v>
      </c>
      <c r="C849" s="161">
        <v>867</v>
      </c>
      <c r="D849" s="161"/>
      <c r="E849" s="162">
        <v>34993</v>
      </c>
      <c r="F849" s="163" t="s">
        <v>1995</v>
      </c>
      <c r="G849" s="168" t="s">
        <v>2081</v>
      </c>
      <c r="H849" s="164" t="s">
        <v>146</v>
      </c>
      <c r="I849" s="216">
        <v>1229</v>
      </c>
      <c r="J849" s="166" t="s">
        <v>2142</v>
      </c>
      <c r="K849" s="166" t="s">
        <v>2144</v>
      </c>
      <c r="L849" s="167"/>
    </row>
    <row r="850" spans="1:12" s="102" customFormat="1" ht="28.5" customHeight="1">
      <c r="A850" s="66">
        <v>8</v>
      </c>
      <c r="B850" s="176" t="str">
        <f t="shared" si="88"/>
        <v>100M-6-2</v>
      </c>
      <c r="C850" s="161">
        <v>1012</v>
      </c>
      <c r="D850" s="161"/>
      <c r="E850" s="162">
        <v>33719</v>
      </c>
      <c r="F850" s="163" t="s">
        <v>2083</v>
      </c>
      <c r="G850" s="168" t="s">
        <v>2084</v>
      </c>
      <c r="H850" s="164" t="s">
        <v>146</v>
      </c>
      <c r="I850" s="216"/>
      <c r="J850" s="166" t="s">
        <v>2142</v>
      </c>
      <c r="K850" s="166" t="s">
        <v>2145</v>
      </c>
      <c r="L850" s="167"/>
    </row>
    <row r="851" spans="1:12" s="102" customFormat="1" ht="28.5" customHeight="1">
      <c r="A851" s="66">
        <v>9</v>
      </c>
      <c r="B851" s="176" t="str">
        <f t="shared" si="88"/>
        <v>100M-6-3</v>
      </c>
      <c r="C851" s="161">
        <v>1017</v>
      </c>
      <c r="D851" s="161"/>
      <c r="E851" s="162"/>
      <c r="F851" s="163" t="s">
        <v>2085</v>
      </c>
      <c r="G851" s="168" t="s">
        <v>2086</v>
      </c>
      <c r="H851" s="164" t="s">
        <v>146</v>
      </c>
      <c r="I851" s="165"/>
      <c r="J851" s="166" t="s">
        <v>2142</v>
      </c>
      <c r="K851" s="166" t="s">
        <v>2141</v>
      </c>
      <c r="L851" s="167"/>
    </row>
    <row r="852" spans="1:12" s="102" customFormat="1" ht="28.5" customHeight="1">
      <c r="A852" s="66">
        <v>10</v>
      </c>
      <c r="B852" s="176" t="str">
        <f t="shared" si="88"/>
        <v>100M-6-4</v>
      </c>
      <c r="C852" s="161">
        <v>1018</v>
      </c>
      <c r="D852" s="161"/>
      <c r="E852" s="162">
        <v>34700</v>
      </c>
      <c r="F852" s="163" t="s">
        <v>2087</v>
      </c>
      <c r="G852" s="168" t="s">
        <v>2088</v>
      </c>
      <c r="H852" s="164" t="s">
        <v>146</v>
      </c>
      <c r="I852" s="165"/>
      <c r="J852" s="166" t="s">
        <v>2142</v>
      </c>
      <c r="K852" s="166" t="s">
        <v>2140</v>
      </c>
      <c r="L852" s="167"/>
    </row>
    <row r="853" spans="1:12" s="102" customFormat="1" ht="28.5" customHeight="1">
      <c r="A853" s="66">
        <v>11</v>
      </c>
      <c r="B853" s="176" t="str">
        <f t="shared" si="88"/>
        <v>100M-6-5</v>
      </c>
      <c r="C853" s="161">
        <v>1019</v>
      </c>
      <c r="D853" s="161"/>
      <c r="E853" s="162">
        <v>34581</v>
      </c>
      <c r="F853" s="163" t="s">
        <v>2089</v>
      </c>
      <c r="G853" s="168" t="s">
        <v>2088</v>
      </c>
      <c r="H853" s="164" t="s">
        <v>146</v>
      </c>
      <c r="I853" s="165"/>
      <c r="J853" s="166" t="s">
        <v>2142</v>
      </c>
      <c r="K853" s="166" t="s">
        <v>2143</v>
      </c>
      <c r="L853" s="167"/>
    </row>
    <row r="854" spans="1:12" s="102" customFormat="1" ht="28.5" customHeight="1">
      <c r="A854" s="66"/>
      <c r="B854" s="176" t="str">
        <f t="shared" si="88"/>
        <v>100M-8-5</v>
      </c>
      <c r="C854" s="161">
        <v>524</v>
      </c>
      <c r="D854" s="161"/>
      <c r="E854" s="162">
        <v>111095</v>
      </c>
      <c r="F854" s="163" t="s">
        <v>2115</v>
      </c>
      <c r="G854" s="168" t="s">
        <v>2114</v>
      </c>
      <c r="H854" s="164" t="s">
        <v>146</v>
      </c>
      <c r="I854" s="165"/>
      <c r="J854" s="166" t="s">
        <v>2147</v>
      </c>
      <c r="K854" s="166" t="s">
        <v>2143</v>
      </c>
      <c r="L854" s="167"/>
    </row>
    <row r="855" spans="1:12" s="102" customFormat="1" ht="28.5" customHeight="1">
      <c r="A855" s="66"/>
      <c r="B855" s="176" t="str">
        <f t="shared" si="88"/>
        <v>200M-6-6</v>
      </c>
      <c r="C855" s="161">
        <v>817</v>
      </c>
      <c r="D855" s="161"/>
      <c r="E855" s="162">
        <v>34747</v>
      </c>
      <c r="F855" s="163" t="s">
        <v>2112</v>
      </c>
      <c r="G855" s="168" t="s">
        <v>2111</v>
      </c>
      <c r="H855" s="164" t="s">
        <v>313</v>
      </c>
      <c r="I855" s="165">
        <v>2280</v>
      </c>
      <c r="J855" s="166" t="s">
        <v>2142</v>
      </c>
      <c r="K855" s="166" t="s">
        <v>2142</v>
      </c>
      <c r="L855" s="167"/>
    </row>
    <row r="856" spans="1:12" s="102" customFormat="1" ht="28.5" customHeight="1">
      <c r="A856" s="66"/>
      <c r="B856" s="176" t="str">
        <f t="shared" si="88"/>
        <v>400M-8-2</v>
      </c>
      <c r="C856" s="161">
        <v>818</v>
      </c>
      <c r="D856" s="161"/>
      <c r="E856" s="162">
        <v>34987</v>
      </c>
      <c r="F856" s="163" t="s">
        <v>1944</v>
      </c>
      <c r="G856" s="168" t="s">
        <v>2111</v>
      </c>
      <c r="H856" s="164" t="s">
        <v>314</v>
      </c>
      <c r="I856" s="165">
        <v>5300</v>
      </c>
      <c r="J856" s="166" t="s">
        <v>2147</v>
      </c>
      <c r="K856" s="166" t="s">
        <v>2145</v>
      </c>
      <c r="L856" s="167"/>
    </row>
    <row r="857" spans="1:12" s="102" customFormat="1" ht="28.5" customHeight="1">
      <c r="A857" s="66">
        <v>12</v>
      </c>
      <c r="B857" s="176" t="str">
        <f t="shared" si="88"/>
        <v>110M.ENG-4-3</v>
      </c>
      <c r="C857" s="161">
        <v>880</v>
      </c>
      <c r="D857" s="161"/>
      <c r="E857" s="162">
        <v>32046</v>
      </c>
      <c r="F857" s="163" t="s">
        <v>2011</v>
      </c>
      <c r="G857" s="168" t="s">
        <v>2082</v>
      </c>
      <c r="H857" s="164" t="s">
        <v>492</v>
      </c>
      <c r="I857" s="165"/>
      <c r="J857" s="166" t="s">
        <v>2140</v>
      </c>
      <c r="K857" s="166" t="s">
        <v>2141</v>
      </c>
      <c r="L857" s="167"/>
    </row>
    <row r="858" spans="1:12" s="102" customFormat="1" ht="28.5" customHeight="1">
      <c r="A858" s="66"/>
      <c r="B858" s="176" t="str">
        <f t="shared" si="88"/>
        <v>400M.ENG-5-5</v>
      </c>
      <c r="C858" s="161">
        <v>781</v>
      </c>
      <c r="D858" s="161"/>
      <c r="E858" s="162">
        <v>35321</v>
      </c>
      <c r="F858" s="163" t="s">
        <v>1888</v>
      </c>
      <c r="G858" s="168" t="s">
        <v>2116</v>
      </c>
      <c r="H858" s="164" t="s">
        <v>353</v>
      </c>
      <c r="I858" s="165">
        <v>5200</v>
      </c>
      <c r="J858" s="166" t="s">
        <v>2143</v>
      </c>
      <c r="K858" s="166" t="s">
        <v>2143</v>
      </c>
      <c r="L858" s="167"/>
    </row>
    <row r="859" spans="1:12" s="102" customFormat="1" ht="28.5" customHeight="1">
      <c r="A859" s="66">
        <v>13</v>
      </c>
      <c r="B859" s="176" t="str">
        <f t="shared" si="88"/>
        <v>1500M--</v>
      </c>
      <c r="C859" s="161">
        <v>562</v>
      </c>
      <c r="D859" s="161"/>
      <c r="E859" s="162">
        <v>34738</v>
      </c>
      <c r="F859" s="163" t="s">
        <v>1650</v>
      </c>
      <c r="G859" s="168" t="s">
        <v>2090</v>
      </c>
      <c r="H859" s="164" t="s">
        <v>229</v>
      </c>
      <c r="I859" s="165"/>
      <c r="J859" s="166"/>
      <c r="K859" s="166"/>
      <c r="L859" s="167"/>
    </row>
    <row r="860" spans="1:12" s="102" customFormat="1" ht="28.5" customHeight="1">
      <c r="A860" s="66">
        <v>14</v>
      </c>
      <c r="B860" s="176" t="str">
        <f t="shared" si="88"/>
        <v>1500M--</v>
      </c>
      <c r="C860" s="161">
        <v>607</v>
      </c>
      <c r="D860" s="161"/>
      <c r="E860" s="162">
        <v>35069</v>
      </c>
      <c r="F860" s="163" t="s">
        <v>1704</v>
      </c>
      <c r="G860" s="168" t="s">
        <v>2075</v>
      </c>
      <c r="H860" s="164" t="s">
        <v>229</v>
      </c>
      <c r="I860" s="165">
        <v>44000</v>
      </c>
      <c r="J860" s="166"/>
      <c r="K860" s="166"/>
      <c r="L860" s="167"/>
    </row>
    <row r="861" spans="1:12" s="102" customFormat="1" ht="28.5" customHeight="1">
      <c r="A861" s="66">
        <v>15</v>
      </c>
      <c r="B861" s="176" t="str">
        <f t="shared" si="88"/>
        <v>1500M--</v>
      </c>
      <c r="C861" s="161">
        <v>745</v>
      </c>
      <c r="D861" s="161"/>
      <c r="E861" s="162">
        <v>35015</v>
      </c>
      <c r="F861" s="163" t="s">
        <v>1853</v>
      </c>
      <c r="G861" s="168" t="s">
        <v>2084</v>
      </c>
      <c r="H861" s="164" t="s">
        <v>229</v>
      </c>
      <c r="I861" s="165"/>
      <c r="J861" s="166"/>
      <c r="K861" s="166"/>
      <c r="L861" s="167"/>
    </row>
    <row r="862" spans="1:12" s="102" customFormat="1" ht="28.5" customHeight="1">
      <c r="A862" s="66">
        <v>16</v>
      </c>
      <c r="B862" s="176" t="str">
        <f t="shared" si="88"/>
        <v>1500M--</v>
      </c>
      <c r="C862" s="161">
        <v>1014</v>
      </c>
      <c r="D862" s="161"/>
      <c r="E862" s="162">
        <v>34302</v>
      </c>
      <c r="F862" s="163" t="s">
        <v>2091</v>
      </c>
      <c r="G862" s="168" t="s">
        <v>2084</v>
      </c>
      <c r="H862" s="164" t="s">
        <v>229</v>
      </c>
      <c r="I862" s="165"/>
      <c r="J862" s="166"/>
      <c r="K862" s="166"/>
      <c r="L862" s="167"/>
    </row>
    <row r="863" spans="1:12" s="102" customFormat="1" ht="28.5" customHeight="1">
      <c r="A863" s="66"/>
      <c r="B863" s="176" t="str">
        <f t="shared" si="88"/>
        <v>1500M--</v>
      </c>
      <c r="C863" s="212">
        <v>714</v>
      </c>
      <c r="D863" s="212"/>
      <c r="E863" s="213">
        <v>34990</v>
      </c>
      <c r="F863" s="214" t="s">
        <v>2113</v>
      </c>
      <c r="G863" s="168" t="s">
        <v>2098</v>
      </c>
      <c r="H863" s="164" t="s">
        <v>229</v>
      </c>
      <c r="I863" s="216"/>
      <c r="J863" s="217"/>
      <c r="K863" s="217"/>
      <c r="L863" s="218"/>
    </row>
    <row r="864" spans="1:12" s="102" customFormat="1" ht="28.5" customHeight="1">
      <c r="A864" s="66">
        <v>17</v>
      </c>
      <c r="B864" s="176" t="str">
        <f t="shared" si="88"/>
        <v>400M-7-2</v>
      </c>
      <c r="C864" s="212">
        <v>557</v>
      </c>
      <c r="D864" s="212"/>
      <c r="E864" s="213">
        <v>33664</v>
      </c>
      <c r="F864" s="214" t="s">
        <v>2092</v>
      </c>
      <c r="G864" s="168" t="s">
        <v>2090</v>
      </c>
      <c r="H864" s="164" t="s">
        <v>314</v>
      </c>
      <c r="I864" s="216"/>
      <c r="J864" s="217" t="s">
        <v>2146</v>
      </c>
      <c r="K864" s="217" t="s">
        <v>2145</v>
      </c>
      <c r="L864" s="218"/>
    </row>
    <row r="865" spans="1:12" s="102" customFormat="1" ht="24" customHeight="1">
      <c r="A865" s="66">
        <v>18</v>
      </c>
      <c r="B865" s="176" t="str">
        <f t="shared" si="88"/>
        <v>400M-8-4</v>
      </c>
      <c r="C865" s="212">
        <v>609</v>
      </c>
      <c r="D865" s="212"/>
      <c r="E865" s="213">
        <v>35434</v>
      </c>
      <c r="F865" s="214" t="s">
        <v>1702</v>
      </c>
      <c r="G865" s="168" t="s">
        <v>2075</v>
      </c>
      <c r="H865" s="164" t="s">
        <v>314</v>
      </c>
      <c r="I865" s="216">
        <v>5200</v>
      </c>
      <c r="J865" s="217" t="s">
        <v>2147</v>
      </c>
      <c r="K865" s="217" t="s">
        <v>2140</v>
      </c>
      <c r="L865" s="218"/>
    </row>
    <row r="866" spans="1:12" s="102" customFormat="1" ht="22.5" customHeight="1">
      <c r="A866" s="66">
        <v>19</v>
      </c>
      <c r="B866" s="176" t="str">
        <f t="shared" si="88"/>
        <v>400M-7-3</v>
      </c>
      <c r="C866" s="212">
        <v>610</v>
      </c>
      <c r="D866" s="212"/>
      <c r="E866" s="213">
        <v>35193</v>
      </c>
      <c r="F866" s="214" t="s">
        <v>2093</v>
      </c>
      <c r="G866" s="168" t="s">
        <v>2075</v>
      </c>
      <c r="H866" s="164" t="s">
        <v>314</v>
      </c>
      <c r="I866" s="216">
        <v>5600</v>
      </c>
      <c r="J866" s="217" t="s">
        <v>2146</v>
      </c>
      <c r="K866" s="217" t="s">
        <v>2141</v>
      </c>
      <c r="L866" s="218"/>
    </row>
    <row r="867" spans="1:12" s="102" customFormat="1" ht="28.5" customHeight="1">
      <c r="A867" s="66">
        <v>1</v>
      </c>
      <c r="B867" s="176" t="str">
        <f t="shared" si="88"/>
        <v>400M-7-4</v>
      </c>
      <c r="C867" s="161">
        <v>808</v>
      </c>
      <c r="D867" s="161"/>
      <c r="E867" s="162" t="s">
        <v>2077</v>
      </c>
      <c r="F867" s="163" t="s">
        <v>2078</v>
      </c>
      <c r="G867" s="168" t="s">
        <v>2079</v>
      </c>
      <c r="H867" s="164" t="s">
        <v>314</v>
      </c>
      <c r="I867" s="216"/>
      <c r="J867" s="166" t="s">
        <v>2146</v>
      </c>
      <c r="K867" s="166" t="s">
        <v>2140</v>
      </c>
      <c r="L867" s="167"/>
    </row>
    <row r="868" spans="1:12" s="102" customFormat="1" ht="28.5" customHeight="1">
      <c r="A868" s="66">
        <v>2</v>
      </c>
      <c r="B868" s="176" t="str">
        <f t="shared" si="88"/>
        <v>400M-7-5</v>
      </c>
      <c r="C868" s="161">
        <v>811</v>
      </c>
      <c r="D868" s="161"/>
      <c r="E868" s="162" t="s">
        <v>1927</v>
      </c>
      <c r="F868" s="163" t="s">
        <v>1928</v>
      </c>
      <c r="G868" s="168" t="s">
        <v>2079</v>
      </c>
      <c r="H868" s="164" t="s">
        <v>314</v>
      </c>
      <c r="I868" s="216">
        <v>5389</v>
      </c>
      <c r="J868" s="166" t="s">
        <v>2146</v>
      </c>
      <c r="K868" s="166" t="s">
        <v>2143</v>
      </c>
      <c r="L868" s="167"/>
    </row>
    <row r="869" spans="1:12" s="102" customFormat="1" ht="28.5" customHeight="1">
      <c r="A869" s="66">
        <v>3</v>
      </c>
      <c r="B869" s="176" t="str">
        <f t="shared" si="88"/>
        <v>400M-8-3</v>
      </c>
      <c r="C869" s="161">
        <v>882</v>
      </c>
      <c r="D869" s="161"/>
      <c r="E869" s="162" t="s">
        <v>2094</v>
      </c>
      <c r="F869" s="163" t="s">
        <v>2095</v>
      </c>
      <c r="G869" s="168" t="s">
        <v>2082</v>
      </c>
      <c r="H869" s="164" t="s">
        <v>314</v>
      </c>
      <c r="I869" s="216">
        <v>4910</v>
      </c>
      <c r="J869" s="166" t="s">
        <v>2147</v>
      </c>
      <c r="K869" s="166" t="s">
        <v>2141</v>
      </c>
      <c r="L869" s="167"/>
    </row>
    <row r="870" spans="1:12" s="102" customFormat="1" ht="28.5" customHeight="1">
      <c r="A870" s="66">
        <v>4</v>
      </c>
      <c r="B870" s="176" t="str">
        <f t="shared" ref="B870:B891" si="89">CONCATENATE(H870,"-",L870)</f>
        <v>CİRİTB-12</v>
      </c>
      <c r="C870" s="161">
        <v>862</v>
      </c>
      <c r="D870" s="161"/>
      <c r="E870" s="162">
        <v>35069</v>
      </c>
      <c r="F870" s="163" t="s">
        <v>1994</v>
      </c>
      <c r="G870" s="168" t="s">
        <v>2081</v>
      </c>
      <c r="H870" s="164" t="s">
        <v>2134</v>
      </c>
      <c r="I870" s="216">
        <v>2670</v>
      </c>
      <c r="J870" s="166"/>
      <c r="K870" s="166"/>
      <c r="L870" s="167">
        <v>12</v>
      </c>
    </row>
    <row r="871" spans="1:12" s="102" customFormat="1" ht="28.5" customHeight="1">
      <c r="A871" s="66">
        <v>5</v>
      </c>
      <c r="B871" s="176" t="str">
        <f t="shared" si="89"/>
        <v>CİRİTB-13</v>
      </c>
      <c r="C871" s="161">
        <v>870</v>
      </c>
      <c r="D871" s="161"/>
      <c r="E871" s="162" t="s">
        <v>2020</v>
      </c>
      <c r="F871" s="163" t="s">
        <v>2021</v>
      </c>
      <c r="G871" s="168" t="s">
        <v>2082</v>
      </c>
      <c r="H871" s="164" t="s">
        <v>2134</v>
      </c>
      <c r="I871" s="216">
        <v>6000</v>
      </c>
      <c r="J871" s="166"/>
      <c r="K871" s="166"/>
      <c r="L871" s="167">
        <v>13</v>
      </c>
    </row>
    <row r="872" spans="1:12" s="102" customFormat="1" ht="28.5" customHeight="1">
      <c r="A872" s="66">
        <v>6</v>
      </c>
      <c r="B872" s="176" t="str">
        <f t="shared" si="89"/>
        <v>CİRİTB-14</v>
      </c>
      <c r="C872" s="161">
        <v>875</v>
      </c>
      <c r="D872" s="161"/>
      <c r="E872" s="162" t="s">
        <v>2018</v>
      </c>
      <c r="F872" s="163" t="s">
        <v>2019</v>
      </c>
      <c r="G872" s="168" t="s">
        <v>2082</v>
      </c>
      <c r="H872" s="164" t="s">
        <v>2134</v>
      </c>
      <c r="I872" s="216">
        <v>6080</v>
      </c>
      <c r="J872" s="166"/>
      <c r="K872" s="166"/>
      <c r="L872" s="167">
        <v>14</v>
      </c>
    </row>
    <row r="873" spans="1:12" s="102" customFormat="1" ht="28.5" customHeight="1">
      <c r="A873" s="66">
        <v>7</v>
      </c>
      <c r="B873" s="176" t="str">
        <f t="shared" si="89"/>
        <v>CİRİTB-15</v>
      </c>
      <c r="C873" s="161">
        <v>1010</v>
      </c>
      <c r="D873" s="161"/>
      <c r="E873" s="162">
        <v>35190</v>
      </c>
      <c r="F873" s="163" t="s">
        <v>2096</v>
      </c>
      <c r="G873" s="168" t="s">
        <v>2097</v>
      </c>
      <c r="H873" s="164" t="s">
        <v>2134</v>
      </c>
      <c r="I873" s="216"/>
      <c r="J873" s="166"/>
      <c r="K873" s="166"/>
      <c r="L873" s="167">
        <v>15</v>
      </c>
    </row>
    <row r="874" spans="1:12" s="102" customFormat="1" ht="28.5" customHeight="1">
      <c r="A874" s="66">
        <v>8</v>
      </c>
      <c r="B874" s="176" t="str">
        <f t="shared" si="89"/>
        <v>ÇEKİÇ-23</v>
      </c>
      <c r="C874" s="161">
        <v>723</v>
      </c>
      <c r="D874" s="161"/>
      <c r="E874" s="162">
        <v>34834</v>
      </c>
      <c r="F874" s="163" t="s">
        <v>1822</v>
      </c>
      <c r="G874" s="168" t="s">
        <v>2098</v>
      </c>
      <c r="H874" s="164" t="s">
        <v>357</v>
      </c>
      <c r="I874" s="216"/>
      <c r="J874" s="166"/>
      <c r="K874" s="166"/>
      <c r="L874" s="167">
        <v>23</v>
      </c>
    </row>
    <row r="875" spans="1:12" s="102" customFormat="1" ht="28.5" customHeight="1">
      <c r="A875" s="66">
        <v>9</v>
      </c>
      <c r="B875" s="176" t="str">
        <f t="shared" si="89"/>
        <v>ÇEKİÇ-24</v>
      </c>
      <c r="C875" s="161">
        <v>1016</v>
      </c>
      <c r="D875" s="161"/>
      <c r="E875" s="162">
        <v>34568</v>
      </c>
      <c r="F875" s="163" t="s">
        <v>2099</v>
      </c>
      <c r="G875" s="168" t="s">
        <v>2076</v>
      </c>
      <c r="H875" s="164" t="s">
        <v>357</v>
      </c>
      <c r="I875" s="165">
        <v>3800</v>
      </c>
      <c r="J875" s="166"/>
      <c r="K875" s="166"/>
      <c r="L875" s="167">
        <v>24</v>
      </c>
    </row>
    <row r="876" spans="1:12" s="102" customFormat="1" ht="28.5" customHeight="1">
      <c r="A876" s="66">
        <v>10</v>
      </c>
      <c r="B876" s="176" t="str">
        <f t="shared" si="89"/>
        <v>DİSKB-16</v>
      </c>
      <c r="C876" s="161">
        <v>866</v>
      </c>
      <c r="D876" s="161"/>
      <c r="E876" s="162">
        <v>34140</v>
      </c>
      <c r="F876" s="163" t="s">
        <v>1992</v>
      </c>
      <c r="G876" s="168" t="s">
        <v>2081</v>
      </c>
      <c r="H876" s="164" t="s">
        <v>2246</v>
      </c>
      <c r="I876" s="165">
        <v>2430</v>
      </c>
      <c r="J876" s="166"/>
      <c r="K876" s="166"/>
      <c r="L876" s="167">
        <v>16</v>
      </c>
    </row>
    <row r="877" spans="1:12" s="102" customFormat="1" ht="28.5" customHeight="1">
      <c r="A877" s="66">
        <v>11</v>
      </c>
      <c r="B877" s="176" t="str">
        <f t="shared" si="89"/>
        <v>DİSKA-15</v>
      </c>
      <c r="C877" s="161">
        <v>1015</v>
      </c>
      <c r="D877" s="161"/>
      <c r="E877" s="162">
        <v>34823</v>
      </c>
      <c r="F877" s="163" t="s">
        <v>2100</v>
      </c>
      <c r="G877" s="168" t="s">
        <v>2076</v>
      </c>
      <c r="H877" s="164" t="s">
        <v>2247</v>
      </c>
      <c r="I877" s="165">
        <v>4000</v>
      </c>
      <c r="J877" s="166"/>
      <c r="K877" s="166"/>
      <c r="L877" s="167">
        <v>15</v>
      </c>
    </row>
    <row r="878" spans="1:12" s="102" customFormat="1" ht="28.5" customHeight="1">
      <c r="A878" s="66">
        <v>12</v>
      </c>
      <c r="B878" s="176" t="str">
        <f t="shared" si="89"/>
        <v>DİSKA-16</v>
      </c>
      <c r="C878" s="161">
        <v>1016</v>
      </c>
      <c r="D878" s="161"/>
      <c r="E878" s="162">
        <v>34568</v>
      </c>
      <c r="F878" s="163" t="s">
        <v>2099</v>
      </c>
      <c r="G878" s="168" t="s">
        <v>2076</v>
      </c>
      <c r="H878" s="164" t="s">
        <v>2247</v>
      </c>
      <c r="I878" s="165">
        <v>4000</v>
      </c>
      <c r="J878" s="166"/>
      <c r="K878" s="166"/>
      <c r="L878" s="167">
        <v>16</v>
      </c>
    </row>
    <row r="879" spans="1:12" s="102" customFormat="1" ht="28.5" customHeight="1">
      <c r="A879" s="66">
        <v>13</v>
      </c>
      <c r="B879" s="176" t="str">
        <f t="shared" si="89"/>
        <v>GÜLLEB-14</v>
      </c>
      <c r="C879" s="161">
        <v>753</v>
      </c>
      <c r="D879" s="161"/>
      <c r="E879" s="162">
        <v>34998</v>
      </c>
      <c r="F879" s="163" t="s">
        <v>1866</v>
      </c>
      <c r="G879" s="168" t="s">
        <v>2076</v>
      </c>
      <c r="H879" s="164" t="s">
        <v>2138</v>
      </c>
      <c r="I879" s="165">
        <v>1300</v>
      </c>
      <c r="J879" s="166"/>
      <c r="K879" s="166"/>
      <c r="L879" s="167">
        <v>14</v>
      </c>
    </row>
    <row r="880" spans="1:12" s="102" customFormat="1" ht="28.5" customHeight="1">
      <c r="A880" s="66">
        <v>14</v>
      </c>
      <c r="B880" s="176" t="str">
        <f t="shared" si="89"/>
        <v>GÜLLEB-15</v>
      </c>
      <c r="C880" s="161">
        <v>1021</v>
      </c>
      <c r="D880" s="161"/>
      <c r="E880" s="162" t="s">
        <v>2101</v>
      </c>
      <c r="F880" s="163" t="s">
        <v>2102</v>
      </c>
      <c r="G880" s="168" t="s">
        <v>2082</v>
      </c>
      <c r="H880" s="164" t="s">
        <v>2138</v>
      </c>
      <c r="I880" s="165">
        <v>1300</v>
      </c>
      <c r="J880" s="166"/>
      <c r="K880" s="166"/>
      <c r="L880" s="167">
        <v>15</v>
      </c>
    </row>
    <row r="881" spans="1:12" s="102" customFormat="1" ht="28.5" customHeight="1">
      <c r="A881" s="66"/>
      <c r="B881" s="176" t="str">
        <f t="shared" si="89"/>
        <v>GÜLLEB-16</v>
      </c>
      <c r="C881" s="161">
        <v>871</v>
      </c>
      <c r="D881" s="161"/>
      <c r="E881" s="162">
        <v>33166</v>
      </c>
      <c r="F881" s="163" t="s">
        <v>1335</v>
      </c>
      <c r="G881" s="168" t="s">
        <v>2082</v>
      </c>
      <c r="H881" s="164" t="s">
        <v>2138</v>
      </c>
      <c r="I881" s="165"/>
      <c r="J881" s="166"/>
      <c r="K881" s="166"/>
      <c r="L881" s="167">
        <v>16</v>
      </c>
    </row>
    <row r="882" spans="1:12" s="102" customFormat="1" ht="28.5" customHeight="1">
      <c r="A882" s="66">
        <v>15</v>
      </c>
      <c r="B882" s="176" t="str">
        <f t="shared" si="89"/>
        <v>SIRIK-20</v>
      </c>
      <c r="C882" s="161">
        <v>719</v>
      </c>
      <c r="D882" s="161"/>
      <c r="E882" s="162">
        <v>33726</v>
      </c>
      <c r="F882" s="163" t="s">
        <v>2103</v>
      </c>
      <c r="G882" s="168" t="s">
        <v>2098</v>
      </c>
      <c r="H882" s="164" t="s">
        <v>316</v>
      </c>
      <c r="I882" s="165"/>
      <c r="J882" s="166"/>
      <c r="K882" s="166"/>
      <c r="L882" s="167">
        <v>20</v>
      </c>
    </row>
    <row r="883" spans="1:12" s="102" customFormat="1" ht="28.5" customHeight="1">
      <c r="A883" s="66">
        <v>16</v>
      </c>
      <c r="B883" s="176" t="str">
        <f t="shared" si="89"/>
        <v>SIRIK-21</v>
      </c>
      <c r="C883" s="161">
        <v>1020</v>
      </c>
      <c r="D883" s="161"/>
      <c r="E883" s="162" t="s">
        <v>2104</v>
      </c>
      <c r="F883" s="163" t="s">
        <v>2105</v>
      </c>
      <c r="G883" s="168" t="s">
        <v>2082</v>
      </c>
      <c r="H883" s="164" t="s">
        <v>316</v>
      </c>
      <c r="I883" s="165">
        <v>380</v>
      </c>
      <c r="J883" s="166"/>
      <c r="K883" s="166"/>
      <c r="L883" s="167">
        <v>21</v>
      </c>
    </row>
    <row r="884" spans="1:12" s="102" customFormat="1" ht="28.5" customHeight="1">
      <c r="A884" s="66">
        <v>17</v>
      </c>
      <c r="B884" s="219" t="str">
        <f t="shared" si="89"/>
        <v>UZUNB-15</v>
      </c>
      <c r="C884" s="212">
        <v>625</v>
      </c>
      <c r="D884" s="212"/>
      <c r="E884" s="213">
        <v>35239</v>
      </c>
      <c r="F884" s="214" t="s">
        <v>1729</v>
      </c>
      <c r="G884" s="168" t="s">
        <v>2097</v>
      </c>
      <c r="H884" s="164" t="s">
        <v>2237</v>
      </c>
      <c r="I884" s="216"/>
      <c r="J884" s="217"/>
      <c r="K884" s="217"/>
      <c r="L884" s="218">
        <v>15</v>
      </c>
    </row>
    <row r="885" spans="1:12" s="102" customFormat="1" ht="33" customHeight="1">
      <c r="A885" s="66">
        <v>18</v>
      </c>
      <c r="B885" s="219" t="str">
        <f t="shared" si="89"/>
        <v>UZUNB-16</v>
      </c>
      <c r="C885" s="212">
        <v>845</v>
      </c>
      <c r="D885" s="212"/>
      <c r="E885" s="213">
        <v>34500</v>
      </c>
      <c r="F885" s="214" t="s">
        <v>1982</v>
      </c>
      <c r="G885" s="168" t="s">
        <v>2088</v>
      </c>
      <c r="H885" s="164" t="s">
        <v>2237</v>
      </c>
      <c r="I885" s="216"/>
      <c r="J885" s="217"/>
      <c r="K885" s="217"/>
      <c r="L885" s="218">
        <v>16</v>
      </c>
    </row>
    <row r="886" spans="1:12" s="102" customFormat="1" ht="33" customHeight="1">
      <c r="A886" s="66">
        <v>19</v>
      </c>
      <c r="B886" s="219" t="str">
        <f t="shared" si="89"/>
        <v>UZUNB-17</v>
      </c>
      <c r="C886" s="212">
        <v>869</v>
      </c>
      <c r="D886" s="212"/>
      <c r="E886" s="213" t="s">
        <v>2022</v>
      </c>
      <c r="F886" s="214" t="s">
        <v>2023</v>
      </c>
      <c r="G886" s="168" t="s">
        <v>2082</v>
      </c>
      <c r="H886" s="164" t="s">
        <v>2237</v>
      </c>
      <c r="I886" s="216">
        <v>678</v>
      </c>
      <c r="J886" s="217"/>
      <c r="K886" s="217"/>
      <c r="L886" s="218">
        <v>17</v>
      </c>
    </row>
    <row r="887" spans="1:12" s="102" customFormat="1" ht="33" customHeight="1">
      <c r="A887" s="66"/>
      <c r="B887" s="219" t="str">
        <f t="shared" si="89"/>
        <v>UZUNB-18</v>
      </c>
      <c r="C887" s="212">
        <v>884</v>
      </c>
      <c r="D887" s="212"/>
      <c r="E887" s="213">
        <v>34758</v>
      </c>
      <c r="F887" s="214" t="s">
        <v>2025</v>
      </c>
      <c r="G887" s="168" t="s">
        <v>2082</v>
      </c>
      <c r="H887" s="164" t="s">
        <v>2237</v>
      </c>
      <c r="I887" s="216"/>
      <c r="J887" s="217"/>
      <c r="K887" s="217"/>
      <c r="L887" s="218">
        <v>18</v>
      </c>
    </row>
    <row r="888" spans="1:12" s="102" customFormat="1" ht="33" customHeight="1">
      <c r="A888" s="66"/>
      <c r="B888" s="219" t="str">
        <f t="shared" si="89"/>
        <v>UZUNB-19</v>
      </c>
      <c r="C888" s="212">
        <v>574</v>
      </c>
      <c r="D888" s="212"/>
      <c r="E888" s="213">
        <v>35088</v>
      </c>
      <c r="F888" s="214" t="s">
        <v>1672</v>
      </c>
      <c r="G888" s="168" t="s">
        <v>2117</v>
      </c>
      <c r="H888" s="164" t="s">
        <v>2237</v>
      </c>
      <c r="I888" s="216"/>
      <c r="J888" s="217"/>
      <c r="K888" s="217"/>
      <c r="L888" s="218">
        <v>19</v>
      </c>
    </row>
    <row r="889" spans="1:12" s="102" customFormat="1" ht="28.5" customHeight="1">
      <c r="A889" s="66">
        <v>1</v>
      </c>
      <c r="B889" s="176" t="str">
        <f t="shared" si="89"/>
        <v>ÜÇADIMA-16</v>
      </c>
      <c r="C889" s="161">
        <v>536</v>
      </c>
      <c r="D889" s="161"/>
      <c r="E889" s="162">
        <v>34707</v>
      </c>
      <c r="F889" s="163" t="s">
        <v>2106</v>
      </c>
      <c r="G889" s="168" t="s">
        <v>2097</v>
      </c>
      <c r="H889" s="164" t="s">
        <v>2137</v>
      </c>
      <c r="I889" s="216"/>
      <c r="J889" s="166"/>
      <c r="K889" s="166"/>
      <c r="L889" s="167">
        <v>16</v>
      </c>
    </row>
    <row r="890" spans="1:12" s="102" customFormat="1" ht="28.5" customHeight="1">
      <c r="A890" s="66">
        <v>2</v>
      </c>
      <c r="B890" s="176" t="str">
        <f t="shared" si="89"/>
        <v>ÜÇADIMB-14</v>
      </c>
      <c r="C890" s="161">
        <v>755</v>
      </c>
      <c r="D890" s="161"/>
      <c r="E890" s="162">
        <v>34665</v>
      </c>
      <c r="F890" s="163" t="s">
        <v>1857</v>
      </c>
      <c r="G890" s="168" t="s">
        <v>2076</v>
      </c>
      <c r="H890" s="164" t="s">
        <v>2136</v>
      </c>
      <c r="I890" s="216">
        <v>1300</v>
      </c>
      <c r="J890" s="166"/>
      <c r="K890" s="166"/>
      <c r="L890" s="167">
        <v>14</v>
      </c>
    </row>
    <row r="891" spans="1:12" s="102" customFormat="1" ht="28.5" customHeight="1">
      <c r="A891" s="66">
        <v>3</v>
      </c>
      <c r="B891" s="176" t="str">
        <f t="shared" si="89"/>
        <v>ÜÇADIMB-15</v>
      </c>
      <c r="C891" s="161">
        <v>851</v>
      </c>
      <c r="D891" s="161"/>
      <c r="E891" s="162">
        <v>35252</v>
      </c>
      <c r="F891" s="163" t="s">
        <v>1981</v>
      </c>
      <c r="G891" s="168" t="s">
        <v>2088</v>
      </c>
      <c r="H891" s="164" t="s">
        <v>2136</v>
      </c>
      <c r="I891" s="216"/>
      <c r="J891" s="166"/>
      <c r="K891" s="166"/>
      <c r="L891" s="167">
        <v>15</v>
      </c>
    </row>
    <row r="892" spans="1:12" s="102" customFormat="1" ht="28.5" customHeight="1">
      <c r="A892" s="66">
        <v>4</v>
      </c>
      <c r="B892" s="176" t="str">
        <f t="shared" ref="B892:B897" si="90">CONCATENATE(H892,"-",J892,"-",K892)</f>
        <v>YÜRÜYÜŞ--</v>
      </c>
      <c r="C892" s="161">
        <v>626</v>
      </c>
      <c r="D892" s="161"/>
      <c r="E892" s="162"/>
      <c r="F892" s="163" t="s">
        <v>2107</v>
      </c>
      <c r="G892" s="168" t="s">
        <v>1719</v>
      </c>
      <c r="H892" s="164" t="s">
        <v>1349</v>
      </c>
      <c r="I892" s="216"/>
      <c r="J892" s="166"/>
      <c r="K892" s="166"/>
      <c r="L892" s="167"/>
    </row>
    <row r="893" spans="1:12" s="102" customFormat="1" ht="28.5" customHeight="1">
      <c r="A893" s="66">
        <v>5</v>
      </c>
      <c r="B893" s="176" t="str">
        <f t="shared" si="90"/>
        <v>YÜRÜYÜŞ--</v>
      </c>
      <c r="C893" s="161">
        <v>630</v>
      </c>
      <c r="D893" s="161"/>
      <c r="E893" s="162"/>
      <c r="F893" s="163" t="s">
        <v>2108</v>
      </c>
      <c r="G893" s="168" t="s">
        <v>1719</v>
      </c>
      <c r="H893" s="164" t="s">
        <v>1349</v>
      </c>
      <c r="I893" s="216"/>
      <c r="J893" s="166"/>
      <c r="K893" s="166"/>
      <c r="L893" s="167"/>
    </row>
    <row r="894" spans="1:12" s="102" customFormat="1" ht="28.5" customHeight="1">
      <c r="A894" s="66">
        <v>6</v>
      </c>
      <c r="B894" s="176" t="str">
        <f t="shared" si="90"/>
        <v>YÜRÜYÜŞ--</v>
      </c>
      <c r="C894" s="161">
        <v>876</v>
      </c>
      <c r="D894" s="161"/>
      <c r="E894" s="162" t="s">
        <v>2109</v>
      </c>
      <c r="F894" s="163" t="s">
        <v>2110</v>
      </c>
      <c r="G894" s="168" t="s">
        <v>2082</v>
      </c>
      <c r="H894" s="164" t="s">
        <v>1349</v>
      </c>
      <c r="I894" s="216"/>
      <c r="J894" s="166"/>
      <c r="K894" s="166"/>
      <c r="L894" s="167"/>
    </row>
    <row r="895" spans="1:12" s="102" customFormat="1" ht="28.5" hidden="1" customHeight="1">
      <c r="A895" s="66">
        <v>7</v>
      </c>
      <c r="B895" s="176" t="str">
        <f t="shared" si="90"/>
        <v>110M.ENG--</v>
      </c>
      <c r="C895" s="161"/>
      <c r="D895" s="161"/>
      <c r="E895" s="162"/>
      <c r="F895" s="163"/>
      <c r="G895" s="168"/>
      <c r="H895" s="164" t="s">
        <v>492</v>
      </c>
      <c r="I895" s="216"/>
      <c r="J895" s="166"/>
      <c r="K895" s="166"/>
      <c r="L895" s="167"/>
    </row>
    <row r="896" spans="1:12" s="102" customFormat="1" ht="28.5" hidden="1" customHeight="1">
      <c r="A896" s="66">
        <v>8</v>
      </c>
      <c r="B896" s="176" t="str">
        <f t="shared" si="90"/>
        <v>400M.ENG--</v>
      </c>
      <c r="C896" s="161"/>
      <c r="D896" s="161"/>
      <c r="E896" s="162"/>
      <c r="F896" s="163"/>
      <c r="G896" s="168"/>
      <c r="H896" s="164" t="s">
        <v>353</v>
      </c>
      <c r="I896" s="216"/>
      <c r="J896" s="166"/>
      <c r="K896" s="166"/>
      <c r="L896" s="167"/>
    </row>
    <row r="897" spans="1:12" s="102" customFormat="1" ht="28.5" hidden="1" customHeight="1">
      <c r="A897" s="66">
        <v>9</v>
      </c>
      <c r="B897" s="176" t="str">
        <f t="shared" si="90"/>
        <v>3000M.ENG--</v>
      </c>
      <c r="C897" s="161"/>
      <c r="D897" s="161"/>
      <c r="E897" s="162"/>
      <c r="F897" s="163"/>
      <c r="G897" s="168"/>
      <c r="H897" s="164" t="s">
        <v>356</v>
      </c>
      <c r="I897" s="165"/>
      <c r="J897" s="166"/>
      <c r="K897" s="166"/>
      <c r="L897" s="167"/>
    </row>
    <row r="898" spans="1:12" s="102" customFormat="1" ht="28.5" hidden="1" customHeight="1">
      <c r="A898" s="66">
        <v>10</v>
      </c>
      <c r="B898" s="176" t="str">
        <f t="shared" ref="B898:B905" si="91">CONCATENATE(H898,"-",L898)</f>
        <v>GÜLLE-</v>
      </c>
      <c r="C898" s="161"/>
      <c r="D898" s="161"/>
      <c r="E898" s="162"/>
      <c r="F898" s="163"/>
      <c r="G898" s="168"/>
      <c r="H898" s="164" t="s">
        <v>230</v>
      </c>
      <c r="I898" s="165"/>
      <c r="J898" s="166"/>
      <c r="K898" s="166"/>
      <c r="L898" s="167"/>
    </row>
    <row r="899" spans="1:12" s="102" customFormat="1" ht="28.5" hidden="1" customHeight="1">
      <c r="A899" s="66">
        <v>11</v>
      </c>
      <c r="B899" s="176" t="str">
        <f t="shared" si="91"/>
        <v>DİSK-</v>
      </c>
      <c r="C899" s="161"/>
      <c r="D899" s="161"/>
      <c r="E899" s="162"/>
      <c r="F899" s="163"/>
      <c r="G899" s="168"/>
      <c r="H899" s="164" t="s">
        <v>231</v>
      </c>
      <c r="I899" s="165"/>
      <c r="J899" s="166"/>
      <c r="K899" s="166"/>
      <c r="L899" s="167"/>
    </row>
    <row r="900" spans="1:12" s="102" customFormat="1" ht="28.5" hidden="1" customHeight="1">
      <c r="A900" s="66">
        <v>12</v>
      </c>
      <c r="B900" s="176" t="str">
        <f t="shared" si="91"/>
        <v>CİRİT-</v>
      </c>
      <c r="C900" s="161"/>
      <c r="D900" s="161"/>
      <c r="E900" s="162"/>
      <c r="F900" s="163"/>
      <c r="G900" s="168"/>
      <c r="H900" s="164" t="s">
        <v>232</v>
      </c>
      <c r="I900" s="165"/>
      <c r="J900" s="166"/>
      <c r="K900" s="166"/>
      <c r="L900" s="167"/>
    </row>
    <row r="901" spans="1:12" s="102" customFormat="1" ht="28.5" hidden="1" customHeight="1">
      <c r="A901" s="66">
        <v>13</v>
      </c>
      <c r="B901" s="176" t="str">
        <f t="shared" si="91"/>
        <v>ÇEKİÇ-</v>
      </c>
      <c r="C901" s="161"/>
      <c r="D901" s="161"/>
      <c r="E901" s="162"/>
      <c r="F901" s="163"/>
      <c r="G901" s="168"/>
      <c r="H901" s="164" t="s">
        <v>357</v>
      </c>
      <c r="I901" s="165"/>
      <c r="J901" s="166"/>
      <c r="K901" s="166"/>
      <c r="L901" s="167"/>
    </row>
    <row r="902" spans="1:12" s="102" customFormat="1" ht="28.5" hidden="1" customHeight="1">
      <c r="A902" s="66">
        <v>14</v>
      </c>
      <c r="B902" s="176" t="str">
        <f t="shared" si="91"/>
        <v>UZUN-</v>
      </c>
      <c r="C902" s="161"/>
      <c r="D902" s="161"/>
      <c r="E902" s="162"/>
      <c r="F902" s="163"/>
      <c r="G902" s="168"/>
      <c r="H902" s="164" t="s">
        <v>65</v>
      </c>
      <c r="I902" s="165"/>
      <c r="J902" s="166"/>
      <c r="K902" s="166"/>
      <c r="L902" s="167"/>
    </row>
    <row r="903" spans="1:12" s="102" customFormat="1" ht="28.5" hidden="1" customHeight="1">
      <c r="A903" s="66">
        <v>15</v>
      </c>
      <c r="B903" s="176" t="str">
        <f t="shared" si="91"/>
        <v>ÜÇADIM-</v>
      </c>
      <c r="C903" s="161"/>
      <c r="D903" s="161"/>
      <c r="E903" s="162"/>
      <c r="F903" s="163"/>
      <c r="G903" s="168"/>
      <c r="H903" s="164" t="s">
        <v>315</v>
      </c>
      <c r="I903" s="165"/>
      <c r="J903" s="166"/>
      <c r="K903" s="166"/>
      <c r="L903" s="167"/>
    </row>
    <row r="904" spans="1:12" s="102" customFormat="1" ht="28.5" hidden="1" customHeight="1">
      <c r="A904" s="66">
        <v>16</v>
      </c>
      <c r="B904" s="176" t="str">
        <f t="shared" si="91"/>
        <v>YÜKSEK-</v>
      </c>
      <c r="C904" s="161"/>
      <c r="D904" s="161"/>
      <c r="E904" s="162"/>
      <c r="F904" s="163"/>
      <c r="G904" s="168"/>
      <c r="H904" s="164" t="s">
        <v>66</v>
      </c>
      <c r="I904" s="165"/>
      <c r="J904" s="166"/>
      <c r="K904" s="166"/>
      <c r="L904" s="167"/>
    </row>
    <row r="905" spans="1:12" s="102" customFormat="1" ht="28.5" hidden="1" customHeight="1">
      <c r="A905" s="66">
        <v>17</v>
      </c>
      <c r="B905" s="219" t="str">
        <f t="shared" si="91"/>
        <v>SIRIK-</v>
      </c>
      <c r="C905" s="212"/>
      <c r="D905" s="212"/>
      <c r="E905" s="213"/>
      <c r="F905" s="214"/>
      <c r="G905" s="168"/>
      <c r="H905" s="215" t="s">
        <v>316</v>
      </c>
      <c r="I905" s="216"/>
      <c r="J905" s="217"/>
      <c r="K905" s="217"/>
      <c r="L905" s="218"/>
    </row>
    <row r="906" spans="1:12" s="102" customFormat="1" ht="63" hidden="1" customHeight="1">
      <c r="A906" s="66">
        <v>18</v>
      </c>
      <c r="B906" s="219" t="str">
        <f t="shared" ref="B906:B916" si="92">CONCATENATE(H906,"-",J906,"-",K906)</f>
        <v>4X100M--</v>
      </c>
      <c r="C906" s="212"/>
      <c r="D906" s="212"/>
      <c r="E906" s="213"/>
      <c r="F906" s="214"/>
      <c r="G906" s="168"/>
      <c r="H906" s="215" t="s">
        <v>358</v>
      </c>
      <c r="I906" s="216"/>
      <c r="J906" s="217"/>
      <c r="K906" s="217"/>
      <c r="L906" s="218"/>
    </row>
    <row r="907" spans="1:12" s="102" customFormat="1" ht="63" hidden="1" customHeight="1">
      <c r="A907" s="66">
        <v>19</v>
      </c>
      <c r="B907" s="219" t="str">
        <f t="shared" si="92"/>
        <v>4X400M--</v>
      </c>
      <c r="C907" s="212"/>
      <c r="D907" s="212"/>
      <c r="E907" s="213"/>
      <c r="F907" s="214"/>
      <c r="G907" s="168"/>
      <c r="H907" s="215" t="s">
        <v>359</v>
      </c>
      <c r="I907" s="216"/>
      <c r="J907" s="217"/>
      <c r="K907" s="217"/>
      <c r="L907" s="218"/>
    </row>
    <row r="908" spans="1:12" s="102" customFormat="1" ht="28.5" hidden="1" customHeight="1">
      <c r="A908" s="66">
        <v>1</v>
      </c>
      <c r="B908" s="176" t="str">
        <f t="shared" si="92"/>
        <v>100M--</v>
      </c>
      <c r="C908" s="161"/>
      <c r="D908" s="161"/>
      <c r="E908" s="162"/>
      <c r="F908" s="163"/>
      <c r="G908" s="168"/>
      <c r="H908" s="164" t="s">
        <v>146</v>
      </c>
      <c r="I908" s="216"/>
      <c r="J908" s="166"/>
      <c r="K908" s="166"/>
      <c r="L908" s="167"/>
    </row>
    <row r="909" spans="1:12" s="102" customFormat="1" ht="28.5" hidden="1" customHeight="1">
      <c r="A909" s="66">
        <v>2</v>
      </c>
      <c r="B909" s="176" t="str">
        <f t="shared" si="92"/>
        <v>200M--</v>
      </c>
      <c r="C909" s="161"/>
      <c r="D909" s="161"/>
      <c r="E909" s="162"/>
      <c r="F909" s="163"/>
      <c r="G909" s="168"/>
      <c r="H909" s="164" t="s">
        <v>313</v>
      </c>
      <c r="I909" s="216"/>
      <c r="J909" s="166"/>
      <c r="K909" s="166"/>
      <c r="L909" s="167"/>
    </row>
    <row r="910" spans="1:12" s="102" customFormat="1" ht="28.5" hidden="1" customHeight="1">
      <c r="A910" s="66">
        <v>3</v>
      </c>
      <c r="B910" s="176" t="str">
        <f t="shared" si="92"/>
        <v>400M--</v>
      </c>
      <c r="C910" s="161"/>
      <c r="D910" s="161"/>
      <c r="E910" s="162"/>
      <c r="F910" s="163"/>
      <c r="G910" s="168"/>
      <c r="H910" s="164" t="s">
        <v>314</v>
      </c>
      <c r="I910" s="216"/>
      <c r="J910" s="166"/>
      <c r="K910" s="166"/>
      <c r="L910" s="167"/>
    </row>
    <row r="911" spans="1:12" s="102" customFormat="1" ht="28.5" hidden="1" customHeight="1">
      <c r="A911" s="66">
        <v>4</v>
      </c>
      <c r="B911" s="176" t="str">
        <f t="shared" si="92"/>
        <v>800M--</v>
      </c>
      <c r="C911" s="161"/>
      <c r="D911" s="161"/>
      <c r="E911" s="162"/>
      <c r="F911" s="163"/>
      <c r="G911" s="168"/>
      <c r="H911" s="164" t="s">
        <v>120</v>
      </c>
      <c r="I911" s="216"/>
      <c r="J911" s="166"/>
      <c r="K911" s="166"/>
      <c r="L911" s="167"/>
    </row>
    <row r="912" spans="1:12" s="102" customFormat="1" ht="28.5" hidden="1" customHeight="1">
      <c r="A912" s="66">
        <v>5</v>
      </c>
      <c r="B912" s="176" t="str">
        <f t="shared" si="92"/>
        <v>1500M--</v>
      </c>
      <c r="C912" s="161"/>
      <c r="D912" s="161"/>
      <c r="E912" s="162"/>
      <c r="F912" s="163"/>
      <c r="G912" s="168"/>
      <c r="H912" s="164" t="s">
        <v>229</v>
      </c>
      <c r="I912" s="216"/>
      <c r="J912" s="166"/>
      <c r="K912" s="166"/>
      <c r="L912" s="167"/>
    </row>
    <row r="913" spans="1:12" s="102" customFormat="1" ht="28.5" hidden="1" customHeight="1">
      <c r="A913" s="66">
        <v>6</v>
      </c>
      <c r="B913" s="176" t="str">
        <f t="shared" si="92"/>
        <v>5000M--</v>
      </c>
      <c r="C913" s="161"/>
      <c r="D913" s="161"/>
      <c r="E913" s="162"/>
      <c r="F913" s="163"/>
      <c r="G913" s="168"/>
      <c r="H913" s="164" t="s">
        <v>355</v>
      </c>
      <c r="I913" s="216"/>
      <c r="J913" s="166"/>
      <c r="K913" s="166"/>
      <c r="L913" s="167"/>
    </row>
    <row r="914" spans="1:12" s="102" customFormat="1" ht="28.5" hidden="1" customHeight="1">
      <c r="A914" s="66">
        <v>7</v>
      </c>
      <c r="B914" s="176" t="str">
        <f t="shared" si="92"/>
        <v>110M.ENG--</v>
      </c>
      <c r="C914" s="161"/>
      <c r="D914" s="161"/>
      <c r="E914" s="162"/>
      <c r="F914" s="163"/>
      <c r="G914" s="168"/>
      <c r="H914" s="164" t="s">
        <v>492</v>
      </c>
      <c r="I914" s="216"/>
      <c r="J914" s="166"/>
      <c r="K914" s="166"/>
      <c r="L914" s="167"/>
    </row>
    <row r="915" spans="1:12" s="102" customFormat="1" ht="28.5" hidden="1" customHeight="1">
      <c r="A915" s="66">
        <v>8</v>
      </c>
      <c r="B915" s="176" t="str">
        <f t="shared" si="92"/>
        <v>400M.ENG--</v>
      </c>
      <c r="C915" s="161"/>
      <c r="D915" s="161"/>
      <c r="E915" s="162"/>
      <c r="F915" s="163"/>
      <c r="G915" s="168"/>
      <c r="H915" s="164" t="s">
        <v>353</v>
      </c>
      <c r="I915" s="216"/>
      <c r="J915" s="166"/>
      <c r="K915" s="166"/>
      <c r="L915" s="167"/>
    </row>
    <row r="916" spans="1:12" s="102" customFormat="1" ht="28.5" hidden="1" customHeight="1">
      <c r="A916" s="66">
        <v>9</v>
      </c>
      <c r="B916" s="176" t="str">
        <f t="shared" si="92"/>
        <v>3000M.ENG--</v>
      </c>
      <c r="C916" s="161"/>
      <c r="D916" s="161"/>
      <c r="E916" s="162"/>
      <c r="F916" s="163"/>
      <c r="G916" s="168"/>
      <c r="H916" s="164" t="s">
        <v>356</v>
      </c>
      <c r="I916" s="165"/>
      <c r="J916" s="166"/>
      <c r="K916" s="166"/>
      <c r="L916" s="167"/>
    </row>
    <row r="917" spans="1:12" s="102" customFormat="1" ht="28.5" hidden="1" customHeight="1">
      <c r="A917" s="66">
        <v>10</v>
      </c>
      <c r="B917" s="176" t="str">
        <f t="shared" ref="B917:B924" si="93">CONCATENATE(H917,"-",L917)</f>
        <v>GÜLLE-</v>
      </c>
      <c r="C917" s="161"/>
      <c r="D917" s="161"/>
      <c r="E917" s="162"/>
      <c r="F917" s="163"/>
      <c r="G917" s="168"/>
      <c r="H917" s="164" t="s">
        <v>230</v>
      </c>
      <c r="I917" s="165"/>
      <c r="J917" s="166"/>
      <c r="K917" s="166"/>
      <c r="L917" s="167"/>
    </row>
    <row r="918" spans="1:12" s="102" customFormat="1" ht="28.5" hidden="1" customHeight="1">
      <c r="A918" s="66">
        <v>11</v>
      </c>
      <c r="B918" s="176" t="str">
        <f t="shared" si="93"/>
        <v>DİSK-</v>
      </c>
      <c r="C918" s="161"/>
      <c r="D918" s="161"/>
      <c r="E918" s="162"/>
      <c r="F918" s="163"/>
      <c r="G918" s="168"/>
      <c r="H918" s="164" t="s">
        <v>231</v>
      </c>
      <c r="I918" s="165"/>
      <c r="J918" s="166"/>
      <c r="K918" s="166"/>
      <c r="L918" s="167"/>
    </row>
    <row r="919" spans="1:12" s="102" customFormat="1" ht="28.5" hidden="1" customHeight="1">
      <c r="A919" s="66">
        <v>12</v>
      </c>
      <c r="B919" s="176" t="str">
        <f t="shared" si="93"/>
        <v>CİRİT-</v>
      </c>
      <c r="C919" s="161"/>
      <c r="D919" s="161"/>
      <c r="E919" s="162"/>
      <c r="F919" s="163"/>
      <c r="G919" s="168"/>
      <c r="H919" s="164" t="s">
        <v>232</v>
      </c>
      <c r="I919" s="165"/>
      <c r="J919" s="166"/>
      <c r="K919" s="166"/>
      <c r="L919" s="167"/>
    </row>
    <row r="920" spans="1:12" s="102" customFormat="1" ht="28.5" hidden="1" customHeight="1">
      <c r="A920" s="66">
        <v>13</v>
      </c>
      <c r="B920" s="176" t="str">
        <f t="shared" si="93"/>
        <v>ÇEKİÇ-</v>
      </c>
      <c r="C920" s="161"/>
      <c r="D920" s="161"/>
      <c r="E920" s="162"/>
      <c r="F920" s="163"/>
      <c r="G920" s="168"/>
      <c r="H920" s="164" t="s">
        <v>357</v>
      </c>
      <c r="I920" s="165"/>
      <c r="J920" s="166"/>
      <c r="K920" s="166"/>
      <c r="L920" s="167"/>
    </row>
    <row r="921" spans="1:12" s="102" customFormat="1" ht="28.5" hidden="1" customHeight="1">
      <c r="A921" s="66">
        <v>14</v>
      </c>
      <c r="B921" s="176" t="str">
        <f t="shared" si="93"/>
        <v>UZUN-</v>
      </c>
      <c r="C921" s="161"/>
      <c r="D921" s="161"/>
      <c r="E921" s="162"/>
      <c r="F921" s="163"/>
      <c r="G921" s="168"/>
      <c r="H921" s="164" t="s">
        <v>65</v>
      </c>
      <c r="I921" s="165"/>
      <c r="J921" s="166"/>
      <c r="K921" s="166"/>
      <c r="L921" s="167"/>
    </row>
    <row r="922" spans="1:12" s="102" customFormat="1" ht="28.5" hidden="1" customHeight="1">
      <c r="A922" s="66">
        <v>15</v>
      </c>
      <c r="B922" s="176" t="str">
        <f t="shared" si="93"/>
        <v>ÜÇADIM-</v>
      </c>
      <c r="C922" s="161"/>
      <c r="D922" s="161"/>
      <c r="E922" s="162"/>
      <c r="F922" s="163"/>
      <c r="G922" s="168"/>
      <c r="H922" s="164" t="s">
        <v>315</v>
      </c>
      <c r="I922" s="165"/>
      <c r="J922" s="166"/>
      <c r="K922" s="166"/>
      <c r="L922" s="167"/>
    </row>
    <row r="923" spans="1:12" s="102" customFormat="1" ht="28.5" hidden="1" customHeight="1">
      <c r="A923" s="66">
        <v>16</v>
      </c>
      <c r="B923" s="176" t="str">
        <f t="shared" si="93"/>
        <v>YÜKSEK-</v>
      </c>
      <c r="C923" s="161"/>
      <c r="D923" s="161"/>
      <c r="E923" s="162"/>
      <c r="F923" s="163"/>
      <c r="G923" s="168"/>
      <c r="H923" s="164" t="s">
        <v>66</v>
      </c>
      <c r="I923" s="165"/>
      <c r="J923" s="166"/>
      <c r="K923" s="166"/>
      <c r="L923" s="167"/>
    </row>
    <row r="924" spans="1:12" s="102" customFormat="1" ht="28.5" hidden="1" customHeight="1">
      <c r="A924" s="66">
        <v>17</v>
      </c>
      <c r="B924" s="219" t="str">
        <f t="shared" si="93"/>
        <v>SIRIK-</v>
      </c>
      <c r="C924" s="212"/>
      <c r="D924" s="212"/>
      <c r="E924" s="213"/>
      <c r="F924" s="214"/>
      <c r="G924" s="168"/>
      <c r="H924" s="215" t="s">
        <v>316</v>
      </c>
      <c r="I924" s="216"/>
      <c r="J924" s="217"/>
      <c r="K924" s="217"/>
      <c r="L924" s="218"/>
    </row>
    <row r="925" spans="1:12" s="102" customFormat="1" ht="63" hidden="1" customHeight="1">
      <c r="A925" s="66">
        <v>18</v>
      </c>
      <c r="B925" s="219" t="str">
        <f t="shared" ref="B925:B935" si="94">CONCATENATE(H925,"-",J925,"-",K925)</f>
        <v>4X100M--</v>
      </c>
      <c r="C925" s="212"/>
      <c r="D925" s="212"/>
      <c r="E925" s="213"/>
      <c r="F925" s="214"/>
      <c r="G925" s="168"/>
      <c r="H925" s="215" t="s">
        <v>358</v>
      </c>
      <c r="I925" s="216"/>
      <c r="J925" s="217"/>
      <c r="K925" s="217"/>
      <c r="L925" s="218"/>
    </row>
    <row r="926" spans="1:12" s="102" customFormat="1" ht="63" hidden="1" customHeight="1">
      <c r="A926" s="66">
        <v>19</v>
      </c>
      <c r="B926" s="219" t="str">
        <f t="shared" si="94"/>
        <v>4X400M--</v>
      </c>
      <c r="C926" s="212"/>
      <c r="D926" s="212"/>
      <c r="E926" s="213"/>
      <c r="F926" s="214"/>
      <c r="G926" s="168"/>
      <c r="H926" s="215" t="s">
        <v>359</v>
      </c>
      <c r="I926" s="216"/>
      <c r="J926" s="217"/>
      <c r="K926" s="217"/>
      <c r="L926" s="218"/>
    </row>
    <row r="927" spans="1:12" s="102" customFormat="1" ht="28.5" hidden="1" customHeight="1">
      <c r="A927" s="66">
        <v>1</v>
      </c>
      <c r="B927" s="176" t="str">
        <f t="shared" si="94"/>
        <v>100M--</v>
      </c>
      <c r="C927" s="161"/>
      <c r="D927" s="161"/>
      <c r="E927" s="162"/>
      <c r="F927" s="163"/>
      <c r="G927" s="168"/>
      <c r="H927" s="164" t="s">
        <v>146</v>
      </c>
      <c r="I927" s="216"/>
      <c r="J927" s="166"/>
      <c r="K927" s="166"/>
      <c r="L927" s="167"/>
    </row>
    <row r="928" spans="1:12" s="102" customFormat="1" ht="28.5" hidden="1" customHeight="1">
      <c r="A928" s="66">
        <v>2</v>
      </c>
      <c r="B928" s="176" t="str">
        <f t="shared" si="94"/>
        <v>200M--</v>
      </c>
      <c r="C928" s="161"/>
      <c r="D928" s="161"/>
      <c r="E928" s="162"/>
      <c r="F928" s="163"/>
      <c r="G928" s="168"/>
      <c r="H928" s="164" t="s">
        <v>313</v>
      </c>
      <c r="I928" s="216"/>
      <c r="J928" s="166"/>
      <c r="K928" s="166"/>
      <c r="L928" s="167"/>
    </row>
    <row r="929" spans="1:12" s="102" customFormat="1" ht="28.5" hidden="1" customHeight="1">
      <c r="A929" s="66">
        <v>3</v>
      </c>
      <c r="B929" s="176" t="str">
        <f t="shared" si="94"/>
        <v>400M--</v>
      </c>
      <c r="C929" s="161"/>
      <c r="D929" s="161"/>
      <c r="E929" s="162"/>
      <c r="F929" s="163"/>
      <c r="G929" s="168"/>
      <c r="H929" s="164" t="s">
        <v>314</v>
      </c>
      <c r="I929" s="216"/>
      <c r="J929" s="166"/>
      <c r="K929" s="166"/>
      <c r="L929" s="167"/>
    </row>
    <row r="930" spans="1:12" s="102" customFormat="1" ht="28.5" hidden="1" customHeight="1">
      <c r="A930" s="66">
        <v>4</v>
      </c>
      <c r="B930" s="176" t="str">
        <f t="shared" si="94"/>
        <v>800M--</v>
      </c>
      <c r="C930" s="161"/>
      <c r="D930" s="161"/>
      <c r="E930" s="162"/>
      <c r="F930" s="163"/>
      <c r="G930" s="168"/>
      <c r="H930" s="164" t="s">
        <v>120</v>
      </c>
      <c r="I930" s="216"/>
      <c r="J930" s="166"/>
      <c r="K930" s="166"/>
      <c r="L930" s="167"/>
    </row>
    <row r="931" spans="1:12" s="102" customFormat="1" ht="28.5" hidden="1" customHeight="1">
      <c r="A931" s="66">
        <v>5</v>
      </c>
      <c r="B931" s="176" t="str">
        <f t="shared" si="94"/>
        <v>1500M--</v>
      </c>
      <c r="C931" s="161"/>
      <c r="D931" s="161"/>
      <c r="E931" s="162"/>
      <c r="F931" s="163"/>
      <c r="G931" s="168"/>
      <c r="H931" s="164" t="s">
        <v>229</v>
      </c>
      <c r="I931" s="216"/>
      <c r="J931" s="166"/>
      <c r="K931" s="166"/>
      <c r="L931" s="167"/>
    </row>
    <row r="932" spans="1:12" s="102" customFormat="1" ht="28.5" hidden="1" customHeight="1">
      <c r="A932" s="66">
        <v>6</v>
      </c>
      <c r="B932" s="176" t="str">
        <f t="shared" si="94"/>
        <v>5000M--</v>
      </c>
      <c r="C932" s="161"/>
      <c r="D932" s="161"/>
      <c r="E932" s="162"/>
      <c r="F932" s="163"/>
      <c r="G932" s="168"/>
      <c r="H932" s="164" t="s">
        <v>355</v>
      </c>
      <c r="I932" s="216"/>
      <c r="J932" s="166"/>
      <c r="K932" s="166"/>
      <c r="L932" s="167"/>
    </row>
    <row r="933" spans="1:12" s="102" customFormat="1" ht="28.5" hidden="1" customHeight="1">
      <c r="A933" s="66">
        <v>7</v>
      </c>
      <c r="B933" s="176" t="str">
        <f t="shared" si="94"/>
        <v>110M.ENG--</v>
      </c>
      <c r="C933" s="161"/>
      <c r="D933" s="161"/>
      <c r="E933" s="162"/>
      <c r="F933" s="163"/>
      <c r="G933" s="168"/>
      <c r="H933" s="164" t="s">
        <v>492</v>
      </c>
      <c r="I933" s="216"/>
      <c r="J933" s="166"/>
      <c r="K933" s="166"/>
      <c r="L933" s="167"/>
    </row>
    <row r="934" spans="1:12" s="102" customFormat="1" ht="28.5" hidden="1" customHeight="1">
      <c r="A934" s="66">
        <v>8</v>
      </c>
      <c r="B934" s="176" t="str">
        <f t="shared" si="94"/>
        <v>400M.ENG--</v>
      </c>
      <c r="C934" s="161"/>
      <c r="D934" s="161"/>
      <c r="E934" s="162"/>
      <c r="F934" s="163"/>
      <c r="G934" s="168"/>
      <c r="H934" s="164" t="s">
        <v>353</v>
      </c>
      <c r="I934" s="216"/>
      <c r="J934" s="166"/>
      <c r="K934" s="166"/>
      <c r="L934" s="167"/>
    </row>
    <row r="935" spans="1:12" s="102" customFormat="1" ht="28.5" hidden="1" customHeight="1">
      <c r="A935" s="66">
        <v>9</v>
      </c>
      <c r="B935" s="176" t="str">
        <f t="shared" si="94"/>
        <v>3000M.ENG--</v>
      </c>
      <c r="C935" s="161"/>
      <c r="D935" s="161"/>
      <c r="E935" s="162"/>
      <c r="F935" s="163"/>
      <c r="G935" s="168"/>
      <c r="H935" s="164" t="s">
        <v>356</v>
      </c>
      <c r="I935" s="165"/>
      <c r="J935" s="166"/>
      <c r="K935" s="166"/>
      <c r="L935" s="167"/>
    </row>
    <row r="936" spans="1:12" s="102" customFormat="1" ht="28.5" hidden="1" customHeight="1">
      <c r="A936" s="66">
        <v>10</v>
      </c>
      <c r="B936" s="176" t="str">
        <f t="shared" ref="B936:B943" si="95">CONCATENATE(H936,"-",L936)</f>
        <v>GÜLLE-</v>
      </c>
      <c r="C936" s="161"/>
      <c r="D936" s="161"/>
      <c r="E936" s="162"/>
      <c r="F936" s="163"/>
      <c r="G936" s="168"/>
      <c r="H936" s="164" t="s">
        <v>230</v>
      </c>
      <c r="I936" s="165"/>
      <c r="J936" s="166"/>
      <c r="K936" s="166"/>
      <c r="L936" s="167"/>
    </row>
    <row r="937" spans="1:12" s="102" customFormat="1" ht="28.5" hidden="1" customHeight="1">
      <c r="A937" s="66">
        <v>11</v>
      </c>
      <c r="B937" s="176" t="str">
        <f t="shared" si="95"/>
        <v>DİSK-</v>
      </c>
      <c r="C937" s="161"/>
      <c r="D937" s="161"/>
      <c r="E937" s="162"/>
      <c r="F937" s="163"/>
      <c r="G937" s="168"/>
      <c r="H937" s="164" t="s">
        <v>231</v>
      </c>
      <c r="I937" s="165"/>
      <c r="J937" s="166"/>
      <c r="K937" s="166"/>
      <c r="L937" s="167"/>
    </row>
    <row r="938" spans="1:12" s="102" customFormat="1" ht="28.5" hidden="1" customHeight="1">
      <c r="A938" s="66">
        <v>12</v>
      </c>
      <c r="B938" s="176" t="str">
        <f t="shared" si="95"/>
        <v>CİRİT-</v>
      </c>
      <c r="C938" s="161"/>
      <c r="D938" s="161"/>
      <c r="E938" s="162"/>
      <c r="F938" s="163"/>
      <c r="G938" s="168"/>
      <c r="H938" s="164" t="s">
        <v>232</v>
      </c>
      <c r="I938" s="165"/>
      <c r="J938" s="166"/>
      <c r="K938" s="166"/>
      <c r="L938" s="167"/>
    </row>
    <row r="939" spans="1:12" s="102" customFormat="1" ht="28.5" hidden="1" customHeight="1">
      <c r="A939" s="66">
        <v>13</v>
      </c>
      <c r="B939" s="176" t="str">
        <f t="shared" si="95"/>
        <v>ÇEKİÇ-</v>
      </c>
      <c r="C939" s="161"/>
      <c r="D939" s="161"/>
      <c r="E939" s="162"/>
      <c r="F939" s="163"/>
      <c r="G939" s="168"/>
      <c r="H939" s="164" t="s">
        <v>357</v>
      </c>
      <c r="I939" s="165"/>
      <c r="J939" s="166"/>
      <c r="K939" s="166"/>
      <c r="L939" s="167"/>
    </row>
    <row r="940" spans="1:12" s="102" customFormat="1" ht="28.5" hidden="1" customHeight="1">
      <c r="A940" s="66">
        <v>14</v>
      </c>
      <c r="B940" s="176" t="str">
        <f t="shared" si="95"/>
        <v>UZUN-</v>
      </c>
      <c r="C940" s="161"/>
      <c r="D940" s="161"/>
      <c r="E940" s="162"/>
      <c r="F940" s="163"/>
      <c r="G940" s="168"/>
      <c r="H940" s="164" t="s">
        <v>65</v>
      </c>
      <c r="I940" s="165"/>
      <c r="J940" s="166"/>
      <c r="K940" s="166"/>
      <c r="L940" s="167"/>
    </row>
    <row r="941" spans="1:12" s="102" customFormat="1" ht="28.5" hidden="1" customHeight="1">
      <c r="A941" s="66">
        <v>15</v>
      </c>
      <c r="B941" s="176" t="str">
        <f t="shared" si="95"/>
        <v>ÜÇADIM-</v>
      </c>
      <c r="C941" s="161"/>
      <c r="D941" s="161"/>
      <c r="E941" s="162"/>
      <c r="F941" s="163"/>
      <c r="G941" s="168"/>
      <c r="H941" s="164" t="s">
        <v>315</v>
      </c>
      <c r="I941" s="165"/>
      <c r="J941" s="166"/>
      <c r="K941" s="166"/>
      <c r="L941" s="167"/>
    </row>
    <row r="942" spans="1:12" s="102" customFormat="1" ht="28.5" hidden="1" customHeight="1">
      <c r="A942" s="66">
        <v>16</v>
      </c>
      <c r="B942" s="176" t="str">
        <f t="shared" si="95"/>
        <v>YÜKSEK-</v>
      </c>
      <c r="C942" s="161"/>
      <c r="D942" s="161"/>
      <c r="E942" s="162"/>
      <c r="F942" s="163"/>
      <c r="G942" s="168"/>
      <c r="H942" s="164" t="s">
        <v>66</v>
      </c>
      <c r="I942" s="165"/>
      <c r="J942" s="166"/>
      <c r="K942" s="166"/>
      <c r="L942" s="167"/>
    </row>
    <row r="943" spans="1:12" s="102" customFormat="1" ht="28.5" hidden="1" customHeight="1">
      <c r="A943" s="66">
        <v>17</v>
      </c>
      <c r="B943" s="219" t="str">
        <f t="shared" si="95"/>
        <v>SIRIK-</v>
      </c>
      <c r="C943" s="212"/>
      <c r="D943" s="212"/>
      <c r="E943" s="213"/>
      <c r="F943" s="214"/>
      <c r="G943" s="168"/>
      <c r="H943" s="215" t="s">
        <v>316</v>
      </c>
      <c r="I943" s="216"/>
      <c r="J943" s="217"/>
      <c r="K943" s="217"/>
      <c r="L943" s="218"/>
    </row>
    <row r="944" spans="1:12" s="102" customFormat="1" ht="63" hidden="1" customHeight="1">
      <c r="A944" s="66">
        <v>18</v>
      </c>
      <c r="B944" s="219" t="str">
        <f t="shared" ref="B944:B954" si="96">CONCATENATE(H944,"-",J944,"-",K944)</f>
        <v>4X100M--</v>
      </c>
      <c r="C944" s="212"/>
      <c r="D944" s="212"/>
      <c r="E944" s="213"/>
      <c r="F944" s="214"/>
      <c r="G944" s="168"/>
      <c r="H944" s="215" t="s">
        <v>358</v>
      </c>
      <c r="I944" s="216"/>
      <c r="J944" s="217"/>
      <c r="K944" s="217"/>
      <c r="L944" s="218"/>
    </row>
    <row r="945" spans="1:12" s="102" customFormat="1" ht="63" hidden="1" customHeight="1">
      <c r="A945" s="66">
        <v>19</v>
      </c>
      <c r="B945" s="219" t="str">
        <f t="shared" si="96"/>
        <v>4X400M--</v>
      </c>
      <c r="C945" s="212"/>
      <c r="D945" s="212"/>
      <c r="E945" s="213"/>
      <c r="F945" s="214"/>
      <c r="G945" s="168"/>
      <c r="H945" s="215" t="s">
        <v>359</v>
      </c>
      <c r="I945" s="216"/>
      <c r="J945" s="217"/>
      <c r="K945" s="217"/>
      <c r="L945" s="218"/>
    </row>
    <row r="946" spans="1:12" s="102" customFormat="1" ht="28.5" hidden="1" customHeight="1">
      <c r="A946" s="66">
        <v>1</v>
      </c>
      <c r="B946" s="176" t="str">
        <f t="shared" si="96"/>
        <v>100M--</v>
      </c>
      <c r="C946" s="161"/>
      <c r="D946" s="161"/>
      <c r="E946" s="162"/>
      <c r="F946" s="163"/>
      <c r="G946" s="168"/>
      <c r="H946" s="164" t="s">
        <v>146</v>
      </c>
      <c r="I946" s="216"/>
      <c r="J946" s="166"/>
      <c r="K946" s="166"/>
      <c r="L946" s="167"/>
    </row>
    <row r="947" spans="1:12" s="102" customFormat="1" ht="28.5" hidden="1" customHeight="1">
      <c r="A947" s="66">
        <v>2</v>
      </c>
      <c r="B947" s="176" t="str">
        <f t="shared" si="96"/>
        <v>200M--</v>
      </c>
      <c r="C947" s="161"/>
      <c r="D947" s="161"/>
      <c r="E947" s="162"/>
      <c r="F947" s="163"/>
      <c r="G947" s="168"/>
      <c r="H947" s="164" t="s">
        <v>313</v>
      </c>
      <c r="I947" s="216"/>
      <c r="J947" s="166"/>
      <c r="K947" s="166"/>
      <c r="L947" s="167"/>
    </row>
    <row r="948" spans="1:12" s="102" customFormat="1" ht="28.5" hidden="1" customHeight="1">
      <c r="A948" s="66">
        <v>3</v>
      </c>
      <c r="B948" s="176" t="str">
        <f t="shared" si="96"/>
        <v>400M--</v>
      </c>
      <c r="C948" s="161"/>
      <c r="D948" s="161"/>
      <c r="E948" s="162"/>
      <c r="F948" s="163"/>
      <c r="G948" s="168"/>
      <c r="H948" s="164" t="s">
        <v>314</v>
      </c>
      <c r="I948" s="216"/>
      <c r="J948" s="166"/>
      <c r="K948" s="166"/>
      <c r="L948" s="167"/>
    </row>
    <row r="949" spans="1:12" s="102" customFormat="1" ht="28.5" hidden="1" customHeight="1">
      <c r="A949" s="66">
        <v>4</v>
      </c>
      <c r="B949" s="176" t="str">
        <f t="shared" si="96"/>
        <v>800M--</v>
      </c>
      <c r="C949" s="161"/>
      <c r="D949" s="161"/>
      <c r="E949" s="162"/>
      <c r="F949" s="163"/>
      <c r="G949" s="168"/>
      <c r="H949" s="164" t="s">
        <v>120</v>
      </c>
      <c r="I949" s="216"/>
      <c r="J949" s="166"/>
      <c r="K949" s="166"/>
      <c r="L949" s="167"/>
    </row>
    <row r="950" spans="1:12" s="102" customFormat="1" ht="28.5" hidden="1" customHeight="1">
      <c r="A950" s="66">
        <v>5</v>
      </c>
      <c r="B950" s="176" t="str">
        <f t="shared" si="96"/>
        <v>1500M--</v>
      </c>
      <c r="C950" s="161"/>
      <c r="D950" s="161"/>
      <c r="E950" s="162"/>
      <c r="F950" s="163"/>
      <c r="G950" s="168"/>
      <c r="H950" s="164" t="s">
        <v>229</v>
      </c>
      <c r="I950" s="216"/>
      <c r="J950" s="166"/>
      <c r="K950" s="166"/>
      <c r="L950" s="167"/>
    </row>
    <row r="951" spans="1:12" s="102" customFormat="1" ht="28.5" hidden="1" customHeight="1">
      <c r="A951" s="66">
        <v>6</v>
      </c>
      <c r="B951" s="176" t="str">
        <f t="shared" si="96"/>
        <v>5000M--</v>
      </c>
      <c r="C951" s="161"/>
      <c r="D951" s="161"/>
      <c r="E951" s="162"/>
      <c r="F951" s="163"/>
      <c r="G951" s="168"/>
      <c r="H951" s="164" t="s">
        <v>355</v>
      </c>
      <c r="I951" s="216"/>
      <c r="J951" s="166"/>
      <c r="K951" s="166"/>
      <c r="L951" s="167"/>
    </row>
    <row r="952" spans="1:12" s="102" customFormat="1" ht="28.5" hidden="1" customHeight="1">
      <c r="A952" s="66">
        <v>7</v>
      </c>
      <c r="B952" s="176" t="str">
        <f t="shared" si="96"/>
        <v>110M.ENG--</v>
      </c>
      <c r="C952" s="161"/>
      <c r="D952" s="161"/>
      <c r="E952" s="162"/>
      <c r="F952" s="163"/>
      <c r="G952" s="168"/>
      <c r="H952" s="164" t="s">
        <v>492</v>
      </c>
      <c r="I952" s="216"/>
      <c r="J952" s="166"/>
      <c r="K952" s="166"/>
      <c r="L952" s="167"/>
    </row>
    <row r="953" spans="1:12" s="102" customFormat="1" ht="28.5" hidden="1" customHeight="1">
      <c r="A953" s="66">
        <v>8</v>
      </c>
      <c r="B953" s="176" t="str">
        <f t="shared" si="96"/>
        <v>400M.ENG--</v>
      </c>
      <c r="C953" s="161"/>
      <c r="D953" s="161"/>
      <c r="E953" s="162"/>
      <c r="F953" s="163"/>
      <c r="G953" s="168"/>
      <c r="H953" s="164" t="s">
        <v>353</v>
      </c>
      <c r="I953" s="216"/>
      <c r="J953" s="166"/>
      <c r="K953" s="166"/>
      <c r="L953" s="167"/>
    </row>
    <row r="954" spans="1:12" s="102" customFormat="1" ht="28.5" hidden="1" customHeight="1">
      <c r="A954" s="66">
        <v>9</v>
      </c>
      <c r="B954" s="176" t="str">
        <f t="shared" si="96"/>
        <v>3000M.ENG--</v>
      </c>
      <c r="C954" s="161"/>
      <c r="D954" s="161"/>
      <c r="E954" s="162"/>
      <c r="F954" s="163"/>
      <c r="G954" s="168"/>
      <c r="H954" s="164" t="s">
        <v>356</v>
      </c>
      <c r="I954" s="165"/>
      <c r="J954" s="166"/>
      <c r="K954" s="166"/>
      <c r="L954" s="167"/>
    </row>
    <row r="955" spans="1:12" s="102" customFormat="1" ht="28.5" hidden="1" customHeight="1">
      <c r="A955" s="66">
        <v>10</v>
      </c>
      <c r="B955" s="176" t="str">
        <f t="shared" ref="B955:B962" si="97">CONCATENATE(H955,"-",L955)</f>
        <v>GÜLLE-</v>
      </c>
      <c r="C955" s="161"/>
      <c r="D955" s="161"/>
      <c r="E955" s="162"/>
      <c r="F955" s="163"/>
      <c r="G955" s="168"/>
      <c r="H955" s="164" t="s">
        <v>230</v>
      </c>
      <c r="I955" s="165"/>
      <c r="J955" s="166"/>
      <c r="K955" s="166"/>
      <c r="L955" s="167"/>
    </row>
    <row r="956" spans="1:12" s="102" customFormat="1" ht="28.5" hidden="1" customHeight="1">
      <c r="A956" s="66">
        <v>11</v>
      </c>
      <c r="B956" s="176" t="str">
        <f t="shared" si="97"/>
        <v>DİSK-</v>
      </c>
      <c r="C956" s="161"/>
      <c r="D956" s="161"/>
      <c r="E956" s="162"/>
      <c r="F956" s="163"/>
      <c r="G956" s="168"/>
      <c r="H956" s="164" t="s">
        <v>231</v>
      </c>
      <c r="I956" s="165"/>
      <c r="J956" s="166"/>
      <c r="K956" s="166"/>
      <c r="L956" s="167"/>
    </row>
    <row r="957" spans="1:12" s="102" customFormat="1" ht="28.5" hidden="1" customHeight="1">
      <c r="A957" s="66">
        <v>12</v>
      </c>
      <c r="B957" s="176" t="str">
        <f t="shared" si="97"/>
        <v>CİRİT-</v>
      </c>
      <c r="C957" s="161"/>
      <c r="D957" s="161"/>
      <c r="E957" s="162"/>
      <c r="F957" s="163"/>
      <c r="G957" s="168"/>
      <c r="H957" s="164" t="s">
        <v>232</v>
      </c>
      <c r="I957" s="165"/>
      <c r="J957" s="166"/>
      <c r="K957" s="166"/>
      <c r="L957" s="167"/>
    </row>
    <row r="958" spans="1:12" s="102" customFormat="1" ht="28.5" hidden="1" customHeight="1">
      <c r="A958" s="66">
        <v>13</v>
      </c>
      <c r="B958" s="176" t="str">
        <f t="shared" si="97"/>
        <v>ÇEKİÇ-</v>
      </c>
      <c r="C958" s="161"/>
      <c r="D958" s="161"/>
      <c r="E958" s="162"/>
      <c r="F958" s="163"/>
      <c r="G958" s="168"/>
      <c r="H958" s="164" t="s">
        <v>357</v>
      </c>
      <c r="I958" s="165"/>
      <c r="J958" s="166"/>
      <c r="K958" s="166"/>
      <c r="L958" s="167"/>
    </row>
    <row r="959" spans="1:12" s="102" customFormat="1" ht="28.5" hidden="1" customHeight="1">
      <c r="A959" s="66">
        <v>14</v>
      </c>
      <c r="B959" s="176" t="str">
        <f t="shared" si="97"/>
        <v>UZUN-</v>
      </c>
      <c r="C959" s="161"/>
      <c r="D959" s="161"/>
      <c r="E959" s="162"/>
      <c r="F959" s="163"/>
      <c r="G959" s="168"/>
      <c r="H959" s="164" t="s">
        <v>65</v>
      </c>
      <c r="I959" s="165"/>
      <c r="J959" s="166"/>
      <c r="K959" s="166"/>
      <c r="L959" s="167"/>
    </row>
    <row r="960" spans="1:12" s="102" customFormat="1" ht="28.5" hidden="1" customHeight="1">
      <c r="A960" s="66">
        <v>15</v>
      </c>
      <c r="B960" s="176" t="str">
        <f t="shared" si="97"/>
        <v>ÜÇADIM-</v>
      </c>
      <c r="C960" s="161"/>
      <c r="D960" s="161"/>
      <c r="E960" s="162"/>
      <c r="F960" s="163"/>
      <c r="G960" s="168"/>
      <c r="H960" s="164" t="s">
        <v>315</v>
      </c>
      <c r="I960" s="165"/>
      <c r="J960" s="166"/>
      <c r="K960" s="166"/>
      <c r="L960" s="167"/>
    </row>
    <row r="961" spans="1:12" s="102" customFormat="1" ht="28.5" hidden="1" customHeight="1">
      <c r="A961" s="66">
        <v>16</v>
      </c>
      <c r="B961" s="176" t="str">
        <f t="shared" si="97"/>
        <v>YÜKSEK-</v>
      </c>
      <c r="C961" s="161"/>
      <c r="D961" s="161"/>
      <c r="E961" s="162"/>
      <c r="F961" s="163"/>
      <c r="G961" s="168"/>
      <c r="H961" s="164" t="s">
        <v>66</v>
      </c>
      <c r="I961" s="165"/>
      <c r="J961" s="166"/>
      <c r="K961" s="166"/>
      <c r="L961" s="167"/>
    </row>
    <row r="962" spans="1:12" s="102" customFormat="1" ht="28.5" hidden="1" customHeight="1">
      <c r="A962" s="66">
        <v>17</v>
      </c>
      <c r="B962" s="219" t="str">
        <f t="shared" si="97"/>
        <v>SIRIK-</v>
      </c>
      <c r="C962" s="212"/>
      <c r="D962" s="212"/>
      <c r="E962" s="213"/>
      <c r="F962" s="214"/>
      <c r="G962" s="168"/>
      <c r="H962" s="215" t="s">
        <v>316</v>
      </c>
      <c r="I962" s="216"/>
      <c r="J962" s="217"/>
      <c r="K962" s="217"/>
      <c r="L962" s="218"/>
    </row>
    <row r="963" spans="1:12" s="102" customFormat="1" ht="63" hidden="1" customHeight="1">
      <c r="A963" s="66">
        <v>18</v>
      </c>
      <c r="B963" s="219" t="str">
        <f t="shared" ref="B963:B973" si="98">CONCATENATE(H963,"-",J963,"-",K963)</f>
        <v>4X100M--</v>
      </c>
      <c r="C963" s="212"/>
      <c r="D963" s="212"/>
      <c r="E963" s="213"/>
      <c r="F963" s="214"/>
      <c r="G963" s="168"/>
      <c r="H963" s="215" t="s">
        <v>358</v>
      </c>
      <c r="I963" s="216"/>
      <c r="J963" s="217"/>
      <c r="K963" s="217"/>
      <c r="L963" s="218"/>
    </row>
    <row r="964" spans="1:12" s="102" customFormat="1" ht="63" hidden="1" customHeight="1">
      <c r="A964" s="66">
        <v>19</v>
      </c>
      <c r="B964" s="219" t="str">
        <f t="shared" si="98"/>
        <v>4X400M--</v>
      </c>
      <c r="C964" s="212"/>
      <c r="D964" s="212"/>
      <c r="E964" s="213"/>
      <c r="F964" s="214"/>
      <c r="G964" s="168"/>
      <c r="H964" s="215" t="s">
        <v>359</v>
      </c>
      <c r="I964" s="216"/>
      <c r="J964" s="217"/>
      <c r="K964" s="217"/>
      <c r="L964" s="218"/>
    </row>
    <row r="965" spans="1:12" s="102" customFormat="1" ht="28.5" hidden="1" customHeight="1">
      <c r="A965" s="66">
        <v>1</v>
      </c>
      <c r="B965" s="176" t="str">
        <f t="shared" si="98"/>
        <v>100M--</v>
      </c>
      <c r="C965" s="161"/>
      <c r="D965" s="161"/>
      <c r="E965" s="162"/>
      <c r="F965" s="163"/>
      <c r="G965" s="168"/>
      <c r="H965" s="164" t="s">
        <v>146</v>
      </c>
      <c r="I965" s="216"/>
      <c r="J965" s="166"/>
      <c r="K965" s="166"/>
      <c r="L965" s="167"/>
    </row>
    <row r="966" spans="1:12" s="102" customFormat="1" ht="28.5" hidden="1" customHeight="1">
      <c r="A966" s="66">
        <v>2</v>
      </c>
      <c r="B966" s="176" t="str">
        <f t="shared" si="98"/>
        <v>200M--</v>
      </c>
      <c r="C966" s="161"/>
      <c r="D966" s="161"/>
      <c r="E966" s="162"/>
      <c r="F966" s="163"/>
      <c r="G966" s="168"/>
      <c r="H966" s="164" t="s">
        <v>313</v>
      </c>
      <c r="I966" s="216"/>
      <c r="J966" s="166"/>
      <c r="K966" s="166"/>
      <c r="L966" s="167"/>
    </row>
    <row r="967" spans="1:12" s="102" customFormat="1" ht="28.5" hidden="1" customHeight="1">
      <c r="A967" s="66">
        <v>3</v>
      </c>
      <c r="B967" s="176" t="str">
        <f t="shared" si="98"/>
        <v>400M--</v>
      </c>
      <c r="C967" s="161"/>
      <c r="D967" s="161"/>
      <c r="E967" s="162"/>
      <c r="F967" s="163"/>
      <c r="G967" s="168"/>
      <c r="H967" s="164" t="s">
        <v>314</v>
      </c>
      <c r="I967" s="216"/>
      <c r="J967" s="166"/>
      <c r="K967" s="166"/>
      <c r="L967" s="167"/>
    </row>
    <row r="968" spans="1:12" s="102" customFormat="1" ht="28.5" hidden="1" customHeight="1">
      <c r="A968" s="66">
        <v>4</v>
      </c>
      <c r="B968" s="176" t="str">
        <f t="shared" si="98"/>
        <v>800M--</v>
      </c>
      <c r="C968" s="161"/>
      <c r="D968" s="161"/>
      <c r="E968" s="162"/>
      <c r="F968" s="163"/>
      <c r="G968" s="168"/>
      <c r="H968" s="164" t="s">
        <v>120</v>
      </c>
      <c r="I968" s="216"/>
      <c r="J968" s="166"/>
      <c r="K968" s="166"/>
      <c r="L968" s="167"/>
    </row>
    <row r="969" spans="1:12" s="102" customFormat="1" ht="28.5" hidden="1" customHeight="1">
      <c r="A969" s="66">
        <v>5</v>
      </c>
      <c r="B969" s="176" t="str">
        <f t="shared" si="98"/>
        <v>1500M--</v>
      </c>
      <c r="C969" s="161"/>
      <c r="D969" s="161"/>
      <c r="E969" s="162"/>
      <c r="F969" s="163"/>
      <c r="G969" s="168"/>
      <c r="H969" s="164" t="s">
        <v>229</v>
      </c>
      <c r="I969" s="216"/>
      <c r="J969" s="166"/>
      <c r="K969" s="166"/>
      <c r="L969" s="167"/>
    </row>
    <row r="970" spans="1:12" s="102" customFormat="1" ht="28.5" hidden="1" customHeight="1">
      <c r="A970" s="66">
        <v>6</v>
      </c>
      <c r="B970" s="176" t="str">
        <f t="shared" si="98"/>
        <v>5000M--</v>
      </c>
      <c r="C970" s="161"/>
      <c r="D970" s="161"/>
      <c r="E970" s="162"/>
      <c r="F970" s="163"/>
      <c r="G970" s="168"/>
      <c r="H970" s="164" t="s">
        <v>355</v>
      </c>
      <c r="I970" s="216"/>
      <c r="J970" s="166"/>
      <c r="K970" s="166"/>
      <c r="L970" s="167"/>
    </row>
    <row r="971" spans="1:12" s="102" customFormat="1" ht="28.5" hidden="1" customHeight="1">
      <c r="A971" s="66">
        <v>7</v>
      </c>
      <c r="B971" s="176" t="str">
        <f t="shared" si="98"/>
        <v>110M.ENG--</v>
      </c>
      <c r="C971" s="161"/>
      <c r="D971" s="161"/>
      <c r="E971" s="162"/>
      <c r="F971" s="163"/>
      <c r="G971" s="168"/>
      <c r="H971" s="164" t="s">
        <v>492</v>
      </c>
      <c r="I971" s="216"/>
      <c r="J971" s="166"/>
      <c r="K971" s="166"/>
      <c r="L971" s="167"/>
    </row>
    <row r="972" spans="1:12" s="102" customFormat="1" ht="28.5" hidden="1" customHeight="1">
      <c r="A972" s="66">
        <v>8</v>
      </c>
      <c r="B972" s="176" t="str">
        <f t="shared" si="98"/>
        <v>400M.ENG--</v>
      </c>
      <c r="C972" s="161"/>
      <c r="D972" s="161"/>
      <c r="E972" s="162"/>
      <c r="F972" s="163"/>
      <c r="G972" s="168"/>
      <c r="H972" s="164" t="s">
        <v>353</v>
      </c>
      <c r="I972" s="216"/>
      <c r="J972" s="166"/>
      <c r="K972" s="166"/>
      <c r="L972" s="167"/>
    </row>
    <row r="973" spans="1:12" s="102" customFormat="1" ht="28.5" hidden="1" customHeight="1">
      <c r="A973" s="66">
        <v>9</v>
      </c>
      <c r="B973" s="176" t="str">
        <f t="shared" si="98"/>
        <v>3000M.ENG--</v>
      </c>
      <c r="C973" s="161"/>
      <c r="D973" s="161"/>
      <c r="E973" s="162"/>
      <c r="F973" s="163"/>
      <c r="G973" s="168"/>
      <c r="H973" s="164" t="s">
        <v>356</v>
      </c>
      <c r="I973" s="165"/>
      <c r="J973" s="166"/>
      <c r="K973" s="166"/>
      <c r="L973" s="167"/>
    </row>
    <row r="974" spans="1:12" s="102" customFormat="1" ht="28.5" hidden="1" customHeight="1">
      <c r="A974" s="66">
        <v>10</v>
      </c>
      <c r="B974" s="176" t="str">
        <f t="shared" ref="B974:B981" si="99">CONCATENATE(H974,"-",L974)</f>
        <v>GÜLLE-</v>
      </c>
      <c r="C974" s="161"/>
      <c r="D974" s="161"/>
      <c r="E974" s="162"/>
      <c r="F974" s="163"/>
      <c r="G974" s="168"/>
      <c r="H974" s="164" t="s">
        <v>230</v>
      </c>
      <c r="I974" s="165"/>
      <c r="J974" s="166"/>
      <c r="K974" s="166"/>
      <c r="L974" s="167"/>
    </row>
    <row r="975" spans="1:12" s="102" customFormat="1" ht="28.5" hidden="1" customHeight="1">
      <c r="A975" s="66">
        <v>11</v>
      </c>
      <c r="B975" s="176" t="str">
        <f t="shared" si="99"/>
        <v>DİSK-</v>
      </c>
      <c r="C975" s="161"/>
      <c r="D975" s="161"/>
      <c r="E975" s="162"/>
      <c r="F975" s="163"/>
      <c r="G975" s="168"/>
      <c r="H975" s="164" t="s">
        <v>231</v>
      </c>
      <c r="I975" s="165"/>
      <c r="J975" s="166"/>
      <c r="K975" s="166"/>
      <c r="L975" s="167"/>
    </row>
    <row r="976" spans="1:12" s="102" customFormat="1" ht="28.5" hidden="1" customHeight="1">
      <c r="A976" s="66">
        <v>12</v>
      </c>
      <c r="B976" s="176" t="str">
        <f t="shared" si="99"/>
        <v>CİRİT-</v>
      </c>
      <c r="C976" s="161"/>
      <c r="D976" s="161"/>
      <c r="E976" s="162"/>
      <c r="F976" s="163"/>
      <c r="G976" s="168"/>
      <c r="H976" s="164" t="s">
        <v>232</v>
      </c>
      <c r="I976" s="165"/>
      <c r="J976" s="166"/>
      <c r="K976" s="166"/>
      <c r="L976" s="167"/>
    </row>
    <row r="977" spans="1:12" s="102" customFormat="1" ht="28.5" hidden="1" customHeight="1">
      <c r="A977" s="66">
        <v>13</v>
      </c>
      <c r="B977" s="176" t="str">
        <f t="shared" si="99"/>
        <v>ÇEKİÇ-</v>
      </c>
      <c r="C977" s="161"/>
      <c r="D977" s="161"/>
      <c r="E977" s="162"/>
      <c r="F977" s="163"/>
      <c r="G977" s="168"/>
      <c r="H977" s="164" t="s">
        <v>357</v>
      </c>
      <c r="I977" s="165"/>
      <c r="J977" s="166"/>
      <c r="K977" s="166"/>
      <c r="L977" s="167"/>
    </row>
    <row r="978" spans="1:12" s="102" customFormat="1" ht="28.5" hidden="1" customHeight="1">
      <c r="A978" s="66">
        <v>14</v>
      </c>
      <c r="B978" s="176" t="str">
        <f t="shared" si="99"/>
        <v>UZUN-</v>
      </c>
      <c r="C978" s="161"/>
      <c r="D978" s="161"/>
      <c r="E978" s="162"/>
      <c r="F978" s="163"/>
      <c r="G978" s="168"/>
      <c r="H978" s="164" t="s">
        <v>65</v>
      </c>
      <c r="I978" s="165"/>
      <c r="J978" s="166"/>
      <c r="K978" s="166"/>
      <c r="L978" s="167"/>
    </row>
    <row r="979" spans="1:12" s="102" customFormat="1" ht="28.5" hidden="1" customHeight="1">
      <c r="A979" s="66">
        <v>15</v>
      </c>
      <c r="B979" s="176" t="str">
        <f t="shared" si="99"/>
        <v>ÜÇADIM-</v>
      </c>
      <c r="C979" s="161"/>
      <c r="D979" s="161"/>
      <c r="E979" s="162"/>
      <c r="F979" s="163"/>
      <c r="G979" s="168"/>
      <c r="H979" s="164" t="s">
        <v>315</v>
      </c>
      <c r="I979" s="165"/>
      <c r="J979" s="166"/>
      <c r="K979" s="166"/>
      <c r="L979" s="167"/>
    </row>
    <row r="980" spans="1:12" s="102" customFormat="1" ht="28.5" hidden="1" customHeight="1">
      <c r="A980" s="66">
        <v>16</v>
      </c>
      <c r="B980" s="176" t="str">
        <f t="shared" si="99"/>
        <v>YÜKSEK-</v>
      </c>
      <c r="C980" s="161"/>
      <c r="D980" s="161"/>
      <c r="E980" s="162"/>
      <c r="F980" s="163"/>
      <c r="G980" s="168"/>
      <c r="H980" s="164" t="s">
        <v>66</v>
      </c>
      <c r="I980" s="165"/>
      <c r="J980" s="166"/>
      <c r="K980" s="166"/>
      <c r="L980" s="167"/>
    </row>
    <row r="981" spans="1:12" s="102" customFormat="1" ht="28.5" hidden="1" customHeight="1">
      <c r="A981" s="66">
        <v>17</v>
      </c>
      <c r="B981" s="219" t="str">
        <f t="shared" si="99"/>
        <v>SIRIK-</v>
      </c>
      <c r="C981" s="212"/>
      <c r="D981" s="212"/>
      <c r="E981" s="213"/>
      <c r="F981" s="214"/>
      <c r="G981" s="168"/>
      <c r="H981" s="215" t="s">
        <v>316</v>
      </c>
      <c r="I981" s="216"/>
      <c r="J981" s="217"/>
      <c r="K981" s="217"/>
      <c r="L981" s="218"/>
    </row>
    <row r="982" spans="1:12" s="102" customFormat="1" ht="63" hidden="1" customHeight="1">
      <c r="A982" s="66">
        <v>18</v>
      </c>
      <c r="B982" s="219" t="str">
        <f t="shared" ref="B982:B992" si="100">CONCATENATE(H982,"-",J982,"-",K982)</f>
        <v>4X100M--</v>
      </c>
      <c r="C982" s="212"/>
      <c r="D982" s="212"/>
      <c r="E982" s="213"/>
      <c r="F982" s="214"/>
      <c r="G982" s="168"/>
      <c r="H982" s="215" t="s">
        <v>358</v>
      </c>
      <c r="I982" s="216"/>
      <c r="J982" s="217"/>
      <c r="K982" s="217"/>
      <c r="L982" s="218"/>
    </row>
    <row r="983" spans="1:12" s="102" customFormat="1" ht="63" hidden="1" customHeight="1">
      <c r="A983" s="66">
        <v>19</v>
      </c>
      <c r="B983" s="219" t="str">
        <f t="shared" si="100"/>
        <v>4X400M--</v>
      </c>
      <c r="C983" s="212"/>
      <c r="D983" s="212"/>
      <c r="E983" s="213"/>
      <c r="F983" s="214"/>
      <c r="G983" s="168"/>
      <c r="H983" s="215" t="s">
        <v>359</v>
      </c>
      <c r="I983" s="216"/>
      <c r="J983" s="217"/>
      <c r="K983" s="217"/>
      <c r="L983" s="218"/>
    </row>
    <row r="984" spans="1:12" s="102" customFormat="1" ht="28.5" hidden="1" customHeight="1">
      <c r="A984" s="66">
        <v>1</v>
      </c>
      <c r="B984" s="176" t="str">
        <f t="shared" si="100"/>
        <v>100M--</v>
      </c>
      <c r="C984" s="161"/>
      <c r="D984" s="161"/>
      <c r="E984" s="162"/>
      <c r="F984" s="163"/>
      <c r="G984" s="168"/>
      <c r="H984" s="164" t="s">
        <v>146</v>
      </c>
      <c r="I984" s="216"/>
      <c r="J984" s="166"/>
      <c r="K984" s="166"/>
      <c r="L984" s="167"/>
    </row>
    <row r="985" spans="1:12" s="102" customFormat="1" ht="28.5" hidden="1" customHeight="1">
      <c r="A985" s="66">
        <v>2</v>
      </c>
      <c r="B985" s="176" t="str">
        <f t="shared" si="100"/>
        <v>200M--</v>
      </c>
      <c r="C985" s="161"/>
      <c r="D985" s="161"/>
      <c r="E985" s="162"/>
      <c r="F985" s="163"/>
      <c r="G985" s="168"/>
      <c r="H985" s="164" t="s">
        <v>313</v>
      </c>
      <c r="I985" s="216"/>
      <c r="J985" s="166"/>
      <c r="K985" s="166"/>
      <c r="L985" s="167"/>
    </row>
    <row r="986" spans="1:12" s="102" customFormat="1" ht="28.5" hidden="1" customHeight="1">
      <c r="A986" s="66">
        <v>3</v>
      </c>
      <c r="B986" s="176" t="str">
        <f t="shared" si="100"/>
        <v>400M--</v>
      </c>
      <c r="C986" s="161"/>
      <c r="D986" s="161"/>
      <c r="E986" s="162"/>
      <c r="F986" s="163"/>
      <c r="G986" s="168"/>
      <c r="H986" s="164" t="s">
        <v>314</v>
      </c>
      <c r="I986" s="216"/>
      <c r="J986" s="166"/>
      <c r="K986" s="166"/>
      <c r="L986" s="167"/>
    </row>
    <row r="987" spans="1:12" s="102" customFormat="1" ht="28.5" hidden="1" customHeight="1">
      <c r="A987" s="66">
        <v>4</v>
      </c>
      <c r="B987" s="176" t="str">
        <f t="shared" si="100"/>
        <v>800M--</v>
      </c>
      <c r="C987" s="161"/>
      <c r="D987" s="161"/>
      <c r="E987" s="162"/>
      <c r="F987" s="163"/>
      <c r="G987" s="168"/>
      <c r="H987" s="164" t="s">
        <v>120</v>
      </c>
      <c r="I987" s="216"/>
      <c r="J987" s="166"/>
      <c r="K987" s="166"/>
      <c r="L987" s="167"/>
    </row>
    <row r="988" spans="1:12" s="102" customFormat="1" ht="28.5" hidden="1" customHeight="1">
      <c r="A988" s="66">
        <v>5</v>
      </c>
      <c r="B988" s="176" t="str">
        <f t="shared" si="100"/>
        <v>1500M--</v>
      </c>
      <c r="C988" s="161"/>
      <c r="D988" s="161"/>
      <c r="E988" s="162"/>
      <c r="F988" s="163"/>
      <c r="G988" s="168"/>
      <c r="H988" s="164" t="s">
        <v>229</v>
      </c>
      <c r="I988" s="216"/>
      <c r="J988" s="166"/>
      <c r="K988" s="166"/>
      <c r="L988" s="167"/>
    </row>
    <row r="989" spans="1:12" s="102" customFormat="1" ht="28.5" hidden="1" customHeight="1">
      <c r="A989" s="66">
        <v>6</v>
      </c>
      <c r="B989" s="176" t="str">
        <f t="shared" si="100"/>
        <v>5000M--</v>
      </c>
      <c r="C989" s="161"/>
      <c r="D989" s="161"/>
      <c r="E989" s="162"/>
      <c r="F989" s="163"/>
      <c r="G989" s="168"/>
      <c r="H989" s="164" t="s">
        <v>355</v>
      </c>
      <c r="I989" s="216"/>
      <c r="J989" s="166"/>
      <c r="K989" s="166"/>
      <c r="L989" s="167"/>
    </row>
    <row r="990" spans="1:12" s="102" customFormat="1" ht="28.5" hidden="1" customHeight="1">
      <c r="A990" s="66">
        <v>7</v>
      </c>
      <c r="B990" s="176" t="str">
        <f t="shared" si="100"/>
        <v>110M.ENG--</v>
      </c>
      <c r="C990" s="161"/>
      <c r="D990" s="161"/>
      <c r="E990" s="162"/>
      <c r="F990" s="163"/>
      <c r="G990" s="168"/>
      <c r="H990" s="164" t="s">
        <v>492</v>
      </c>
      <c r="I990" s="216"/>
      <c r="J990" s="166"/>
      <c r="K990" s="166"/>
      <c r="L990" s="167"/>
    </row>
    <row r="991" spans="1:12" s="102" customFormat="1" ht="28.5" hidden="1" customHeight="1">
      <c r="A991" s="66">
        <v>8</v>
      </c>
      <c r="B991" s="176" t="str">
        <f t="shared" si="100"/>
        <v>400M.ENG--</v>
      </c>
      <c r="C991" s="161"/>
      <c r="D991" s="161"/>
      <c r="E991" s="162"/>
      <c r="F991" s="163"/>
      <c r="G991" s="168"/>
      <c r="H991" s="164" t="s">
        <v>353</v>
      </c>
      <c r="I991" s="216"/>
      <c r="J991" s="166"/>
      <c r="K991" s="166"/>
      <c r="L991" s="167"/>
    </row>
    <row r="992" spans="1:12" s="102" customFormat="1" ht="28.5" hidden="1" customHeight="1">
      <c r="A992" s="66">
        <v>9</v>
      </c>
      <c r="B992" s="176" t="str">
        <f t="shared" si="100"/>
        <v>3000M.ENG--</v>
      </c>
      <c r="C992" s="161"/>
      <c r="D992" s="161"/>
      <c r="E992" s="162"/>
      <c r="F992" s="163"/>
      <c r="G992" s="168"/>
      <c r="H992" s="164" t="s">
        <v>356</v>
      </c>
      <c r="I992" s="165"/>
      <c r="J992" s="166"/>
      <c r="K992" s="166"/>
      <c r="L992" s="167"/>
    </row>
    <row r="993" spans="1:12" s="102" customFormat="1" ht="28.5" hidden="1" customHeight="1">
      <c r="A993" s="66">
        <v>10</v>
      </c>
      <c r="B993" s="176" t="str">
        <f t="shared" ref="B993:B1000" si="101">CONCATENATE(H993,"-",L993)</f>
        <v>GÜLLE-</v>
      </c>
      <c r="C993" s="161"/>
      <c r="D993" s="161"/>
      <c r="E993" s="162"/>
      <c r="F993" s="163"/>
      <c r="G993" s="168"/>
      <c r="H993" s="164" t="s">
        <v>230</v>
      </c>
      <c r="I993" s="165"/>
      <c r="J993" s="166"/>
      <c r="K993" s="166"/>
      <c r="L993" s="167"/>
    </row>
    <row r="994" spans="1:12" s="102" customFormat="1" ht="28.5" hidden="1" customHeight="1">
      <c r="A994" s="66">
        <v>11</v>
      </c>
      <c r="B994" s="176" t="str">
        <f t="shared" si="101"/>
        <v>DİSK-</v>
      </c>
      <c r="C994" s="161"/>
      <c r="D994" s="161"/>
      <c r="E994" s="162"/>
      <c r="F994" s="163"/>
      <c r="G994" s="168"/>
      <c r="H994" s="164" t="s">
        <v>231</v>
      </c>
      <c r="I994" s="165"/>
      <c r="J994" s="166"/>
      <c r="K994" s="166"/>
      <c r="L994" s="167"/>
    </row>
    <row r="995" spans="1:12" s="102" customFormat="1" ht="28.5" hidden="1" customHeight="1">
      <c r="A995" s="66">
        <v>12</v>
      </c>
      <c r="B995" s="176" t="str">
        <f t="shared" si="101"/>
        <v>CİRİT-</v>
      </c>
      <c r="C995" s="161"/>
      <c r="D995" s="161"/>
      <c r="E995" s="162"/>
      <c r="F995" s="163"/>
      <c r="G995" s="168"/>
      <c r="H995" s="164" t="s">
        <v>232</v>
      </c>
      <c r="I995" s="165"/>
      <c r="J995" s="166"/>
      <c r="K995" s="166"/>
      <c r="L995" s="167"/>
    </row>
    <row r="996" spans="1:12" s="102" customFormat="1" ht="28.5" hidden="1" customHeight="1">
      <c r="A996" s="66">
        <v>13</v>
      </c>
      <c r="B996" s="176" t="str">
        <f t="shared" si="101"/>
        <v>ÇEKİÇ-</v>
      </c>
      <c r="C996" s="161"/>
      <c r="D996" s="161"/>
      <c r="E996" s="162"/>
      <c r="F996" s="163"/>
      <c r="G996" s="168"/>
      <c r="H996" s="164" t="s">
        <v>357</v>
      </c>
      <c r="I996" s="165"/>
      <c r="J996" s="166"/>
      <c r="K996" s="166"/>
      <c r="L996" s="167"/>
    </row>
    <row r="997" spans="1:12" s="102" customFormat="1" ht="28.5" hidden="1" customHeight="1">
      <c r="A997" s="66">
        <v>14</v>
      </c>
      <c r="B997" s="176" t="str">
        <f t="shared" si="101"/>
        <v>UZUN-</v>
      </c>
      <c r="C997" s="161"/>
      <c r="D997" s="161"/>
      <c r="E997" s="162"/>
      <c r="F997" s="163"/>
      <c r="G997" s="168"/>
      <c r="H997" s="164" t="s">
        <v>65</v>
      </c>
      <c r="I997" s="165"/>
      <c r="J997" s="166"/>
      <c r="K997" s="166"/>
      <c r="L997" s="167"/>
    </row>
    <row r="998" spans="1:12" s="102" customFormat="1" ht="28.5" hidden="1" customHeight="1">
      <c r="A998" s="66">
        <v>15</v>
      </c>
      <c r="B998" s="176" t="str">
        <f t="shared" si="101"/>
        <v>ÜÇADIM-</v>
      </c>
      <c r="C998" s="161"/>
      <c r="D998" s="161"/>
      <c r="E998" s="162"/>
      <c r="F998" s="163"/>
      <c r="G998" s="168"/>
      <c r="H998" s="164" t="s">
        <v>315</v>
      </c>
      <c r="I998" s="165"/>
      <c r="J998" s="166"/>
      <c r="K998" s="166"/>
      <c r="L998" s="167"/>
    </row>
    <row r="999" spans="1:12" s="102" customFormat="1" ht="28.5" hidden="1" customHeight="1">
      <c r="A999" s="66">
        <v>16</v>
      </c>
      <c r="B999" s="176" t="str">
        <f t="shared" si="101"/>
        <v>YÜKSEK-</v>
      </c>
      <c r="C999" s="161"/>
      <c r="D999" s="161"/>
      <c r="E999" s="162"/>
      <c r="F999" s="163"/>
      <c r="G999" s="168"/>
      <c r="H999" s="164" t="s">
        <v>66</v>
      </c>
      <c r="I999" s="165"/>
      <c r="J999" s="166"/>
      <c r="K999" s="166"/>
      <c r="L999" s="167"/>
    </row>
    <row r="1000" spans="1:12" s="102" customFormat="1" ht="28.5" hidden="1" customHeight="1">
      <c r="A1000" s="66">
        <v>17</v>
      </c>
      <c r="B1000" s="219" t="str">
        <f t="shared" si="101"/>
        <v>SIRIK-</v>
      </c>
      <c r="C1000" s="212"/>
      <c r="D1000" s="212"/>
      <c r="E1000" s="213"/>
      <c r="F1000" s="214"/>
      <c r="G1000" s="168"/>
      <c r="H1000" s="215" t="s">
        <v>316</v>
      </c>
      <c r="I1000" s="216"/>
      <c r="J1000" s="217"/>
      <c r="K1000" s="217"/>
      <c r="L1000" s="218"/>
    </row>
    <row r="1001" spans="1:12" s="102" customFormat="1" ht="63" hidden="1" customHeight="1">
      <c r="A1001" s="66">
        <v>18</v>
      </c>
      <c r="B1001" s="219" t="str">
        <f t="shared" ref="B1001:B1011" si="102">CONCATENATE(H1001,"-",J1001,"-",K1001)</f>
        <v>4X100M--</v>
      </c>
      <c r="C1001" s="212"/>
      <c r="D1001" s="212"/>
      <c r="E1001" s="213"/>
      <c r="F1001" s="214"/>
      <c r="G1001" s="168"/>
      <c r="H1001" s="215" t="s">
        <v>358</v>
      </c>
      <c r="I1001" s="216"/>
      <c r="J1001" s="217"/>
      <c r="K1001" s="217"/>
      <c r="L1001" s="218"/>
    </row>
    <row r="1002" spans="1:12" s="102" customFormat="1" ht="63" hidden="1" customHeight="1">
      <c r="A1002" s="66">
        <v>19</v>
      </c>
      <c r="B1002" s="219" t="str">
        <f t="shared" si="102"/>
        <v>4X400M--</v>
      </c>
      <c r="C1002" s="212"/>
      <c r="D1002" s="212"/>
      <c r="E1002" s="213"/>
      <c r="F1002" s="214"/>
      <c r="G1002" s="168"/>
      <c r="H1002" s="215" t="s">
        <v>359</v>
      </c>
      <c r="I1002" s="216"/>
      <c r="J1002" s="217"/>
      <c r="K1002" s="217"/>
      <c r="L1002" s="218"/>
    </row>
    <row r="1003" spans="1:12" s="102" customFormat="1" ht="28.5" hidden="1" customHeight="1">
      <c r="A1003" s="66">
        <v>1</v>
      </c>
      <c r="B1003" s="176" t="str">
        <f t="shared" si="102"/>
        <v>100M--</v>
      </c>
      <c r="C1003" s="161"/>
      <c r="D1003" s="161"/>
      <c r="E1003" s="162"/>
      <c r="F1003" s="163"/>
      <c r="G1003" s="168"/>
      <c r="H1003" s="164" t="s">
        <v>146</v>
      </c>
      <c r="I1003" s="216"/>
      <c r="J1003" s="166"/>
      <c r="K1003" s="166"/>
      <c r="L1003" s="167"/>
    </row>
    <row r="1004" spans="1:12" s="102" customFormat="1" ht="28.5" hidden="1" customHeight="1">
      <c r="A1004" s="66">
        <v>2</v>
      </c>
      <c r="B1004" s="176" t="str">
        <f t="shared" si="102"/>
        <v>200M--</v>
      </c>
      <c r="C1004" s="161"/>
      <c r="D1004" s="161"/>
      <c r="E1004" s="162"/>
      <c r="F1004" s="163"/>
      <c r="G1004" s="168"/>
      <c r="H1004" s="164" t="s">
        <v>313</v>
      </c>
      <c r="I1004" s="216"/>
      <c r="J1004" s="166"/>
      <c r="K1004" s="166"/>
      <c r="L1004" s="167"/>
    </row>
    <row r="1005" spans="1:12" s="102" customFormat="1" ht="28.5" hidden="1" customHeight="1">
      <c r="A1005" s="66">
        <v>3</v>
      </c>
      <c r="B1005" s="176" t="str">
        <f t="shared" si="102"/>
        <v>400M--</v>
      </c>
      <c r="C1005" s="161"/>
      <c r="D1005" s="161"/>
      <c r="E1005" s="162"/>
      <c r="F1005" s="163"/>
      <c r="G1005" s="168"/>
      <c r="H1005" s="164" t="s">
        <v>314</v>
      </c>
      <c r="I1005" s="216"/>
      <c r="J1005" s="166"/>
      <c r="K1005" s="166"/>
      <c r="L1005" s="167"/>
    </row>
    <row r="1006" spans="1:12" s="102" customFormat="1" ht="28.5" hidden="1" customHeight="1">
      <c r="A1006" s="66">
        <v>4</v>
      </c>
      <c r="B1006" s="176" t="str">
        <f t="shared" si="102"/>
        <v>800M--</v>
      </c>
      <c r="C1006" s="161"/>
      <c r="D1006" s="161"/>
      <c r="E1006" s="162"/>
      <c r="F1006" s="163"/>
      <c r="G1006" s="168"/>
      <c r="H1006" s="164" t="s">
        <v>120</v>
      </c>
      <c r="I1006" s="216"/>
      <c r="J1006" s="166"/>
      <c r="K1006" s="166"/>
      <c r="L1006" s="167"/>
    </row>
    <row r="1007" spans="1:12" s="102" customFormat="1" ht="28.5" hidden="1" customHeight="1">
      <c r="A1007" s="66">
        <v>5</v>
      </c>
      <c r="B1007" s="176" t="str">
        <f t="shared" si="102"/>
        <v>1500M--</v>
      </c>
      <c r="C1007" s="161"/>
      <c r="D1007" s="161"/>
      <c r="E1007" s="162"/>
      <c r="F1007" s="163"/>
      <c r="G1007" s="168"/>
      <c r="H1007" s="164" t="s">
        <v>229</v>
      </c>
      <c r="I1007" s="216"/>
      <c r="J1007" s="166"/>
      <c r="K1007" s="166"/>
      <c r="L1007" s="167"/>
    </row>
    <row r="1008" spans="1:12" s="102" customFormat="1" ht="28.5" hidden="1" customHeight="1">
      <c r="A1008" s="66">
        <v>6</v>
      </c>
      <c r="B1008" s="176" t="str">
        <f t="shared" si="102"/>
        <v>5000M--</v>
      </c>
      <c r="C1008" s="161"/>
      <c r="D1008" s="161"/>
      <c r="E1008" s="162"/>
      <c r="F1008" s="163"/>
      <c r="G1008" s="168"/>
      <c r="H1008" s="164" t="s">
        <v>355</v>
      </c>
      <c r="I1008" s="216"/>
      <c r="J1008" s="166"/>
      <c r="K1008" s="166"/>
      <c r="L1008" s="167"/>
    </row>
    <row r="1009" spans="1:12" s="102" customFormat="1" ht="28.5" hidden="1" customHeight="1">
      <c r="A1009" s="66">
        <v>7</v>
      </c>
      <c r="B1009" s="176" t="str">
        <f t="shared" si="102"/>
        <v>110M.ENG--</v>
      </c>
      <c r="C1009" s="161"/>
      <c r="D1009" s="161"/>
      <c r="E1009" s="162"/>
      <c r="F1009" s="163"/>
      <c r="G1009" s="168"/>
      <c r="H1009" s="164" t="s">
        <v>492</v>
      </c>
      <c r="I1009" s="216"/>
      <c r="J1009" s="166"/>
      <c r="K1009" s="166"/>
      <c r="L1009" s="167"/>
    </row>
    <row r="1010" spans="1:12" s="102" customFormat="1" ht="28.5" hidden="1" customHeight="1">
      <c r="A1010" s="66">
        <v>8</v>
      </c>
      <c r="B1010" s="176" t="str">
        <f t="shared" si="102"/>
        <v>400M.ENG--</v>
      </c>
      <c r="C1010" s="161"/>
      <c r="D1010" s="161"/>
      <c r="E1010" s="162"/>
      <c r="F1010" s="163"/>
      <c r="G1010" s="168"/>
      <c r="H1010" s="164" t="s">
        <v>353</v>
      </c>
      <c r="I1010" s="216"/>
      <c r="J1010" s="166"/>
      <c r="K1010" s="166"/>
      <c r="L1010" s="167"/>
    </row>
    <row r="1011" spans="1:12" s="102" customFormat="1" ht="28.5" hidden="1" customHeight="1">
      <c r="A1011" s="66">
        <v>9</v>
      </c>
      <c r="B1011" s="176" t="str">
        <f t="shared" si="102"/>
        <v>3000M.ENG--</v>
      </c>
      <c r="C1011" s="161"/>
      <c r="D1011" s="161"/>
      <c r="E1011" s="162"/>
      <c r="F1011" s="163"/>
      <c r="G1011" s="168"/>
      <c r="H1011" s="164" t="s">
        <v>356</v>
      </c>
      <c r="I1011" s="165"/>
      <c r="J1011" s="166"/>
      <c r="K1011" s="166"/>
      <c r="L1011" s="167"/>
    </row>
    <row r="1012" spans="1:12" s="102" customFormat="1" ht="28.5" hidden="1" customHeight="1">
      <c r="A1012" s="66">
        <v>10</v>
      </c>
      <c r="B1012" s="176" t="str">
        <f t="shared" ref="B1012:B1019" si="103">CONCATENATE(H1012,"-",L1012)</f>
        <v>GÜLLE-</v>
      </c>
      <c r="C1012" s="161"/>
      <c r="D1012" s="161"/>
      <c r="E1012" s="162"/>
      <c r="F1012" s="163"/>
      <c r="G1012" s="168"/>
      <c r="H1012" s="164" t="s">
        <v>230</v>
      </c>
      <c r="I1012" s="165"/>
      <c r="J1012" s="166"/>
      <c r="K1012" s="166"/>
      <c r="L1012" s="167"/>
    </row>
    <row r="1013" spans="1:12" s="102" customFormat="1" ht="28.5" hidden="1" customHeight="1">
      <c r="A1013" s="66">
        <v>11</v>
      </c>
      <c r="B1013" s="176" t="str">
        <f t="shared" si="103"/>
        <v>DİSK-</v>
      </c>
      <c r="C1013" s="161"/>
      <c r="D1013" s="161"/>
      <c r="E1013" s="162"/>
      <c r="F1013" s="163"/>
      <c r="G1013" s="168"/>
      <c r="H1013" s="164" t="s">
        <v>231</v>
      </c>
      <c r="I1013" s="165"/>
      <c r="J1013" s="166"/>
      <c r="K1013" s="166"/>
      <c r="L1013" s="167"/>
    </row>
    <row r="1014" spans="1:12" s="102" customFormat="1" ht="28.5" hidden="1" customHeight="1">
      <c r="A1014" s="66">
        <v>12</v>
      </c>
      <c r="B1014" s="176" t="str">
        <f t="shared" si="103"/>
        <v>CİRİT-</v>
      </c>
      <c r="C1014" s="161"/>
      <c r="D1014" s="161"/>
      <c r="E1014" s="162"/>
      <c r="F1014" s="163"/>
      <c r="G1014" s="168"/>
      <c r="H1014" s="164" t="s">
        <v>232</v>
      </c>
      <c r="I1014" s="165"/>
      <c r="J1014" s="166"/>
      <c r="K1014" s="166"/>
      <c r="L1014" s="167"/>
    </row>
    <row r="1015" spans="1:12" s="102" customFormat="1" ht="28.5" hidden="1" customHeight="1">
      <c r="A1015" s="66">
        <v>13</v>
      </c>
      <c r="B1015" s="176" t="str">
        <f t="shared" si="103"/>
        <v>ÇEKİÇ-</v>
      </c>
      <c r="C1015" s="161"/>
      <c r="D1015" s="161"/>
      <c r="E1015" s="162"/>
      <c r="F1015" s="163"/>
      <c r="G1015" s="168"/>
      <c r="H1015" s="164" t="s">
        <v>357</v>
      </c>
      <c r="I1015" s="165"/>
      <c r="J1015" s="166"/>
      <c r="K1015" s="166"/>
      <c r="L1015" s="167"/>
    </row>
    <row r="1016" spans="1:12" s="102" customFormat="1" ht="28.5" hidden="1" customHeight="1">
      <c r="A1016" s="66">
        <v>14</v>
      </c>
      <c r="B1016" s="176" t="str">
        <f t="shared" si="103"/>
        <v>UZUN-</v>
      </c>
      <c r="C1016" s="161"/>
      <c r="D1016" s="161"/>
      <c r="E1016" s="162"/>
      <c r="F1016" s="163"/>
      <c r="G1016" s="168"/>
      <c r="H1016" s="164" t="s">
        <v>65</v>
      </c>
      <c r="I1016" s="165"/>
      <c r="J1016" s="166"/>
      <c r="K1016" s="166"/>
      <c r="L1016" s="167"/>
    </row>
    <row r="1017" spans="1:12" s="102" customFormat="1" ht="28.5" hidden="1" customHeight="1">
      <c r="A1017" s="66">
        <v>15</v>
      </c>
      <c r="B1017" s="176" t="str">
        <f t="shared" si="103"/>
        <v>ÜÇADIM-</v>
      </c>
      <c r="C1017" s="161"/>
      <c r="D1017" s="161"/>
      <c r="E1017" s="162"/>
      <c r="F1017" s="163"/>
      <c r="G1017" s="168"/>
      <c r="H1017" s="164" t="s">
        <v>315</v>
      </c>
      <c r="I1017" s="165"/>
      <c r="J1017" s="166"/>
      <c r="K1017" s="166"/>
      <c r="L1017" s="167"/>
    </row>
    <row r="1018" spans="1:12" s="102" customFormat="1" ht="28.5" hidden="1" customHeight="1">
      <c r="A1018" s="66">
        <v>16</v>
      </c>
      <c r="B1018" s="176" t="str">
        <f t="shared" si="103"/>
        <v>YÜKSEK-</v>
      </c>
      <c r="C1018" s="161"/>
      <c r="D1018" s="161"/>
      <c r="E1018" s="162"/>
      <c r="F1018" s="163"/>
      <c r="G1018" s="168"/>
      <c r="H1018" s="164" t="s">
        <v>66</v>
      </c>
      <c r="I1018" s="165"/>
      <c r="J1018" s="166"/>
      <c r="K1018" s="166"/>
      <c r="L1018" s="167"/>
    </row>
    <row r="1019" spans="1:12" s="102" customFormat="1" ht="28.5" hidden="1" customHeight="1">
      <c r="A1019" s="66">
        <v>17</v>
      </c>
      <c r="B1019" s="219" t="str">
        <f t="shared" si="103"/>
        <v>SIRIK-</v>
      </c>
      <c r="C1019" s="212"/>
      <c r="D1019" s="212"/>
      <c r="E1019" s="213"/>
      <c r="F1019" s="214"/>
      <c r="G1019" s="168"/>
      <c r="H1019" s="215" t="s">
        <v>316</v>
      </c>
      <c r="I1019" s="216"/>
      <c r="J1019" s="217"/>
      <c r="K1019" s="217"/>
      <c r="L1019" s="218"/>
    </row>
    <row r="1020" spans="1:12" s="102" customFormat="1" ht="63" hidden="1" customHeight="1">
      <c r="A1020" s="66">
        <v>18</v>
      </c>
      <c r="B1020" s="219" t="str">
        <f t="shared" ref="B1020:B1030" si="104">CONCATENATE(H1020,"-",J1020,"-",K1020)</f>
        <v>4X100M--</v>
      </c>
      <c r="C1020" s="212"/>
      <c r="D1020" s="212"/>
      <c r="E1020" s="213"/>
      <c r="F1020" s="214"/>
      <c r="G1020" s="168"/>
      <c r="H1020" s="215" t="s">
        <v>358</v>
      </c>
      <c r="I1020" s="216"/>
      <c r="J1020" s="217"/>
      <c r="K1020" s="217"/>
      <c r="L1020" s="218"/>
    </row>
    <row r="1021" spans="1:12" s="102" customFormat="1" ht="63" hidden="1" customHeight="1">
      <c r="A1021" s="66">
        <v>19</v>
      </c>
      <c r="B1021" s="219" t="str">
        <f t="shared" si="104"/>
        <v>4X400M--</v>
      </c>
      <c r="C1021" s="212"/>
      <c r="D1021" s="212"/>
      <c r="E1021" s="213"/>
      <c r="F1021" s="214"/>
      <c r="G1021" s="168"/>
      <c r="H1021" s="215" t="s">
        <v>359</v>
      </c>
      <c r="I1021" s="216"/>
      <c r="J1021" s="217"/>
      <c r="K1021" s="217"/>
      <c r="L1021" s="218"/>
    </row>
    <row r="1022" spans="1:12" s="102" customFormat="1" ht="28.5" hidden="1" customHeight="1">
      <c r="A1022" s="66">
        <v>1</v>
      </c>
      <c r="B1022" s="176" t="str">
        <f t="shared" si="104"/>
        <v>100M--</v>
      </c>
      <c r="C1022" s="161"/>
      <c r="D1022" s="161"/>
      <c r="E1022" s="162"/>
      <c r="F1022" s="163"/>
      <c r="G1022" s="168"/>
      <c r="H1022" s="164" t="s">
        <v>146</v>
      </c>
      <c r="I1022" s="216"/>
      <c r="J1022" s="166"/>
      <c r="K1022" s="166"/>
      <c r="L1022" s="167"/>
    </row>
    <row r="1023" spans="1:12" s="102" customFormat="1" ht="28.5" hidden="1" customHeight="1">
      <c r="A1023" s="66">
        <v>2</v>
      </c>
      <c r="B1023" s="176" t="str">
        <f t="shared" si="104"/>
        <v>200M--</v>
      </c>
      <c r="C1023" s="161"/>
      <c r="D1023" s="161"/>
      <c r="E1023" s="162"/>
      <c r="F1023" s="163"/>
      <c r="G1023" s="168"/>
      <c r="H1023" s="164" t="s">
        <v>313</v>
      </c>
      <c r="I1023" s="216"/>
      <c r="J1023" s="166"/>
      <c r="K1023" s="166"/>
      <c r="L1023" s="167"/>
    </row>
    <row r="1024" spans="1:12" s="102" customFormat="1" ht="28.5" hidden="1" customHeight="1">
      <c r="A1024" s="66">
        <v>3</v>
      </c>
      <c r="B1024" s="176" t="str">
        <f t="shared" si="104"/>
        <v>400M--</v>
      </c>
      <c r="C1024" s="161"/>
      <c r="D1024" s="161"/>
      <c r="E1024" s="162"/>
      <c r="F1024" s="163"/>
      <c r="G1024" s="168"/>
      <c r="H1024" s="164" t="s">
        <v>314</v>
      </c>
      <c r="I1024" s="216"/>
      <c r="J1024" s="166"/>
      <c r="K1024" s="166"/>
      <c r="L1024" s="167"/>
    </row>
    <row r="1025" spans="1:12" s="102" customFormat="1" ht="28.5" hidden="1" customHeight="1">
      <c r="A1025" s="66">
        <v>4</v>
      </c>
      <c r="B1025" s="176" t="str">
        <f t="shared" si="104"/>
        <v>800M--</v>
      </c>
      <c r="C1025" s="161"/>
      <c r="D1025" s="161"/>
      <c r="E1025" s="162"/>
      <c r="F1025" s="163"/>
      <c r="G1025" s="168"/>
      <c r="H1025" s="164" t="s">
        <v>120</v>
      </c>
      <c r="I1025" s="216"/>
      <c r="J1025" s="166"/>
      <c r="K1025" s="166"/>
      <c r="L1025" s="167"/>
    </row>
    <row r="1026" spans="1:12" s="102" customFormat="1" ht="28.5" hidden="1" customHeight="1">
      <c r="A1026" s="66">
        <v>5</v>
      </c>
      <c r="B1026" s="176" t="str">
        <f t="shared" si="104"/>
        <v>1500M--</v>
      </c>
      <c r="C1026" s="161"/>
      <c r="D1026" s="161"/>
      <c r="E1026" s="162"/>
      <c r="F1026" s="163"/>
      <c r="G1026" s="168"/>
      <c r="H1026" s="164" t="s">
        <v>229</v>
      </c>
      <c r="I1026" s="216"/>
      <c r="J1026" s="166"/>
      <c r="K1026" s="166"/>
      <c r="L1026" s="167"/>
    </row>
    <row r="1027" spans="1:12" s="102" customFormat="1" ht="28.5" hidden="1" customHeight="1">
      <c r="A1027" s="66">
        <v>6</v>
      </c>
      <c r="B1027" s="176" t="str">
        <f t="shared" si="104"/>
        <v>5000M--</v>
      </c>
      <c r="C1027" s="161"/>
      <c r="D1027" s="161"/>
      <c r="E1027" s="162"/>
      <c r="F1027" s="163"/>
      <c r="G1027" s="168"/>
      <c r="H1027" s="164" t="s">
        <v>355</v>
      </c>
      <c r="I1027" s="216"/>
      <c r="J1027" s="166"/>
      <c r="K1027" s="166"/>
      <c r="L1027" s="167"/>
    </row>
    <row r="1028" spans="1:12" s="102" customFormat="1" ht="28.5" hidden="1" customHeight="1">
      <c r="A1028" s="66">
        <v>7</v>
      </c>
      <c r="B1028" s="176" t="str">
        <f t="shared" si="104"/>
        <v>110M.ENG--</v>
      </c>
      <c r="C1028" s="161"/>
      <c r="D1028" s="161"/>
      <c r="E1028" s="162"/>
      <c r="F1028" s="163"/>
      <c r="G1028" s="168"/>
      <c r="H1028" s="164" t="s">
        <v>492</v>
      </c>
      <c r="I1028" s="216"/>
      <c r="J1028" s="166"/>
      <c r="K1028" s="166"/>
      <c r="L1028" s="167"/>
    </row>
    <row r="1029" spans="1:12" s="102" customFormat="1" ht="28.5" hidden="1" customHeight="1">
      <c r="A1029" s="66">
        <v>8</v>
      </c>
      <c r="B1029" s="176" t="str">
        <f t="shared" si="104"/>
        <v>400M.ENG--</v>
      </c>
      <c r="C1029" s="161"/>
      <c r="D1029" s="161"/>
      <c r="E1029" s="162"/>
      <c r="F1029" s="163"/>
      <c r="G1029" s="168"/>
      <c r="H1029" s="164" t="s">
        <v>353</v>
      </c>
      <c r="I1029" s="216"/>
      <c r="J1029" s="166"/>
      <c r="K1029" s="166"/>
      <c r="L1029" s="167"/>
    </row>
    <row r="1030" spans="1:12" s="102" customFormat="1" ht="28.5" hidden="1" customHeight="1">
      <c r="A1030" s="66">
        <v>9</v>
      </c>
      <c r="B1030" s="176" t="str">
        <f t="shared" si="104"/>
        <v>3000M.ENG--</v>
      </c>
      <c r="C1030" s="161"/>
      <c r="D1030" s="161"/>
      <c r="E1030" s="162"/>
      <c r="F1030" s="163"/>
      <c r="G1030" s="168"/>
      <c r="H1030" s="164" t="s">
        <v>356</v>
      </c>
      <c r="I1030" s="165"/>
      <c r="J1030" s="166"/>
      <c r="K1030" s="166"/>
      <c r="L1030" s="167"/>
    </row>
    <row r="1031" spans="1:12" s="102" customFormat="1" ht="28.5" hidden="1" customHeight="1">
      <c r="A1031" s="66">
        <v>10</v>
      </c>
      <c r="B1031" s="176" t="str">
        <f t="shared" ref="B1031:B1038" si="105">CONCATENATE(H1031,"-",L1031)</f>
        <v>GÜLLE-</v>
      </c>
      <c r="C1031" s="161"/>
      <c r="D1031" s="161"/>
      <c r="E1031" s="162"/>
      <c r="F1031" s="163"/>
      <c r="G1031" s="168"/>
      <c r="H1031" s="164" t="s">
        <v>230</v>
      </c>
      <c r="I1031" s="165"/>
      <c r="J1031" s="166"/>
      <c r="K1031" s="166"/>
      <c r="L1031" s="167"/>
    </row>
    <row r="1032" spans="1:12" s="102" customFormat="1" ht="28.5" hidden="1" customHeight="1">
      <c r="A1032" s="66">
        <v>11</v>
      </c>
      <c r="B1032" s="176" t="str">
        <f t="shared" si="105"/>
        <v>DİSK-</v>
      </c>
      <c r="C1032" s="161"/>
      <c r="D1032" s="161"/>
      <c r="E1032" s="162"/>
      <c r="F1032" s="163"/>
      <c r="G1032" s="168"/>
      <c r="H1032" s="164" t="s">
        <v>231</v>
      </c>
      <c r="I1032" s="165"/>
      <c r="J1032" s="166"/>
      <c r="K1032" s="166"/>
      <c r="L1032" s="167"/>
    </row>
    <row r="1033" spans="1:12" s="102" customFormat="1" ht="28.5" hidden="1" customHeight="1">
      <c r="A1033" s="66">
        <v>12</v>
      </c>
      <c r="B1033" s="176" t="str">
        <f t="shared" si="105"/>
        <v>CİRİT-</v>
      </c>
      <c r="C1033" s="161"/>
      <c r="D1033" s="161"/>
      <c r="E1033" s="162"/>
      <c r="F1033" s="163"/>
      <c r="G1033" s="168"/>
      <c r="H1033" s="164" t="s">
        <v>232</v>
      </c>
      <c r="I1033" s="165"/>
      <c r="J1033" s="166"/>
      <c r="K1033" s="166"/>
      <c r="L1033" s="167"/>
    </row>
    <row r="1034" spans="1:12" s="102" customFormat="1" ht="28.5" hidden="1" customHeight="1">
      <c r="A1034" s="66">
        <v>13</v>
      </c>
      <c r="B1034" s="176" t="str">
        <f t="shared" si="105"/>
        <v>ÇEKİÇ-</v>
      </c>
      <c r="C1034" s="161"/>
      <c r="D1034" s="161"/>
      <c r="E1034" s="162"/>
      <c r="F1034" s="163"/>
      <c r="G1034" s="168"/>
      <c r="H1034" s="164" t="s">
        <v>357</v>
      </c>
      <c r="I1034" s="165"/>
      <c r="J1034" s="166"/>
      <c r="K1034" s="166"/>
      <c r="L1034" s="167"/>
    </row>
    <row r="1035" spans="1:12" s="102" customFormat="1" ht="28.5" hidden="1" customHeight="1">
      <c r="A1035" s="66">
        <v>14</v>
      </c>
      <c r="B1035" s="176" t="str">
        <f t="shared" si="105"/>
        <v>UZUN-</v>
      </c>
      <c r="C1035" s="161"/>
      <c r="D1035" s="161"/>
      <c r="E1035" s="162"/>
      <c r="F1035" s="163"/>
      <c r="G1035" s="168"/>
      <c r="H1035" s="164" t="s">
        <v>65</v>
      </c>
      <c r="I1035" s="165"/>
      <c r="J1035" s="166"/>
      <c r="K1035" s="166"/>
      <c r="L1035" s="167"/>
    </row>
    <row r="1036" spans="1:12" s="102" customFormat="1" ht="28.5" hidden="1" customHeight="1">
      <c r="A1036" s="66">
        <v>15</v>
      </c>
      <c r="B1036" s="176" t="str">
        <f t="shared" si="105"/>
        <v>ÜÇADIM-</v>
      </c>
      <c r="C1036" s="161"/>
      <c r="D1036" s="161"/>
      <c r="E1036" s="162"/>
      <c r="F1036" s="163"/>
      <c r="G1036" s="168"/>
      <c r="H1036" s="164" t="s">
        <v>315</v>
      </c>
      <c r="I1036" s="165"/>
      <c r="J1036" s="166"/>
      <c r="K1036" s="166"/>
      <c r="L1036" s="167"/>
    </row>
    <row r="1037" spans="1:12" s="102" customFormat="1" ht="28.5" hidden="1" customHeight="1">
      <c r="A1037" s="66">
        <v>16</v>
      </c>
      <c r="B1037" s="176" t="str">
        <f t="shared" si="105"/>
        <v>YÜKSEK-</v>
      </c>
      <c r="C1037" s="161"/>
      <c r="D1037" s="161"/>
      <c r="E1037" s="162"/>
      <c r="F1037" s="163"/>
      <c r="G1037" s="168"/>
      <c r="H1037" s="164" t="s">
        <v>66</v>
      </c>
      <c r="I1037" s="165"/>
      <c r="J1037" s="166"/>
      <c r="K1037" s="166"/>
      <c r="L1037" s="167"/>
    </row>
    <row r="1038" spans="1:12" s="102" customFormat="1" ht="28.5" hidden="1" customHeight="1">
      <c r="A1038" s="66">
        <v>17</v>
      </c>
      <c r="B1038" s="219" t="str">
        <f t="shared" si="105"/>
        <v>SIRIK-</v>
      </c>
      <c r="C1038" s="212"/>
      <c r="D1038" s="212"/>
      <c r="E1038" s="213"/>
      <c r="F1038" s="214"/>
      <c r="G1038" s="168"/>
      <c r="H1038" s="215" t="s">
        <v>316</v>
      </c>
      <c r="I1038" s="216"/>
      <c r="J1038" s="217"/>
      <c r="K1038" s="217"/>
      <c r="L1038" s="218"/>
    </row>
    <row r="1039" spans="1:12" s="102" customFormat="1" ht="63" hidden="1" customHeight="1">
      <c r="A1039" s="66">
        <v>18</v>
      </c>
      <c r="B1039" s="219" t="str">
        <f t="shared" ref="B1039:B1049" si="106">CONCATENATE(H1039,"-",J1039,"-",K1039)</f>
        <v>4X100M--</v>
      </c>
      <c r="C1039" s="212"/>
      <c r="D1039" s="212"/>
      <c r="E1039" s="213"/>
      <c r="F1039" s="214"/>
      <c r="G1039" s="168"/>
      <c r="H1039" s="215" t="s">
        <v>358</v>
      </c>
      <c r="I1039" s="216"/>
      <c r="J1039" s="217"/>
      <c r="K1039" s="217"/>
      <c r="L1039" s="218"/>
    </row>
    <row r="1040" spans="1:12" s="102" customFormat="1" ht="63" hidden="1" customHeight="1">
      <c r="A1040" s="66">
        <v>19</v>
      </c>
      <c r="B1040" s="219" t="str">
        <f t="shared" si="106"/>
        <v>4X400M--</v>
      </c>
      <c r="C1040" s="212"/>
      <c r="D1040" s="212"/>
      <c r="E1040" s="213"/>
      <c r="F1040" s="214"/>
      <c r="G1040" s="168"/>
      <c r="H1040" s="215" t="s">
        <v>359</v>
      </c>
      <c r="I1040" s="216"/>
      <c r="J1040" s="217"/>
      <c r="K1040" s="217"/>
      <c r="L1040" s="218"/>
    </row>
    <row r="1041" spans="1:12" s="102" customFormat="1" ht="28.5" hidden="1" customHeight="1">
      <c r="A1041" s="66">
        <v>1</v>
      </c>
      <c r="B1041" s="176" t="str">
        <f t="shared" si="106"/>
        <v>100M--</v>
      </c>
      <c r="C1041" s="161"/>
      <c r="D1041" s="161"/>
      <c r="E1041" s="162"/>
      <c r="F1041" s="163"/>
      <c r="G1041" s="168"/>
      <c r="H1041" s="164" t="s">
        <v>146</v>
      </c>
      <c r="I1041" s="216"/>
      <c r="J1041" s="166"/>
      <c r="K1041" s="166"/>
      <c r="L1041" s="167"/>
    </row>
    <row r="1042" spans="1:12" s="102" customFormat="1" ht="28.5" hidden="1" customHeight="1">
      <c r="A1042" s="66">
        <v>2</v>
      </c>
      <c r="B1042" s="176" t="str">
        <f t="shared" si="106"/>
        <v>200M--</v>
      </c>
      <c r="C1042" s="161"/>
      <c r="D1042" s="161"/>
      <c r="E1042" s="162"/>
      <c r="F1042" s="163"/>
      <c r="G1042" s="168"/>
      <c r="H1042" s="164" t="s">
        <v>313</v>
      </c>
      <c r="I1042" s="216"/>
      <c r="J1042" s="166"/>
      <c r="K1042" s="166"/>
      <c r="L1042" s="167"/>
    </row>
    <row r="1043" spans="1:12" s="102" customFormat="1" ht="28.5" hidden="1" customHeight="1">
      <c r="A1043" s="66">
        <v>3</v>
      </c>
      <c r="B1043" s="176" t="str">
        <f t="shared" si="106"/>
        <v>400M--</v>
      </c>
      <c r="C1043" s="161"/>
      <c r="D1043" s="161"/>
      <c r="E1043" s="162"/>
      <c r="F1043" s="163"/>
      <c r="G1043" s="168"/>
      <c r="H1043" s="164" t="s">
        <v>314</v>
      </c>
      <c r="I1043" s="216"/>
      <c r="J1043" s="166"/>
      <c r="K1043" s="166"/>
      <c r="L1043" s="167"/>
    </row>
    <row r="1044" spans="1:12" s="102" customFormat="1" ht="28.5" hidden="1" customHeight="1">
      <c r="A1044" s="66">
        <v>4</v>
      </c>
      <c r="B1044" s="176" t="str">
        <f t="shared" si="106"/>
        <v>800M--</v>
      </c>
      <c r="C1044" s="161"/>
      <c r="D1044" s="161"/>
      <c r="E1044" s="162"/>
      <c r="F1044" s="163"/>
      <c r="G1044" s="168"/>
      <c r="H1044" s="164" t="s">
        <v>120</v>
      </c>
      <c r="I1044" s="216"/>
      <c r="J1044" s="166"/>
      <c r="K1044" s="166"/>
      <c r="L1044" s="167"/>
    </row>
    <row r="1045" spans="1:12" s="102" customFormat="1" ht="28.5" hidden="1" customHeight="1">
      <c r="A1045" s="66">
        <v>5</v>
      </c>
      <c r="B1045" s="176" t="str">
        <f t="shared" si="106"/>
        <v>1500M--</v>
      </c>
      <c r="C1045" s="161"/>
      <c r="D1045" s="161"/>
      <c r="E1045" s="162"/>
      <c r="F1045" s="163"/>
      <c r="G1045" s="168"/>
      <c r="H1045" s="164" t="s">
        <v>229</v>
      </c>
      <c r="I1045" s="216"/>
      <c r="J1045" s="166"/>
      <c r="K1045" s="166"/>
      <c r="L1045" s="167"/>
    </row>
    <row r="1046" spans="1:12" s="102" customFormat="1" ht="28.5" hidden="1" customHeight="1">
      <c r="A1046" s="66">
        <v>6</v>
      </c>
      <c r="B1046" s="176" t="str">
        <f t="shared" si="106"/>
        <v>5000M--</v>
      </c>
      <c r="C1046" s="161"/>
      <c r="D1046" s="161"/>
      <c r="E1046" s="162"/>
      <c r="F1046" s="163"/>
      <c r="G1046" s="168"/>
      <c r="H1046" s="164" t="s">
        <v>355</v>
      </c>
      <c r="I1046" s="216"/>
      <c r="J1046" s="166"/>
      <c r="K1046" s="166"/>
      <c r="L1046" s="167"/>
    </row>
    <row r="1047" spans="1:12" s="102" customFormat="1" ht="28.5" hidden="1" customHeight="1">
      <c r="A1047" s="66">
        <v>7</v>
      </c>
      <c r="B1047" s="176" t="str">
        <f t="shared" si="106"/>
        <v>110M.ENG--</v>
      </c>
      <c r="C1047" s="161"/>
      <c r="D1047" s="161"/>
      <c r="E1047" s="162"/>
      <c r="F1047" s="163"/>
      <c r="G1047" s="168"/>
      <c r="H1047" s="164" t="s">
        <v>492</v>
      </c>
      <c r="I1047" s="216"/>
      <c r="J1047" s="166"/>
      <c r="K1047" s="166"/>
      <c r="L1047" s="167"/>
    </row>
    <row r="1048" spans="1:12" s="102" customFormat="1" ht="28.5" hidden="1" customHeight="1">
      <c r="A1048" s="66">
        <v>8</v>
      </c>
      <c r="B1048" s="176" t="str">
        <f t="shared" si="106"/>
        <v>400M.ENG--</v>
      </c>
      <c r="C1048" s="161"/>
      <c r="D1048" s="161"/>
      <c r="E1048" s="162"/>
      <c r="F1048" s="163"/>
      <c r="G1048" s="168"/>
      <c r="H1048" s="164" t="s">
        <v>353</v>
      </c>
      <c r="I1048" s="216"/>
      <c r="J1048" s="166"/>
      <c r="K1048" s="166"/>
      <c r="L1048" s="167"/>
    </row>
    <row r="1049" spans="1:12" s="102" customFormat="1" ht="28.5" hidden="1" customHeight="1">
      <c r="A1049" s="66">
        <v>9</v>
      </c>
      <c r="B1049" s="176" t="str">
        <f t="shared" si="106"/>
        <v>3000M.ENG--</v>
      </c>
      <c r="C1049" s="161"/>
      <c r="D1049" s="161"/>
      <c r="E1049" s="162"/>
      <c r="F1049" s="163"/>
      <c r="G1049" s="168"/>
      <c r="H1049" s="164" t="s">
        <v>356</v>
      </c>
      <c r="I1049" s="165"/>
      <c r="J1049" s="166"/>
      <c r="K1049" s="166"/>
      <c r="L1049" s="167"/>
    </row>
    <row r="1050" spans="1:12" s="102" customFormat="1" ht="28.5" hidden="1" customHeight="1">
      <c r="A1050" s="66">
        <v>10</v>
      </c>
      <c r="B1050" s="176" t="str">
        <f t="shared" ref="B1050:B1057" si="107">CONCATENATE(H1050,"-",L1050)</f>
        <v>GÜLLE-</v>
      </c>
      <c r="C1050" s="161"/>
      <c r="D1050" s="161"/>
      <c r="E1050" s="162"/>
      <c r="F1050" s="163"/>
      <c r="G1050" s="168"/>
      <c r="H1050" s="164" t="s">
        <v>230</v>
      </c>
      <c r="I1050" s="165"/>
      <c r="J1050" s="166"/>
      <c r="K1050" s="166"/>
      <c r="L1050" s="167"/>
    </row>
    <row r="1051" spans="1:12" s="102" customFormat="1" ht="28.5" hidden="1" customHeight="1">
      <c r="A1051" s="66">
        <v>11</v>
      </c>
      <c r="B1051" s="176" t="str">
        <f t="shared" si="107"/>
        <v>DİSK-</v>
      </c>
      <c r="C1051" s="161"/>
      <c r="D1051" s="161"/>
      <c r="E1051" s="162"/>
      <c r="F1051" s="163"/>
      <c r="G1051" s="168"/>
      <c r="H1051" s="164" t="s">
        <v>231</v>
      </c>
      <c r="I1051" s="165"/>
      <c r="J1051" s="166"/>
      <c r="K1051" s="166"/>
      <c r="L1051" s="167"/>
    </row>
    <row r="1052" spans="1:12" s="102" customFormat="1" ht="28.5" hidden="1" customHeight="1">
      <c r="A1052" s="66">
        <v>12</v>
      </c>
      <c r="B1052" s="176" t="str">
        <f t="shared" si="107"/>
        <v>CİRİT-</v>
      </c>
      <c r="C1052" s="161"/>
      <c r="D1052" s="161"/>
      <c r="E1052" s="162"/>
      <c r="F1052" s="163"/>
      <c r="G1052" s="168"/>
      <c r="H1052" s="164" t="s">
        <v>232</v>
      </c>
      <c r="I1052" s="165"/>
      <c r="J1052" s="166"/>
      <c r="K1052" s="166"/>
      <c r="L1052" s="167"/>
    </row>
    <row r="1053" spans="1:12" s="102" customFormat="1" ht="28.5" hidden="1" customHeight="1">
      <c r="A1053" s="66">
        <v>13</v>
      </c>
      <c r="B1053" s="176" t="str">
        <f t="shared" si="107"/>
        <v>ÇEKİÇ-</v>
      </c>
      <c r="C1053" s="161"/>
      <c r="D1053" s="161"/>
      <c r="E1053" s="162"/>
      <c r="F1053" s="163"/>
      <c r="G1053" s="168"/>
      <c r="H1053" s="164" t="s">
        <v>357</v>
      </c>
      <c r="I1053" s="165"/>
      <c r="J1053" s="166"/>
      <c r="K1053" s="166"/>
      <c r="L1053" s="167"/>
    </row>
    <row r="1054" spans="1:12" s="102" customFormat="1" ht="28.5" hidden="1" customHeight="1">
      <c r="A1054" s="66">
        <v>14</v>
      </c>
      <c r="B1054" s="176" t="str">
        <f t="shared" si="107"/>
        <v>UZUN-</v>
      </c>
      <c r="C1054" s="161"/>
      <c r="D1054" s="161"/>
      <c r="E1054" s="162"/>
      <c r="F1054" s="163"/>
      <c r="G1054" s="168"/>
      <c r="H1054" s="164" t="s">
        <v>65</v>
      </c>
      <c r="I1054" s="165"/>
      <c r="J1054" s="166"/>
      <c r="K1054" s="166"/>
      <c r="L1054" s="167"/>
    </row>
    <row r="1055" spans="1:12" s="102" customFormat="1" ht="28.5" hidden="1" customHeight="1">
      <c r="A1055" s="66">
        <v>15</v>
      </c>
      <c r="B1055" s="176" t="str">
        <f t="shared" si="107"/>
        <v>ÜÇADIM-</v>
      </c>
      <c r="C1055" s="161"/>
      <c r="D1055" s="161"/>
      <c r="E1055" s="162"/>
      <c r="F1055" s="163"/>
      <c r="G1055" s="168"/>
      <c r="H1055" s="164" t="s">
        <v>315</v>
      </c>
      <c r="I1055" s="165"/>
      <c r="J1055" s="166"/>
      <c r="K1055" s="166"/>
      <c r="L1055" s="167"/>
    </row>
    <row r="1056" spans="1:12" s="102" customFormat="1" ht="28.5" hidden="1" customHeight="1">
      <c r="A1056" s="66">
        <v>16</v>
      </c>
      <c r="B1056" s="176" t="str">
        <f t="shared" si="107"/>
        <v>YÜKSEK-</v>
      </c>
      <c r="C1056" s="161"/>
      <c r="D1056" s="161"/>
      <c r="E1056" s="162"/>
      <c r="F1056" s="163"/>
      <c r="G1056" s="168"/>
      <c r="H1056" s="164" t="s">
        <v>66</v>
      </c>
      <c r="I1056" s="165"/>
      <c r="J1056" s="166"/>
      <c r="K1056" s="166"/>
      <c r="L1056" s="167"/>
    </row>
    <row r="1057" spans="1:12" s="102" customFormat="1" ht="28.5" hidden="1" customHeight="1">
      <c r="A1057" s="66">
        <v>17</v>
      </c>
      <c r="B1057" s="219" t="str">
        <f t="shared" si="107"/>
        <v>SIRIK-</v>
      </c>
      <c r="C1057" s="212"/>
      <c r="D1057" s="212"/>
      <c r="E1057" s="213"/>
      <c r="F1057" s="214"/>
      <c r="G1057" s="168"/>
      <c r="H1057" s="215" t="s">
        <v>316</v>
      </c>
      <c r="I1057" s="216"/>
      <c r="J1057" s="217"/>
      <c r="K1057" s="217"/>
      <c r="L1057" s="218"/>
    </row>
    <row r="1058" spans="1:12" s="102" customFormat="1" ht="63" hidden="1" customHeight="1">
      <c r="A1058" s="66">
        <v>18</v>
      </c>
      <c r="B1058" s="219" t="str">
        <f t="shared" ref="B1058:B1068" si="108">CONCATENATE(H1058,"-",J1058,"-",K1058)</f>
        <v>4X100M--</v>
      </c>
      <c r="C1058" s="212"/>
      <c r="D1058" s="212"/>
      <c r="E1058" s="213"/>
      <c r="F1058" s="214"/>
      <c r="G1058" s="168"/>
      <c r="H1058" s="215" t="s">
        <v>358</v>
      </c>
      <c r="I1058" s="216"/>
      <c r="J1058" s="217"/>
      <c r="K1058" s="217"/>
      <c r="L1058" s="218"/>
    </row>
    <row r="1059" spans="1:12" s="102" customFormat="1" ht="63" hidden="1" customHeight="1">
      <c r="A1059" s="66">
        <v>19</v>
      </c>
      <c r="B1059" s="219" t="str">
        <f t="shared" si="108"/>
        <v>4X400M--</v>
      </c>
      <c r="C1059" s="212"/>
      <c r="D1059" s="212"/>
      <c r="E1059" s="213"/>
      <c r="F1059" s="214"/>
      <c r="G1059" s="168"/>
      <c r="H1059" s="215" t="s">
        <v>359</v>
      </c>
      <c r="I1059" s="216"/>
      <c r="J1059" s="217"/>
      <c r="K1059" s="217"/>
      <c r="L1059" s="218"/>
    </row>
    <row r="1060" spans="1:12" s="102" customFormat="1" ht="28.5" hidden="1" customHeight="1">
      <c r="A1060" s="66">
        <v>1</v>
      </c>
      <c r="B1060" s="176" t="str">
        <f t="shared" si="108"/>
        <v>100M--</v>
      </c>
      <c r="C1060" s="161"/>
      <c r="D1060" s="161"/>
      <c r="E1060" s="162"/>
      <c r="F1060" s="163"/>
      <c r="G1060" s="168"/>
      <c r="H1060" s="164" t="s">
        <v>146</v>
      </c>
      <c r="I1060" s="216"/>
      <c r="J1060" s="166"/>
      <c r="K1060" s="166"/>
      <c r="L1060" s="167"/>
    </row>
    <row r="1061" spans="1:12" s="102" customFormat="1" ht="28.5" hidden="1" customHeight="1">
      <c r="A1061" s="66">
        <v>2</v>
      </c>
      <c r="B1061" s="176" t="str">
        <f t="shared" si="108"/>
        <v>200M--</v>
      </c>
      <c r="C1061" s="161"/>
      <c r="D1061" s="161"/>
      <c r="E1061" s="162"/>
      <c r="F1061" s="163"/>
      <c r="G1061" s="168"/>
      <c r="H1061" s="164" t="s">
        <v>313</v>
      </c>
      <c r="I1061" s="216"/>
      <c r="J1061" s="166"/>
      <c r="K1061" s="166"/>
      <c r="L1061" s="167"/>
    </row>
    <row r="1062" spans="1:12" s="102" customFormat="1" ht="28.5" hidden="1" customHeight="1">
      <c r="A1062" s="66">
        <v>3</v>
      </c>
      <c r="B1062" s="176" t="str">
        <f t="shared" si="108"/>
        <v>400M--</v>
      </c>
      <c r="C1062" s="161"/>
      <c r="D1062" s="161"/>
      <c r="E1062" s="162"/>
      <c r="F1062" s="163"/>
      <c r="G1062" s="168"/>
      <c r="H1062" s="164" t="s">
        <v>314</v>
      </c>
      <c r="I1062" s="216"/>
      <c r="J1062" s="166"/>
      <c r="K1062" s="166"/>
      <c r="L1062" s="167"/>
    </row>
    <row r="1063" spans="1:12" s="102" customFormat="1" ht="28.5" hidden="1" customHeight="1">
      <c r="A1063" s="66">
        <v>4</v>
      </c>
      <c r="B1063" s="176" t="str">
        <f t="shared" si="108"/>
        <v>800M--</v>
      </c>
      <c r="C1063" s="161"/>
      <c r="D1063" s="161"/>
      <c r="E1063" s="162"/>
      <c r="F1063" s="163"/>
      <c r="G1063" s="168"/>
      <c r="H1063" s="164" t="s">
        <v>120</v>
      </c>
      <c r="I1063" s="216"/>
      <c r="J1063" s="166"/>
      <c r="K1063" s="166"/>
      <c r="L1063" s="167"/>
    </row>
    <row r="1064" spans="1:12" s="102" customFormat="1" ht="28.5" hidden="1" customHeight="1">
      <c r="A1064" s="66">
        <v>5</v>
      </c>
      <c r="B1064" s="176" t="str">
        <f t="shared" si="108"/>
        <v>1500M--</v>
      </c>
      <c r="C1064" s="161"/>
      <c r="D1064" s="161"/>
      <c r="E1064" s="162"/>
      <c r="F1064" s="163"/>
      <c r="G1064" s="168"/>
      <c r="H1064" s="164" t="s">
        <v>229</v>
      </c>
      <c r="I1064" s="216"/>
      <c r="J1064" s="166"/>
      <c r="K1064" s="166"/>
      <c r="L1064" s="167"/>
    </row>
    <row r="1065" spans="1:12" s="102" customFormat="1" ht="28.5" hidden="1" customHeight="1">
      <c r="A1065" s="66">
        <v>6</v>
      </c>
      <c r="B1065" s="176" t="str">
        <f t="shared" si="108"/>
        <v>5000M--</v>
      </c>
      <c r="C1065" s="161"/>
      <c r="D1065" s="161"/>
      <c r="E1065" s="162"/>
      <c r="F1065" s="163"/>
      <c r="G1065" s="168"/>
      <c r="H1065" s="164" t="s">
        <v>355</v>
      </c>
      <c r="I1065" s="216"/>
      <c r="J1065" s="166"/>
      <c r="K1065" s="166"/>
      <c r="L1065" s="167"/>
    </row>
    <row r="1066" spans="1:12" s="102" customFormat="1" ht="28.5" hidden="1" customHeight="1">
      <c r="A1066" s="66">
        <v>7</v>
      </c>
      <c r="B1066" s="176" t="str">
        <f t="shared" si="108"/>
        <v>110M.ENG--</v>
      </c>
      <c r="C1066" s="161"/>
      <c r="D1066" s="161"/>
      <c r="E1066" s="162"/>
      <c r="F1066" s="163"/>
      <c r="G1066" s="168"/>
      <c r="H1066" s="164" t="s">
        <v>492</v>
      </c>
      <c r="I1066" s="216"/>
      <c r="J1066" s="166"/>
      <c r="K1066" s="166"/>
      <c r="L1066" s="167"/>
    </row>
    <row r="1067" spans="1:12" s="102" customFormat="1" ht="28.5" hidden="1" customHeight="1">
      <c r="A1067" s="66">
        <v>8</v>
      </c>
      <c r="B1067" s="176" t="str">
        <f t="shared" si="108"/>
        <v>400M.ENG--</v>
      </c>
      <c r="C1067" s="161"/>
      <c r="D1067" s="161"/>
      <c r="E1067" s="162"/>
      <c r="F1067" s="163"/>
      <c r="G1067" s="168"/>
      <c r="H1067" s="164" t="s">
        <v>353</v>
      </c>
      <c r="I1067" s="216"/>
      <c r="J1067" s="166"/>
      <c r="K1067" s="166"/>
      <c r="L1067" s="167"/>
    </row>
    <row r="1068" spans="1:12" s="102" customFormat="1" ht="28.5" hidden="1" customHeight="1">
      <c r="A1068" s="66">
        <v>9</v>
      </c>
      <c r="B1068" s="176" t="str">
        <f t="shared" si="108"/>
        <v>3000M.ENG--</v>
      </c>
      <c r="C1068" s="161"/>
      <c r="D1068" s="161"/>
      <c r="E1068" s="162"/>
      <c r="F1068" s="163"/>
      <c r="G1068" s="168"/>
      <c r="H1068" s="164" t="s">
        <v>356</v>
      </c>
      <c r="I1068" s="165"/>
      <c r="J1068" s="166"/>
      <c r="K1068" s="166"/>
      <c r="L1068" s="167"/>
    </row>
    <row r="1069" spans="1:12" s="102" customFormat="1" ht="28.5" hidden="1" customHeight="1">
      <c r="A1069" s="66">
        <v>10</v>
      </c>
      <c r="B1069" s="176" t="str">
        <f t="shared" ref="B1069:B1076" si="109">CONCATENATE(H1069,"-",L1069)</f>
        <v>GÜLLE-</v>
      </c>
      <c r="C1069" s="161"/>
      <c r="D1069" s="161"/>
      <c r="E1069" s="162"/>
      <c r="F1069" s="163"/>
      <c r="G1069" s="168"/>
      <c r="H1069" s="164" t="s">
        <v>230</v>
      </c>
      <c r="I1069" s="165"/>
      <c r="J1069" s="166"/>
      <c r="K1069" s="166"/>
      <c r="L1069" s="167"/>
    </row>
    <row r="1070" spans="1:12" s="102" customFormat="1" ht="28.5" hidden="1" customHeight="1">
      <c r="A1070" s="66">
        <v>11</v>
      </c>
      <c r="B1070" s="176" t="str">
        <f t="shared" si="109"/>
        <v>DİSK-</v>
      </c>
      <c r="C1070" s="161"/>
      <c r="D1070" s="161"/>
      <c r="E1070" s="162"/>
      <c r="F1070" s="163"/>
      <c r="G1070" s="168"/>
      <c r="H1070" s="164" t="s">
        <v>231</v>
      </c>
      <c r="I1070" s="165"/>
      <c r="J1070" s="166"/>
      <c r="K1070" s="166"/>
      <c r="L1070" s="167"/>
    </row>
    <row r="1071" spans="1:12" s="102" customFormat="1" ht="28.5" hidden="1" customHeight="1">
      <c r="A1071" s="66">
        <v>12</v>
      </c>
      <c r="B1071" s="176" t="str">
        <f t="shared" si="109"/>
        <v>CİRİT-</v>
      </c>
      <c r="C1071" s="161"/>
      <c r="D1071" s="161"/>
      <c r="E1071" s="162"/>
      <c r="F1071" s="163"/>
      <c r="G1071" s="168"/>
      <c r="H1071" s="164" t="s">
        <v>232</v>
      </c>
      <c r="I1071" s="165"/>
      <c r="J1071" s="166"/>
      <c r="K1071" s="166"/>
      <c r="L1071" s="167"/>
    </row>
    <row r="1072" spans="1:12" s="102" customFormat="1" ht="28.5" hidden="1" customHeight="1">
      <c r="A1072" s="66">
        <v>13</v>
      </c>
      <c r="B1072" s="176" t="str">
        <f t="shared" si="109"/>
        <v>ÇEKİÇ-</v>
      </c>
      <c r="C1072" s="161"/>
      <c r="D1072" s="161"/>
      <c r="E1072" s="162"/>
      <c r="F1072" s="163"/>
      <c r="G1072" s="168"/>
      <c r="H1072" s="164" t="s">
        <v>357</v>
      </c>
      <c r="I1072" s="165"/>
      <c r="J1072" s="166"/>
      <c r="K1072" s="166"/>
      <c r="L1072" s="167"/>
    </row>
    <row r="1073" spans="1:12" s="102" customFormat="1" ht="28.5" hidden="1" customHeight="1">
      <c r="A1073" s="66">
        <v>14</v>
      </c>
      <c r="B1073" s="176" t="str">
        <f t="shared" si="109"/>
        <v>UZUN-</v>
      </c>
      <c r="C1073" s="161"/>
      <c r="D1073" s="161"/>
      <c r="E1073" s="162"/>
      <c r="F1073" s="163"/>
      <c r="G1073" s="168"/>
      <c r="H1073" s="164" t="s">
        <v>65</v>
      </c>
      <c r="I1073" s="165"/>
      <c r="J1073" s="166"/>
      <c r="K1073" s="166"/>
      <c r="L1073" s="167"/>
    </row>
    <row r="1074" spans="1:12" s="102" customFormat="1" ht="28.5" hidden="1" customHeight="1">
      <c r="A1074" s="66">
        <v>15</v>
      </c>
      <c r="B1074" s="176" t="str">
        <f t="shared" si="109"/>
        <v>ÜÇADIM-</v>
      </c>
      <c r="C1074" s="161"/>
      <c r="D1074" s="161"/>
      <c r="E1074" s="162"/>
      <c r="F1074" s="163"/>
      <c r="G1074" s="168"/>
      <c r="H1074" s="164" t="s">
        <v>315</v>
      </c>
      <c r="I1074" s="165"/>
      <c r="J1074" s="166"/>
      <c r="K1074" s="166"/>
      <c r="L1074" s="167"/>
    </row>
    <row r="1075" spans="1:12" s="102" customFormat="1" ht="28.5" hidden="1" customHeight="1">
      <c r="A1075" s="66">
        <v>16</v>
      </c>
      <c r="B1075" s="176" t="str">
        <f t="shared" si="109"/>
        <v>YÜKSEK-</v>
      </c>
      <c r="C1075" s="161"/>
      <c r="D1075" s="161"/>
      <c r="E1075" s="162"/>
      <c r="F1075" s="163"/>
      <c r="G1075" s="168"/>
      <c r="H1075" s="164" t="s">
        <v>66</v>
      </c>
      <c r="I1075" s="165"/>
      <c r="J1075" s="166"/>
      <c r="K1075" s="166"/>
      <c r="L1075" s="167"/>
    </row>
    <row r="1076" spans="1:12" s="102" customFormat="1" ht="28.5" hidden="1" customHeight="1">
      <c r="A1076" s="66">
        <v>17</v>
      </c>
      <c r="B1076" s="219" t="str">
        <f t="shared" si="109"/>
        <v>SIRIK-</v>
      </c>
      <c r="C1076" s="212"/>
      <c r="D1076" s="212"/>
      <c r="E1076" s="213"/>
      <c r="F1076" s="214"/>
      <c r="G1076" s="168"/>
      <c r="H1076" s="215" t="s">
        <v>316</v>
      </c>
      <c r="I1076" s="216"/>
      <c r="J1076" s="217"/>
      <c r="K1076" s="217"/>
      <c r="L1076" s="218"/>
    </row>
    <row r="1077" spans="1:12" s="102" customFormat="1" ht="63" hidden="1" customHeight="1">
      <c r="A1077" s="66">
        <v>18</v>
      </c>
      <c r="B1077" s="219" t="str">
        <f t="shared" ref="B1077:B1087" si="110">CONCATENATE(H1077,"-",J1077,"-",K1077)</f>
        <v>4X100M--</v>
      </c>
      <c r="C1077" s="212"/>
      <c r="D1077" s="212"/>
      <c r="E1077" s="213"/>
      <c r="F1077" s="214"/>
      <c r="G1077" s="168"/>
      <c r="H1077" s="215" t="s">
        <v>358</v>
      </c>
      <c r="I1077" s="216"/>
      <c r="J1077" s="217"/>
      <c r="K1077" s="217"/>
      <c r="L1077" s="218"/>
    </row>
    <row r="1078" spans="1:12" s="102" customFormat="1" ht="63" hidden="1" customHeight="1">
      <c r="A1078" s="66">
        <v>19</v>
      </c>
      <c r="B1078" s="219" t="str">
        <f t="shared" si="110"/>
        <v>4X400M--</v>
      </c>
      <c r="C1078" s="212"/>
      <c r="D1078" s="212"/>
      <c r="E1078" s="213"/>
      <c r="F1078" s="214"/>
      <c r="G1078" s="168"/>
      <c r="H1078" s="215" t="s">
        <v>359</v>
      </c>
      <c r="I1078" s="216"/>
      <c r="J1078" s="217"/>
      <c r="K1078" s="217"/>
      <c r="L1078" s="218"/>
    </row>
    <row r="1079" spans="1:12" s="102" customFormat="1" ht="28.5" hidden="1" customHeight="1">
      <c r="A1079" s="66">
        <v>1</v>
      </c>
      <c r="B1079" s="176" t="str">
        <f t="shared" si="110"/>
        <v>100M--</v>
      </c>
      <c r="C1079" s="161"/>
      <c r="D1079" s="161"/>
      <c r="E1079" s="162"/>
      <c r="F1079" s="163"/>
      <c r="G1079" s="168"/>
      <c r="H1079" s="164" t="s">
        <v>146</v>
      </c>
      <c r="I1079" s="216"/>
      <c r="J1079" s="166"/>
      <c r="K1079" s="166"/>
      <c r="L1079" s="167"/>
    </row>
    <row r="1080" spans="1:12" s="102" customFormat="1" ht="28.5" hidden="1" customHeight="1">
      <c r="A1080" s="66">
        <v>2</v>
      </c>
      <c r="B1080" s="176" t="str">
        <f t="shared" si="110"/>
        <v>200M--</v>
      </c>
      <c r="C1080" s="161"/>
      <c r="D1080" s="161"/>
      <c r="E1080" s="162"/>
      <c r="F1080" s="163"/>
      <c r="G1080" s="168"/>
      <c r="H1080" s="164" t="s">
        <v>313</v>
      </c>
      <c r="I1080" s="216"/>
      <c r="J1080" s="166"/>
      <c r="K1080" s="166"/>
      <c r="L1080" s="167"/>
    </row>
    <row r="1081" spans="1:12" s="102" customFormat="1" ht="28.5" hidden="1" customHeight="1">
      <c r="A1081" s="66">
        <v>3</v>
      </c>
      <c r="B1081" s="176" t="str">
        <f t="shared" si="110"/>
        <v>400M--</v>
      </c>
      <c r="C1081" s="161"/>
      <c r="D1081" s="161"/>
      <c r="E1081" s="162"/>
      <c r="F1081" s="163"/>
      <c r="G1081" s="168"/>
      <c r="H1081" s="164" t="s">
        <v>314</v>
      </c>
      <c r="I1081" s="216"/>
      <c r="J1081" s="166"/>
      <c r="K1081" s="166"/>
      <c r="L1081" s="167"/>
    </row>
    <row r="1082" spans="1:12" s="102" customFormat="1" ht="28.5" hidden="1" customHeight="1">
      <c r="A1082" s="66">
        <v>4</v>
      </c>
      <c r="B1082" s="176" t="str">
        <f t="shared" si="110"/>
        <v>800M--</v>
      </c>
      <c r="C1082" s="161"/>
      <c r="D1082" s="161"/>
      <c r="E1082" s="162"/>
      <c r="F1082" s="163"/>
      <c r="G1082" s="168"/>
      <c r="H1082" s="164" t="s">
        <v>120</v>
      </c>
      <c r="I1082" s="216"/>
      <c r="J1082" s="166"/>
      <c r="K1082" s="166"/>
      <c r="L1082" s="167"/>
    </row>
    <row r="1083" spans="1:12" s="102" customFormat="1" ht="28.5" hidden="1" customHeight="1">
      <c r="A1083" s="66">
        <v>5</v>
      </c>
      <c r="B1083" s="176" t="str">
        <f t="shared" si="110"/>
        <v>1500M--</v>
      </c>
      <c r="C1083" s="161"/>
      <c r="D1083" s="161"/>
      <c r="E1083" s="162"/>
      <c r="F1083" s="163"/>
      <c r="G1083" s="168"/>
      <c r="H1083" s="164" t="s">
        <v>229</v>
      </c>
      <c r="I1083" s="216"/>
      <c r="J1083" s="166"/>
      <c r="K1083" s="166"/>
      <c r="L1083" s="167"/>
    </row>
    <row r="1084" spans="1:12" s="102" customFormat="1" ht="28.5" hidden="1" customHeight="1">
      <c r="A1084" s="66">
        <v>6</v>
      </c>
      <c r="B1084" s="176" t="str">
        <f t="shared" si="110"/>
        <v>5000M--</v>
      </c>
      <c r="C1084" s="161"/>
      <c r="D1084" s="161"/>
      <c r="E1084" s="162"/>
      <c r="F1084" s="163"/>
      <c r="G1084" s="168"/>
      <c r="H1084" s="164" t="s">
        <v>355</v>
      </c>
      <c r="I1084" s="216"/>
      <c r="J1084" s="166"/>
      <c r="K1084" s="166"/>
      <c r="L1084" s="167"/>
    </row>
    <row r="1085" spans="1:12" s="102" customFormat="1" ht="28.5" hidden="1" customHeight="1">
      <c r="A1085" s="66">
        <v>7</v>
      </c>
      <c r="B1085" s="176" t="str">
        <f t="shared" si="110"/>
        <v>110M.ENG--</v>
      </c>
      <c r="C1085" s="161"/>
      <c r="D1085" s="161"/>
      <c r="E1085" s="162"/>
      <c r="F1085" s="163"/>
      <c r="G1085" s="168"/>
      <c r="H1085" s="164" t="s">
        <v>492</v>
      </c>
      <c r="I1085" s="216"/>
      <c r="J1085" s="166"/>
      <c r="K1085" s="166"/>
      <c r="L1085" s="167"/>
    </row>
    <row r="1086" spans="1:12" s="102" customFormat="1" ht="28.5" hidden="1" customHeight="1">
      <c r="A1086" s="66">
        <v>8</v>
      </c>
      <c r="B1086" s="176" t="str">
        <f t="shared" si="110"/>
        <v>400M.ENG--</v>
      </c>
      <c r="C1086" s="161"/>
      <c r="D1086" s="161"/>
      <c r="E1086" s="162"/>
      <c r="F1086" s="163"/>
      <c r="G1086" s="168"/>
      <c r="H1086" s="164" t="s">
        <v>353</v>
      </c>
      <c r="I1086" s="216"/>
      <c r="J1086" s="166"/>
      <c r="K1086" s="166"/>
      <c r="L1086" s="167"/>
    </row>
    <row r="1087" spans="1:12" s="102" customFormat="1" ht="28.5" hidden="1" customHeight="1">
      <c r="A1087" s="66">
        <v>9</v>
      </c>
      <c r="B1087" s="176" t="str">
        <f t="shared" si="110"/>
        <v>3000M.ENG--</v>
      </c>
      <c r="C1087" s="161"/>
      <c r="D1087" s="161"/>
      <c r="E1087" s="162"/>
      <c r="F1087" s="163"/>
      <c r="G1087" s="168"/>
      <c r="H1087" s="164" t="s">
        <v>356</v>
      </c>
      <c r="I1087" s="165"/>
      <c r="J1087" s="166"/>
      <c r="K1087" s="166"/>
      <c r="L1087" s="167"/>
    </row>
    <row r="1088" spans="1:12" s="102" customFormat="1" ht="28.5" hidden="1" customHeight="1">
      <c r="A1088" s="66">
        <v>10</v>
      </c>
      <c r="B1088" s="176" t="str">
        <f t="shared" ref="B1088:B1095" si="111">CONCATENATE(H1088,"-",L1088)</f>
        <v>GÜLLE-</v>
      </c>
      <c r="C1088" s="161"/>
      <c r="D1088" s="161"/>
      <c r="E1088" s="162"/>
      <c r="F1088" s="163"/>
      <c r="G1088" s="168"/>
      <c r="H1088" s="164" t="s">
        <v>230</v>
      </c>
      <c r="I1088" s="165"/>
      <c r="J1088" s="166"/>
      <c r="K1088" s="166"/>
      <c r="L1088" s="167"/>
    </row>
    <row r="1089" spans="1:12" s="102" customFormat="1" ht="28.5" hidden="1" customHeight="1">
      <c r="A1089" s="66">
        <v>11</v>
      </c>
      <c r="B1089" s="176" t="str">
        <f t="shared" si="111"/>
        <v>DİSK-</v>
      </c>
      <c r="C1089" s="161"/>
      <c r="D1089" s="161"/>
      <c r="E1089" s="162"/>
      <c r="F1089" s="163"/>
      <c r="G1089" s="168"/>
      <c r="H1089" s="164" t="s">
        <v>231</v>
      </c>
      <c r="I1089" s="165"/>
      <c r="J1089" s="166"/>
      <c r="K1089" s="166"/>
      <c r="L1089" s="167"/>
    </row>
    <row r="1090" spans="1:12" s="102" customFormat="1" ht="28.5" hidden="1" customHeight="1">
      <c r="A1090" s="66">
        <v>12</v>
      </c>
      <c r="B1090" s="176" t="str">
        <f t="shared" si="111"/>
        <v>CİRİT-</v>
      </c>
      <c r="C1090" s="161"/>
      <c r="D1090" s="161"/>
      <c r="E1090" s="162"/>
      <c r="F1090" s="163"/>
      <c r="G1090" s="168"/>
      <c r="H1090" s="164" t="s">
        <v>232</v>
      </c>
      <c r="I1090" s="165"/>
      <c r="J1090" s="166"/>
      <c r="K1090" s="166"/>
      <c r="L1090" s="167"/>
    </row>
    <row r="1091" spans="1:12" s="102" customFormat="1" ht="28.5" hidden="1" customHeight="1">
      <c r="A1091" s="66">
        <v>13</v>
      </c>
      <c r="B1091" s="176" t="str">
        <f t="shared" si="111"/>
        <v>ÇEKİÇ-</v>
      </c>
      <c r="C1091" s="161"/>
      <c r="D1091" s="161"/>
      <c r="E1091" s="162"/>
      <c r="F1091" s="163"/>
      <c r="G1091" s="168"/>
      <c r="H1091" s="164" t="s">
        <v>357</v>
      </c>
      <c r="I1091" s="165"/>
      <c r="J1091" s="166"/>
      <c r="K1091" s="166"/>
      <c r="L1091" s="167"/>
    </row>
    <row r="1092" spans="1:12" s="102" customFormat="1" ht="28.5" hidden="1" customHeight="1">
      <c r="A1092" s="66">
        <v>14</v>
      </c>
      <c r="B1092" s="176" t="str">
        <f t="shared" si="111"/>
        <v>UZUN-</v>
      </c>
      <c r="C1092" s="161"/>
      <c r="D1092" s="161"/>
      <c r="E1092" s="162"/>
      <c r="F1092" s="163"/>
      <c r="G1092" s="168"/>
      <c r="H1092" s="164" t="s">
        <v>65</v>
      </c>
      <c r="I1092" s="165"/>
      <c r="J1092" s="166"/>
      <c r="K1092" s="166"/>
      <c r="L1092" s="167"/>
    </row>
    <row r="1093" spans="1:12" s="102" customFormat="1" ht="28.5" hidden="1" customHeight="1">
      <c r="A1093" s="66">
        <v>15</v>
      </c>
      <c r="B1093" s="176" t="str">
        <f t="shared" si="111"/>
        <v>ÜÇADIM-</v>
      </c>
      <c r="C1093" s="161"/>
      <c r="D1093" s="161"/>
      <c r="E1093" s="162"/>
      <c r="F1093" s="163"/>
      <c r="G1093" s="168"/>
      <c r="H1093" s="164" t="s">
        <v>315</v>
      </c>
      <c r="I1093" s="165"/>
      <c r="J1093" s="166"/>
      <c r="K1093" s="166"/>
      <c r="L1093" s="167"/>
    </row>
    <row r="1094" spans="1:12" s="102" customFormat="1" ht="28.5" hidden="1" customHeight="1">
      <c r="A1094" s="66">
        <v>16</v>
      </c>
      <c r="B1094" s="176" t="str">
        <f t="shared" si="111"/>
        <v>YÜKSEK-</v>
      </c>
      <c r="C1094" s="161"/>
      <c r="D1094" s="161"/>
      <c r="E1094" s="162"/>
      <c r="F1094" s="163"/>
      <c r="G1094" s="168"/>
      <c r="H1094" s="164" t="s">
        <v>66</v>
      </c>
      <c r="I1094" s="165"/>
      <c r="J1094" s="166"/>
      <c r="K1094" s="166"/>
      <c r="L1094" s="167"/>
    </row>
    <row r="1095" spans="1:12" s="102" customFormat="1" ht="28.5" hidden="1" customHeight="1">
      <c r="A1095" s="66">
        <v>17</v>
      </c>
      <c r="B1095" s="219" t="str">
        <f t="shared" si="111"/>
        <v>SIRIK-</v>
      </c>
      <c r="C1095" s="212"/>
      <c r="D1095" s="212"/>
      <c r="E1095" s="213"/>
      <c r="F1095" s="214"/>
      <c r="G1095" s="168"/>
      <c r="H1095" s="215" t="s">
        <v>316</v>
      </c>
      <c r="I1095" s="216"/>
      <c r="J1095" s="217"/>
      <c r="K1095" s="217"/>
      <c r="L1095" s="218"/>
    </row>
    <row r="1096" spans="1:12" s="102" customFormat="1" ht="63" hidden="1" customHeight="1">
      <c r="A1096" s="66">
        <v>18</v>
      </c>
      <c r="B1096" s="219" t="str">
        <f t="shared" ref="B1096:B1106" si="112">CONCATENATE(H1096,"-",J1096,"-",K1096)</f>
        <v>4X100M--</v>
      </c>
      <c r="C1096" s="212"/>
      <c r="D1096" s="212"/>
      <c r="E1096" s="213"/>
      <c r="F1096" s="214"/>
      <c r="G1096" s="168"/>
      <c r="H1096" s="215" t="s">
        <v>358</v>
      </c>
      <c r="I1096" s="216"/>
      <c r="J1096" s="217"/>
      <c r="K1096" s="217"/>
      <c r="L1096" s="218"/>
    </row>
    <row r="1097" spans="1:12" s="102" customFormat="1" ht="63" hidden="1" customHeight="1">
      <c r="A1097" s="66">
        <v>19</v>
      </c>
      <c r="B1097" s="219" t="str">
        <f t="shared" si="112"/>
        <v>4X400M--</v>
      </c>
      <c r="C1097" s="212"/>
      <c r="D1097" s="212"/>
      <c r="E1097" s="213"/>
      <c r="F1097" s="214"/>
      <c r="G1097" s="168"/>
      <c r="H1097" s="215" t="s">
        <v>359</v>
      </c>
      <c r="I1097" s="216"/>
      <c r="J1097" s="217"/>
      <c r="K1097" s="217"/>
      <c r="L1097" s="218"/>
    </row>
    <row r="1098" spans="1:12" s="102" customFormat="1" ht="28.5" hidden="1" customHeight="1">
      <c r="A1098" s="66">
        <v>1</v>
      </c>
      <c r="B1098" s="176" t="str">
        <f t="shared" si="112"/>
        <v>100M--</v>
      </c>
      <c r="C1098" s="161"/>
      <c r="D1098" s="161"/>
      <c r="E1098" s="162"/>
      <c r="F1098" s="163"/>
      <c r="G1098" s="168"/>
      <c r="H1098" s="164" t="s">
        <v>146</v>
      </c>
      <c r="I1098" s="216"/>
      <c r="J1098" s="166"/>
      <c r="K1098" s="166"/>
      <c r="L1098" s="167"/>
    </row>
    <row r="1099" spans="1:12" s="102" customFormat="1" ht="28.5" hidden="1" customHeight="1">
      <c r="A1099" s="66">
        <v>2</v>
      </c>
      <c r="B1099" s="176" t="str">
        <f t="shared" si="112"/>
        <v>200M--</v>
      </c>
      <c r="C1099" s="161"/>
      <c r="D1099" s="161"/>
      <c r="E1099" s="162"/>
      <c r="F1099" s="163"/>
      <c r="G1099" s="168"/>
      <c r="H1099" s="164" t="s">
        <v>313</v>
      </c>
      <c r="I1099" s="216"/>
      <c r="J1099" s="166"/>
      <c r="K1099" s="166"/>
      <c r="L1099" s="167"/>
    </row>
    <row r="1100" spans="1:12" s="102" customFormat="1" ht="28.5" hidden="1" customHeight="1">
      <c r="A1100" s="66">
        <v>3</v>
      </c>
      <c r="B1100" s="176" t="str">
        <f t="shared" si="112"/>
        <v>400M--</v>
      </c>
      <c r="C1100" s="161"/>
      <c r="D1100" s="161"/>
      <c r="E1100" s="162"/>
      <c r="F1100" s="163"/>
      <c r="G1100" s="168"/>
      <c r="H1100" s="164" t="s">
        <v>314</v>
      </c>
      <c r="I1100" s="216"/>
      <c r="J1100" s="166"/>
      <c r="K1100" s="166"/>
      <c r="L1100" s="167"/>
    </row>
    <row r="1101" spans="1:12" s="102" customFormat="1" ht="28.5" hidden="1" customHeight="1">
      <c r="A1101" s="66">
        <v>4</v>
      </c>
      <c r="B1101" s="176" t="str">
        <f t="shared" si="112"/>
        <v>800M--</v>
      </c>
      <c r="C1101" s="161"/>
      <c r="D1101" s="161"/>
      <c r="E1101" s="162"/>
      <c r="F1101" s="163"/>
      <c r="G1101" s="168"/>
      <c r="H1101" s="164" t="s">
        <v>120</v>
      </c>
      <c r="I1101" s="216"/>
      <c r="J1101" s="166"/>
      <c r="K1101" s="166"/>
      <c r="L1101" s="167"/>
    </row>
    <row r="1102" spans="1:12" s="102" customFormat="1" ht="28.5" hidden="1" customHeight="1">
      <c r="A1102" s="66">
        <v>5</v>
      </c>
      <c r="B1102" s="176" t="str">
        <f t="shared" si="112"/>
        <v>1500M--</v>
      </c>
      <c r="C1102" s="161"/>
      <c r="D1102" s="161"/>
      <c r="E1102" s="162"/>
      <c r="F1102" s="163"/>
      <c r="G1102" s="168"/>
      <c r="H1102" s="164" t="s">
        <v>229</v>
      </c>
      <c r="I1102" s="216"/>
      <c r="J1102" s="166"/>
      <c r="K1102" s="166"/>
      <c r="L1102" s="167"/>
    </row>
    <row r="1103" spans="1:12" s="102" customFormat="1" ht="28.5" hidden="1" customHeight="1">
      <c r="A1103" s="66">
        <v>6</v>
      </c>
      <c r="B1103" s="176" t="str">
        <f t="shared" si="112"/>
        <v>5000M--</v>
      </c>
      <c r="C1103" s="161"/>
      <c r="D1103" s="161"/>
      <c r="E1103" s="162"/>
      <c r="F1103" s="163"/>
      <c r="G1103" s="168"/>
      <c r="H1103" s="164" t="s">
        <v>355</v>
      </c>
      <c r="I1103" s="216"/>
      <c r="J1103" s="166"/>
      <c r="K1103" s="166"/>
      <c r="L1103" s="167"/>
    </row>
    <row r="1104" spans="1:12" s="102" customFormat="1" ht="28.5" hidden="1" customHeight="1">
      <c r="A1104" s="66">
        <v>7</v>
      </c>
      <c r="B1104" s="176" t="str">
        <f t="shared" si="112"/>
        <v>110M.ENG--</v>
      </c>
      <c r="C1104" s="161"/>
      <c r="D1104" s="161"/>
      <c r="E1104" s="162"/>
      <c r="F1104" s="163"/>
      <c r="G1104" s="168"/>
      <c r="H1104" s="164" t="s">
        <v>492</v>
      </c>
      <c r="I1104" s="216"/>
      <c r="J1104" s="166"/>
      <c r="K1104" s="166"/>
      <c r="L1104" s="167"/>
    </row>
    <row r="1105" spans="1:12" s="102" customFormat="1" ht="28.5" hidden="1" customHeight="1">
      <c r="A1105" s="66">
        <v>8</v>
      </c>
      <c r="B1105" s="176" t="str">
        <f t="shared" si="112"/>
        <v>400M.ENG--</v>
      </c>
      <c r="C1105" s="161"/>
      <c r="D1105" s="161"/>
      <c r="E1105" s="162"/>
      <c r="F1105" s="163"/>
      <c r="G1105" s="168"/>
      <c r="H1105" s="164" t="s">
        <v>353</v>
      </c>
      <c r="I1105" s="216"/>
      <c r="J1105" s="166"/>
      <c r="K1105" s="166"/>
      <c r="L1105" s="167"/>
    </row>
    <row r="1106" spans="1:12" s="102" customFormat="1" ht="28.5" hidden="1" customHeight="1">
      <c r="A1106" s="66">
        <v>9</v>
      </c>
      <c r="B1106" s="176" t="str">
        <f t="shared" si="112"/>
        <v>3000M.ENG--</v>
      </c>
      <c r="C1106" s="161"/>
      <c r="D1106" s="161"/>
      <c r="E1106" s="162"/>
      <c r="F1106" s="163"/>
      <c r="G1106" s="168"/>
      <c r="H1106" s="164" t="s">
        <v>356</v>
      </c>
      <c r="I1106" s="165"/>
      <c r="J1106" s="166"/>
      <c r="K1106" s="166"/>
      <c r="L1106" s="167"/>
    </row>
    <row r="1107" spans="1:12" s="102" customFormat="1" ht="28.5" hidden="1" customHeight="1">
      <c r="A1107" s="66">
        <v>10</v>
      </c>
      <c r="B1107" s="176" t="str">
        <f t="shared" ref="B1107:B1114" si="113">CONCATENATE(H1107,"-",L1107)</f>
        <v>GÜLLE-</v>
      </c>
      <c r="C1107" s="161"/>
      <c r="D1107" s="161"/>
      <c r="E1107" s="162"/>
      <c r="F1107" s="163"/>
      <c r="G1107" s="168"/>
      <c r="H1107" s="164" t="s">
        <v>230</v>
      </c>
      <c r="I1107" s="165"/>
      <c r="J1107" s="166"/>
      <c r="K1107" s="166"/>
      <c r="L1107" s="167"/>
    </row>
    <row r="1108" spans="1:12" s="102" customFormat="1" ht="28.5" hidden="1" customHeight="1">
      <c r="A1108" s="66">
        <v>11</v>
      </c>
      <c r="B1108" s="176" t="str">
        <f t="shared" si="113"/>
        <v>DİSK-</v>
      </c>
      <c r="C1108" s="161"/>
      <c r="D1108" s="161"/>
      <c r="E1108" s="162"/>
      <c r="F1108" s="163"/>
      <c r="G1108" s="168"/>
      <c r="H1108" s="164" t="s">
        <v>231</v>
      </c>
      <c r="I1108" s="165"/>
      <c r="J1108" s="166"/>
      <c r="K1108" s="166"/>
      <c r="L1108" s="167"/>
    </row>
    <row r="1109" spans="1:12" s="102" customFormat="1" ht="28.5" hidden="1" customHeight="1">
      <c r="A1109" s="66">
        <v>12</v>
      </c>
      <c r="B1109" s="176" t="str">
        <f t="shared" si="113"/>
        <v>CİRİT-</v>
      </c>
      <c r="C1109" s="161"/>
      <c r="D1109" s="161"/>
      <c r="E1109" s="162"/>
      <c r="F1109" s="163"/>
      <c r="G1109" s="168"/>
      <c r="H1109" s="164" t="s">
        <v>232</v>
      </c>
      <c r="I1109" s="165"/>
      <c r="J1109" s="166"/>
      <c r="K1109" s="166"/>
      <c r="L1109" s="167"/>
    </row>
    <row r="1110" spans="1:12" s="102" customFormat="1" ht="28.5" hidden="1" customHeight="1">
      <c r="A1110" s="66">
        <v>13</v>
      </c>
      <c r="B1110" s="176" t="str">
        <f t="shared" si="113"/>
        <v>ÇEKİÇ-</v>
      </c>
      <c r="C1110" s="161"/>
      <c r="D1110" s="161"/>
      <c r="E1110" s="162"/>
      <c r="F1110" s="163"/>
      <c r="G1110" s="168"/>
      <c r="H1110" s="164" t="s">
        <v>357</v>
      </c>
      <c r="I1110" s="165"/>
      <c r="J1110" s="166"/>
      <c r="K1110" s="166"/>
      <c r="L1110" s="167"/>
    </row>
    <row r="1111" spans="1:12" s="102" customFormat="1" ht="28.5" hidden="1" customHeight="1">
      <c r="A1111" s="66">
        <v>14</v>
      </c>
      <c r="B1111" s="176" t="str">
        <f t="shared" si="113"/>
        <v>UZUN-</v>
      </c>
      <c r="C1111" s="161"/>
      <c r="D1111" s="161"/>
      <c r="E1111" s="162"/>
      <c r="F1111" s="163"/>
      <c r="G1111" s="168"/>
      <c r="H1111" s="164" t="s">
        <v>65</v>
      </c>
      <c r="I1111" s="165"/>
      <c r="J1111" s="166"/>
      <c r="K1111" s="166"/>
      <c r="L1111" s="167"/>
    </row>
    <row r="1112" spans="1:12" s="102" customFormat="1" ht="28.5" hidden="1" customHeight="1">
      <c r="A1112" s="66">
        <v>15</v>
      </c>
      <c r="B1112" s="176" t="str">
        <f t="shared" si="113"/>
        <v>ÜÇADIM-</v>
      </c>
      <c r="C1112" s="161"/>
      <c r="D1112" s="161"/>
      <c r="E1112" s="162"/>
      <c r="F1112" s="163"/>
      <c r="G1112" s="168"/>
      <c r="H1112" s="164" t="s">
        <v>315</v>
      </c>
      <c r="I1112" s="165"/>
      <c r="J1112" s="166"/>
      <c r="K1112" s="166"/>
      <c r="L1112" s="167"/>
    </row>
    <row r="1113" spans="1:12" s="102" customFormat="1" ht="28.5" hidden="1" customHeight="1">
      <c r="A1113" s="66">
        <v>16</v>
      </c>
      <c r="B1113" s="176" t="str">
        <f t="shared" si="113"/>
        <v>YÜKSEK-</v>
      </c>
      <c r="C1113" s="161"/>
      <c r="D1113" s="161"/>
      <c r="E1113" s="162"/>
      <c r="F1113" s="163"/>
      <c r="G1113" s="168"/>
      <c r="H1113" s="164" t="s">
        <v>66</v>
      </c>
      <c r="I1113" s="165"/>
      <c r="J1113" s="166"/>
      <c r="K1113" s="166"/>
      <c r="L1113" s="167"/>
    </row>
    <row r="1114" spans="1:12" s="102" customFormat="1" ht="28.5" hidden="1" customHeight="1">
      <c r="A1114" s="66">
        <v>17</v>
      </c>
      <c r="B1114" s="219" t="str">
        <f t="shared" si="113"/>
        <v>SIRIK-</v>
      </c>
      <c r="C1114" s="212"/>
      <c r="D1114" s="212"/>
      <c r="E1114" s="213"/>
      <c r="F1114" s="214"/>
      <c r="G1114" s="168"/>
      <c r="H1114" s="215" t="s">
        <v>316</v>
      </c>
      <c r="I1114" s="216"/>
      <c r="J1114" s="217"/>
      <c r="K1114" s="217"/>
      <c r="L1114" s="218"/>
    </row>
    <row r="1115" spans="1:12" s="102" customFormat="1" ht="63" hidden="1" customHeight="1">
      <c r="A1115" s="66">
        <v>18</v>
      </c>
      <c r="B1115" s="219" t="str">
        <f t="shared" ref="B1115:B1125" si="114">CONCATENATE(H1115,"-",J1115,"-",K1115)</f>
        <v>4X100M--</v>
      </c>
      <c r="C1115" s="212"/>
      <c r="D1115" s="212"/>
      <c r="E1115" s="213"/>
      <c r="F1115" s="214"/>
      <c r="G1115" s="168"/>
      <c r="H1115" s="215" t="s">
        <v>358</v>
      </c>
      <c r="I1115" s="216"/>
      <c r="J1115" s="217"/>
      <c r="K1115" s="217"/>
      <c r="L1115" s="218"/>
    </row>
    <row r="1116" spans="1:12" s="102" customFormat="1" ht="63" hidden="1" customHeight="1">
      <c r="A1116" s="66">
        <v>19</v>
      </c>
      <c r="B1116" s="219" t="str">
        <f t="shared" si="114"/>
        <v>4X400M--</v>
      </c>
      <c r="C1116" s="212"/>
      <c r="D1116" s="212"/>
      <c r="E1116" s="213"/>
      <c r="F1116" s="214"/>
      <c r="G1116" s="168"/>
      <c r="H1116" s="215" t="s">
        <v>359</v>
      </c>
      <c r="I1116" s="216"/>
      <c r="J1116" s="217"/>
      <c r="K1116" s="217"/>
      <c r="L1116" s="218"/>
    </row>
    <row r="1117" spans="1:12" s="102" customFormat="1" ht="28.5" hidden="1" customHeight="1">
      <c r="A1117" s="66">
        <v>1</v>
      </c>
      <c r="B1117" s="176" t="str">
        <f t="shared" si="114"/>
        <v>100M--</v>
      </c>
      <c r="C1117" s="161"/>
      <c r="D1117" s="161"/>
      <c r="E1117" s="162"/>
      <c r="F1117" s="163"/>
      <c r="G1117" s="168"/>
      <c r="H1117" s="164" t="s">
        <v>146</v>
      </c>
      <c r="I1117" s="216"/>
      <c r="J1117" s="166"/>
      <c r="K1117" s="166"/>
      <c r="L1117" s="167"/>
    </row>
    <row r="1118" spans="1:12" s="102" customFormat="1" ht="28.5" hidden="1" customHeight="1">
      <c r="A1118" s="66">
        <v>2</v>
      </c>
      <c r="B1118" s="176" t="str">
        <f t="shared" si="114"/>
        <v>200M--</v>
      </c>
      <c r="C1118" s="161"/>
      <c r="D1118" s="161"/>
      <c r="E1118" s="162"/>
      <c r="F1118" s="163"/>
      <c r="G1118" s="168"/>
      <c r="H1118" s="164" t="s">
        <v>313</v>
      </c>
      <c r="I1118" s="216"/>
      <c r="J1118" s="166"/>
      <c r="K1118" s="166"/>
      <c r="L1118" s="167"/>
    </row>
    <row r="1119" spans="1:12" s="102" customFormat="1" ht="28.5" hidden="1" customHeight="1">
      <c r="A1119" s="66">
        <v>3</v>
      </c>
      <c r="B1119" s="176" t="str">
        <f t="shared" si="114"/>
        <v>400M--</v>
      </c>
      <c r="C1119" s="161"/>
      <c r="D1119" s="161"/>
      <c r="E1119" s="162"/>
      <c r="F1119" s="163"/>
      <c r="G1119" s="168"/>
      <c r="H1119" s="164" t="s">
        <v>314</v>
      </c>
      <c r="I1119" s="216"/>
      <c r="J1119" s="166"/>
      <c r="K1119" s="166"/>
      <c r="L1119" s="167"/>
    </row>
    <row r="1120" spans="1:12" s="102" customFormat="1" ht="28.5" hidden="1" customHeight="1">
      <c r="A1120" s="66">
        <v>4</v>
      </c>
      <c r="B1120" s="176" t="str">
        <f t="shared" si="114"/>
        <v>800M--</v>
      </c>
      <c r="C1120" s="161"/>
      <c r="D1120" s="161"/>
      <c r="E1120" s="162"/>
      <c r="F1120" s="163"/>
      <c r="G1120" s="168"/>
      <c r="H1120" s="164" t="s">
        <v>120</v>
      </c>
      <c r="I1120" s="216"/>
      <c r="J1120" s="166"/>
      <c r="K1120" s="166"/>
      <c r="L1120" s="167"/>
    </row>
    <row r="1121" spans="1:12" s="102" customFormat="1" ht="28.5" hidden="1" customHeight="1">
      <c r="A1121" s="66">
        <v>5</v>
      </c>
      <c r="B1121" s="176" t="str">
        <f t="shared" si="114"/>
        <v>1500M--</v>
      </c>
      <c r="C1121" s="161"/>
      <c r="D1121" s="161"/>
      <c r="E1121" s="162"/>
      <c r="F1121" s="163"/>
      <c r="G1121" s="168"/>
      <c r="H1121" s="164" t="s">
        <v>229</v>
      </c>
      <c r="I1121" s="216"/>
      <c r="J1121" s="166"/>
      <c r="K1121" s="166"/>
      <c r="L1121" s="167"/>
    </row>
    <row r="1122" spans="1:12" s="102" customFormat="1" ht="28.5" hidden="1" customHeight="1">
      <c r="A1122" s="66">
        <v>6</v>
      </c>
      <c r="B1122" s="176" t="str">
        <f t="shared" si="114"/>
        <v>5000M--</v>
      </c>
      <c r="C1122" s="161"/>
      <c r="D1122" s="161"/>
      <c r="E1122" s="162"/>
      <c r="F1122" s="163"/>
      <c r="G1122" s="168"/>
      <c r="H1122" s="164" t="s">
        <v>355</v>
      </c>
      <c r="I1122" s="216"/>
      <c r="J1122" s="166"/>
      <c r="K1122" s="166"/>
      <c r="L1122" s="167"/>
    </row>
    <row r="1123" spans="1:12" s="102" customFormat="1" ht="28.5" hidden="1" customHeight="1">
      <c r="A1123" s="66">
        <v>7</v>
      </c>
      <c r="B1123" s="176" t="str">
        <f t="shared" si="114"/>
        <v>110M.ENG--</v>
      </c>
      <c r="C1123" s="161"/>
      <c r="D1123" s="161"/>
      <c r="E1123" s="162"/>
      <c r="F1123" s="163"/>
      <c r="G1123" s="168"/>
      <c r="H1123" s="164" t="s">
        <v>492</v>
      </c>
      <c r="I1123" s="216"/>
      <c r="J1123" s="166"/>
      <c r="K1123" s="166"/>
      <c r="L1123" s="167"/>
    </row>
    <row r="1124" spans="1:12" s="102" customFormat="1" ht="28.5" hidden="1" customHeight="1">
      <c r="A1124" s="66">
        <v>8</v>
      </c>
      <c r="B1124" s="176" t="str">
        <f t="shared" si="114"/>
        <v>400M.ENG--</v>
      </c>
      <c r="C1124" s="161"/>
      <c r="D1124" s="161"/>
      <c r="E1124" s="162"/>
      <c r="F1124" s="163"/>
      <c r="G1124" s="168"/>
      <c r="H1124" s="164" t="s">
        <v>353</v>
      </c>
      <c r="I1124" s="216"/>
      <c r="J1124" s="166"/>
      <c r="K1124" s="166"/>
      <c r="L1124" s="167"/>
    </row>
    <row r="1125" spans="1:12" s="102" customFormat="1" ht="28.5" hidden="1" customHeight="1">
      <c r="A1125" s="66">
        <v>9</v>
      </c>
      <c r="B1125" s="176" t="str">
        <f t="shared" si="114"/>
        <v>3000M.ENG--</v>
      </c>
      <c r="C1125" s="161"/>
      <c r="D1125" s="161"/>
      <c r="E1125" s="162"/>
      <c r="F1125" s="163"/>
      <c r="G1125" s="168"/>
      <c r="H1125" s="164" t="s">
        <v>356</v>
      </c>
      <c r="I1125" s="165"/>
      <c r="J1125" s="166"/>
      <c r="K1125" s="166"/>
      <c r="L1125" s="167"/>
    </row>
    <row r="1126" spans="1:12" s="102" customFormat="1" ht="28.5" hidden="1" customHeight="1">
      <c r="A1126" s="66">
        <v>10</v>
      </c>
      <c r="B1126" s="176" t="str">
        <f t="shared" ref="B1126:B1133" si="115">CONCATENATE(H1126,"-",L1126)</f>
        <v>GÜLLE-</v>
      </c>
      <c r="C1126" s="161"/>
      <c r="D1126" s="161"/>
      <c r="E1126" s="162"/>
      <c r="F1126" s="163"/>
      <c r="G1126" s="168"/>
      <c r="H1126" s="164" t="s">
        <v>230</v>
      </c>
      <c r="I1126" s="165"/>
      <c r="J1126" s="166"/>
      <c r="K1126" s="166"/>
      <c r="L1126" s="167"/>
    </row>
    <row r="1127" spans="1:12" s="102" customFormat="1" ht="28.5" hidden="1" customHeight="1">
      <c r="A1127" s="66">
        <v>11</v>
      </c>
      <c r="B1127" s="176" t="str">
        <f t="shared" si="115"/>
        <v>DİSK-</v>
      </c>
      <c r="C1127" s="161"/>
      <c r="D1127" s="161"/>
      <c r="E1127" s="162"/>
      <c r="F1127" s="163"/>
      <c r="G1127" s="168"/>
      <c r="H1127" s="164" t="s">
        <v>231</v>
      </c>
      <c r="I1127" s="165"/>
      <c r="J1127" s="166"/>
      <c r="K1127" s="166"/>
      <c r="L1127" s="167"/>
    </row>
    <row r="1128" spans="1:12" s="102" customFormat="1" ht="28.5" hidden="1" customHeight="1">
      <c r="A1128" s="66">
        <v>12</v>
      </c>
      <c r="B1128" s="176" t="str">
        <f t="shared" si="115"/>
        <v>CİRİT-</v>
      </c>
      <c r="C1128" s="161"/>
      <c r="D1128" s="161"/>
      <c r="E1128" s="162"/>
      <c r="F1128" s="163"/>
      <c r="G1128" s="168"/>
      <c r="H1128" s="164" t="s">
        <v>232</v>
      </c>
      <c r="I1128" s="165"/>
      <c r="J1128" s="166"/>
      <c r="K1128" s="166"/>
      <c r="L1128" s="167"/>
    </row>
    <row r="1129" spans="1:12" s="102" customFormat="1" ht="28.5" hidden="1" customHeight="1">
      <c r="A1129" s="66">
        <v>13</v>
      </c>
      <c r="B1129" s="176" t="str">
        <f t="shared" si="115"/>
        <v>ÇEKİÇ-</v>
      </c>
      <c r="C1129" s="161"/>
      <c r="D1129" s="161"/>
      <c r="E1129" s="162"/>
      <c r="F1129" s="163"/>
      <c r="G1129" s="168"/>
      <c r="H1129" s="164" t="s">
        <v>357</v>
      </c>
      <c r="I1129" s="165"/>
      <c r="J1129" s="166"/>
      <c r="K1129" s="166"/>
      <c r="L1129" s="167"/>
    </row>
    <row r="1130" spans="1:12" s="102" customFormat="1" ht="28.5" hidden="1" customHeight="1">
      <c r="A1130" s="66">
        <v>14</v>
      </c>
      <c r="B1130" s="176" t="str">
        <f t="shared" si="115"/>
        <v>UZUN-</v>
      </c>
      <c r="C1130" s="161"/>
      <c r="D1130" s="161"/>
      <c r="E1130" s="162"/>
      <c r="F1130" s="163"/>
      <c r="G1130" s="168"/>
      <c r="H1130" s="164" t="s">
        <v>65</v>
      </c>
      <c r="I1130" s="165"/>
      <c r="J1130" s="166"/>
      <c r="K1130" s="166"/>
      <c r="L1130" s="167"/>
    </row>
    <row r="1131" spans="1:12" s="102" customFormat="1" ht="28.5" hidden="1" customHeight="1">
      <c r="A1131" s="66">
        <v>15</v>
      </c>
      <c r="B1131" s="176" t="str">
        <f t="shared" si="115"/>
        <v>ÜÇADIM-</v>
      </c>
      <c r="C1131" s="161"/>
      <c r="D1131" s="161"/>
      <c r="E1131" s="162"/>
      <c r="F1131" s="163"/>
      <c r="G1131" s="168"/>
      <c r="H1131" s="164" t="s">
        <v>315</v>
      </c>
      <c r="I1131" s="165"/>
      <c r="J1131" s="166"/>
      <c r="K1131" s="166"/>
      <c r="L1131" s="167"/>
    </row>
    <row r="1132" spans="1:12" s="102" customFormat="1" ht="28.5" hidden="1" customHeight="1">
      <c r="A1132" s="66">
        <v>16</v>
      </c>
      <c r="B1132" s="176" t="str">
        <f t="shared" si="115"/>
        <v>YÜKSEK-</v>
      </c>
      <c r="C1132" s="161"/>
      <c r="D1132" s="161"/>
      <c r="E1132" s="162"/>
      <c r="F1132" s="163"/>
      <c r="G1132" s="168"/>
      <c r="H1132" s="164" t="s">
        <v>66</v>
      </c>
      <c r="I1132" s="165"/>
      <c r="J1132" s="166"/>
      <c r="K1132" s="166"/>
      <c r="L1132" s="167"/>
    </row>
    <row r="1133" spans="1:12" s="102" customFormat="1" ht="28.5" hidden="1" customHeight="1">
      <c r="A1133" s="66">
        <v>17</v>
      </c>
      <c r="B1133" s="219" t="str">
        <f t="shared" si="115"/>
        <v>SIRIK-</v>
      </c>
      <c r="C1133" s="212"/>
      <c r="D1133" s="212"/>
      <c r="E1133" s="213"/>
      <c r="F1133" s="214"/>
      <c r="G1133" s="168"/>
      <c r="H1133" s="215" t="s">
        <v>316</v>
      </c>
      <c r="I1133" s="216"/>
      <c r="J1133" s="217"/>
      <c r="K1133" s="217"/>
      <c r="L1133" s="218"/>
    </row>
    <row r="1134" spans="1:12" s="102" customFormat="1" ht="63" hidden="1" customHeight="1">
      <c r="A1134" s="66">
        <v>18</v>
      </c>
      <c r="B1134" s="219" t="str">
        <f>CONCATENATE(H1134,"-",J1134,"-",K1134)</f>
        <v>4X100M--</v>
      </c>
      <c r="C1134" s="212"/>
      <c r="D1134" s="212"/>
      <c r="E1134" s="213"/>
      <c r="F1134" s="214"/>
      <c r="G1134" s="168"/>
      <c r="H1134" s="215" t="s">
        <v>358</v>
      </c>
      <c r="I1134" s="216"/>
      <c r="J1134" s="217"/>
      <c r="K1134" s="217"/>
      <c r="L1134" s="218"/>
    </row>
    <row r="1135" spans="1:12" s="102" customFormat="1" ht="63" hidden="1" customHeight="1">
      <c r="A1135" s="66">
        <v>19</v>
      </c>
      <c r="B1135" s="219" t="str">
        <f>CONCATENATE(H1135,"-",J1135,"-",K1135)</f>
        <v>4X400M--</v>
      </c>
      <c r="C1135" s="212"/>
      <c r="D1135" s="212"/>
      <c r="E1135" s="213"/>
      <c r="F1135" s="214"/>
      <c r="G1135" s="168"/>
      <c r="H1135" s="215" t="s">
        <v>359</v>
      </c>
      <c r="I1135" s="216"/>
      <c r="J1135" s="217"/>
      <c r="K1135" s="217"/>
      <c r="L1135" s="218"/>
    </row>
  </sheetData>
  <autoFilter ref="A3:L1135">
    <filterColumn colId="5">
      <customFilters and="1">
        <customFilter operator="notEqual" val=" "/>
      </customFilters>
    </filterColumn>
  </autoFilter>
  <mergeCells count="3">
    <mergeCell ref="A1:L1"/>
    <mergeCell ref="A2:F2"/>
    <mergeCell ref="I2:L2"/>
  </mergeCells>
  <phoneticPr fontId="0" type="noConversion"/>
  <conditionalFormatting sqref="E4:E1175">
    <cfRule type="cellIs" dxfId="100" priority="61" stopIfTrue="1" operator="between">
      <formula>35065</formula>
      <formula>36160</formula>
    </cfRule>
  </conditionalFormatting>
  <printOptions horizontalCentered="1" verticalCentered="1"/>
  <pageMargins left="0.23622047244094491" right="0.23622047244094491" top="0.62992125984251968" bottom="0.23622047244094491" header="0.35433070866141736" footer="0.15748031496062992"/>
  <pageSetup paperSize="9" scale="53" orientation="landscape" horizontalDpi="300" verticalDpi="300" r:id="rId1"/>
  <headerFooter alignWithMargins="0"/>
  <rowBreaks count="38" manualBreakCount="38">
    <brk id="22" max="11" man="1"/>
    <brk id="41" max="11" man="1"/>
    <brk id="70" max="11" man="1"/>
    <brk id="98" max="11" man="1"/>
    <brk id="136" max="11" man="1"/>
    <brk id="157" max="11" man="1"/>
    <brk id="186" max="11" man="1"/>
    <brk id="215" max="11" man="1"/>
    <brk id="244" max="11" man="1"/>
    <brk id="273" max="11" man="1"/>
    <brk id="302" max="11" man="1"/>
    <brk id="331" max="11" man="1"/>
    <brk id="360" max="11" man="1"/>
    <brk id="389" max="11" man="1"/>
    <brk id="418" max="11" man="1"/>
    <brk id="447" max="11" man="1"/>
    <brk id="476" max="11" man="1"/>
    <brk id="505" max="11" man="1"/>
    <brk id="534" max="11" man="1"/>
    <brk id="563" max="11" man="1"/>
    <brk id="592" max="11" man="1"/>
    <brk id="621" max="11" man="1"/>
    <brk id="650" max="11" man="1"/>
    <brk id="679" max="11" man="1"/>
    <brk id="706" max="11" man="1"/>
    <brk id="744" max="11" man="1"/>
    <brk id="763" max="11" man="1"/>
    <brk id="801" max="11" man="1"/>
    <brk id="820" max="11" man="1"/>
    <brk id="839" max="11" man="1"/>
    <brk id="871" max="11" man="1"/>
    <brk id="903" max="11" man="1"/>
    <brk id="932" max="11" man="1"/>
    <brk id="961" max="11" man="1"/>
    <brk id="990" max="11" man="1"/>
    <brk id="1019" max="11" man="1"/>
    <brk id="1048" max="11" man="1"/>
    <brk id="1077" max="11" man="1"/>
  </rowBreaks>
  <ignoredErrors>
    <ignoredError sqref="I2" unlockedFormula="1"/>
  </ignoredErrors>
</worksheet>
</file>

<file path=xl/worksheets/sheet40.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0.28515625" style="70" hidden="1" customWidth="1"/>
    <col min="3" max="3" width="8.140625" style="70" customWidth="1"/>
    <col min="4" max="4" width="16.5703125" style="71" bestFit="1" customWidth="1"/>
    <col min="5" max="5" width="25.42578125" style="70" customWidth="1"/>
    <col min="6" max="6" width="32.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1007</v>
      </c>
      <c r="E3" s="613"/>
      <c r="F3" s="262"/>
      <c r="G3" s="614" t="s">
        <v>514</v>
      </c>
      <c r="H3" s="614"/>
      <c r="I3" s="618" t="s">
        <v>1277</v>
      </c>
      <c r="J3" s="618"/>
      <c r="K3" s="615" t="s">
        <v>633</v>
      </c>
      <c r="L3" s="615"/>
      <c r="M3" s="617" t="s">
        <v>1293</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2221</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417" customFormat="1" ht="63.75" customHeight="1">
      <c r="A8" s="408">
        <v>1</v>
      </c>
      <c r="B8" s="409" t="s">
        <v>1046</v>
      </c>
      <c r="C8" s="410">
        <v>870</v>
      </c>
      <c r="D8" s="411" t="s">
        <v>2020</v>
      </c>
      <c r="E8" s="412" t="s">
        <v>2021</v>
      </c>
      <c r="F8" s="412" t="s">
        <v>1999</v>
      </c>
      <c r="G8" s="413">
        <v>740</v>
      </c>
      <c r="H8" s="413" t="s">
        <v>2241</v>
      </c>
      <c r="I8" s="413" t="s">
        <v>2241</v>
      </c>
      <c r="J8" s="413">
        <v>740</v>
      </c>
      <c r="K8" s="413"/>
      <c r="L8" s="413"/>
      <c r="M8" s="413"/>
      <c r="N8" s="469">
        <v>740</v>
      </c>
      <c r="O8" s="470"/>
      <c r="P8" s="414" t="s">
        <v>2313</v>
      </c>
      <c r="Q8" s="415">
        <v>219</v>
      </c>
      <c r="R8" s="416">
        <v>8</v>
      </c>
    </row>
    <row r="9" spans="1:18" s="417" customFormat="1" ht="63.75" customHeight="1">
      <c r="A9" s="408">
        <v>2</v>
      </c>
      <c r="B9" s="409" t="s">
        <v>1047</v>
      </c>
      <c r="C9" s="410">
        <v>724</v>
      </c>
      <c r="D9" s="411">
        <v>34710</v>
      </c>
      <c r="E9" s="412" t="s">
        <v>1815</v>
      </c>
      <c r="F9" s="412" t="s">
        <v>1816</v>
      </c>
      <c r="G9" s="413">
        <v>701</v>
      </c>
      <c r="H9" s="413" t="s">
        <v>2241</v>
      </c>
      <c r="I9" s="413" t="s">
        <v>2241</v>
      </c>
      <c r="J9" s="413">
        <v>701</v>
      </c>
      <c r="K9" s="413"/>
      <c r="L9" s="413"/>
      <c r="M9" s="413"/>
      <c r="N9" s="469">
        <v>701</v>
      </c>
      <c r="O9" s="470"/>
      <c r="P9" s="414" t="s">
        <v>2250</v>
      </c>
      <c r="Q9" s="415">
        <v>227</v>
      </c>
      <c r="R9" s="416">
        <v>9</v>
      </c>
    </row>
    <row r="10" spans="1:18" s="417" customFormat="1" ht="63.75" customHeight="1">
      <c r="A10" s="408">
        <v>3</v>
      </c>
      <c r="B10" s="409" t="s">
        <v>1048</v>
      </c>
      <c r="C10" s="410">
        <v>632</v>
      </c>
      <c r="D10" s="411">
        <v>35431</v>
      </c>
      <c r="E10" s="412" t="s">
        <v>1728</v>
      </c>
      <c r="F10" s="412" t="s">
        <v>1719</v>
      </c>
      <c r="G10" s="413">
        <v>662</v>
      </c>
      <c r="H10" s="413">
        <v>677</v>
      </c>
      <c r="I10" s="413" t="s">
        <v>2241</v>
      </c>
      <c r="J10" s="413">
        <v>677</v>
      </c>
      <c r="K10" s="413"/>
      <c r="L10" s="413"/>
      <c r="M10" s="413"/>
      <c r="N10" s="469">
        <v>677</v>
      </c>
      <c r="O10" s="470"/>
      <c r="P10" s="414" t="s">
        <v>2308</v>
      </c>
      <c r="Q10" s="415">
        <v>235</v>
      </c>
      <c r="R10" s="416">
        <v>10</v>
      </c>
    </row>
    <row r="11" spans="1:18" s="417" customFormat="1" ht="63.75" customHeight="1">
      <c r="A11" s="408">
        <v>4</v>
      </c>
      <c r="B11" s="409" t="s">
        <v>1049</v>
      </c>
      <c r="C11" s="410">
        <v>676</v>
      </c>
      <c r="D11" s="411">
        <v>0</v>
      </c>
      <c r="E11" s="412" t="s">
        <v>1781</v>
      </c>
      <c r="F11" s="412" t="s">
        <v>1772</v>
      </c>
      <c r="G11" s="413">
        <v>642</v>
      </c>
      <c r="H11" s="413" t="s">
        <v>2241</v>
      </c>
      <c r="I11" s="413" t="s">
        <v>2241</v>
      </c>
      <c r="J11" s="413">
        <v>642</v>
      </c>
      <c r="K11" s="413"/>
      <c r="L11" s="413"/>
      <c r="M11" s="413"/>
      <c r="N11" s="469">
        <v>642</v>
      </c>
      <c r="O11" s="470"/>
      <c r="P11" s="414" t="s">
        <v>2311</v>
      </c>
      <c r="Q11" s="415">
        <v>243</v>
      </c>
      <c r="R11" s="416">
        <v>11</v>
      </c>
    </row>
    <row r="12" spans="1:18" s="417" customFormat="1" ht="63.75" customHeight="1">
      <c r="A12" s="408">
        <v>5</v>
      </c>
      <c r="B12" s="409" t="s">
        <v>1050</v>
      </c>
      <c r="C12" s="410">
        <v>701</v>
      </c>
      <c r="D12" s="411">
        <v>35262</v>
      </c>
      <c r="E12" s="412" t="s">
        <v>1804</v>
      </c>
      <c r="F12" s="412" t="s">
        <v>1795</v>
      </c>
      <c r="G12" s="413">
        <v>527</v>
      </c>
      <c r="H12" s="413">
        <v>601</v>
      </c>
      <c r="I12" s="413">
        <v>622</v>
      </c>
      <c r="J12" s="413">
        <v>622</v>
      </c>
      <c r="K12" s="413"/>
      <c r="L12" s="413"/>
      <c r="M12" s="413"/>
      <c r="N12" s="469">
        <v>622</v>
      </c>
      <c r="O12" s="470"/>
      <c r="P12" s="414" t="s">
        <v>2315</v>
      </c>
      <c r="Q12" s="415">
        <v>251</v>
      </c>
      <c r="R12" s="416">
        <v>12</v>
      </c>
    </row>
    <row r="13" spans="1:18" s="417" customFormat="1" ht="63.75" customHeight="1">
      <c r="A13" s="408">
        <v>6</v>
      </c>
      <c r="B13" s="409" t="s">
        <v>1051</v>
      </c>
      <c r="C13" s="410">
        <v>787</v>
      </c>
      <c r="D13" s="411">
        <v>32888</v>
      </c>
      <c r="E13" s="412" t="s">
        <v>1897</v>
      </c>
      <c r="F13" s="412" t="s">
        <v>1887</v>
      </c>
      <c r="G13" s="413">
        <v>614</v>
      </c>
      <c r="H13" s="413">
        <v>609</v>
      </c>
      <c r="I13" s="413">
        <v>611</v>
      </c>
      <c r="J13" s="413">
        <v>614</v>
      </c>
      <c r="K13" s="413"/>
      <c r="L13" s="413"/>
      <c r="M13" s="413"/>
      <c r="N13" s="469">
        <v>614</v>
      </c>
      <c r="O13" s="470"/>
      <c r="P13" s="414" t="s">
        <v>2267</v>
      </c>
      <c r="Q13" s="415">
        <v>259</v>
      </c>
      <c r="R13" s="416">
        <v>13</v>
      </c>
    </row>
    <row r="14" spans="1:18" s="417" customFormat="1" ht="63.75" customHeight="1">
      <c r="A14" s="408">
        <v>7</v>
      </c>
      <c r="B14" s="409" t="s">
        <v>1052</v>
      </c>
      <c r="C14" s="410">
        <v>508</v>
      </c>
      <c r="D14" s="411">
        <v>33164</v>
      </c>
      <c r="E14" s="412" t="s">
        <v>2036</v>
      </c>
      <c r="F14" s="412" t="s">
        <v>2029</v>
      </c>
      <c r="G14" s="413">
        <v>609</v>
      </c>
      <c r="H14" s="413">
        <v>486</v>
      </c>
      <c r="I14" s="413">
        <v>585</v>
      </c>
      <c r="J14" s="413">
        <v>609</v>
      </c>
      <c r="K14" s="413"/>
      <c r="L14" s="413"/>
      <c r="M14" s="413"/>
      <c r="N14" s="469">
        <v>609</v>
      </c>
      <c r="O14" s="470"/>
      <c r="P14" s="414" t="s">
        <v>2312</v>
      </c>
      <c r="Q14" s="415">
        <v>267</v>
      </c>
      <c r="R14" s="416">
        <v>14</v>
      </c>
    </row>
    <row r="15" spans="1:18" s="417" customFormat="1" ht="63.75" customHeight="1">
      <c r="A15" s="408">
        <v>8</v>
      </c>
      <c r="B15" s="409" t="s">
        <v>1053</v>
      </c>
      <c r="C15" s="410">
        <v>730</v>
      </c>
      <c r="D15" s="411">
        <v>34746</v>
      </c>
      <c r="E15" s="412" t="s">
        <v>1841</v>
      </c>
      <c r="F15" s="412" t="s">
        <v>1832</v>
      </c>
      <c r="G15" s="413">
        <v>592</v>
      </c>
      <c r="H15" s="413" t="s">
        <v>2240</v>
      </c>
      <c r="I15" s="413">
        <v>573</v>
      </c>
      <c r="J15" s="413">
        <v>592</v>
      </c>
      <c r="K15" s="413"/>
      <c r="L15" s="413"/>
      <c r="M15" s="413"/>
      <c r="N15" s="469">
        <v>592</v>
      </c>
      <c r="O15" s="470"/>
      <c r="P15" s="414" t="s">
        <v>2280</v>
      </c>
      <c r="Q15" s="415">
        <v>275</v>
      </c>
      <c r="R15" s="416">
        <v>15</v>
      </c>
    </row>
    <row r="16" spans="1:18" s="417" customFormat="1" ht="63.75" customHeight="1">
      <c r="A16" s="408">
        <v>9</v>
      </c>
      <c r="B16" s="409" t="s">
        <v>1054</v>
      </c>
      <c r="C16" s="410">
        <v>840</v>
      </c>
      <c r="D16" s="411">
        <v>34952</v>
      </c>
      <c r="E16" s="412" t="s">
        <v>1968</v>
      </c>
      <c r="F16" s="412" t="s">
        <v>1962</v>
      </c>
      <c r="G16" s="413" t="s">
        <v>2240</v>
      </c>
      <c r="H16" s="413">
        <v>553</v>
      </c>
      <c r="I16" s="413">
        <v>582</v>
      </c>
      <c r="J16" s="413">
        <v>582</v>
      </c>
      <c r="K16" s="413"/>
      <c r="L16" s="413"/>
      <c r="M16" s="413"/>
      <c r="N16" s="469">
        <v>582</v>
      </c>
      <c r="O16" s="470"/>
      <c r="P16" s="414" t="s">
        <v>2250</v>
      </c>
      <c r="Q16" s="415">
        <v>281</v>
      </c>
      <c r="R16" s="416">
        <v>16</v>
      </c>
    </row>
    <row r="17" spans="1:18" s="417" customFormat="1" ht="63.75" customHeight="1">
      <c r="A17" s="408">
        <v>10</v>
      </c>
      <c r="B17" s="409" t="s">
        <v>1055</v>
      </c>
      <c r="C17" s="410">
        <v>772</v>
      </c>
      <c r="D17" s="411">
        <v>33725</v>
      </c>
      <c r="E17" s="412" t="s">
        <v>1881</v>
      </c>
      <c r="F17" s="412" t="s">
        <v>1874</v>
      </c>
      <c r="G17" s="413">
        <v>575</v>
      </c>
      <c r="H17" s="413">
        <v>525</v>
      </c>
      <c r="I17" s="413">
        <v>529</v>
      </c>
      <c r="J17" s="413">
        <v>575</v>
      </c>
      <c r="K17" s="413"/>
      <c r="L17" s="413"/>
      <c r="M17" s="413"/>
      <c r="N17" s="469">
        <v>575</v>
      </c>
      <c r="O17" s="470"/>
      <c r="P17" s="414" t="s">
        <v>2309</v>
      </c>
      <c r="Q17" s="415">
        <v>287</v>
      </c>
      <c r="R17" s="416">
        <v>17</v>
      </c>
    </row>
    <row r="18" spans="1:18" s="417" customFormat="1" ht="63.75" customHeight="1">
      <c r="A18" s="408">
        <v>11</v>
      </c>
      <c r="B18" s="409" t="s">
        <v>1056</v>
      </c>
      <c r="C18" s="410">
        <v>612</v>
      </c>
      <c r="D18" s="411">
        <v>34458</v>
      </c>
      <c r="E18" s="412" t="s">
        <v>1706</v>
      </c>
      <c r="F18" s="412" t="s">
        <v>1700</v>
      </c>
      <c r="G18" s="413">
        <v>514</v>
      </c>
      <c r="H18" s="413" t="s">
        <v>2240</v>
      </c>
      <c r="I18" s="413">
        <v>569</v>
      </c>
      <c r="J18" s="413">
        <v>569</v>
      </c>
      <c r="K18" s="413"/>
      <c r="L18" s="413"/>
      <c r="M18" s="413"/>
      <c r="N18" s="469">
        <v>569</v>
      </c>
      <c r="O18" s="470"/>
      <c r="P18" s="414" t="s">
        <v>2250</v>
      </c>
      <c r="Q18" s="415">
        <v>293</v>
      </c>
      <c r="R18" s="416">
        <v>18</v>
      </c>
    </row>
    <row r="19" spans="1:18" s="417" customFormat="1" ht="63.75" customHeight="1">
      <c r="A19" s="408">
        <v>12</v>
      </c>
      <c r="B19" s="409" t="s">
        <v>1057</v>
      </c>
      <c r="C19" s="410">
        <v>665</v>
      </c>
      <c r="D19" s="411">
        <v>34685</v>
      </c>
      <c r="E19" s="412" t="s">
        <v>1764</v>
      </c>
      <c r="F19" s="412" t="s">
        <v>1756</v>
      </c>
      <c r="G19" s="413" t="s">
        <v>2240</v>
      </c>
      <c r="H19" s="413">
        <v>556</v>
      </c>
      <c r="I19" s="413">
        <v>469</v>
      </c>
      <c r="J19" s="413">
        <v>556</v>
      </c>
      <c r="K19" s="413"/>
      <c r="L19" s="413"/>
      <c r="M19" s="413"/>
      <c r="N19" s="469">
        <v>556</v>
      </c>
      <c r="O19" s="470"/>
      <c r="P19" s="414" t="s">
        <v>2279</v>
      </c>
      <c r="Q19" s="415">
        <v>299</v>
      </c>
      <c r="R19" s="416">
        <v>19</v>
      </c>
    </row>
    <row r="20" spans="1:18" s="417" customFormat="1" ht="63.75" customHeight="1">
      <c r="A20" s="408">
        <v>13</v>
      </c>
      <c r="B20" s="409" t="s">
        <v>1058</v>
      </c>
      <c r="C20" s="410">
        <v>794</v>
      </c>
      <c r="D20" s="411">
        <v>33714</v>
      </c>
      <c r="E20" s="412" t="s">
        <v>1911</v>
      </c>
      <c r="F20" s="412" t="s">
        <v>1903</v>
      </c>
      <c r="G20" s="413">
        <v>478</v>
      </c>
      <c r="H20" s="413">
        <v>493</v>
      </c>
      <c r="I20" s="413">
        <v>546</v>
      </c>
      <c r="J20" s="413">
        <v>546</v>
      </c>
      <c r="K20" s="413"/>
      <c r="L20" s="413"/>
      <c r="M20" s="413"/>
      <c r="N20" s="469">
        <v>546</v>
      </c>
      <c r="O20" s="470"/>
      <c r="P20" s="414" t="s">
        <v>2310</v>
      </c>
      <c r="Q20" s="415">
        <v>305</v>
      </c>
      <c r="R20" s="416">
        <v>20</v>
      </c>
    </row>
    <row r="21" spans="1:18" s="417" customFormat="1" ht="63.75" customHeight="1">
      <c r="A21" s="408">
        <v>14</v>
      </c>
      <c r="B21" s="409" t="s">
        <v>1059</v>
      </c>
      <c r="C21" s="410">
        <v>821</v>
      </c>
      <c r="D21" s="411">
        <v>34890</v>
      </c>
      <c r="E21" s="412" t="s">
        <v>1953</v>
      </c>
      <c r="F21" s="412" t="s">
        <v>1948</v>
      </c>
      <c r="G21" s="413">
        <v>538</v>
      </c>
      <c r="H21" s="413" t="s">
        <v>2240</v>
      </c>
      <c r="I21" s="413">
        <v>503</v>
      </c>
      <c r="J21" s="413">
        <v>538</v>
      </c>
      <c r="K21" s="413"/>
      <c r="L21" s="413"/>
      <c r="M21" s="413"/>
      <c r="N21" s="469">
        <v>538</v>
      </c>
      <c r="O21" s="470"/>
      <c r="P21" s="414" t="s">
        <v>2316</v>
      </c>
      <c r="Q21" s="415"/>
      <c r="R21" s="416"/>
    </row>
    <row r="22" spans="1:18" s="417" customFormat="1" ht="63.75" customHeight="1">
      <c r="A22" s="408">
        <v>15</v>
      </c>
      <c r="B22" s="409" t="s">
        <v>1060</v>
      </c>
      <c r="C22" s="410">
        <v>712</v>
      </c>
      <c r="D22" s="411" t="s">
        <v>1813</v>
      </c>
      <c r="E22" s="412" t="s">
        <v>1814</v>
      </c>
      <c r="F22" s="412" t="s">
        <v>1806</v>
      </c>
      <c r="G22" s="413" t="s">
        <v>2240</v>
      </c>
      <c r="H22" s="413">
        <v>534</v>
      </c>
      <c r="I22" s="413" t="s">
        <v>2241</v>
      </c>
      <c r="J22" s="413">
        <v>534</v>
      </c>
      <c r="K22" s="413"/>
      <c r="L22" s="413"/>
      <c r="M22" s="413"/>
      <c r="N22" s="469">
        <v>534</v>
      </c>
      <c r="O22" s="470"/>
      <c r="P22" s="414" t="s">
        <v>2282</v>
      </c>
      <c r="Q22" s="415"/>
      <c r="R22" s="416"/>
    </row>
    <row r="23" spans="1:18" s="417" customFormat="1" ht="63.75" customHeight="1">
      <c r="A23" s="408">
        <v>16</v>
      </c>
      <c r="B23" s="409" t="s">
        <v>1061</v>
      </c>
      <c r="C23" s="410">
        <v>602</v>
      </c>
      <c r="D23" s="411">
        <v>33615</v>
      </c>
      <c r="E23" s="412" t="s">
        <v>1698</v>
      </c>
      <c r="F23" s="412" t="s">
        <v>1691</v>
      </c>
      <c r="G23" s="413">
        <v>505</v>
      </c>
      <c r="H23" s="413" t="s">
        <v>2240</v>
      </c>
      <c r="I23" s="413" t="s">
        <v>2241</v>
      </c>
      <c r="J23" s="413">
        <v>505</v>
      </c>
      <c r="K23" s="413"/>
      <c r="L23" s="413"/>
      <c r="M23" s="413"/>
      <c r="N23" s="469">
        <v>505</v>
      </c>
      <c r="O23" s="470"/>
      <c r="P23" s="414" t="s">
        <v>2314</v>
      </c>
      <c r="Q23" s="415"/>
      <c r="R23" s="416"/>
    </row>
    <row r="24" spans="1:18" s="417" customFormat="1" ht="63.75" customHeight="1">
      <c r="A24" s="408">
        <v>17</v>
      </c>
      <c r="B24" s="409" t="s">
        <v>1062</v>
      </c>
      <c r="C24" s="410">
        <v>867</v>
      </c>
      <c r="D24" s="411">
        <v>34993</v>
      </c>
      <c r="E24" s="412" t="s">
        <v>1995</v>
      </c>
      <c r="F24" s="412" t="s">
        <v>1986</v>
      </c>
      <c r="G24" s="413" t="s">
        <v>2240</v>
      </c>
      <c r="H24" s="413">
        <v>469</v>
      </c>
      <c r="I24" s="413">
        <v>464</v>
      </c>
      <c r="J24" s="413">
        <v>469</v>
      </c>
      <c r="K24" s="413"/>
      <c r="L24" s="413"/>
      <c r="M24" s="413"/>
      <c r="N24" s="469">
        <v>469</v>
      </c>
      <c r="O24" s="470"/>
      <c r="P24" s="414" t="s">
        <v>2283</v>
      </c>
      <c r="Q24" s="415"/>
      <c r="R24" s="416"/>
    </row>
    <row r="25" spans="1:18" s="417" customFormat="1" ht="63.75" customHeight="1">
      <c r="A25" s="408" t="s">
        <v>2241</v>
      </c>
      <c r="B25" s="409" t="s">
        <v>1063</v>
      </c>
      <c r="C25" s="410">
        <v>830</v>
      </c>
      <c r="D25" s="411">
        <v>0</v>
      </c>
      <c r="E25" s="412" t="s">
        <v>1959</v>
      </c>
      <c r="F25" s="412" t="s">
        <v>1955</v>
      </c>
      <c r="G25" s="413" t="s">
        <v>2240</v>
      </c>
      <c r="H25" s="413" t="s">
        <v>2240</v>
      </c>
      <c r="I25" s="413" t="s">
        <v>2240</v>
      </c>
      <c r="J25" s="413">
        <v>0</v>
      </c>
      <c r="K25" s="413"/>
      <c r="L25" s="413"/>
      <c r="M25" s="413"/>
      <c r="N25" s="469" t="s">
        <v>2242</v>
      </c>
      <c r="O25" s="470"/>
      <c r="P25" s="414"/>
      <c r="Q25" s="415"/>
      <c r="R25" s="416"/>
    </row>
    <row r="26" spans="1:18" s="417" customFormat="1" ht="63.75" customHeight="1">
      <c r="A26" s="408" t="s">
        <v>2241</v>
      </c>
      <c r="B26" s="409" t="s">
        <v>1064</v>
      </c>
      <c r="C26" s="410">
        <v>818</v>
      </c>
      <c r="D26" s="411">
        <v>33526</v>
      </c>
      <c r="E26" s="412" t="s">
        <v>1944</v>
      </c>
      <c r="F26" s="412" t="s">
        <v>1942</v>
      </c>
      <c r="G26" s="413"/>
      <c r="H26" s="413"/>
      <c r="I26" s="413"/>
      <c r="J26" s="413">
        <v>0</v>
      </c>
      <c r="K26" s="413"/>
      <c r="L26" s="413"/>
      <c r="M26" s="413"/>
      <c r="N26" s="469" t="s">
        <v>2255</v>
      </c>
      <c r="O26" s="470"/>
      <c r="P26" s="414"/>
      <c r="Q26" s="415"/>
      <c r="R26" s="416"/>
    </row>
    <row r="27" spans="1:18" s="67" customFormat="1" ht="36.75" hidden="1" customHeight="1">
      <c r="A27" s="76">
        <v>20</v>
      </c>
      <c r="B27" s="77" t="s">
        <v>1065</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1066</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1067</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1068</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1069</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1070</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1071</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1072</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1073</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1074</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1075</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1076</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1077</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1078</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1079</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1080</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1081</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1082</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49" priority="1" stopIfTrue="1" operator="greaterThan">
      <formula>776</formula>
    </cfRule>
    <cfRule type="cellIs" dxfId="48" priority="2" stopIfTrue="1" operator="greaterThan">
      <formula>777</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0.28515625" style="70" hidden="1" customWidth="1"/>
    <col min="3" max="3" width="8.140625" style="70" customWidth="1"/>
    <col min="4" max="4" width="16.5703125" style="71" bestFit="1" customWidth="1"/>
    <col min="5" max="5" width="25.42578125" style="70" customWidth="1"/>
    <col min="6" max="6" width="32.570312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1008</v>
      </c>
      <c r="E3" s="613"/>
      <c r="F3" s="262"/>
      <c r="G3" s="614" t="s">
        <v>514</v>
      </c>
      <c r="H3" s="614"/>
      <c r="I3" s="618" t="s">
        <v>1277</v>
      </c>
      <c r="J3" s="618"/>
      <c r="K3" s="615" t="s">
        <v>633</v>
      </c>
      <c r="L3" s="615"/>
      <c r="M3" s="617" t="s">
        <v>1293</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2222</v>
      </c>
      <c r="N4" s="621"/>
      <c r="O4" s="621"/>
      <c r="P4" s="405"/>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417" customFormat="1" ht="62.25" customHeight="1">
      <c r="A8" s="408" t="s">
        <v>2241</v>
      </c>
      <c r="B8" s="409" t="s">
        <v>1009</v>
      </c>
      <c r="C8" s="410">
        <v>869</v>
      </c>
      <c r="D8" s="411" t="s">
        <v>2022</v>
      </c>
      <c r="E8" s="412" t="s">
        <v>2023</v>
      </c>
      <c r="F8" s="471" t="s">
        <v>2082</v>
      </c>
      <c r="G8" s="413">
        <v>670</v>
      </c>
      <c r="H8" s="413">
        <v>676</v>
      </c>
      <c r="I8" s="413">
        <v>665</v>
      </c>
      <c r="J8" s="413">
        <v>676</v>
      </c>
      <c r="K8" s="413" t="s">
        <v>2240</v>
      </c>
      <c r="L8" s="413"/>
      <c r="M8" s="413"/>
      <c r="N8" s="469">
        <v>676</v>
      </c>
      <c r="O8" s="470"/>
      <c r="P8" s="473" t="s">
        <v>2250</v>
      </c>
      <c r="Q8" s="415">
        <v>219</v>
      </c>
      <c r="R8" s="416">
        <v>8</v>
      </c>
    </row>
    <row r="9" spans="1:18" s="417" customFormat="1" ht="62.25" customHeight="1">
      <c r="A9" s="408">
        <v>1</v>
      </c>
      <c r="B9" s="409" t="s">
        <v>1010</v>
      </c>
      <c r="C9" s="410">
        <v>591</v>
      </c>
      <c r="D9" s="411">
        <v>33555</v>
      </c>
      <c r="E9" s="412" t="s">
        <v>1685</v>
      </c>
      <c r="F9" s="412" t="s">
        <v>1677</v>
      </c>
      <c r="G9" s="413">
        <v>659</v>
      </c>
      <c r="H9" s="413" t="s">
        <v>2241</v>
      </c>
      <c r="I9" s="413" t="s">
        <v>2241</v>
      </c>
      <c r="J9" s="413">
        <v>659</v>
      </c>
      <c r="K9" s="413"/>
      <c r="L9" s="413"/>
      <c r="M9" s="413"/>
      <c r="N9" s="469">
        <v>659</v>
      </c>
      <c r="O9" s="470"/>
      <c r="P9" s="473" t="s">
        <v>2323</v>
      </c>
      <c r="Q9" s="415">
        <v>227</v>
      </c>
      <c r="R9" s="416">
        <v>9</v>
      </c>
    </row>
    <row r="10" spans="1:18" s="417" customFormat="1" ht="62.25" customHeight="1">
      <c r="A10" s="408">
        <v>2</v>
      </c>
      <c r="B10" s="409" t="s">
        <v>1011</v>
      </c>
      <c r="C10" s="410">
        <v>553</v>
      </c>
      <c r="D10" s="411">
        <v>35183</v>
      </c>
      <c r="E10" s="412" t="s">
        <v>1649</v>
      </c>
      <c r="F10" s="412" t="s">
        <v>1648</v>
      </c>
      <c r="G10" s="413">
        <v>629</v>
      </c>
      <c r="H10" s="413">
        <v>623</v>
      </c>
      <c r="I10" s="413" t="s">
        <v>2241</v>
      </c>
      <c r="J10" s="413">
        <v>629</v>
      </c>
      <c r="K10" s="413"/>
      <c r="L10" s="413"/>
      <c r="M10" s="413"/>
      <c r="N10" s="469">
        <v>629</v>
      </c>
      <c r="O10" s="470"/>
      <c r="P10" s="473" t="s">
        <v>2325</v>
      </c>
      <c r="Q10" s="415">
        <v>235</v>
      </c>
      <c r="R10" s="416">
        <v>10</v>
      </c>
    </row>
    <row r="11" spans="1:18" s="417" customFormat="1" ht="62.25" customHeight="1">
      <c r="A11" s="408">
        <v>3</v>
      </c>
      <c r="B11" s="409" t="s">
        <v>1012</v>
      </c>
      <c r="C11" s="410">
        <v>752</v>
      </c>
      <c r="D11" s="411">
        <v>33282</v>
      </c>
      <c r="E11" s="412" t="s">
        <v>1868</v>
      </c>
      <c r="F11" s="412" t="s">
        <v>1858</v>
      </c>
      <c r="G11" s="413">
        <v>623</v>
      </c>
      <c r="H11" s="413">
        <v>612</v>
      </c>
      <c r="I11" s="413" t="s">
        <v>2240</v>
      </c>
      <c r="J11" s="413">
        <v>623</v>
      </c>
      <c r="K11" s="413"/>
      <c r="L11" s="413"/>
      <c r="M11" s="413"/>
      <c r="N11" s="469">
        <v>623</v>
      </c>
      <c r="O11" s="470"/>
      <c r="P11" s="473" t="s">
        <v>2327</v>
      </c>
      <c r="Q11" s="415">
        <v>243</v>
      </c>
      <c r="R11" s="416">
        <v>11</v>
      </c>
    </row>
    <row r="12" spans="1:18" s="417" customFormat="1" ht="62.25" customHeight="1">
      <c r="A12" s="408">
        <v>4</v>
      </c>
      <c r="B12" s="409" t="s">
        <v>1013</v>
      </c>
      <c r="C12" s="410">
        <v>550</v>
      </c>
      <c r="D12" s="411">
        <v>34719</v>
      </c>
      <c r="E12" s="412" t="s">
        <v>2061</v>
      </c>
      <c r="F12" s="412" t="s">
        <v>2054</v>
      </c>
      <c r="G12" s="413" t="s">
        <v>2240</v>
      </c>
      <c r="H12" s="413" t="s">
        <v>2240</v>
      </c>
      <c r="I12" s="413">
        <v>607</v>
      </c>
      <c r="J12" s="413">
        <v>607</v>
      </c>
      <c r="K12" s="413"/>
      <c r="L12" s="413"/>
      <c r="M12" s="413"/>
      <c r="N12" s="469">
        <v>607</v>
      </c>
      <c r="O12" s="470"/>
      <c r="P12" s="473" t="s">
        <v>2309</v>
      </c>
      <c r="Q12" s="415">
        <v>251</v>
      </c>
      <c r="R12" s="416">
        <v>12</v>
      </c>
    </row>
    <row r="13" spans="1:18" s="417" customFormat="1" ht="62.25" customHeight="1">
      <c r="A13" s="408">
        <v>5</v>
      </c>
      <c r="B13" s="409" t="s">
        <v>1014</v>
      </c>
      <c r="C13" s="410">
        <v>573</v>
      </c>
      <c r="D13" s="411">
        <v>33015</v>
      </c>
      <c r="E13" s="412" t="s">
        <v>1673</v>
      </c>
      <c r="F13" s="412" t="s">
        <v>1665</v>
      </c>
      <c r="G13" s="413" t="s">
        <v>2240</v>
      </c>
      <c r="H13" s="413">
        <v>578</v>
      </c>
      <c r="I13" s="413" t="s">
        <v>2240</v>
      </c>
      <c r="J13" s="413">
        <v>578</v>
      </c>
      <c r="K13" s="413"/>
      <c r="L13" s="413"/>
      <c r="M13" s="413"/>
      <c r="N13" s="469">
        <v>578</v>
      </c>
      <c r="O13" s="470"/>
      <c r="P13" s="473" t="s">
        <v>2250</v>
      </c>
      <c r="Q13" s="415">
        <v>259</v>
      </c>
      <c r="R13" s="416">
        <v>13</v>
      </c>
    </row>
    <row r="14" spans="1:18" s="417" customFormat="1" ht="62.25" customHeight="1">
      <c r="A14" s="408">
        <v>6</v>
      </c>
      <c r="B14" s="409" t="s">
        <v>1015</v>
      </c>
      <c r="C14" s="410">
        <v>574</v>
      </c>
      <c r="D14" s="411">
        <v>35088</v>
      </c>
      <c r="E14" s="412" t="s">
        <v>1672</v>
      </c>
      <c r="F14" s="412" t="s">
        <v>2117</v>
      </c>
      <c r="G14" s="413">
        <v>574</v>
      </c>
      <c r="H14" s="413">
        <v>561</v>
      </c>
      <c r="I14" s="413" t="s">
        <v>2240</v>
      </c>
      <c r="J14" s="413">
        <v>574</v>
      </c>
      <c r="K14" s="413"/>
      <c r="L14" s="413"/>
      <c r="M14" s="413"/>
      <c r="N14" s="469">
        <v>574</v>
      </c>
      <c r="O14" s="470"/>
      <c r="P14" s="473" t="s">
        <v>2328</v>
      </c>
      <c r="Q14" s="415">
        <v>267</v>
      </c>
      <c r="R14" s="416">
        <v>14</v>
      </c>
    </row>
    <row r="15" spans="1:18" s="417" customFormat="1" ht="62.25" customHeight="1">
      <c r="A15" s="408">
        <v>7</v>
      </c>
      <c r="B15" s="409" t="s">
        <v>1016</v>
      </c>
      <c r="C15" s="410">
        <v>851</v>
      </c>
      <c r="D15" s="411">
        <v>35252</v>
      </c>
      <c r="E15" s="412" t="s">
        <v>1981</v>
      </c>
      <c r="F15" s="412" t="s">
        <v>1973</v>
      </c>
      <c r="G15" s="413">
        <v>552</v>
      </c>
      <c r="H15" s="413">
        <v>542</v>
      </c>
      <c r="I15" s="413">
        <v>519</v>
      </c>
      <c r="J15" s="413">
        <v>552</v>
      </c>
      <c r="K15" s="413"/>
      <c r="L15" s="413"/>
      <c r="M15" s="413"/>
      <c r="N15" s="469">
        <v>552</v>
      </c>
      <c r="O15" s="470"/>
      <c r="P15" s="473" t="s">
        <v>2328</v>
      </c>
      <c r="Q15" s="415">
        <v>275</v>
      </c>
      <c r="R15" s="416">
        <v>15</v>
      </c>
    </row>
    <row r="16" spans="1:18" s="417" customFormat="1" ht="62.25" customHeight="1">
      <c r="A16" s="408">
        <v>8</v>
      </c>
      <c r="B16" s="409" t="s">
        <v>1017</v>
      </c>
      <c r="C16" s="410">
        <v>645</v>
      </c>
      <c r="D16" s="411">
        <v>34188</v>
      </c>
      <c r="E16" s="412" t="s">
        <v>1741</v>
      </c>
      <c r="F16" s="412" t="s">
        <v>1732</v>
      </c>
      <c r="G16" s="413">
        <v>547</v>
      </c>
      <c r="H16" s="413">
        <v>517</v>
      </c>
      <c r="I16" s="413">
        <v>501</v>
      </c>
      <c r="J16" s="413">
        <v>547</v>
      </c>
      <c r="K16" s="413"/>
      <c r="L16" s="413"/>
      <c r="M16" s="413"/>
      <c r="N16" s="469">
        <v>547</v>
      </c>
      <c r="O16" s="470"/>
      <c r="P16" s="473" t="s">
        <v>2324</v>
      </c>
      <c r="Q16" s="415">
        <v>281</v>
      </c>
      <c r="R16" s="416">
        <v>16</v>
      </c>
    </row>
    <row r="17" spans="1:18" s="417" customFormat="1" ht="62.25" customHeight="1">
      <c r="A17" s="408">
        <v>9</v>
      </c>
      <c r="B17" s="409" t="s">
        <v>1018</v>
      </c>
      <c r="C17" s="410">
        <v>804</v>
      </c>
      <c r="D17" s="411" t="s">
        <v>1931</v>
      </c>
      <c r="E17" s="412" t="s">
        <v>1932</v>
      </c>
      <c r="F17" s="412" t="s">
        <v>1918</v>
      </c>
      <c r="G17" s="413">
        <v>544</v>
      </c>
      <c r="H17" s="413">
        <v>494</v>
      </c>
      <c r="I17" s="413">
        <v>523</v>
      </c>
      <c r="J17" s="413">
        <v>544</v>
      </c>
      <c r="K17" s="413"/>
      <c r="L17" s="413"/>
      <c r="M17" s="413"/>
      <c r="N17" s="469">
        <v>544</v>
      </c>
      <c r="O17" s="470"/>
      <c r="P17" s="473" t="s">
        <v>2313</v>
      </c>
      <c r="Q17" s="415">
        <v>287</v>
      </c>
      <c r="R17" s="416">
        <v>17</v>
      </c>
    </row>
    <row r="18" spans="1:18" s="417" customFormat="1" ht="62.25" customHeight="1">
      <c r="A18" s="408">
        <v>10</v>
      </c>
      <c r="B18" s="409" t="s">
        <v>1019</v>
      </c>
      <c r="C18" s="410">
        <v>885</v>
      </c>
      <c r="D18" s="411">
        <v>35094</v>
      </c>
      <c r="E18" s="412" t="s">
        <v>2027</v>
      </c>
      <c r="F18" s="412" t="s">
        <v>2026</v>
      </c>
      <c r="G18" s="413">
        <v>461</v>
      </c>
      <c r="H18" s="413" t="s">
        <v>2240</v>
      </c>
      <c r="I18" s="413">
        <v>543</v>
      </c>
      <c r="J18" s="413">
        <v>543</v>
      </c>
      <c r="K18" s="413"/>
      <c r="L18" s="413"/>
      <c r="M18" s="413"/>
      <c r="N18" s="469">
        <v>543</v>
      </c>
      <c r="O18" s="470"/>
      <c r="P18" s="473" t="s">
        <v>2254</v>
      </c>
      <c r="Q18" s="415">
        <v>293</v>
      </c>
      <c r="R18" s="416">
        <v>18</v>
      </c>
    </row>
    <row r="19" spans="1:18" s="417" customFormat="1" ht="62.25" customHeight="1">
      <c r="A19" s="408" t="s">
        <v>2241</v>
      </c>
      <c r="B19" s="409" t="s">
        <v>1020</v>
      </c>
      <c r="C19" s="410">
        <v>845</v>
      </c>
      <c r="D19" s="411">
        <v>34500</v>
      </c>
      <c r="E19" s="412" t="s">
        <v>1982</v>
      </c>
      <c r="F19" s="471" t="s">
        <v>2088</v>
      </c>
      <c r="G19" s="413" t="s">
        <v>2240</v>
      </c>
      <c r="H19" s="413">
        <v>505</v>
      </c>
      <c r="I19" s="413">
        <v>543</v>
      </c>
      <c r="J19" s="413">
        <v>543</v>
      </c>
      <c r="K19" s="413" t="s">
        <v>2241</v>
      </c>
      <c r="L19" s="413"/>
      <c r="M19" s="413"/>
      <c r="N19" s="469">
        <v>543</v>
      </c>
      <c r="O19" s="470"/>
      <c r="P19" s="473" t="s">
        <v>2330</v>
      </c>
      <c r="Q19" s="415">
        <v>299</v>
      </c>
      <c r="R19" s="416">
        <v>19</v>
      </c>
    </row>
    <row r="20" spans="1:18" s="417" customFormat="1" ht="62.25" customHeight="1">
      <c r="A20" s="408">
        <v>11</v>
      </c>
      <c r="B20" s="409" t="s">
        <v>1021</v>
      </c>
      <c r="C20" s="410">
        <v>534</v>
      </c>
      <c r="D20" s="411">
        <v>33047</v>
      </c>
      <c r="E20" s="412" t="s">
        <v>2041</v>
      </c>
      <c r="F20" s="412" t="s">
        <v>2040</v>
      </c>
      <c r="G20" s="413" t="s">
        <v>2240</v>
      </c>
      <c r="H20" s="413">
        <v>511</v>
      </c>
      <c r="I20" s="413" t="s">
        <v>2240</v>
      </c>
      <c r="J20" s="413">
        <v>511</v>
      </c>
      <c r="K20" s="413"/>
      <c r="L20" s="413"/>
      <c r="M20" s="413"/>
      <c r="N20" s="469">
        <v>511</v>
      </c>
      <c r="O20" s="470"/>
      <c r="P20" s="473" t="s">
        <v>2329</v>
      </c>
      <c r="Q20" s="415">
        <v>305</v>
      </c>
      <c r="R20" s="416">
        <v>20</v>
      </c>
    </row>
    <row r="21" spans="1:18" s="417" customFormat="1" ht="62.25" customHeight="1">
      <c r="A21" s="408">
        <v>12</v>
      </c>
      <c r="B21" s="409" t="s">
        <v>1022</v>
      </c>
      <c r="C21" s="410">
        <v>617</v>
      </c>
      <c r="D21" s="411">
        <v>34212</v>
      </c>
      <c r="E21" s="412" t="s">
        <v>1714</v>
      </c>
      <c r="F21" s="412" t="s">
        <v>1709</v>
      </c>
      <c r="G21" s="413">
        <v>487</v>
      </c>
      <c r="H21" s="413">
        <v>465</v>
      </c>
      <c r="I21" s="413">
        <v>502</v>
      </c>
      <c r="J21" s="413">
        <v>502</v>
      </c>
      <c r="K21" s="413"/>
      <c r="L21" s="413"/>
      <c r="M21" s="413"/>
      <c r="N21" s="469">
        <v>502</v>
      </c>
      <c r="O21" s="470"/>
      <c r="P21" s="473" t="s">
        <v>2329</v>
      </c>
      <c r="Q21" s="415"/>
      <c r="R21" s="416"/>
    </row>
    <row r="22" spans="1:18" s="417" customFormat="1" ht="62.25" customHeight="1">
      <c r="A22" s="408">
        <v>13</v>
      </c>
      <c r="B22" s="409" t="s">
        <v>1023</v>
      </c>
      <c r="C22" s="410">
        <v>748</v>
      </c>
      <c r="D22" s="411">
        <v>32754</v>
      </c>
      <c r="E22" s="412" t="s">
        <v>1856</v>
      </c>
      <c r="F22" s="412" t="s">
        <v>1849</v>
      </c>
      <c r="G22" s="413">
        <v>393</v>
      </c>
      <c r="H22" s="413">
        <v>488</v>
      </c>
      <c r="I22" s="413">
        <v>500</v>
      </c>
      <c r="J22" s="413">
        <v>500</v>
      </c>
      <c r="K22" s="413"/>
      <c r="L22" s="413"/>
      <c r="M22" s="413"/>
      <c r="N22" s="469">
        <v>500</v>
      </c>
      <c r="O22" s="470"/>
      <c r="P22" s="473" t="s">
        <v>2323</v>
      </c>
      <c r="Q22" s="415"/>
      <c r="R22" s="416"/>
    </row>
    <row r="23" spans="1:18" s="417" customFormat="1" ht="62.25" customHeight="1">
      <c r="A23" s="408">
        <v>14</v>
      </c>
      <c r="B23" s="409" t="s">
        <v>1024</v>
      </c>
      <c r="C23" s="410">
        <v>659</v>
      </c>
      <c r="D23" s="411">
        <v>33455</v>
      </c>
      <c r="E23" s="412" t="s">
        <v>1753</v>
      </c>
      <c r="F23" s="412" t="s">
        <v>1744</v>
      </c>
      <c r="G23" s="413">
        <v>475</v>
      </c>
      <c r="H23" s="413">
        <v>439</v>
      </c>
      <c r="I23" s="413" t="s">
        <v>2241</v>
      </c>
      <c r="J23" s="413">
        <v>475</v>
      </c>
      <c r="K23" s="413"/>
      <c r="L23" s="413"/>
      <c r="M23" s="413"/>
      <c r="N23" s="469">
        <v>475</v>
      </c>
      <c r="O23" s="470"/>
      <c r="P23" s="473" t="s">
        <v>2250</v>
      </c>
      <c r="Q23" s="415"/>
      <c r="R23" s="416"/>
    </row>
    <row r="24" spans="1:18" s="417" customFormat="1" ht="62.25" customHeight="1">
      <c r="A24" s="408">
        <v>15</v>
      </c>
      <c r="B24" s="409" t="s">
        <v>1025</v>
      </c>
      <c r="C24" s="410">
        <v>696</v>
      </c>
      <c r="D24" s="411">
        <v>0</v>
      </c>
      <c r="E24" s="412" t="s">
        <v>1793</v>
      </c>
      <c r="F24" s="412" t="s">
        <v>1784</v>
      </c>
      <c r="G24" s="413">
        <v>426</v>
      </c>
      <c r="H24" s="413" t="s">
        <v>2241</v>
      </c>
      <c r="I24" s="413" t="s">
        <v>2241</v>
      </c>
      <c r="J24" s="413">
        <v>426</v>
      </c>
      <c r="K24" s="413"/>
      <c r="L24" s="413"/>
      <c r="M24" s="413"/>
      <c r="N24" s="469">
        <v>426</v>
      </c>
      <c r="O24" s="470"/>
      <c r="P24" s="473" t="s">
        <v>2326</v>
      </c>
      <c r="Q24" s="415"/>
      <c r="R24" s="416"/>
    </row>
    <row r="25" spans="1:18" s="417" customFormat="1" ht="62.25" customHeight="1">
      <c r="A25" s="408" t="s">
        <v>2241</v>
      </c>
      <c r="B25" s="409" t="s">
        <v>1026</v>
      </c>
      <c r="C25" s="410">
        <v>625</v>
      </c>
      <c r="D25" s="411">
        <v>35239</v>
      </c>
      <c r="E25" s="412" t="s">
        <v>1729</v>
      </c>
      <c r="F25" s="471" t="s">
        <v>2097</v>
      </c>
      <c r="G25" s="413"/>
      <c r="H25" s="413"/>
      <c r="I25" s="413"/>
      <c r="J25" s="413">
        <v>0</v>
      </c>
      <c r="K25" s="413"/>
      <c r="L25" s="413"/>
      <c r="M25" s="413"/>
      <c r="N25" s="469" t="s">
        <v>2255</v>
      </c>
      <c r="O25" s="470"/>
      <c r="P25" s="473"/>
      <c r="Q25" s="415"/>
      <c r="R25" s="416"/>
    </row>
    <row r="26" spans="1:18" s="417" customFormat="1" ht="62.25" customHeight="1">
      <c r="A26" s="408" t="s">
        <v>2241</v>
      </c>
      <c r="B26" s="409" t="s">
        <v>1027</v>
      </c>
      <c r="C26" s="410">
        <v>884</v>
      </c>
      <c r="D26" s="411">
        <v>34758</v>
      </c>
      <c r="E26" s="412" t="s">
        <v>2025</v>
      </c>
      <c r="F26" s="471" t="s">
        <v>2082</v>
      </c>
      <c r="G26" s="413"/>
      <c r="H26" s="413"/>
      <c r="I26" s="413"/>
      <c r="J26" s="413">
        <v>0</v>
      </c>
      <c r="K26" s="413"/>
      <c r="L26" s="413"/>
      <c r="M26" s="413"/>
      <c r="N26" s="469" t="s">
        <v>2255</v>
      </c>
      <c r="O26" s="470"/>
      <c r="P26" s="473"/>
      <c r="Q26" s="415"/>
      <c r="R26" s="416"/>
    </row>
    <row r="27" spans="1:18" s="67" customFormat="1" ht="36.75" hidden="1" customHeight="1">
      <c r="A27" s="76">
        <v>20</v>
      </c>
      <c r="B27" s="77" t="s">
        <v>1028</v>
      </c>
      <c r="C27" s="200" t="s">
        <v>1705</v>
      </c>
      <c r="D27" s="78" t="s">
        <v>1705</v>
      </c>
      <c r="E27" s="155" t="s">
        <v>1705</v>
      </c>
      <c r="F27" s="155" t="s">
        <v>1705</v>
      </c>
      <c r="G27" s="142"/>
      <c r="H27" s="142"/>
      <c r="I27" s="142"/>
      <c r="J27" s="154">
        <v>0</v>
      </c>
      <c r="K27" s="171"/>
      <c r="L27" s="171"/>
      <c r="M27" s="171"/>
      <c r="N27" s="153">
        <v>0</v>
      </c>
      <c r="O27" s="200"/>
      <c r="P27" s="407"/>
      <c r="Q27" s="198"/>
      <c r="R27" s="197"/>
    </row>
    <row r="28" spans="1:18" s="67" customFormat="1" ht="36.75" hidden="1" customHeight="1">
      <c r="A28" s="76">
        <v>21</v>
      </c>
      <c r="B28" s="77" t="s">
        <v>1029</v>
      </c>
      <c r="C28" s="200" t="s">
        <v>1705</v>
      </c>
      <c r="D28" s="78" t="s">
        <v>1705</v>
      </c>
      <c r="E28" s="155" t="s">
        <v>1705</v>
      </c>
      <c r="F28" s="155" t="s">
        <v>1705</v>
      </c>
      <c r="G28" s="142"/>
      <c r="H28" s="142"/>
      <c r="I28" s="142"/>
      <c r="J28" s="154">
        <v>0</v>
      </c>
      <c r="K28" s="171"/>
      <c r="L28" s="171"/>
      <c r="M28" s="171"/>
      <c r="N28" s="153">
        <v>0</v>
      </c>
      <c r="O28" s="200"/>
      <c r="P28" s="407"/>
      <c r="Q28" s="198"/>
      <c r="R28" s="197"/>
    </row>
    <row r="29" spans="1:18" s="67" customFormat="1" ht="36.75" hidden="1" customHeight="1">
      <c r="A29" s="76">
        <v>22</v>
      </c>
      <c r="B29" s="77" t="s">
        <v>1030</v>
      </c>
      <c r="C29" s="200" t="s">
        <v>1705</v>
      </c>
      <c r="D29" s="78" t="s">
        <v>1705</v>
      </c>
      <c r="E29" s="155" t="s">
        <v>1705</v>
      </c>
      <c r="F29" s="155" t="s">
        <v>1705</v>
      </c>
      <c r="G29" s="142"/>
      <c r="H29" s="142"/>
      <c r="I29" s="142"/>
      <c r="J29" s="154">
        <v>0</v>
      </c>
      <c r="K29" s="171"/>
      <c r="L29" s="171"/>
      <c r="M29" s="171"/>
      <c r="N29" s="153">
        <v>0</v>
      </c>
      <c r="O29" s="200"/>
      <c r="P29" s="407"/>
      <c r="Q29" s="198"/>
      <c r="R29" s="197"/>
    </row>
    <row r="30" spans="1:18" s="67" customFormat="1" ht="36.75" hidden="1" customHeight="1">
      <c r="A30" s="76">
        <v>23</v>
      </c>
      <c r="B30" s="77" t="s">
        <v>1031</v>
      </c>
      <c r="C30" s="200" t="s">
        <v>1705</v>
      </c>
      <c r="D30" s="78" t="s">
        <v>1705</v>
      </c>
      <c r="E30" s="155" t="s">
        <v>1705</v>
      </c>
      <c r="F30" s="155" t="s">
        <v>1705</v>
      </c>
      <c r="G30" s="142"/>
      <c r="H30" s="142"/>
      <c r="I30" s="142"/>
      <c r="J30" s="154">
        <v>0</v>
      </c>
      <c r="K30" s="171"/>
      <c r="L30" s="171"/>
      <c r="M30" s="171"/>
      <c r="N30" s="153">
        <v>0</v>
      </c>
      <c r="O30" s="200"/>
      <c r="P30" s="407"/>
      <c r="Q30" s="198"/>
      <c r="R30" s="197"/>
    </row>
    <row r="31" spans="1:18" s="67" customFormat="1" ht="36.75" hidden="1" customHeight="1">
      <c r="A31" s="76">
        <v>24</v>
      </c>
      <c r="B31" s="77" t="s">
        <v>1032</v>
      </c>
      <c r="C31" s="200" t="s">
        <v>1705</v>
      </c>
      <c r="D31" s="78" t="s">
        <v>1705</v>
      </c>
      <c r="E31" s="155" t="s">
        <v>1705</v>
      </c>
      <c r="F31" s="155" t="s">
        <v>1705</v>
      </c>
      <c r="G31" s="142"/>
      <c r="H31" s="142"/>
      <c r="I31" s="142"/>
      <c r="J31" s="154">
        <v>0</v>
      </c>
      <c r="K31" s="171"/>
      <c r="L31" s="171"/>
      <c r="M31" s="171"/>
      <c r="N31" s="153">
        <v>0</v>
      </c>
      <c r="O31" s="200"/>
      <c r="P31" s="407"/>
      <c r="Q31" s="198"/>
      <c r="R31" s="197"/>
    </row>
    <row r="32" spans="1:18" s="67" customFormat="1" ht="36.75" hidden="1" customHeight="1">
      <c r="A32" s="76">
        <v>25</v>
      </c>
      <c r="B32" s="77" t="s">
        <v>1033</v>
      </c>
      <c r="C32" s="200" t="s">
        <v>1705</v>
      </c>
      <c r="D32" s="78" t="s">
        <v>1705</v>
      </c>
      <c r="E32" s="155" t="s">
        <v>1705</v>
      </c>
      <c r="F32" s="155" t="s">
        <v>1705</v>
      </c>
      <c r="G32" s="142"/>
      <c r="H32" s="142"/>
      <c r="I32" s="142"/>
      <c r="J32" s="154">
        <v>0</v>
      </c>
      <c r="K32" s="171"/>
      <c r="L32" s="171"/>
      <c r="M32" s="171"/>
      <c r="N32" s="153">
        <v>0</v>
      </c>
      <c r="O32" s="200"/>
      <c r="P32" s="407"/>
      <c r="Q32" s="198"/>
      <c r="R32" s="197"/>
    </row>
    <row r="33" spans="1:18" s="67" customFormat="1" ht="36.75" hidden="1" customHeight="1">
      <c r="A33" s="76">
        <v>26</v>
      </c>
      <c r="B33" s="77" t="s">
        <v>1034</v>
      </c>
      <c r="C33" s="200" t="s">
        <v>1705</v>
      </c>
      <c r="D33" s="78" t="s">
        <v>1705</v>
      </c>
      <c r="E33" s="155" t="s">
        <v>1705</v>
      </c>
      <c r="F33" s="155" t="s">
        <v>1705</v>
      </c>
      <c r="G33" s="142"/>
      <c r="H33" s="142"/>
      <c r="I33" s="142"/>
      <c r="J33" s="154">
        <v>0</v>
      </c>
      <c r="K33" s="171"/>
      <c r="L33" s="171"/>
      <c r="M33" s="171"/>
      <c r="N33" s="153">
        <v>0</v>
      </c>
      <c r="O33" s="200"/>
      <c r="P33" s="407"/>
      <c r="Q33" s="198">
        <v>311</v>
      </c>
      <c r="R33" s="197">
        <v>21</v>
      </c>
    </row>
    <row r="34" spans="1:18" s="67" customFormat="1" ht="36.75" hidden="1" customHeight="1">
      <c r="A34" s="76">
        <v>27</v>
      </c>
      <c r="B34" s="77" t="s">
        <v>1035</v>
      </c>
      <c r="C34" s="200" t="s">
        <v>1705</v>
      </c>
      <c r="D34" s="78" t="s">
        <v>1705</v>
      </c>
      <c r="E34" s="155" t="s">
        <v>1705</v>
      </c>
      <c r="F34" s="155" t="s">
        <v>1705</v>
      </c>
      <c r="G34" s="142"/>
      <c r="H34" s="142"/>
      <c r="I34" s="142"/>
      <c r="J34" s="154">
        <v>0</v>
      </c>
      <c r="K34" s="171"/>
      <c r="L34" s="171"/>
      <c r="M34" s="171"/>
      <c r="N34" s="153">
        <v>0</v>
      </c>
      <c r="O34" s="200"/>
      <c r="P34" s="407"/>
      <c r="Q34" s="198">
        <v>317</v>
      </c>
      <c r="R34" s="197">
        <v>22</v>
      </c>
    </row>
    <row r="35" spans="1:18" s="67" customFormat="1" ht="36.75" hidden="1" customHeight="1">
      <c r="A35" s="76">
        <v>28</v>
      </c>
      <c r="B35" s="77" t="s">
        <v>1036</v>
      </c>
      <c r="C35" s="200" t="s">
        <v>1705</v>
      </c>
      <c r="D35" s="78" t="s">
        <v>1705</v>
      </c>
      <c r="E35" s="155" t="s">
        <v>1705</v>
      </c>
      <c r="F35" s="155" t="s">
        <v>1705</v>
      </c>
      <c r="G35" s="142"/>
      <c r="H35" s="142"/>
      <c r="I35" s="142"/>
      <c r="J35" s="154">
        <v>0</v>
      </c>
      <c r="K35" s="171"/>
      <c r="L35" s="171"/>
      <c r="M35" s="171"/>
      <c r="N35" s="153">
        <v>0</v>
      </c>
      <c r="O35" s="200"/>
      <c r="P35" s="407"/>
      <c r="Q35" s="198">
        <v>323</v>
      </c>
      <c r="R35" s="197">
        <v>23</v>
      </c>
    </row>
    <row r="36" spans="1:18" s="67" customFormat="1" ht="36.75" hidden="1" customHeight="1">
      <c r="A36" s="76">
        <v>29</v>
      </c>
      <c r="B36" s="77" t="s">
        <v>1037</v>
      </c>
      <c r="C36" s="200" t="s">
        <v>1705</v>
      </c>
      <c r="D36" s="78" t="s">
        <v>1705</v>
      </c>
      <c r="E36" s="155" t="s">
        <v>1705</v>
      </c>
      <c r="F36" s="155" t="s">
        <v>1705</v>
      </c>
      <c r="G36" s="142"/>
      <c r="H36" s="142"/>
      <c r="I36" s="142"/>
      <c r="J36" s="154">
        <v>0</v>
      </c>
      <c r="K36" s="171"/>
      <c r="L36" s="171"/>
      <c r="M36" s="171"/>
      <c r="N36" s="153">
        <v>0</v>
      </c>
      <c r="O36" s="200"/>
      <c r="P36" s="407"/>
      <c r="Q36" s="198">
        <v>329</v>
      </c>
      <c r="R36" s="197">
        <v>24</v>
      </c>
    </row>
    <row r="37" spans="1:18" s="67" customFormat="1" ht="36.75" hidden="1" customHeight="1">
      <c r="A37" s="76">
        <v>30</v>
      </c>
      <c r="B37" s="77" t="s">
        <v>1038</v>
      </c>
      <c r="C37" s="200" t="s">
        <v>1705</v>
      </c>
      <c r="D37" s="78" t="s">
        <v>1705</v>
      </c>
      <c r="E37" s="155" t="s">
        <v>1705</v>
      </c>
      <c r="F37" s="155" t="s">
        <v>1705</v>
      </c>
      <c r="G37" s="142"/>
      <c r="H37" s="142"/>
      <c r="I37" s="142"/>
      <c r="J37" s="154">
        <v>0</v>
      </c>
      <c r="K37" s="171"/>
      <c r="L37" s="171"/>
      <c r="M37" s="171"/>
      <c r="N37" s="153">
        <v>0</v>
      </c>
      <c r="O37" s="200"/>
      <c r="P37" s="407"/>
      <c r="Q37" s="198">
        <v>335</v>
      </c>
      <c r="R37" s="197">
        <v>25</v>
      </c>
    </row>
    <row r="38" spans="1:18" s="67" customFormat="1" ht="36.75" hidden="1" customHeight="1">
      <c r="A38" s="76">
        <v>31</v>
      </c>
      <c r="B38" s="77" t="s">
        <v>1039</v>
      </c>
      <c r="C38" s="200" t="s">
        <v>1705</v>
      </c>
      <c r="D38" s="78" t="s">
        <v>1705</v>
      </c>
      <c r="E38" s="155" t="s">
        <v>1705</v>
      </c>
      <c r="F38" s="155" t="s">
        <v>1705</v>
      </c>
      <c r="G38" s="142"/>
      <c r="H38" s="142"/>
      <c r="I38" s="142"/>
      <c r="J38" s="154">
        <v>0</v>
      </c>
      <c r="K38" s="171"/>
      <c r="L38" s="171"/>
      <c r="M38" s="171"/>
      <c r="N38" s="153">
        <v>0</v>
      </c>
      <c r="O38" s="200"/>
      <c r="P38" s="407"/>
      <c r="Q38" s="198">
        <v>341</v>
      </c>
      <c r="R38" s="197">
        <v>26</v>
      </c>
    </row>
    <row r="39" spans="1:18" s="67" customFormat="1" ht="36.75" hidden="1" customHeight="1">
      <c r="A39" s="76">
        <v>32</v>
      </c>
      <c r="B39" s="77" t="s">
        <v>1040</v>
      </c>
      <c r="C39" s="200" t="s">
        <v>1705</v>
      </c>
      <c r="D39" s="78" t="s">
        <v>1705</v>
      </c>
      <c r="E39" s="155" t="s">
        <v>1705</v>
      </c>
      <c r="F39" s="155" t="s">
        <v>1705</v>
      </c>
      <c r="G39" s="142"/>
      <c r="H39" s="142"/>
      <c r="I39" s="142"/>
      <c r="J39" s="154">
        <v>0</v>
      </c>
      <c r="K39" s="171"/>
      <c r="L39" s="171"/>
      <c r="M39" s="171"/>
      <c r="N39" s="153">
        <v>0</v>
      </c>
      <c r="O39" s="200"/>
      <c r="P39" s="407"/>
      <c r="Q39" s="198">
        <v>347</v>
      </c>
      <c r="R39" s="197">
        <v>27</v>
      </c>
    </row>
    <row r="40" spans="1:18" s="67" customFormat="1" ht="36.75" hidden="1" customHeight="1">
      <c r="A40" s="76">
        <v>33</v>
      </c>
      <c r="B40" s="77" t="s">
        <v>1041</v>
      </c>
      <c r="C40" s="200" t="s">
        <v>1705</v>
      </c>
      <c r="D40" s="78" t="s">
        <v>1705</v>
      </c>
      <c r="E40" s="155" t="s">
        <v>1705</v>
      </c>
      <c r="F40" s="155" t="s">
        <v>1705</v>
      </c>
      <c r="G40" s="142"/>
      <c r="H40" s="142"/>
      <c r="I40" s="142"/>
      <c r="J40" s="154">
        <v>0</v>
      </c>
      <c r="K40" s="171"/>
      <c r="L40" s="171"/>
      <c r="M40" s="171"/>
      <c r="N40" s="153">
        <v>0</v>
      </c>
      <c r="O40" s="200"/>
      <c r="P40" s="407"/>
      <c r="Q40" s="198">
        <v>353</v>
      </c>
      <c r="R40" s="197">
        <v>28</v>
      </c>
    </row>
    <row r="41" spans="1:18" s="67" customFormat="1" ht="36.75" hidden="1" customHeight="1">
      <c r="A41" s="76">
        <v>34</v>
      </c>
      <c r="B41" s="77" t="s">
        <v>1042</v>
      </c>
      <c r="C41" s="200" t="s">
        <v>1705</v>
      </c>
      <c r="D41" s="78" t="s">
        <v>1705</v>
      </c>
      <c r="E41" s="155" t="s">
        <v>1705</v>
      </c>
      <c r="F41" s="155" t="s">
        <v>1705</v>
      </c>
      <c r="G41" s="142"/>
      <c r="H41" s="142"/>
      <c r="I41" s="142"/>
      <c r="J41" s="154">
        <v>0</v>
      </c>
      <c r="K41" s="171"/>
      <c r="L41" s="171"/>
      <c r="M41" s="171"/>
      <c r="N41" s="153">
        <v>0</v>
      </c>
      <c r="O41" s="200"/>
      <c r="P41" s="407"/>
      <c r="Q41" s="198">
        <v>359</v>
      </c>
      <c r="R41" s="197">
        <v>29</v>
      </c>
    </row>
    <row r="42" spans="1:18" s="67" customFormat="1" ht="36.75" hidden="1" customHeight="1">
      <c r="A42" s="76">
        <v>35</v>
      </c>
      <c r="B42" s="77" t="s">
        <v>1043</v>
      </c>
      <c r="C42" s="200" t="s">
        <v>1705</v>
      </c>
      <c r="D42" s="78" t="s">
        <v>1705</v>
      </c>
      <c r="E42" s="155" t="s">
        <v>1705</v>
      </c>
      <c r="F42" s="155" t="s">
        <v>1705</v>
      </c>
      <c r="G42" s="142"/>
      <c r="H42" s="142"/>
      <c r="I42" s="142"/>
      <c r="J42" s="154">
        <v>0</v>
      </c>
      <c r="K42" s="171"/>
      <c r="L42" s="171"/>
      <c r="M42" s="171"/>
      <c r="N42" s="153">
        <v>0</v>
      </c>
      <c r="O42" s="200"/>
      <c r="P42" s="407"/>
      <c r="Q42" s="198">
        <v>365</v>
      </c>
      <c r="R42" s="197">
        <v>30</v>
      </c>
    </row>
    <row r="43" spans="1:18" s="67" customFormat="1" ht="36.75" hidden="1" customHeight="1">
      <c r="A43" s="76">
        <v>36</v>
      </c>
      <c r="B43" s="77" t="s">
        <v>1044</v>
      </c>
      <c r="C43" s="200" t="s">
        <v>1705</v>
      </c>
      <c r="D43" s="78" t="s">
        <v>1705</v>
      </c>
      <c r="E43" s="155" t="s">
        <v>1705</v>
      </c>
      <c r="F43" s="155" t="s">
        <v>1705</v>
      </c>
      <c r="G43" s="142"/>
      <c r="H43" s="142"/>
      <c r="I43" s="142"/>
      <c r="J43" s="154">
        <v>0</v>
      </c>
      <c r="K43" s="171"/>
      <c r="L43" s="171"/>
      <c r="M43" s="171"/>
      <c r="N43" s="153">
        <v>0</v>
      </c>
      <c r="O43" s="200"/>
      <c r="P43" s="407"/>
      <c r="Q43" s="198">
        <v>371</v>
      </c>
      <c r="R43" s="197">
        <v>31</v>
      </c>
    </row>
    <row r="44" spans="1:18" s="67" customFormat="1" ht="36.75" hidden="1" customHeight="1">
      <c r="A44" s="76">
        <v>37</v>
      </c>
      <c r="B44" s="77" t="s">
        <v>1045</v>
      </c>
      <c r="C44" s="200" t="s">
        <v>1705</v>
      </c>
      <c r="D44" s="78" t="s">
        <v>1705</v>
      </c>
      <c r="E44" s="155" t="s">
        <v>1705</v>
      </c>
      <c r="F44" s="155" t="s">
        <v>1705</v>
      </c>
      <c r="G44" s="142"/>
      <c r="H44" s="142"/>
      <c r="I44" s="142"/>
      <c r="J44" s="154">
        <v>0</v>
      </c>
      <c r="K44" s="171"/>
      <c r="L44" s="171"/>
      <c r="M44" s="171"/>
      <c r="N44" s="153">
        <v>0</v>
      </c>
      <c r="O44" s="200"/>
      <c r="P44" s="4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47" priority="1" stopIfTrue="1" operator="greaterThan">
      <formula>776</formula>
    </cfRule>
    <cfRule type="cellIs" dxfId="46" priority="2" stopIfTrue="1" operator="greaterThan">
      <formula>777</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sheetPr>
    <tabColor rgb="FF7030A0"/>
  </sheetPr>
  <dimension ref="A1:R97"/>
  <sheetViews>
    <sheetView view="pageBreakPreview" zoomScale="80" zoomScaleNormal="100" zoomScaleSheetLayoutView="80" workbookViewId="0">
      <selection activeCell="U16" sqref="U16"/>
    </sheetView>
  </sheetViews>
  <sheetFormatPr defaultRowHeight="12.75"/>
  <cols>
    <col min="1" max="1" width="6" style="70" customWidth="1"/>
    <col min="2" max="2" width="10.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2318</v>
      </c>
      <c r="E3" s="613"/>
      <c r="F3" s="369"/>
      <c r="G3" s="614" t="s">
        <v>514</v>
      </c>
      <c r="H3" s="614"/>
      <c r="I3" s="618" t="s">
        <v>1277</v>
      </c>
      <c r="J3" s="618"/>
      <c r="K3" s="615" t="s">
        <v>633</v>
      </c>
      <c r="L3" s="615"/>
      <c r="M3" s="617" t="s">
        <v>1293</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2225</v>
      </c>
      <c r="N4" s="621"/>
      <c r="O4" s="621"/>
      <c r="P4" s="405"/>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71">
        <v>1</v>
      </c>
      <c r="H7" s="371">
        <v>2</v>
      </c>
      <c r="I7" s="371">
        <v>3</v>
      </c>
      <c r="J7" s="370" t="s">
        <v>347</v>
      </c>
      <c r="K7" s="371">
        <v>4</v>
      </c>
      <c r="L7" s="371">
        <v>5</v>
      </c>
      <c r="M7" s="371">
        <v>6</v>
      </c>
      <c r="N7" s="625"/>
      <c r="O7" s="625"/>
      <c r="P7" s="625"/>
      <c r="Q7" s="198">
        <v>211</v>
      </c>
      <c r="R7" s="197">
        <v>7</v>
      </c>
    </row>
    <row r="8" spans="1:18" s="67" customFormat="1" ht="36.75" customHeight="1">
      <c r="A8" s="76">
        <v>1</v>
      </c>
      <c r="B8" s="77" t="s">
        <v>165</v>
      </c>
      <c r="C8" s="319">
        <v>870</v>
      </c>
      <c r="D8" s="78" t="s">
        <v>2020</v>
      </c>
      <c r="E8" s="155" t="s">
        <v>2021</v>
      </c>
      <c r="F8" s="155" t="s">
        <v>1999</v>
      </c>
      <c r="G8" s="142">
        <v>740</v>
      </c>
      <c r="H8" s="142" t="s">
        <v>2241</v>
      </c>
      <c r="I8" s="142" t="s">
        <v>2241</v>
      </c>
      <c r="J8" s="142">
        <v>740</v>
      </c>
      <c r="K8" s="142"/>
      <c r="L8" s="142"/>
      <c r="M8" s="142"/>
      <c r="N8" s="318">
        <v>740</v>
      </c>
      <c r="O8" s="319"/>
      <c r="P8" s="407" t="s">
        <v>2313</v>
      </c>
      <c r="Q8" s="198">
        <v>219</v>
      </c>
      <c r="R8" s="197">
        <v>8</v>
      </c>
    </row>
    <row r="9" spans="1:18" s="67" customFormat="1" ht="36.75" customHeight="1">
      <c r="A9" s="76">
        <v>2</v>
      </c>
      <c r="B9" s="77" t="s">
        <v>166</v>
      </c>
      <c r="C9" s="319">
        <v>724</v>
      </c>
      <c r="D9" s="78">
        <v>34710</v>
      </c>
      <c r="E9" s="155" t="s">
        <v>1815</v>
      </c>
      <c r="F9" s="155" t="s">
        <v>1816</v>
      </c>
      <c r="G9" s="142">
        <v>701</v>
      </c>
      <c r="H9" s="142" t="s">
        <v>2241</v>
      </c>
      <c r="I9" s="142" t="s">
        <v>2241</v>
      </c>
      <c r="J9" s="142">
        <v>701</v>
      </c>
      <c r="K9" s="142"/>
      <c r="L9" s="142"/>
      <c r="M9" s="142"/>
      <c r="N9" s="318">
        <v>701</v>
      </c>
      <c r="O9" s="319"/>
      <c r="P9" s="407" t="s">
        <v>2250</v>
      </c>
      <c r="Q9" s="198">
        <v>227</v>
      </c>
      <c r="R9" s="197">
        <v>9</v>
      </c>
    </row>
    <row r="10" spans="1:18" s="67" customFormat="1" ht="36.75" customHeight="1">
      <c r="A10" s="76">
        <v>3</v>
      </c>
      <c r="B10" s="77" t="s">
        <v>167</v>
      </c>
      <c r="C10" s="319">
        <v>632</v>
      </c>
      <c r="D10" s="78">
        <v>35431</v>
      </c>
      <c r="E10" s="155" t="s">
        <v>1728</v>
      </c>
      <c r="F10" s="155" t="s">
        <v>1719</v>
      </c>
      <c r="G10" s="142">
        <v>662</v>
      </c>
      <c r="H10" s="142">
        <v>677</v>
      </c>
      <c r="I10" s="142" t="s">
        <v>2241</v>
      </c>
      <c r="J10" s="142">
        <v>677</v>
      </c>
      <c r="K10" s="142"/>
      <c r="L10" s="142"/>
      <c r="M10" s="142"/>
      <c r="N10" s="318">
        <v>677</v>
      </c>
      <c r="O10" s="319"/>
      <c r="P10" s="407" t="s">
        <v>2308</v>
      </c>
      <c r="Q10" s="198">
        <v>235</v>
      </c>
      <c r="R10" s="197">
        <v>10</v>
      </c>
    </row>
    <row r="11" spans="1:18" s="67" customFormat="1" ht="36.75" customHeight="1">
      <c r="A11" s="76" t="s">
        <v>2241</v>
      </c>
      <c r="B11" s="77" t="s">
        <v>168</v>
      </c>
      <c r="C11" s="319">
        <v>869</v>
      </c>
      <c r="D11" s="78" t="s">
        <v>2022</v>
      </c>
      <c r="E11" s="155" t="s">
        <v>2023</v>
      </c>
      <c r="F11" s="343" t="s">
        <v>2082</v>
      </c>
      <c r="G11" s="142">
        <v>670</v>
      </c>
      <c r="H11" s="142">
        <v>676</v>
      </c>
      <c r="I11" s="142">
        <v>665</v>
      </c>
      <c r="J11" s="142">
        <v>676</v>
      </c>
      <c r="K11" s="142" t="s">
        <v>2240</v>
      </c>
      <c r="L11" s="142"/>
      <c r="M11" s="142"/>
      <c r="N11" s="318">
        <v>676</v>
      </c>
      <c r="O11" s="319"/>
      <c r="P11" s="407" t="s">
        <v>2250</v>
      </c>
      <c r="Q11" s="198">
        <v>243</v>
      </c>
      <c r="R11" s="197">
        <v>11</v>
      </c>
    </row>
    <row r="12" spans="1:18" s="67" customFormat="1" ht="36.75" customHeight="1">
      <c r="A12" s="76">
        <v>4</v>
      </c>
      <c r="B12" s="77" t="s">
        <v>169</v>
      </c>
      <c r="C12" s="319">
        <v>591</v>
      </c>
      <c r="D12" s="78">
        <v>33555</v>
      </c>
      <c r="E12" s="155" t="s">
        <v>1685</v>
      </c>
      <c r="F12" s="155" t="s">
        <v>1677</v>
      </c>
      <c r="G12" s="142">
        <v>659</v>
      </c>
      <c r="H12" s="142" t="s">
        <v>2241</v>
      </c>
      <c r="I12" s="142" t="s">
        <v>2241</v>
      </c>
      <c r="J12" s="142">
        <v>659</v>
      </c>
      <c r="K12" s="142"/>
      <c r="L12" s="142"/>
      <c r="M12" s="142"/>
      <c r="N12" s="318">
        <v>659</v>
      </c>
      <c r="O12" s="319"/>
      <c r="P12" s="407" t="s">
        <v>2323</v>
      </c>
      <c r="Q12" s="198">
        <v>251</v>
      </c>
      <c r="R12" s="197">
        <v>12</v>
      </c>
    </row>
    <row r="13" spans="1:18" s="67" customFormat="1" ht="36.75" customHeight="1">
      <c r="A13" s="76">
        <v>5</v>
      </c>
      <c r="B13" s="77" t="s">
        <v>170</v>
      </c>
      <c r="C13" s="319">
        <v>676</v>
      </c>
      <c r="D13" s="78">
        <v>0</v>
      </c>
      <c r="E13" s="155" t="s">
        <v>1781</v>
      </c>
      <c r="F13" s="155" t="s">
        <v>1772</v>
      </c>
      <c r="G13" s="142">
        <v>642</v>
      </c>
      <c r="H13" s="142" t="s">
        <v>2241</v>
      </c>
      <c r="I13" s="142" t="s">
        <v>2241</v>
      </c>
      <c r="J13" s="142">
        <v>642</v>
      </c>
      <c r="K13" s="142"/>
      <c r="L13" s="142"/>
      <c r="M13" s="142"/>
      <c r="N13" s="318">
        <v>642</v>
      </c>
      <c r="O13" s="319"/>
      <c r="P13" s="407" t="s">
        <v>2311</v>
      </c>
      <c r="Q13" s="198">
        <v>259</v>
      </c>
      <c r="R13" s="197">
        <v>13</v>
      </c>
    </row>
    <row r="14" spans="1:18" s="67" customFormat="1" ht="36.75" customHeight="1">
      <c r="A14" s="76">
        <v>6</v>
      </c>
      <c r="B14" s="77" t="s">
        <v>171</v>
      </c>
      <c r="C14" s="319">
        <v>553</v>
      </c>
      <c r="D14" s="78">
        <v>35183</v>
      </c>
      <c r="E14" s="155" t="s">
        <v>1649</v>
      </c>
      <c r="F14" s="155" t="s">
        <v>1648</v>
      </c>
      <c r="G14" s="142">
        <v>629</v>
      </c>
      <c r="H14" s="142">
        <v>623</v>
      </c>
      <c r="I14" s="142" t="s">
        <v>2241</v>
      </c>
      <c r="J14" s="142">
        <v>629</v>
      </c>
      <c r="K14" s="142"/>
      <c r="L14" s="142"/>
      <c r="M14" s="142"/>
      <c r="N14" s="318">
        <v>629</v>
      </c>
      <c r="O14" s="319"/>
      <c r="P14" s="407" t="s">
        <v>2325</v>
      </c>
      <c r="Q14" s="198">
        <v>267</v>
      </c>
      <c r="R14" s="197">
        <v>14</v>
      </c>
    </row>
    <row r="15" spans="1:18" s="67" customFormat="1" ht="36.75" customHeight="1">
      <c r="A15" s="76">
        <v>7</v>
      </c>
      <c r="B15" s="77" t="s">
        <v>172</v>
      </c>
      <c r="C15" s="319">
        <v>752</v>
      </c>
      <c r="D15" s="78">
        <v>33282</v>
      </c>
      <c r="E15" s="155" t="s">
        <v>1868</v>
      </c>
      <c r="F15" s="155" t="s">
        <v>1858</v>
      </c>
      <c r="G15" s="142">
        <v>623</v>
      </c>
      <c r="H15" s="142">
        <v>612</v>
      </c>
      <c r="I15" s="142" t="s">
        <v>2240</v>
      </c>
      <c r="J15" s="142">
        <v>623</v>
      </c>
      <c r="K15" s="142"/>
      <c r="L15" s="142"/>
      <c r="M15" s="142"/>
      <c r="N15" s="318">
        <v>623</v>
      </c>
      <c r="O15" s="319"/>
      <c r="P15" s="407" t="s">
        <v>2327</v>
      </c>
      <c r="Q15" s="198">
        <v>275</v>
      </c>
      <c r="R15" s="197">
        <v>15</v>
      </c>
    </row>
    <row r="16" spans="1:18" s="67" customFormat="1" ht="36.75" customHeight="1">
      <c r="A16" s="76">
        <v>8</v>
      </c>
      <c r="B16" s="77" t="s">
        <v>173</v>
      </c>
      <c r="C16" s="319">
        <v>701</v>
      </c>
      <c r="D16" s="78">
        <v>35262</v>
      </c>
      <c r="E16" s="155" t="s">
        <v>1804</v>
      </c>
      <c r="F16" s="155" t="s">
        <v>1795</v>
      </c>
      <c r="G16" s="142">
        <v>527</v>
      </c>
      <c r="H16" s="142">
        <v>601</v>
      </c>
      <c r="I16" s="142">
        <v>622</v>
      </c>
      <c r="J16" s="142">
        <v>622</v>
      </c>
      <c r="K16" s="142"/>
      <c r="L16" s="142"/>
      <c r="M16" s="142"/>
      <c r="N16" s="318">
        <v>622</v>
      </c>
      <c r="O16" s="319"/>
      <c r="P16" s="407" t="s">
        <v>2315</v>
      </c>
      <c r="Q16" s="198">
        <v>281</v>
      </c>
      <c r="R16" s="197">
        <v>16</v>
      </c>
    </row>
    <row r="17" spans="1:18" s="67" customFormat="1" ht="36.75" customHeight="1">
      <c r="A17" s="76">
        <v>9</v>
      </c>
      <c r="B17" s="77" t="s">
        <v>174</v>
      </c>
      <c r="C17" s="319">
        <v>787</v>
      </c>
      <c r="D17" s="78">
        <v>32888</v>
      </c>
      <c r="E17" s="155" t="s">
        <v>1897</v>
      </c>
      <c r="F17" s="155" t="s">
        <v>1887</v>
      </c>
      <c r="G17" s="142">
        <v>614</v>
      </c>
      <c r="H17" s="142">
        <v>609</v>
      </c>
      <c r="I17" s="142">
        <v>611</v>
      </c>
      <c r="J17" s="142">
        <v>614</v>
      </c>
      <c r="K17" s="142"/>
      <c r="L17" s="142"/>
      <c r="M17" s="142"/>
      <c r="N17" s="318">
        <v>614</v>
      </c>
      <c r="O17" s="319"/>
      <c r="P17" s="407" t="s">
        <v>2267</v>
      </c>
      <c r="Q17" s="198">
        <v>287</v>
      </c>
      <c r="R17" s="197">
        <v>17</v>
      </c>
    </row>
    <row r="18" spans="1:18" s="67" customFormat="1" ht="36.75" customHeight="1">
      <c r="A18" s="76">
        <v>10</v>
      </c>
      <c r="B18" s="77" t="s">
        <v>175</v>
      </c>
      <c r="C18" s="319">
        <v>508</v>
      </c>
      <c r="D18" s="78">
        <v>33164</v>
      </c>
      <c r="E18" s="155" t="s">
        <v>2036</v>
      </c>
      <c r="F18" s="155" t="s">
        <v>2029</v>
      </c>
      <c r="G18" s="142">
        <v>609</v>
      </c>
      <c r="H18" s="142">
        <v>486</v>
      </c>
      <c r="I18" s="142">
        <v>585</v>
      </c>
      <c r="J18" s="142">
        <v>609</v>
      </c>
      <c r="K18" s="142"/>
      <c r="L18" s="142"/>
      <c r="M18" s="142"/>
      <c r="N18" s="318">
        <v>609</v>
      </c>
      <c r="O18" s="319"/>
      <c r="P18" s="407" t="s">
        <v>2312</v>
      </c>
      <c r="Q18" s="198">
        <v>293</v>
      </c>
      <c r="R18" s="197">
        <v>18</v>
      </c>
    </row>
    <row r="19" spans="1:18" s="67" customFormat="1" ht="36.75" customHeight="1">
      <c r="A19" s="76">
        <v>11</v>
      </c>
      <c r="B19" s="77" t="s">
        <v>176</v>
      </c>
      <c r="C19" s="319">
        <v>550</v>
      </c>
      <c r="D19" s="78">
        <v>34719</v>
      </c>
      <c r="E19" s="155" t="s">
        <v>2061</v>
      </c>
      <c r="F19" s="155" t="s">
        <v>2054</v>
      </c>
      <c r="G19" s="142" t="s">
        <v>2240</v>
      </c>
      <c r="H19" s="142" t="s">
        <v>2240</v>
      </c>
      <c r="I19" s="142">
        <v>607</v>
      </c>
      <c r="J19" s="142">
        <v>607</v>
      </c>
      <c r="K19" s="142"/>
      <c r="L19" s="142"/>
      <c r="M19" s="142"/>
      <c r="N19" s="318">
        <v>607</v>
      </c>
      <c r="O19" s="319"/>
      <c r="P19" s="407" t="s">
        <v>2309</v>
      </c>
      <c r="Q19" s="198">
        <v>299</v>
      </c>
      <c r="R19" s="197">
        <v>19</v>
      </c>
    </row>
    <row r="20" spans="1:18" s="67" customFormat="1" ht="36.75" customHeight="1">
      <c r="A20" s="76">
        <v>12</v>
      </c>
      <c r="B20" s="77" t="s">
        <v>177</v>
      </c>
      <c r="C20" s="319">
        <v>730</v>
      </c>
      <c r="D20" s="78">
        <v>34746</v>
      </c>
      <c r="E20" s="155" t="s">
        <v>1841</v>
      </c>
      <c r="F20" s="155" t="s">
        <v>1832</v>
      </c>
      <c r="G20" s="142">
        <v>592</v>
      </c>
      <c r="H20" s="142" t="s">
        <v>2240</v>
      </c>
      <c r="I20" s="142">
        <v>573</v>
      </c>
      <c r="J20" s="142">
        <v>592</v>
      </c>
      <c r="K20" s="142"/>
      <c r="L20" s="142"/>
      <c r="M20" s="142"/>
      <c r="N20" s="318">
        <v>592</v>
      </c>
      <c r="O20" s="319"/>
      <c r="P20" s="407" t="s">
        <v>2280</v>
      </c>
      <c r="Q20" s="198">
        <v>305</v>
      </c>
      <c r="R20" s="197">
        <v>20</v>
      </c>
    </row>
    <row r="21" spans="1:18" s="67" customFormat="1" ht="36.75" customHeight="1">
      <c r="A21" s="76">
        <v>13</v>
      </c>
      <c r="B21" s="77" t="s">
        <v>178</v>
      </c>
      <c r="C21" s="319">
        <v>840</v>
      </c>
      <c r="D21" s="78">
        <v>34952</v>
      </c>
      <c r="E21" s="155" t="s">
        <v>1968</v>
      </c>
      <c r="F21" s="155" t="s">
        <v>1962</v>
      </c>
      <c r="G21" s="142" t="s">
        <v>2240</v>
      </c>
      <c r="H21" s="142">
        <v>553</v>
      </c>
      <c r="I21" s="142">
        <v>582</v>
      </c>
      <c r="J21" s="142">
        <v>582</v>
      </c>
      <c r="K21" s="142"/>
      <c r="L21" s="142"/>
      <c r="M21" s="142"/>
      <c r="N21" s="318">
        <v>582</v>
      </c>
      <c r="O21" s="319"/>
      <c r="P21" s="407" t="s">
        <v>2250</v>
      </c>
      <c r="Q21" s="198"/>
      <c r="R21" s="197"/>
    </row>
    <row r="22" spans="1:18" s="67" customFormat="1" ht="36.75" customHeight="1">
      <c r="A22" s="76">
        <v>14</v>
      </c>
      <c r="B22" s="77" t="s">
        <v>179</v>
      </c>
      <c r="C22" s="319">
        <v>573</v>
      </c>
      <c r="D22" s="78">
        <v>33015</v>
      </c>
      <c r="E22" s="155" t="s">
        <v>1673</v>
      </c>
      <c r="F22" s="155" t="s">
        <v>1665</v>
      </c>
      <c r="G22" s="142" t="s">
        <v>2240</v>
      </c>
      <c r="H22" s="142">
        <v>578</v>
      </c>
      <c r="I22" s="142" t="s">
        <v>2240</v>
      </c>
      <c r="J22" s="142">
        <v>578</v>
      </c>
      <c r="K22" s="142"/>
      <c r="L22" s="142"/>
      <c r="M22" s="142"/>
      <c r="N22" s="318">
        <v>578</v>
      </c>
      <c r="O22" s="319"/>
      <c r="P22" s="407" t="s">
        <v>2250</v>
      </c>
      <c r="Q22" s="198"/>
      <c r="R22" s="197"/>
    </row>
    <row r="23" spans="1:18" s="67" customFormat="1" ht="36.75" customHeight="1">
      <c r="A23" s="76">
        <v>15</v>
      </c>
      <c r="B23" s="77" t="s">
        <v>180</v>
      </c>
      <c r="C23" s="319">
        <v>772</v>
      </c>
      <c r="D23" s="78">
        <v>33725</v>
      </c>
      <c r="E23" s="155" t="s">
        <v>1881</v>
      </c>
      <c r="F23" s="155" t="s">
        <v>1874</v>
      </c>
      <c r="G23" s="142">
        <v>575</v>
      </c>
      <c r="H23" s="142">
        <v>525</v>
      </c>
      <c r="I23" s="142">
        <v>529</v>
      </c>
      <c r="J23" s="142">
        <v>575</v>
      </c>
      <c r="K23" s="142"/>
      <c r="L23" s="142"/>
      <c r="M23" s="142"/>
      <c r="N23" s="318">
        <v>575</v>
      </c>
      <c r="O23" s="319"/>
      <c r="P23" s="407" t="s">
        <v>2309</v>
      </c>
      <c r="Q23" s="198"/>
      <c r="R23" s="197"/>
    </row>
    <row r="24" spans="1:18" s="67" customFormat="1" ht="36.75" customHeight="1">
      <c r="A24" s="76" t="s">
        <v>2241</v>
      </c>
      <c r="B24" s="77" t="s">
        <v>181</v>
      </c>
      <c r="C24" s="319">
        <v>574</v>
      </c>
      <c r="D24" s="78">
        <v>35088</v>
      </c>
      <c r="E24" s="155" t="s">
        <v>1672</v>
      </c>
      <c r="F24" s="343" t="s">
        <v>2117</v>
      </c>
      <c r="G24" s="142">
        <v>574</v>
      </c>
      <c r="H24" s="142">
        <v>561</v>
      </c>
      <c r="I24" s="142" t="s">
        <v>2240</v>
      </c>
      <c r="J24" s="142">
        <v>574</v>
      </c>
      <c r="K24" s="142"/>
      <c r="L24" s="142"/>
      <c r="M24" s="142"/>
      <c r="N24" s="318">
        <v>574</v>
      </c>
      <c r="O24" s="319"/>
      <c r="P24" s="407" t="s">
        <v>2328</v>
      </c>
      <c r="Q24" s="198"/>
      <c r="R24" s="197"/>
    </row>
    <row r="25" spans="1:18" s="67" customFormat="1" ht="36.75" customHeight="1">
      <c r="A25" s="76">
        <v>16</v>
      </c>
      <c r="B25" s="77" t="s">
        <v>182</v>
      </c>
      <c r="C25" s="319">
        <v>612</v>
      </c>
      <c r="D25" s="78">
        <v>34458</v>
      </c>
      <c r="E25" s="155" t="s">
        <v>1706</v>
      </c>
      <c r="F25" s="155" t="s">
        <v>1700</v>
      </c>
      <c r="G25" s="142">
        <v>514</v>
      </c>
      <c r="H25" s="142" t="s">
        <v>2240</v>
      </c>
      <c r="I25" s="142">
        <v>569</v>
      </c>
      <c r="J25" s="142">
        <v>569</v>
      </c>
      <c r="K25" s="142"/>
      <c r="L25" s="142"/>
      <c r="M25" s="142"/>
      <c r="N25" s="318">
        <v>569</v>
      </c>
      <c r="O25" s="319"/>
      <c r="P25" s="407" t="s">
        <v>2250</v>
      </c>
      <c r="Q25" s="198"/>
      <c r="R25" s="197"/>
    </row>
    <row r="26" spans="1:18" s="67" customFormat="1" ht="36.75" customHeight="1">
      <c r="A26" s="76">
        <v>17</v>
      </c>
      <c r="B26" s="77" t="s">
        <v>183</v>
      </c>
      <c r="C26" s="319">
        <v>665</v>
      </c>
      <c r="D26" s="78">
        <v>34685</v>
      </c>
      <c r="E26" s="155" t="s">
        <v>1764</v>
      </c>
      <c r="F26" s="155" t="s">
        <v>1756</v>
      </c>
      <c r="G26" s="142" t="s">
        <v>2240</v>
      </c>
      <c r="H26" s="142">
        <v>556</v>
      </c>
      <c r="I26" s="142">
        <v>469</v>
      </c>
      <c r="J26" s="142">
        <v>556</v>
      </c>
      <c r="K26" s="142"/>
      <c r="L26" s="142"/>
      <c r="M26" s="142"/>
      <c r="N26" s="318">
        <v>556</v>
      </c>
      <c r="O26" s="319"/>
      <c r="P26" s="407" t="s">
        <v>2279</v>
      </c>
      <c r="Q26" s="198"/>
      <c r="R26" s="197"/>
    </row>
    <row r="27" spans="1:18" s="67" customFormat="1" ht="36.75" customHeight="1">
      <c r="A27" s="76">
        <v>18</v>
      </c>
      <c r="B27" s="77" t="s">
        <v>184</v>
      </c>
      <c r="C27" s="319">
        <v>851</v>
      </c>
      <c r="D27" s="78">
        <v>35252</v>
      </c>
      <c r="E27" s="155" t="s">
        <v>1981</v>
      </c>
      <c r="F27" s="155" t="s">
        <v>1973</v>
      </c>
      <c r="G27" s="142">
        <v>552</v>
      </c>
      <c r="H27" s="142">
        <v>542</v>
      </c>
      <c r="I27" s="142">
        <v>519</v>
      </c>
      <c r="J27" s="142">
        <v>552</v>
      </c>
      <c r="K27" s="142"/>
      <c r="L27" s="142"/>
      <c r="M27" s="142"/>
      <c r="N27" s="318">
        <v>552</v>
      </c>
      <c r="O27" s="319"/>
      <c r="P27" s="407" t="s">
        <v>2328</v>
      </c>
      <c r="Q27" s="198"/>
      <c r="R27" s="197"/>
    </row>
    <row r="28" spans="1:18" s="67" customFormat="1" ht="36.75" customHeight="1">
      <c r="A28" s="76">
        <v>19</v>
      </c>
      <c r="B28" s="77" t="s">
        <v>185</v>
      </c>
      <c r="C28" s="319">
        <v>645</v>
      </c>
      <c r="D28" s="78">
        <v>34188</v>
      </c>
      <c r="E28" s="155" t="s">
        <v>1741</v>
      </c>
      <c r="F28" s="155" t="s">
        <v>1732</v>
      </c>
      <c r="G28" s="142">
        <v>547</v>
      </c>
      <c r="H28" s="142">
        <v>517</v>
      </c>
      <c r="I28" s="142">
        <v>501</v>
      </c>
      <c r="J28" s="142">
        <v>547</v>
      </c>
      <c r="K28" s="142"/>
      <c r="L28" s="142"/>
      <c r="M28" s="142"/>
      <c r="N28" s="318">
        <v>547</v>
      </c>
      <c r="O28" s="319"/>
      <c r="P28" s="407" t="s">
        <v>2324</v>
      </c>
      <c r="Q28" s="198"/>
      <c r="R28" s="197"/>
    </row>
    <row r="29" spans="1:18" s="67" customFormat="1" ht="36.75" customHeight="1">
      <c r="A29" s="76">
        <v>20</v>
      </c>
      <c r="B29" s="77" t="s">
        <v>186</v>
      </c>
      <c r="C29" s="319">
        <v>794</v>
      </c>
      <c r="D29" s="78">
        <v>33714</v>
      </c>
      <c r="E29" s="155" t="s">
        <v>1911</v>
      </c>
      <c r="F29" s="155" t="s">
        <v>1903</v>
      </c>
      <c r="G29" s="142">
        <v>478</v>
      </c>
      <c r="H29" s="142">
        <v>493</v>
      </c>
      <c r="I29" s="142">
        <v>546</v>
      </c>
      <c r="J29" s="142">
        <v>546</v>
      </c>
      <c r="K29" s="142"/>
      <c r="L29" s="142"/>
      <c r="M29" s="142"/>
      <c r="N29" s="318">
        <v>546</v>
      </c>
      <c r="O29" s="319"/>
      <c r="P29" s="407" t="s">
        <v>2310</v>
      </c>
      <c r="Q29" s="198"/>
      <c r="R29" s="197"/>
    </row>
    <row r="30" spans="1:18" s="67" customFormat="1" ht="36.75" customHeight="1">
      <c r="A30" s="76">
        <v>21</v>
      </c>
      <c r="B30" s="77" t="s">
        <v>187</v>
      </c>
      <c r="C30" s="319">
        <v>804</v>
      </c>
      <c r="D30" s="78" t="s">
        <v>1931</v>
      </c>
      <c r="E30" s="155" t="s">
        <v>1932</v>
      </c>
      <c r="F30" s="155" t="s">
        <v>1918</v>
      </c>
      <c r="G30" s="142">
        <v>544</v>
      </c>
      <c r="H30" s="142">
        <v>494</v>
      </c>
      <c r="I30" s="142">
        <v>523</v>
      </c>
      <c r="J30" s="142">
        <v>544</v>
      </c>
      <c r="K30" s="142"/>
      <c r="L30" s="142"/>
      <c r="M30" s="142"/>
      <c r="N30" s="318">
        <v>544</v>
      </c>
      <c r="O30" s="319"/>
      <c r="P30" s="407" t="s">
        <v>2313</v>
      </c>
      <c r="Q30" s="198"/>
      <c r="R30" s="197"/>
    </row>
    <row r="31" spans="1:18" s="67" customFormat="1" ht="36.75" customHeight="1">
      <c r="A31" s="76">
        <v>22</v>
      </c>
      <c r="B31" s="77" t="s">
        <v>188</v>
      </c>
      <c r="C31" s="319">
        <v>885</v>
      </c>
      <c r="D31" s="78">
        <v>35094</v>
      </c>
      <c r="E31" s="155" t="s">
        <v>2027</v>
      </c>
      <c r="F31" s="155" t="s">
        <v>2026</v>
      </c>
      <c r="G31" s="142">
        <v>461</v>
      </c>
      <c r="H31" s="142" t="s">
        <v>2240</v>
      </c>
      <c r="I31" s="142">
        <v>543</v>
      </c>
      <c r="J31" s="142">
        <v>543</v>
      </c>
      <c r="K31" s="142"/>
      <c r="L31" s="142"/>
      <c r="M31" s="142"/>
      <c r="N31" s="318">
        <v>543</v>
      </c>
      <c r="O31" s="319"/>
      <c r="P31" s="407" t="s">
        <v>2254</v>
      </c>
      <c r="Q31" s="198"/>
      <c r="R31" s="197"/>
    </row>
    <row r="32" spans="1:18" s="67" customFormat="1" ht="36.75" customHeight="1">
      <c r="A32" s="76" t="s">
        <v>2241</v>
      </c>
      <c r="B32" s="77" t="s">
        <v>189</v>
      </c>
      <c r="C32" s="319">
        <v>845</v>
      </c>
      <c r="D32" s="78">
        <v>34500</v>
      </c>
      <c r="E32" s="155" t="s">
        <v>1982</v>
      </c>
      <c r="F32" s="343" t="s">
        <v>2088</v>
      </c>
      <c r="G32" s="142" t="s">
        <v>2240</v>
      </c>
      <c r="H32" s="142">
        <v>505</v>
      </c>
      <c r="I32" s="142">
        <v>543</v>
      </c>
      <c r="J32" s="142">
        <v>543</v>
      </c>
      <c r="K32" s="142" t="s">
        <v>2241</v>
      </c>
      <c r="L32" s="142"/>
      <c r="M32" s="142"/>
      <c r="N32" s="318">
        <v>543</v>
      </c>
      <c r="O32" s="319"/>
      <c r="P32" s="407" t="s">
        <v>2330</v>
      </c>
      <c r="Q32" s="198"/>
      <c r="R32" s="197"/>
    </row>
    <row r="33" spans="1:18" s="67" customFormat="1" ht="36.75" customHeight="1">
      <c r="A33" s="76">
        <v>23</v>
      </c>
      <c r="B33" s="77" t="s">
        <v>634</v>
      </c>
      <c r="C33" s="319">
        <v>821</v>
      </c>
      <c r="D33" s="78">
        <v>34890</v>
      </c>
      <c r="E33" s="155" t="s">
        <v>1953</v>
      </c>
      <c r="F33" s="155" t="s">
        <v>1948</v>
      </c>
      <c r="G33" s="142">
        <v>538</v>
      </c>
      <c r="H33" s="142" t="s">
        <v>2240</v>
      </c>
      <c r="I33" s="142">
        <v>503</v>
      </c>
      <c r="J33" s="142">
        <v>538</v>
      </c>
      <c r="K33" s="142"/>
      <c r="L33" s="142"/>
      <c r="M33" s="142"/>
      <c r="N33" s="318">
        <v>538</v>
      </c>
      <c r="O33" s="319"/>
      <c r="P33" s="407" t="s">
        <v>2316</v>
      </c>
      <c r="Q33" s="198">
        <v>311</v>
      </c>
      <c r="R33" s="197">
        <v>21</v>
      </c>
    </row>
    <row r="34" spans="1:18" s="67" customFormat="1" ht="36.75" customHeight="1">
      <c r="A34" s="76">
        <v>24</v>
      </c>
      <c r="B34" s="77" t="s">
        <v>635</v>
      </c>
      <c r="C34" s="319">
        <v>712</v>
      </c>
      <c r="D34" s="78" t="s">
        <v>1813</v>
      </c>
      <c r="E34" s="155" t="s">
        <v>1814</v>
      </c>
      <c r="F34" s="155" t="s">
        <v>1806</v>
      </c>
      <c r="G34" s="142" t="s">
        <v>2240</v>
      </c>
      <c r="H34" s="142">
        <v>534</v>
      </c>
      <c r="I34" s="142" t="s">
        <v>2241</v>
      </c>
      <c r="J34" s="142">
        <v>534</v>
      </c>
      <c r="K34" s="142"/>
      <c r="L34" s="142"/>
      <c r="M34" s="142"/>
      <c r="N34" s="318">
        <v>534</v>
      </c>
      <c r="O34" s="319"/>
      <c r="P34" s="407" t="s">
        <v>2282</v>
      </c>
      <c r="Q34" s="198">
        <v>317</v>
      </c>
      <c r="R34" s="197">
        <v>22</v>
      </c>
    </row>
    <row r="35" spans="1:18" s="67" customFormat="1" ht="36.75" customHeight="1">
      <c r="A35" s="76">
        <v>25</v>
      </c>
      <c r="B35" s="77" t="s">
        <v>636</v>
      </c>
      <c r="C35" s="319">
        <v>534</v>
      </c>
      <c r="D35" s="78">
        <v>33047</v>
      </c>
      <c r="E35" s="155" t="s">
        <v>2041</v>
      </c>
      <c r="F35" s="155" t="s">
        <v>2040</v>
      </c>
      <c r="G35" s="142" t="s">
        <v>2240</v>
      </c>
      <c r="H35" s="142">
        <v>511</v>
      </c>
      <c r="I35" s="142" t="s">
        <v>2240</v>
      </c>
      <c r="J35" s="142">
        <v>511</v>
      </c>
      <c r="K35" s="142"/>
      <c r="L35" s="142"/>
      <c r="M35" s="142"/>
      <c r="N35" s="318">
        <v>511</v>
      </c>
      <c r="O35" s="319"/>
      <c r="P35" s="407" t="s">
        <v>2329</v>
      </c>
      <c r="Q35" s="198">
        <v>323</v>
      </c>
      <c r="R35" s="197">
        <v>23</v>
      </c>
    </row>
    <row r="36" spans="1:18" s="67" customFormat="1" ht="36.75" customHeight="1">
      <c r="A36" s="76">
        <v>26</v>
      </c>
      <c r="B36" s="77" t="s">
        <v>637</v>
      </c>
      <c r="C36" s="319">
        <v>602</v>
      </c>
      <c r="D36" s="78">
        <v>33615</v>
      </c>
      <c r="E36" s="155" t="s">
        <v>1698</v>
      </c>
      <c r="F36" s="155" t="s">
        <v>1691</v>
      </c>
      <c r="G36" s="142">
        <v>505</v>
      </c>
      <c r="H36" s="142" t="s">
        <v>2240</v>
      </c>
      <c r="I36" s="142" t="s">
        <v>2241</v>
      </c>
      <c r="J36" s="142">
        <v>505</v>
      </c>
      <c r="K36" s="142"/>
      <c r="L36" s="142"/>
      <c r="M36" s="142"/>
      <c r="N36" s="318">
        <v>505</v>
      </c>
      <c r="O36" s="319"/>
      <c r="P36" s="407" t="s">
        <v>2314</v>
      </c>
      <c r="Q36" s="198">
        <v>329</v>
      </c>
      <c r="R36" s="197">
        <v>24</v>
      </c>
    </row>
    <row r="37" spans="1:18" s="67" customFormat="1" ht="36.75" customHeight="1">
      <c r="A37" s="76">
        <v>27</v>
      </c>
      <c r="B37" s="77" t="s">
        <v>638</v>
      </c>
      <c r="C37" s="319">
        <v>617</v>
      </c>
      <c r="D37" s="78">
        <v>34212</v>
      </c>
      <c r="E37" s="155" t="s">
        <v>1714</v>
      </c>
      <c r="F37" s="155" t="s">
        <v>1709</v>
      </c>
      <c r="G37" s="142">
        <v>487</v>
      </c>
      <c r="H37" s="142">
        <v>465</v>
      </c>
      <c r="I37" s="142">
        <v>502</v>
      </c>
      <c r="J37" s="142">
        <v>502</v>
      </c>
      <c r="K37" s="142"/>
      <c r="L37" s="142"/>
      <c r="M37" s="142"/>
      <c r="N37" s="318">
        <v>502</v>
      </c>
      <c r="O37" s="319"/>
      <c r="P37" s="407" t="s">
        <v>2329</v>
      </c>
      <c r="Q37" s="198">
        <v>335</v>
      </c>
      <c r="R37" s="197">
        <v>25</v>
      </c>
    </row>
    <row r="38" spans="1:18" s="67" customFormat="1" ht="36.75" customHeight="1">
      <c r="A38" s="76">
        <v>28</v>
      </c>
      <c r="B38" s="77" t="s">
        <v>639</v>
      </c>
      <c r="C38" s="319">
        <v>748</v>
      </c>
      <c r="D38" s="78">
        <v>32754</v>
      </c>
      <c r="E38" s="155" t="s">
        <v>1856</v>
      </c>
      <c r="F38" s="155" t="s">
        <v>1849</v>
      </c>
      <c r="G38" s="142">
        <v>393</v>
      </c>
      <c r="H38" s="142">
        <v>488</v>
      </c>
      <c r="I38" s="142">
        <v>500</v>
      </c>
      <c r="J38" s="142">
        <v>500</v>
      </c>
      <c r="K38" s="142"/>
      <c r="L38" s="142"/>
      <c r="M38" s="142"/>
      <c r="N38" s="318">
        <v>500</v>
      </c>
      <c r="O38" s="319"/>
      <c r="P38" s="407" t="s">
        <v>2323</v>
      </c>
      <c r="Q38" s="198">
        <v>341</v>
      </c>
      <c r="R38" s="197">
        <v>26</v>
      </c>
    </row>
    <row r="39" spans="1:18" s="67" customFormat="1" ht="36.75" customHeight="1">
      <c r="A39" s="76">
        <v>29</v>
      </c>
      <c r="B39" s="77" t="s">
        <v>640</v>
      </c>
      <c r="C39" s="319">
        <v>659</v>
      </c>
      <c r="D39" s="78">
        <v>33455</v>
      </c>
      <c r="E39" s="155" t="s">
        <v>1753</v>
      </c>
      <c r="F39" s="155" t="s">
        <v>1744</v>
      </c>
      <c r="G39" s="142">
        <v>475</v>
      </c>
      <c r="H39" s="142">
        <v>439</v>
      </c>
      <c r="I39" s="142" t="s">
        <v>2241</v>
      </c>
      <c r="J39" s="142">
        <v>475</v>
      </c>
      <c r="K39" s="142"/>
      <c r="L39" s="142"/>
      <c r="M39" s="142"/>
      <c r="N39" s="318">
        <v>475</v>
      </c>
      <c r="O39" s="319"/>
      <c r="P39" s="407" t="s">
        <v>2250</v>
      </c>
      <c r="Q39" s="198">
        <v>347</v>
      </c>
      <c r="R39" s="197">
        <v>27</v>
      </c>
    </row>
    <row r="40" spans="1:18" s="67" customFormat="1" ht="36.75" customHeight="1">
      <c r="A40" s="76">
        <v>30</v>
      </c>
      <c r="B40" s="77" t="s">
        <v>641</v>
      </c>
      <c r="C40" s="319">
        <v>867</v>
      </c>
      <c r="D40" s="78">
        <v>34993</v>
      </c>
      <c r="E40" s="155" t="s">
        <v>1995</v>
      </c>
      <c r="F40" s="155" t="s">
        <v>1986</v>
      </c>
      <c r="G40" s="142" t="s">
        <v>2240</v>
      </c>
      <c r="H40" s="142">
        <v>469</v>
      </c>
      <c r="I40" s="142">
        <v>464</v>
      </c>
      <c r="J40" s="142">
        <v>469</v>
      </c>
      <c r="K40" s="142"/>
      <c r="L40" s="142"/>
      <c r="M40" s="142"/>
      <c r="N40" s="318">
        <v>469</v>
      </c>
      <c r="O40" s="319"/>
      <c r="P40" s="407" t="s">
        <v>2283</v>
      </c>
      <c r="Q40" s="198">
        <v>353</v>
      </c>
      <c r="R40" s="197">
        <v>28</v>
      </c>
    </row>
    <row r="41" spans="1:18" s="67" customFormat="1" ht="36.75" customHeight="1">
      <c r="A41" s="76">
        <v>31</v>
      </c>
      <c r="B41" s="77" t="s">
        <v>642</v>
      </c>
      <c r="C41" s="319">
        <v>696</v>
      </c>
      <c r="D41" s="78">
        <v>0</v>
      </c>
      <c r="E41" s="155" t="s">
        <v>1793</v>
      </c>
      <c r="F41" s="155" t="s">
        <v>1784</v>
      </c>
      <c r="G41" s="142">
        <v>426</v>
      </c>
      <c r="H41" s="142" t="s">
        <v>2241</v>
      </c>
      <c r="I41" s="142" t="s">
        <v>2241</v>
      </c>
      <c r="J41" s="142">
        <v>426</v>
      </c>
      <c r="K41" s="142"/>
      <c r="L41" s="142"/>
      <c r="M41" s="142"/>
      <c r="N41" s="318">
        <v>426</v>
      </c>
      <c r="O41" s="319"/>
      <c r="P41" s="407" t="s">
        <v>2326</v>
      </c>
      <c r="Q41" s="198">
        <v>359</v>
      </c>
      <c r="R41" s="197">
        <v>29</v>
      </c>
    </row>
    <row r="42" spans="1:18" s="67" customFormat="1" ht="36.75" customHeight="1">
      <c r="A42" s="76" t="s">
        <v>2241</v>
      </c>
      <c r="B42" s="77" t="s">
        <v>643</v>
      </c>
      <c r="C42" s="319">
        <v>818</v>
      </c>
      <c r="D42" s="78">
        <v>33526</v>
      </c>
      <c r="E42" s="155" t="s">
        <v>1944</v>
      </c>
      <c r="F42" s="155" t="s">
        <v>1942</v>
      </c>
      <c r="G42" s="142"/>
      <c r="H42" s="142"/>
      <c r="I42" s="142"/>
      <c r="J42" s="142">
        <v>0</v>
      </c>
      <c r="K42" s="142"/>
      <c r="L42" s="142"/>
      <c r="M42" s="142"/>
      <c r="N42" s="318" t="s">
        <v>2255</v>
      </c>
      <c r="O42" s="319"/>
      <c r="P42" s="407"/>
      <c r="Q42" s="198">
        <v>365</v>
      </c>
      <c r="R42" s="197">
        <v>30</v>
      </c>
    </row>
    <row r="43" spans="1:18" s="67" customFormat="1" ht="36.75" customHeight="1">
      <c r="A43" s="76" t="s">
        <v>2241</v>
      </c>
      <c r="B43" s="77" t="s">
        <v>644</v>
      </c>
      <c r="C43" s="319">
        <v>830</v>
      </c>
      <c r="D43" s="78">
        <v>0</v>
      </c>
      <c r="E43" s="155" t="s">
        <v>1959</v>
      </c>
      <c r="F43" s="155" t="s">
        <v>1955</v>
      </c>
      <c r="G43" s="142" t="s">
        <v>2240</v>
      </c>
      <c r="H43" s="142" t="s">
        <v>2240</v>
      </c>
      <c r="I43" s="142" t="s">
        <v>2240</v>
      </c>
      <c r="J43" s="142">
        <v>0</v>
      </c>
      <c r="K43" s="142"/>
      <c r="L43" s="142"/>
      <c r="M43" s="142"/>
      <c r="N43" s="318" t="s">
        <v>2242</v>
      </c>
      <c r="O43" s="319"/>
      <c r="P43" s="407"/>
      <c r="Q43" s="198">
        <v>371</v>
      </c>
      <c r="R43" s="197">
        <v>31</v>
      </c>
    </row>
    <row r="44" spans="1:18" s="67" customFormat="1" ht="36.75" hidden="1" customHeight="1">
      <c r="A44" s="76">
        <v>37</v>
      </c>
      <c r="B44" s="77" t="s">
        <v>645</v>
      </c>
      <c r="C44" s="200" t="s">
        <v>1705</v>
      </c>
      <c r="D44" s="78" t="s">
        <v>1705</v>
      </c>
      <c r="E44" s="155" t="s">
        <v>1705</v>
      </c>
      <c r="F44" s="155" t="s">
        <v>1705</v>
      </c>
      <c r="G44" s="142"/>
      <c r="H44" s="142"/>
      <c r="I44" s="142"/>
      <c r="J44" s="154">
        <v>0</v>
      </c>
      <c r="K44" s="171"/>
      <c r="L44" s="171"/>
      <c r="M44" s="171"/>
      <c r="N44" s="153">
        <v>0</v>
      </c>
      <c r="O44" s="200"/>
      <c r="P44" s="407"/>
      <c r="Q44" s="198"/>
      <c r="R44" s="197"/>
    </row>
    <row r="45" spans="1:18" s="67" customFormat="1" ht="36.75" hidden="1" customHeight="1">
      <c r="A45" s="76">
        <v>38</v>
      </c>
      <c r="B45" s="77" t="s">
        <v>2245</v>
      </c>
      <c r="C45" s="200" t="s">
        <v>1705</v>
      </c>
      <c r="D45" s="78" t="s">
        <v>1705</v>
      </c>
      <c r="E45" s="155" t="s">
        <v>1705</v>
      </c>
      <c r="F45" s="155" t="s">
        <v>1705</v>
      </c>
      <c r="G45" s="142"/>
      <c r="H45" s="142"/>
      <c r="I45" s="142"/>
      <c r="J45" s="154">
        <v>0</v>
      </c>
      <c r="K45" s="171"/>
      <c r="L45" s="171"/>
      <c r="M45" s="171"/>
      <c r="N45" s="153">
        <v>0</v>
      </c>
      <c r="O45" s="200"/>
      <c r="P45" s="407"/>
      <c r="Q45" s="198">
        <v>377</v>
      </c>
      <c r="R45" s="197">
        <v>32</v>
      </c>
    </row>
    <row r="46" spans="1:18" s="68" customFormat="1" ht="30.75" customHeight="1">
      <c r="A46" s="626" t="s">
        <v>4</v>
      </c>
      <c r="B46" s="626"/>
      <c r="C46" s="626"/>
      <c r="D46" s="626"/>
      <c r="E46" s="69" t="s">
        <v>0</v>
      </c>
      <c r="F46" s="69" t="s">
        <v>1</v>
      </c>
      <c r="G46" s="627" t="s">
        <v>2</v>
      </c>
      <c r="H46" s="627"/>
      <c r="I46" s="627"/>
      <c r="J46" s="627"/>
      <c r="K46" s="627"/>
      <c r="L46" s="627"/>
      <c r="M46" s="627"/>
      <c r="N46" s="627" t="s">
        <v>3</v>
      </c>
      <c r="O46" s="627"/>
      <c r="P46" s="69"/>
      <c r="Q46" s="198">
        <v>460</v>
      </c>
      <c r="R46" s="197">
        <v>49</v>
      </c>
    </row>
    <row r="47" spans="1:18">
      <c r="F47" s="3" t="s">
        <v>1962</v>
      </c>
      <c r="Q47" s="198">
        <v>465</v>
      </c>
      <c r="R47" s="197">
        <v>50</v>
      </c>
    </row>
    <row r="48" spans="1:18" ht="25.5">
      <c r="F48" s="3" t="s">
        <v>1769</v>
      </c>
      <c r="Q48" s="198">
        <v>469</v>
      </c>
      <c r="R48" s="197">
        <v>51</v>
      </c>
    </row>
    <row r="49" spans="6:18">
      <c r="F49" s="3" t="s">
        <v>1691</v>
      </c>
      <c r="Q49" s="199">
        <v>473</v>
      </c>
      <c r="R49" s="69">
        <v>52</v>
      </c>
    </row>
    <row r="50" spans="6:18">
      <c r="F50" s="3" t="s">
        <v>1648</v>
      </c>
      <c r="Q50" s="199">
        <v>477</v>
      </c>
      <c r="R50" s="69">
        <v>53</v>
      </c>
    </row>
    <row r="51" spans="6:18">
      <c r="F51" s="3" t="s">
        <v>1816</v>
      </c>
      <c r="Q51" s="199">
        <v>481</v>
      </c>
      <c r="R51" s="69">
        <v>54</v>
      </c>
    </row>
    <row r="52" spans="6:18">
      <c r="F52" s="3" t="s">
        <v>1795</v>
      </c>
      <c r="Q52" s="199">
        <v>485</v>
      </c>
      <c r="R52" s="69">
        <v>55</v>
      </c>
    </row>
    <row r="53" spans="6:18">
      <c r="F53" s="3" t="s">
        <v>1874</v>
      </c>
      <c r="Q53" s="199">
        <v>489</v>
      </c>
      <c r="R53" s="69">
        <v>56</v>
      </c>
    </row>
    <row r="54" spans="6:18" ht="25.5">
      <c r="F54" s="3" t="s">
        <v>1719</v>
      </c>
      <c r="Q54" s="199">
        <v>493</v>
      </c>
      <c r="R54" s="69">
        <v>57</v>
      </c>
    </row>
    <row r="55" spans="6:18">
      <c r="F55" s="3" t="s">
        <v>1665</v>
      </c>
      <c r="Q55" s="199">
        <v>497</v>
      </c>
      <c r="R55" s="69">
        <v>58</v>
      </c>
    </row>
    <row r="56" spans="6:18" ht="25.5">
      <c r="F56" s="3" t="s">
        <v>1973</v>
      </c>
      <c r="Q56" s="199">
        <v>501</v>
      </c>
      <c r="R56" s="69">
        <v>59</v>
      </c>
    </row>
    <row r="57" spans="6:18" ht="25.5">
      <c r="F57" s="3" t="s">
        <v>1756</v>
      </c>
      <c r="Q57" s="199">
        <v>505</v>
      </c>
      <c r="R57" s="69">
        <v>60</v>
      </c>
    </row>
    <row r="58" spans="6:18">
      <c r="F58" s="3" t="s">
        <v>1700</v>
      </c>
      <c r="Q58" s="199">
        <v>509</v>
      </c>
      <c r="R58" s="69">
        <v>61</v>
      </c>
    </row>
    <row r="59" spans="6:18" ht="25.5">
      <c r="F59" s="3" t="s">
        <v>1660</v>
      </c>
      <c r="Q59" s="199">
        <v>513</v>
      </c>
      <c r="R59" s="69">
        <v>62</v>
      </c>
    </row>
    <row r="60" spans="6:18">
      <c r="F60" s="3" t="s">
        <v>1806</v>
      </c>
      <c r="Q60" s="199">
        <v>517</v>
      </c>
      <c r="R60" s="69">
        <v>63</v>
      </c>
    </row>
    <row r="61" spans="6:18">
      <c r="F61" s="3" t="s">
        <v>2054</v>
      </c>
      <c r="Q61" s="199">
        <v>521</v>
      </c>
      <c r="R61" s="69">
        <v>64</v>
      </c>
    </row>
    <row r="62" spans="6:18">
      <c r="F62" s="3" t="s">
        <v>1870</v>
      </c>
      <c r="Q62" s="199">
        <v>525</v>
      </c>
      <c r="R62" s="69">
        <v>65</v>
      </c>
    </row>
    <row r="63" spans="6:18">
      <c r="F63" s="3" t="s">
        <v>1675</v>
      </c>
      <c r="Q63" s="199">
        <v>529</v>
      </c>
      <c r="R63" s="69">
        <v>66</v>
      </c>
    </row>
    <row r="64" spans="6:18">
      <c r="F64" s="3" t="s">
        <v>1832</v>
      </c>
      <c r="Q64" s="199">
        <v>533</v>
      </c>
      <c r="R64" s="69">
        <v>67</v>
      </c>
    </row>
    <row r="65" spans="6:18">
      <c r="F65" s="3" t="s">
        <v>2062</v>
      </c>
      <c r="Q65" s="199">
        <v>537</v>
      </c>
      <c r="R65" s="69">
        <v>68</v>
      </c>
    </row>
    <row r="66" spans="6:18">
      <c r="F66" s="3" t="s">
        <v>1999</v>
      </c>
      <c r="Q66" s="199">
        <v>541</v>
      </c>
      <c r="R66" s="69">
        <v>69</v>
      </c>
    </row>
    <row r="67" spans="6:18" ht="25.5">
      <c r="F67" s="3" t="s">
        <v>2064</v>
      </c>
      <c r="Q67" s="199">
        <v>545</v>
      </c>
      <c r="R67" s="69">
        <v>70</v>
      </c>
    </row>
    <row r="68" spans="6:18" ht="25.5">
      <c r="F68" s="3" t="s">
        <v>2026</v>
      </c>
      <c r="Q68" s="199">
        <v>549</v>
      </c>
      <c r="R68" s="69">
        <v>71</v>
      </c>
    </row>
    <row r="69" spans="6:18">
      <c r="F69" s="3" t="s">
        <v>1986</v>
      </c>
      <c r="Q69" s="199">
        <v>553</v>
      </c>
      <c r="R69" s="69">
        <v>72</v>
      </c>
    </row>
    <row r="70" spans="6:18" ht="25.5">
      <c r="F70" s="3" t="s">
        <v>1918</v>
      </c>
      <c r="Q70" s="199">
        <v>557</v>
      </c>
      <c r="R70" s="69">
        <v>73</v>
      </c>
    </row>
    <row r="71" spans="6:18">
      <c r="F71" s="3" t="s">
        <v>1849</v>
      </c>
      <c r="Q71" s="199">
        <v>561</v>
      </c>
      <c r="R71" s="69">
        <v>74</v>
      </c>
    </row>
    <row r="72" spans="6:18" ht="25.5">
      <c r="F72" s="3" t="s">
        <v>1940</v>
      </c>
      <c r="Q72" s="199">
        <v>565</v>
      </c>
      <c r="R72" s="69">
        <v>75</v>
      </c>
    </row>
    <row r="73" spans="6:18">
      <c r="F73" s="3" t="s">
        <v>2029</v>
      </c>
      <c r="Q73" s="199">
        <v>569</v>
      </c>
      <c r="R73" s="69">
        <v>76</v>
      </c>
    </row>
    <row r="74" spans="6:18" ht="25.5">
      <c r="F74" s="3" t="s">
        <v>1846</v>
      </c>
      <c r="Q74" s="199">
        <v>573</v>
      </c>
      <c r="R74" s="69">
        <v>77</v>
      </c>
    </row>
    <row r="75" spans="6:18">
      <c r="F75" s="3" t="s">
        <v>1858</v>
      </c>
      <c r="Q75" s="199">
        <v>577</v>
      </c>
      <c r="R75" s="69">
        <v>78</v>
      </c>
    </row>
    <row r="76" spans="6:18">
      <c r="F76" s="3" t="s">
        <v>1709</v>
      </c>
      <c r="Q76" s="199">
        <v>581</v>
      </c>
      <c r="R76" s="69">
        <v>79</v>
      </c>
    </row>
    <row r="77" spans="6:18" ht="25.5">
      <c r="F77" s="3" t="s">
        <v>1784</v>
      </c>
      <c r="Q77" s="199">
        <v>585</v>
      </c>
      <c r="R77" s="69">
        <v>80</v>
      </c>
    </row>
    <row r="78" spans="6:18">
      <c r="F78" s="3" t="s">
        <v>1732</v>
      </c>
      <c r="Q78" s="199">
        <v>589</v>
      </c>
      <c r="R78" s="69">
        <v>81</v>
      </c>
    </row>
    <row r="79" spans="6:18">
      <c r="F79" s="3" t="s">
        <v>1677</v>
      </c>
      <c r="Q79" s="199">
        <v>593</v>
      </c>
      <c r="R79" s="69">
        <v>82</v>
      </c>
    </row>
    <row r="80" spans="6:18">
      <c r="F80" s="3" t="s">
        <v>1955</v>
      </c>
      <c r="Q80" s="199">
        <v>597</v>
      </c>
      <c r="R80" s="69">
        <v>83</v>
      </c>
    </row>
    <row r="81" spans="6:18" ht="25.5">
      <c r="F81" s="3" t="s">
        <v>1772</v>
      </c>
      <c r="Q81" s="199">
        <v>601</v>
      </c>
      <c r="R81" s="69">
        <v>84</v>
      </c>
    </row>
    <row r="82" spans="6:18">
      <c r="F82" s="3" t="s">
        <v>2070</v>
      </c>
      <c r="Q82" s="199">
        <v>605</v>
      </c>
      <c r="R82" s="69">
        <v>85</v>
      </c>
    </row>
    <row r="83" spans="6:18">
      <c r="F83" s="3" t="s">
        <v>1903</v>
      </c>
      <c r="Q83" s="199">
        <v>608</v>
      </c>
      <c r="R83" s="69">
        <v>86</v>
      </c>
    </row>
    <row r="84" spans="6:18">
      <c r="F84" s="3" t="s">
        <v>2040</v>
      </c>
      <c r="Q84" s="199">
        <v>611</v>
      </c>
      <c r="R84" s="69">
        <v>87</v>
      </c>
    </row>
    <row r="85" spans="6:18">
      <c r="F85" s="3" t="s">
        <v>1744</v>
      </c>
      <c r="Q85" s="199">
        <v>614</v>
      </c>
      <c r="R85" s="69">
        <v>88</v>
      </c>
    </row>
    <row r="86" spans="6:18">
      <c r="F86" s="3" t="s">
        <v>2073</v>
      </c>
      <c r="Q86" s="199">
        <v>617</v>
      </c>
      <c r="R86" s="69">
        <v>89</v>
      </c>
    </row>
    <row r="87" spans="6:18">
      <c r="F87" s="3" t="s">
        <v>1828</v>
      </c>
      <c r="Q87" s="199">
        <v>620</v>
      </c>
      <c r="R87" s="69">
        <v>90</v>
      </c>
    </row>
    <row r="88" spans="6:18">
      <c r="F88" s="3" t="s">
        <v>1942</v>
      </c>
      <c r="Q88" s="199">
        <v>623</v>
      </c>
      <c r="R88" s="69">
        <v>91</v>
      </c>
    </row>
    <row r="89" spans="6:18" ht="25.5">
      <c r="F89" s="3" t="s">
        <v>1887</v>
      </c>
      <c r="Q89" s="199">
        <v>626</v>
      </c>
      <c r="R89" s="69">
        <v>92</v>
      </c>
    </row>
    <row r="90" spans="6:18">
      <c r="F90" s="3" t="s">
        <v>2066</v>
      </c>
      <c r="Q90" s="199">
        <v>629</v>
      </c>
      <c r="R90" s="69">
        <v>93</v>
      </c>
    </row>
    <row r="91" spans="6:18" ht="25.5">
      <c r="F91" s="3" t="s">
        <v>1948</v>
      </c>
      <c r="Q91" s="198">
        <v>632</v>
      </c>
      <c r="R91" s="197">
        <v>94</v>
      </c>
    </row>
    <row r="92" spans="6:18">
      <c r="F92" s="3" t="s">
        <v>2258</v>
      </c>
      <c r="Q92" s="198">
        <v>635</v>
      </c>
      <c r="R92" s="197">
        <v>95</v>
      </c>
    </row>
    <row r="93" spans="6:18">
      <c r="Q93" s="198">
        <v>637</v>
      </c>
      <c r="R93" s="197">
        <v>96</v>
      </c>
    </row>
    <row r="94" spans="6:18">
      <c r="Q94" s="198">
        <v>639</v>
      </c>
      <c r="R94" s="197">
        <v>97</v>
      </c>
    </row>
    <row r="95" spans="6:18">
      <c r="Q95" s="198">
        <v>641</v>
      </c>
      <c r="R95" s="197">
        <v>98</v>
      </c>
    </row>
    <row r="96" spans="6:18">
      <c r="Q96" s="198">
        <v>643</v>
      </c>
      <c r="R96" s="197">
        <v>99</v>
      </c>
    </row>
    <row r="97" spans="17:18">
      <c r="Q97" s="198">
        <v>645</v>
      </c>
      <c r="R97"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6:D46"/>
    <mergeCell ref="G46:M46"/>
    <mergeCell ref="N46:O46"/>
  </mergeCells>
  <conditionalFormatting sqref="N8:N45">
    <cfRule type="cellIs" dxfId="45" priority="1" stopIfTrue="1" operator="greaterThan">
      <formula>776</formula>
    </cfRule>
    <cfRule type="cellIs" dxfId="44" priority="2" stopIfTrue="1" operator="greaterThan">
      <formula>777</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0.28515625" style="70" hidden="1" customWidth="1"/>
    <col min="3" max="3" width="8.140625" style="70" customWidth="1"/>
    <col min="4" max="4" width="16.42578125" style="71" bestFit="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2243</v>
      </c>
      <c r="E3" s="613"/>
      <c r="F3" s="310"/>
      <c r="G3" s="614" t="s">
        <v>514</v>
      </c>
      <c r="H3" s="614"/>
      <c r="I3" s="618" t="s">
        <v>1277</v>
      </c>
      <c r="J3" s="618"/>
      <c r="K3" s="615" t="s">
        <v>633</v>
      </c>
      <c r="L3" s="615"/>
      <c r="M3" s="617" t="s">
        <v>1293</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2225</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67" customFormat="1" ht="78.75" customHeight="1">
      <c r="A8" s="408">
        <v>1</v>
      </c>
      <c r="B8" s="409" t="s">
        <v>176</v>
      </c>
      <c r="C8" s="410">
        <v>870</v>
      </c>
      <c r="D8" s="411" t="s">
        <v>2020</v>
      </c>
      <c r="E8" s="412" t="s">
        <v>2021</v>
      </c>
      <c r="F8" s="412" t="s">
        <v>1999</v>
      </c>
      <c r="G8" s="413">
        <v>726</v>
      </c>
      <c r="H8" s="413">
        <v>716</v>
      </c>
      <c r="I8" s="413" t="s">
        <v>2241</v>
      </c>
      <c r="J8" s="413">
        <v>726</v>
      </c>
      <c r="K8" s="413" t="s">
        <v>2241</v>
      </c>
      <c r="L8" s="413"/>
      <c r="M8" s="413"/>
      <c r="N8" s="469">
        <v>726</v>
      </c>
      <c r="O8" s="470"/>
      <c r="P8" s="414"/>
      <c r="Q8" s="198">
        <v>219</v>
      </c>
      <c r="R8" s="197">
        <v>8</v>
      </c>
    </row>
    <row r="9" spans="1:18" s="67" customFormat="1" ht="78.75" customHeight="1">
      <c r="A9" s="408">
        <v>2</v>
      </c>
      <c r="B9" s="409" t="s">
        <v>175</v>
      </c>
      <c r="C9" s="410">
        <v>632</v>
      </c>
      <c r="D9" s="411">
        <v>35431</v>
      </c>
      <c r="E9" s="412" t="s">
        <v>1728</v>
      </c>
      <c r="F9" s="412" t="s">
        <v>1719</v>
      </c>
      <c r="G9" s="413">
        <v>690</v>
      </c>
      <c r="H9" s="413">
        <v>698</v>
      </c>
      <c r="I9" s="413">
        <v>648</v>
      </c>
      <c r="J9" s="413">
        <v>698</v>
      </c>
      <c r="K9" s="413">
        <v>724</v>
      </c>
      <c r="L9" s="413"/>
      <c r="M9" s="413"/>
      <c r="N9" s="469">
        <v>724</v>
      </c>
      <c r="O9" s="470"/>
      <c r="P9" s="414"/>
      <c r="Q9" s="198">
        <v>227</v>
      </c>
      <c r="R9" s="197">
        <v>9</v>
      </c>
    </row>
    <row r="10" spans="1:18" s="67" customFormat="1" ht="78.75" customHeight="1">
      <c r="A10" s="408">
        <v>3</v>
      </c>
      <c r="B10" s="409" t="s">
        <v>174</v>
      </c>
      <c r="C10" s="410">
        <v>724</v>
      </c>
      <c r="D10" s="411">
        <v>34710</v>
      </c>
      <c r="E10" s="412" t="s">
        <v>1815</v>
      </c>
      <c r="F10" s="412" t="s">
        <v>1816</v>
      </c>
      <c r="G10" s="413">
        <v>699</v>
      </c>
      <c r="H10" s="413">
        <v>698</v>
      </c>
      <c r="I10" s="413" t="s">
        <v>2240</v>
      </c>
      <c r="J10" s="413">
        <v>699</v>
      </c>
      <c r="K10" s="413">
        <v>699</v>
      </c>
      <c r="L10" s="413"/>
      <c r="M10" s="413"/>
      <c r="N10" s="469">
        <v>699</v>
      </c>
      <c r="O10" s="470"/>
      <c r="P10" s="414"/>
      <c r="Q10" s="198">
        <v>235</v>
      </c>
      <c r="R10" s="197">
        <v>10</v>
      </c>
    </row>
    <row r="11" spans="1:18" s="67" customFormat="1" ht="78.75" customHeight="1">
      <c r="A11" s="408">
        <v>4</v>
      </c>
      <c r="B11" s="409" t="s">
        <v>173</v>
      </c>
      <c r="C11" s="410">
        <v>553</v>
      </c>
      <c r="D11" s="411">
        <v>35183</v>
      </c>
      <c r="E11" s="412" t="s">
        <v>1649</v>
      </c>
      <c r="F11" s="412" t="s">
        <v>1648</v>
      </c>
      <c r="G11" s="413">
        <v>636</v>
      </c>
      <c r="H11" s="413">
        <v>636</v>
      </c>
      <c r="I11" s="413">
        <v>651</v>
      </c>
      <c r="J11" s="413">
        <v>651</v>
      </c>
      <c r="K11" s="413">
        <v>674</v>
      </c>
      <c r="L11" s="413"/>
      <c r="M11" s="413"/>
      <c r="N11" s="469">
        <v>674</v>
      </c>
      <c r="O11" s="470"/>
      <c r="P11" s="414"/>
      <c r="Q11" s="198">
        <v>243</v>
      </c>
      <c r="R11" s="197">
        <v>11</v>
      </c>
    </row>
    <row r="12" spans="1:18" s="67" customFormat="1" ht="78.75" customHeight="1">
      <c r="A12" s="408">
        <v>5</v>
      </c>
      <c r="B12" s="409" t="s">
        <v>172</v>
      </c>
      <c r="C12" s="410">
        <v>676</v>
      </c>
      <c r="D12" s="411">
        <v>0</v>
      </c>
      <c r="E12" s="412" t="s">
        <v>1781</v>
      </c>
      <c r="F12" s="412" t="s">
        <v>1772</v>
      </c>
      <c r="G12" s="413">
        <v>664</v>
      </c>
      <c r="H12" s="413" t="s">
        <v>2240</v>
      </c>
      <c r="I12" s="413">
        <v>667</v>
      </c>
      <c r="J12" s="413">
        <v>667</v>
      </c>
      <c r="K12" s="413" t="s">
        <v>2240</v>
      </c>
      <c r="L12" s="413"/>
      <c r="M12" s="413"/>
      <c r="N12" s="469">
        <v>667</v>
      </c>
      <c r="O12" s="470"/>
      <c r="P12" s="414"/>
      <c r="Q12" s="198">
        <v>251</v>
      </c>
      <c r="R12" s="197">
        <v>12</v>
      </c>
    </row>
    <row r="13" spans="1:18" s="67" customFormat="1" ht="78.75" customHeight="1">
      <c r="A13" s="408">
        <v>6</v>
      </c>
      <c r="B13" s="409" t="s">
        <v>171</v>
      </c>
      <c r="C13" s="410">
        <v>508</v>
      </c>
      <c r="D13" s="411">
        <v>33164</v>
      </c>
      <c r="E13" s="412" t="s">
        <v>2036</v>
      </c>
      <c r="F13" s="412" t="s">
        <v>2029</v>
      </c>
      <c r="G13" s="413">
        <v>655</v>
      </c>
      <c r="H13" s="413">
        <v>666</v>
      </c>
      <c r="I13" s="413">
        <v>640</v>
      </c>
      <c r="J13" s="413">
        <v>666</v>
      </c>
      <c r="K13" s="413">
        <v>655</v>
      </c>
      <c r="L13" s="413"/>
      <c r="M13" s="413"/>
      <c r="N13" s="469">
        <v>666</v>
      </c>
      <c r="O13" s="470"/>
      <c r="P13" s="414"/>
      <c r="Q13" s="198">
        <v>259</v>
      </c>
      <c r="R13" s="197">
        <v>13</v>
      </c>
    </row>
    <row r="14" spans="1:18" s="67" customFormat="1" ht="78.75" customHeight="1">
      <c r="A14" s="408">
        <v>7</v>
      </c>
      <c r="B14" s="409" t="s">
        <v>170</v>
      </c>
      <c r="C14" s="410">
        <v>591</v>
      </c>
      <c r="D14" s="411">
        <v>33555</v>
      </c>
      <c r="E14" s="412" t="s">
        <v>1685</v>
      </c>
      <c r="F14" s="412" t="s">
        <v>1677</v>
      </c>
      <c r="G14" s="413">
        <v>647</v>
      </c>
      <c r="H14" s="413">
        <v>654</v>
      </c>
      <c r="I14" s="413">
        <v>646</v>
      </c>
      <c r="J14" s="413">
        <v>654</v>
      </c>
      <c r="K14" s="413">
        <v>635</v>
      </c>
      <c r="L14" s="413"/>
      <c r="M14" s="413"/>
      <c r="N14" s="469">
        <v>654</v>
      </c>
      <c r="O14" s="470"/>
      <c r="P14" s="414"/>
      <c r="Q14" s="198">
        <v>267</v>
      </c>
      <c r="R14" s="197">
        <v>14</v>
      </c>
    </row>
    <row r="15" spans="1:18" s="67" customFormat="1" ht="78.75" customHeight="1">
      <c r="A15" s="408">
        <v>8</v>
      </c>
      <c r="B15" s="409" t="s">
        <v>169</v>
      </c>
      <c r="C15" s="410">
        <v>752</v>
      </c>
      <c r="D15" s="411">
        <v>33282</v>
      </c>
      <c r="E15" s="412" t="s">
        <v>1868</v>
      </c>
      <c r="F15" s="412" t="s">
        <v>1858</v>
      </c>
      <c r="G15" s="413">
        <v>650</v>
      </c>
      <c r="H15" s="413" t="s">
        <v>2240</v>
      </c>
      <c r="I15" s="413">
        <v>640</v>
      </c>
      <c r="J15" s="413">
        <v>650</v>
      </c>
      <c r="K15" s="413">
        <v>626</v>
      </c>
      <c r="L15" s="413"/>
      <c r="M15" s="413"/>
      <c r="N15" s="469">
        <v>650</v>
      </c>
      <c r="O15" s="470"/>
      <c r="P15" s="414"/>
      <c r="Q15" s="198">
        <v>275</v>
      </c>
      <c r="R15" s="197">
        <v>15</v>
      </c>
    </row>
    <row r="16" spans="1:18" s="67" customFormat="1" ht="78.75" customHeight="1">
      <c r="A16" s="408">
        <v>9</v>
      </c>
      <c r="B16" s="409" t="s">
        <v>168</v>
      </c>
      <c r="C16" s="410">
        <v>787</v>
      </c>
      <c r="D16" s="411">
        <v>32888</v>
      </c>
      <c r="E16" s="412" t="s">
        <v>1897</v>
      </c>
      <c r="F16" s="412" t="s">
        <v>1887</v>
      </c>
      <c r="G16" s="413">
        <v>628</v>
      </c>
      <c r="H16" s="413" t="s">
        <v>2240</v>
      </c>
      <c r="I16" s="413">
        <v>604</v>
      </c>
      <c r="J16" s="413">
        <v>628</v>
      </c>
      <c r="K16" s="413">
        <v>639</v>
      </c>
      <c r="L16" s="413"/>
      <c r="M16" s="413"/>
      <c r="N16" s="469">
        <v>639</v>
      </c>
      <c r="O16" s="470"/>
      <c r="P16" s="414"/>
      <c r="Q16" s="198">
        <v>281</v>
      </c>
      <c r="R16" s="197">
        <v>16</v>
      </c>
    </row>
    <row r="17" spans="1:18" s="67" customFormat="1" ht="78.75" customHeight="1">
      <c r="A17" s="408">
        <v>10</v>
      </c>
      <c r="B17" s="409" t="s">
        <v>167</v>
      </c>
      <c r="C17" s="410">
        <v>730</v>
      </c>
      <c r="D17" s="411">
        <v>34746</v>
      </c>
      <c r="E17" s="412" t="s">
        <v>1841</v>
      </c>
      <c r="F17" s="412" t="s">
        <v>1832</v>
      </c>
      <c r="G17" s="413">
        <v>595</v>
      </c>
      <c r="H17" s="413">
        <v>573</v>
      </c>
      <c r="I17" s="413">
        <v>590</v>
      </c>
      <c r="J17" s="413">
        <v>595</v>
      </c>
      <c r="K17" s="413">
        <v>579</v>
      </c>
      <c r="L17" s="413"/>
      <c r="M17" s="413"/>
      <c r="N17" s="469">
        <v>595</v>
      </c>
      <c r="O17" s="470"/>
      <c r="P17" s="414"/>
      <c r="Q17" s="198">
        <v>287</v>
      </c>
      <c r="R17" s="197">
        <v>17</v>
      </c>
    </row>
    <row r="18" spans="1:18" s="67" customFormat="1" ht="78.75" customHeight="1">
      <c r="A18" s="408">
        <v>11</v>
      </c>
      <c r="B18" s="409" t="s">
        <v>166</v>
      </c>
      <c r="C18" s="410">
        <v>701</v>
      </c>
      <c r="D18" s="411">
        <v>35262</v>
      </c>
      <c r="E18" s="412" t="s">
        <v>1804</v>
      </c>
      <c r="F18" s="412" t="s">
        <v>1795</v>
      </c>
      <c r="G18" s="413" t="s">
        <v>2240</v>
      </c>
      <c r="H18" s="413">
        <v>456</v>
      </c>
      <c r="I18" s="413">
        <v>517</v>
      </c>
      <c r="J18" s="413">
        <v>517</v>
      </c>
      <c r="K18" s="413">
        <v>560</v>
      </c>
      <c r="L18" s="413"/>
      <c r="M18" s="413"/>
      <c r="N18" s="469">
        <v>560</v>
      </c>
      <c r="O18" s="470"/>
      <c r="P18" s="414"/>
      <c r="Q18" s="198">
        <v>293</v>
      </c>
      <c r="R18" s="197">
        <v>18</v>
      </c>
    </row>
    <row r="19" spans="1:18" s="67" customFormat="1" ht="78.75" customHeight="1">
      <c r="A19" s="408" t="s">
        <v>2241</v>
      </c>
      <c r="B19" s="409" t="s">
        <v>165</v>
      </c>
      <c r="C19" s="410">
        <v>550</v>
      </c>
      <c r="D19" s="411">
        <v>34719</v>
      </c>
      <c r="E19" s="412" t="s">
        <v>2061</v>
      </c>
      <c r="F19" s="412" t="s">
        <v>2054</v>
      </c>
      <c r="G19" s="413"/>
      <c r="H19" s="413"/>
      <c r="I19" s="413"/>
      <c r="J19" s="413">
        <v>0</v>
      </c>
      <c r="K19" s="413"/>
      <c r="L19" s="413"/>
      <c r="M19" s="413"/>
      <c r="N19" s="469" t="s">
        <v>2255</v>
      </c>
      <c r="O19" s="470"/>
      <c r="P19" s="414"/>
      <c r="Q19" s="198">
        <v>299</v>
      </c>
      <c r="R19" s="197">
        <v>19</v>
      </c>
    </row>
    <row r="20" spans="1:18" s="67" customFormat="1" ht="78.75" hidden="1" customHeight="1">
      <c r="A20" s="76">
        <v>13</v>
      </c>
      <c r="B20" s="77" t="s">
        <v>177</v>
      </c>
      <c r="C20" s="200" t="s">
        <v>1705</v>
      </c>
      <c r="D20" s="78" t="s">
        <v>1705</v>
      </c>
      <c r="E20" s="155" t="s">
        <v>1705</v>
      </c>
      <c r="F20" s="155" t="s">
        <v>1705</v>
      </c>
      <c r="G20" s="142"/>
      <c r="H20" s="142"/>
      <c r="I20" s="142"/>
      <c r="J20" s="154">
        <v>0</v>
      </c>
      <c r="K20" s="171"/>
      <c r="L20" s="171"/>
      <c r="M20" s="171"/>
      <c r="N20" s="153">
        <v>0</v>
      </c>
      <c r="O20" s="200"/>
      <c r="P20" s="207"/>
      <c r="Q20" s="198">
        <v>305</v>
      </c>
      <c r="R20" s="197">
        <v>20</v>
      </c>
    </row>
    <row r="21" spans="1:18" s="67" customFormat="1" ht="78.75" hidden="1" customHeight="1">
      <c r="A21" s="76">
        <v>14</v>
      </c>
      <c r="B21" s="77" t="s">
        <v>178</v>
      </c>
      <c r="C21" s="200" t="s">
        <v>1705</v>
      </c>
      <c r="D21" s="78" t="s">
        <v>1705</v>
      </c>
      <c r="E21" s="155" t="s">
        <v>1705</v>
      </c>
      <c r="F21" s="155" t="s">
        <v>1705</v>
      </c>
      <c r="G21" s="142"/>
      <c r="H21" s="142"/>
      <c r="I21" s="142"/>
      <c r="J21" s="154">
        <v>0</v>
      </c>
      <c r="K21" s="171"/>
      <c r="L21" s="171"/>
      <c r="M21" s="171"/>
      <c r="N21" s="153">
        <v>0</v>
      </c>
      <c r="O21" s="200"/>
      <c r="P21" s="207"/>
      <c r="Q21" s="198"/>
      <c r="R21" s="197"/>
    </row>
    <row r="22" spans="1:18" s="67" customFormat="1" ht="78.75" hidden="1" customHeight="1">
      <c r="A22" s="76">
        <v>15</v>
      </c>
      <c r="B22" s="77" t="s">
        <v>179</v>
      </c>
      <c r="C22" s="200" t="s">
        <v>1705</v>
      </c>
      <c r="D22" s="78" t="s">
        <v>1705</v>
      </c>
      <c r="E22" s="155" t="s">
        <v>1705</v>
      </c>
      <c r="F22" s="155" t="s">
        <v>1705</v>
      </c>
      <c r="G22" s="142"/>
      <c r="H22" s="142"/>
      <c r="I22" s="142"/>
      <c r="J22" s="154">
        <v>0</v>
      </c>
      <c r="K22" s="171"/>
      <c r="L22" s="171"/>
      <c r="M22" s="171"/>
      <c r="N22" s="153">
        <v>0</v>
      </c>
      <c r="O22" s="200"/>
      <c r="P22" s="207"/>
      <c r="Q22" s="198"/>
      <c r="R22" s="197"/>
    </row>
    <row r="23" spans="1:18" s="67" customFormat="1" ht="36.75" hidden="1" customHeight="1">
      <c r="A23" s="76">
        <v>16</v>
      </c>
      <c r="B23" s="77" t="s">
        <v>180</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181</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182</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183</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184</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185</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186</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187</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188</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189</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634</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635</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636</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637</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638</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639</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640</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641</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642</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643</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644</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645</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43" priority="1" stopIfTrue="1" operator="greaterThan">
      <formula>776</formula>
    </cfRule>
    <cfRule type="cellIs" dxfId="42" priority="2" stopIfTrue="1" operator="greaterThan">
      <formula>777</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sheetPr>
    <tabColor rgb="FF7030A0"/>
  </sheetPr>
  <dimension ref="A1:R97"/>
  <sheetViews>
    <sheetView view="pageBreakPreview" zoomScale="80" zoomScaleNormal="100" zoomScaleSheetLayoutView="80" workbookViewId="0">
      <selection activeCell="U16" sqref="U16"/>
    </sheetView>
  </sheetViews>
  <sheetFormatPr defaultRowHeight="12.75"/>
  <cols>
    <col min="1" max="1" width="6" style="70" customWidth="1"/>
    <col min="2" max="2" width="10.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474"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2244</v>
      </c>
      <c r="E3" s="613"/>
      <c r="F3" s="73"/>
      <c r="G3" s="614" t="s">
        <v>514</v>
      </c>
      <c r="H3" s="614"/>
      <c r="I3" s="618" t="s">
        <v>1277</v>
      </c>
      <c r="J3" s="618"/>
      <c r="K3" s="615" t="s">
        <v>633</v>
      </c>
      <c r="L3" s="615"/>
      <c r="M3" s="617" t="s">
        <v>1293</v>
      </c>
      <c r="N3" s="617"/>
      <c r="O3" s="617"/>
      <c r="P3" s="617"/>
      <c r="Q3" s="198">
        <v>179</v>
      </c>
      <c r="R3" s="197">
        <v>3</v>
      </c>
    </row>
    <row r="4" spans="1:18" s="4" customFormat="1" ht="17.25" customHeight="1">
      <c r="A4" s="619" t="s">
        <v>101</v>
      </c>
      <c r="B4" s="619"/>
      <c r="C4" s="619"/>
      <c r="D4" s="620" t="s">
        <v>491</v>
      </c>
      <c r="E4" s="620"/>
      <c r="F4" s="74"/>
      <c r="G4" s="175"/>
      <c r="H4" s="175"/>
      <c r="I4" s="158"/>
      <c r="J4" s="158"/>
      <c r="K4" s="619" t="s">
        <v>99</v>
      </c>
      <c r="L4" s="619"/>
      <c r="M4" s="621" t="s">
        <v>2225</v>
      </c>
      <c r="N4" s="621"/>
      <c r="O4" s="621"/>
      <c r="P4" s="405"/>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75">
        <v>1</v>
      </c>
      <c r="H7" s="75">
        <v>2</v>
      </c>
      <c r="I7" s="75">
        <v>3</v>
      </c>
      <c r="J7" s="186" t="s">
        <v>347</v>
      </c>
      <c r="K7" s="185">
        <v>4</v>
      </c>
      <c r="L7" s="185">
        <v>5</v>
      </c>
      <c r="M7" s="185">
        <v>6</v>
      </c>
      <c r="N7" s="625"/>
      <c r="O7" s="625"/>
      <c r="P7" s="625"/>
      <c r="Q7" s="198">
        <v>211</v>
      </c>
      <c r="R7" s="197">
        <v>7</v>
      </c>
    </row>
    <row r="8" spans="1:18" s="67" customFormat="1" ht="36.75" customHeight="1">
      <c r="A8" s="76">
        <v>1</v>
      </c>
      <c r="B8" s="77" t="s">
        <v>165</v>
      </c>
      <c r="C8" s="319">
        <v>870</v>
      </c>
      <c r="D8" s="78" t="s">
        <v>2020</v>
      </c>
      <c r="E8" s="155" t="s">
        <v>2021</v>
      </c>
      <c r="F8" s="155" t="s">
        <v>1999</v>
      </c>
      <c r="G8" s="142">
        <v>726</v>
      </c>
      <c r="H8" s="142">
        <v>716</v>
      </c>
      <c r="I8" s="142" t="s">
        <v>2241</v>
      </c>
      <c r="J8" s="142">
        <v>726</v>
      </c>
      <c r="K8" s="142" t="s">
        <v>2241</v>
      </c>
      <c r="L8" s="142"/>
      <c r="M8" s="142"/>
      <c r="N8" s="318">
        <v>726</v>
      </c>
      <c r="O8" s="200">
        <v>27</v>
      </c>
      <c r="P8" s="407"/>
      <c r="Q8" s="198">
        <v>219</v>
      </c>
      <c r="R8" s="197">
        <v>8</v>
      </c>
    </row>
    <row r="9" spans="1:18" s="67" customFormat="1" ht="36.75" customHeight="1">
      <c r="A9" s="76">
        <v>2</v>
      </c>
      <c r="B9" s="77" t="s">
        <v>166</v>
      </c>
      <c r="C9" s="319">
        <v>632</v>
      </c>
      <c r="D9" s="78">
        <v>35431</v>
      </c>
      <c r="E9" s="155" t="s">
        <v>1728</v>
      </c>
      <c r="F9" s="155" t="s">
        <v>1719</v>
      </c>
      <c r="G9" s="142">
        <v>690</v>
      </c>
      <c r="H9" s="142">
        <v>698</v>
      </c>
      <c r="I9" s="142">
        <v>648</v>
      </c>
      <c r="J9" s="142">
        <v>698</v>
      </c>
      <c r="K9" s="142">
        <v>724</v>
      </c>
      <c r="L9" s="142"/>
      <c r="M9" s="142"/>
      <c r="N9" s="318">
        <v>724</v>
      </c>
      <c r="O9" s="200">
        <v>26</v>
      </c>
      <c r="P9" s="407"/>
      <c r="Q9" s="198">
        <v>227</v>
      </c>
      <c r="R9" s="197">
        <v>9</v>
      </c>
    </row>
    <row r="10" spans="1:18" s="67" customFormat="1" ht="36.75" customHeight="1">
      <c r="A10" s="76">
        <v>3</v>
      </c>
      <c r="B10" s="77" t="s">
        <v>167</v>
      </c>
      <c r="C10" s="319">
        <v>724</v>
      </c>
      <c r="D10" s="78">
        <v>34710</v>
      </c>
      <c r="E10" s="155" t="s">
        <v>1815</v>
      </c>
      <c r="F10" s="155" t="s">
        <v>1816</v>
      </c>
      <c r="G10" s="142">
        <v>699</v>
      </c>
      <c r="H10" s="142">
        <v>698</v>
      </c>
      <c r="I10" s="142" t="s">
        <v>2240</v>
      </c>
      <c r="J10" s="142">
        <v>699</v>
      </c>
      <c r="K10" s="142">
        <v>699</v>
      </c>
      <c r="L10" s="142"/>
      <c r="M10" s="142"/>
      <c r="N10" s="318">
        <v>699</v>
      </c>
      <c r="O10" s="200">
        <v>25</v>
      </c>
      <c r="P10" s="407"/>
      <c r="Q10" s="198">
        <v>235</v>
      </c>
      <c r="R10" s="197">
        <v>10</v>
      </c>
    </row>
    <row r="11" spans="1:18" s="67" customFormat="1" ht="36.75" customHeight="1">
      <c r="A11" s="76">
        <v>4</v>
      </c>
      <c r="B11" s="77" t="s">
        <v>169</v>
      </c>
      <c r="C11" s="319">
        <v>553</v>
      </c>
      <c r="D11" s="78">
        <v>35183</v>
      </c>
      <c r="E11" s="155" t="s">
        <v>1649</v>
      </c>
      <c r="F11" s="155" t="s">
        <v>1648</v>
      </c>
      <c r="G11" s="142">
        <v>636</v>
      </c>
      <c r="H11" s="142">
        <v>636</v>
      </c>
      <c r="I11" s="142">
        <v>651</v>
      </c>
      <c r="J11" s="142">
        <v>651</v>
      </c>
      <c r="K11" s="142">
        <v>674</v>
      </c>
      <c r="L11" s="142"/>
      <c r="M11" s="142"/>
      <c r="N11" s="318">
        <v>674</v>
      </c>
      <c r="O11" s="200">
        <v>24</v>
      </c>
      <c r="P11" s="407"/>
      <c r="Q11" s="198">
        <v>251</v>
      </c>
      <c r="R11" s="197">
        <v>12</v>
      </c>
    </row>
    <row r="12" spans="1:18" s="67" customFormat="1" ht="36.75" customHeight="1">
      <c r="A12" s="76">
        <v>5</v>
      </c>
      <c r="B12" s="77" t="s">
        <v>170</v>
      </c>
      <c r="C12" s="319">
        <v>676</v>
      </c>
      <c r="D12" s="78">
        <v>0</v>
      </c>
      <c r="E12" s="155" t="s">
        <v>1781</v>
      </c>
      <c r="F12" s="155" t="s">
        <v>1772</v>
      </c>
      <c r="G12" s="142">
        <v>664</v>
      </c>
      <c r="H12" s="142" t="s">
        <v>2240</v>
      </c>
      <c r="I12" s="142">
        <v>667</v>
      </c>
      <c r="J12" s="142">
        <v>667</v>
      </c>
      <c r="K12" s="142" t="s">
        <v>2240</v>
      </c>
      <c r="L12" s="142"/>
      <c r="M12" s="142"/>
      <c r="N12" s="318">
        <v>667</v>
      </c>
      <c r="O12" s="200">
        <v>23</v>
      </c>
      <c r="P12" s="407"/>
      <c r="Q12" s="198">
        <v>259</v>
      </c>
      <c r="R12" s="197">
        <v>13</v>
      </c>
    </row>
    <row r="13" spans="1:18" s="67" customFormat="1" ht="36.75" customHeight="1">
      <c r="A13" s="76">
        <v>6</v>
      </c>
      <c r="B13" s="77" t="s">
        <v>171</v>
      </c>
      <c r="C13" s="319">
        <v>508</v>
      </c>
      <c r="D13" s="78">
        <v>33164</v>
      </c>
      <c r="E13" s="155" t="s">
        <v>2036</v>
      </c>
      <c r="F13" s="155" t="s">
        <v>2029</v>
      </c>
      <c r="G13" s="142">
        <v>655</v>
      </c>
      <c r="H13" s="142">
        <v>666</v>
      </c>
      <c r="I13" s="142">
        <v>640</v>
      </c>
      <c r="J13" s="142">
        <v>666</v>
      </c>
      <c r="K13" s="142">
        <v>655</v>
      </c>
      <c r="L13" s="142"/>
      <c r="M13" s="142"/>
      <c r="N13" s="318">
        <v>666</v>
      </c>
      <c r="O13" s="200">
        <v>22</v>
      </c>
      <c r="P13" s="407"/>
      <c r="Q13" s="198">
        <v>267</v>
      </c>
      <c r="R13" s="197">
        <v>14</v>
      </c>
    </row>
    <row r="14" spans="1:18" s="67" customFormat="1" ht="36.75" customHeight="1">
      <c r="A14" s="76">
        <v>7</v>
      </c>
      <c r="B14" s="77" t="s">
        <v>172</v>
      </c>
      <c r="C14" s="319">
        <v>591</v>
      </c>
      <c r="D14" s="78">
        <v>33555</v>
      </c>
      <c r="E14" s="155" t="s">
        <v>1685</v>
      </c>
      <c r="F14" s="155" t="s">
        <v>1677</v>
      </c>
      <c r="G14" s="142">
        <v>647</v>
      </c>
      <c r="H14" s="142">
        <v>654</v>
      </c>
      <c r="I14" s="142">
        <v>646</v>
      </c>
      <c r="J14" s="142">
        <v>654</v>
      </c>
      <c r="K14" s="142">
        <v>635</v>
      </c>
      <c r="L14" s="142"/>
      <c r="M14" s="142"/>
      <c r="N14" s="318">
        <v>654</v>
      </c>
      <c r="O14" s="200">
        <v>21</v>
      </c>
      <c r="P14" s="407"/>
      <c r="Q14" s="198">
        <v>275</v>
      </c>
      <c r="R14" s="197">
        <v>15</v>
      </c>
    </row>
    <row r="15" spans="1:18" s="67" customFormat="1" ht="36.75" customHeight="1">
      <c r="A15" s="76">
        <v>8</v>
      </c>
      <c r="B15" s="77" t="s">
        <v>173</v>
      </c>
      <c r="C15" s="319">
        <v>752</v>
      </c>
      <c r="D15" s="78">
        <v>33282</v>
      </c>
      <c r="E15" s="155" t="s">
        <v>1868</v>
      </c>
      <c r="F15" s="155" t="s">
        <v>1858</v>
      </c>
      <c r="G15" s="142">
        <v>650</v>
      </c>
      <c r="H15" s="142" t="s">
        <v>2240</v>
      </c>
      <c r="I15" s="142">
        <v>640</v>
      </c>
      <c r="J15" s="142">
        <v>650</v>
      </c>
      <c r="K15" s="142">
        <v>626</v>
      </c>
      <c r="L15" s="142"/>
      <c r="M15" s="142"/>
      <c r="N15" s="318">
        <v>650</v>
      </c>
      <c r="O15" s="200">
        <v>20</v>
      </c>
      <c r="P15" s="407"/>
      <c r="Q15" s="198">
        <v>281</v>
      </c>
      <c r="R15" s="197">
        <v>16</v>
      </c>
    </row>
    <row r="16" spans="1:18" s="67" customFormat="1" ht="36.75" customHeight="1">
      <c r="A16" s="76">
        <v>9</v>
      </c>
      <c r="B16" s="77" t="s">
        <v>174</v>
      </c>
      <c r="C16" s="319">
        <v>787</v>
      </c>
      <c r="D16" s="78">
        <v>32888</v>
      </c>
      <c r="E16" s="155" t="s">
        <v>1897</v>
      </c>
      <c r="F16" s="155" t="s">
        <v>1887</v>
      </c>
      <c r="G16" s="142">
        <v>628</v>
      </c>
      <c r="H16" s="142" t="s">
        <v>2240</v>
      </c>
      <c r="I16" s="142">
        <v>604</v>
      </c>
      <c r="J16" s="142">
        <v>628</v>
      </c>
      <c r="K16" s="142">
        <v>639</v>
      </c>
      <c r="L16" s="142"/>
      <c r="M16" s="142"/>
      <c r="N16" s="318">
        <v>639</v>
      </c>
      <c r="O16" s="200">
        <v>19</v>
      </c>
      <c r="P16" s="407"/>
      <c r="Q16" s="198">
        <v>287</v>
      </c>
      <c r="R16" s="197">
        <v>17</v>
      </c>
    </row>
    <row r="17" spans="1:18" s="67" customFormat="1" ht="36.75" customHeight="1">
      <c r="A17" s="76">
        <v>10</v>
      </c>
      <c r="B17" s="77" t="s">
        <v>175</v>
      </c>
      <c r="C17" s="319">
        <v>730</v>
      </c>
      <c r="D17" s="78">
        <v>34746</v>
      </c>
      <c r="E17" s="155" t="s">
        <v>1841</v>
      </c>
      <c r="F17" s="155" t="s">
        <v>1832</v>
      </c>
      <c r="G17" s="142">
        <v>595</v>
      </c>
      <c r="H17" s="142">
        <v>573</v>
      </c>
      <c r="I17" s="142">
        <v>590</v>
      </c>
      <c r="J17" s="142">
        <v>595</v>
      </c>
      <c r="K17" s="142">
        <v>579</v>
      </c>
      <c r="L17" s="142"/>
      <c r="M17" s="142"/>
      <c r="N17" s="318">
        <v>595</v>
      </c>
      <c r="O17" s="200">
        <v>18</v>
      </c>
      <c r="P17" s="407"/>
      <c r="Q17" s="198">
        <v>293</v>
      </c>
      <c r="R17" s="197">
        <v>18</v>
      </c>
    </row>
    <row r="18" spans="1:18" s="67" customFormat="1" ht="36.75" customHeight="1">
      <c r="A18" s="76">
        <v>11</v>
      </c>
      <c r="B18" s="77" t="s">
        <v>176</v>
      </c>
      <c r="C18" s="319">
        <v>701</v>
      </c>
      <c r="D18" s="78">
        <v>35262</v>
      </c>
      <c r="E18" s="155" t="s">
        <v>1804</v>
      </c>
      <c r="F18" s="155" t="s">
        <v>1795</v>
      </c>
      <c r="G18" s="142" t="s">
        <v>2240</v>
      </c>
      <c r="H18" s="142">
        <v>456</v>
      </c>
      <c r="I18" s="142">
        <v>517</v>
      </c>
      <c r="J18" s="142">
        <v>517</v>
      </c>
      <c r="K18" s="142">
        <v>560</v>
      </c>
      <c r="L18" s="142"/>
      <c r="M18" s="142"/>
      <c r="N18" s="318">
        <v>560</v>
      </c>
      <c r="O18" s="200">
        <v>17</v>
      </c>
      <c r="P18" s="407"/>
      <c r="Q18" s="198">
        <v>299</v>
      </c>
      <c r="R18" s="197">
        <v>19</v>
      </c>
    </row>
    <row r="19" spans="1:18" s="67" customFormat="1" ht="36.75" customHeight="1">
      <c r="A19" s="373" t="s">
        <v>2241</v>
      </c>
      <c r="B19" s="374" t="s">
        <v>168</v>
      </c>
      <c r="C19" s="375">
        <v>869</v>
      </c>
      <c r="D19" s="376" t="s">
        <v>2022</v>
      </c>
      <c r="E19" s="377" t="s">
        <v>2023</v>
      </c>
      <c r="F19" s="489" t="s">
        <v>2082</v>
      </c>
      <c r="G19" s="378">
        <v>670</v>
      </c>
      <c r="H19" s="378">
        <v>676</v>
      </c>
      <c r="I19" s="378">
        <v>665</v>
      </c>
      <c r="J19" s="378">
        <v>676</v>
      </c>
      <c r="K19" s="378" t="s">
        <v>2240</v>
      </c>
      <c r="L19" s="378"/>
      <c r="M19" s="378"/>
      <c r="N19" s="379">
        <v>676</v>
      </c>
      <c r="O19" s="490" t="s">
        <v>2241</v>
      </c>
      <c r="P19" s="491" t="s">
        <v>2250</v>
      </c>
      <c r="Q19" s="198">
        <v>243</v>
      </c>
      <c r="R19" s="197">
        <v>11</v>
      </c>
    </row>
    <row r="20" spans="1:18" s="67" customFormat="1" ht="36.75" customHeight="1">
      <c r="A20" s="76">
        <v>12</v>
      </c>
      <c r="B20" s="77" t="s">
        <v>178</v>
      </c>
      <c r="C20" s="319">
        <v>840</v>
      </c>
      <c r="D20" s="78">
        <v>34952</v>
      </c>
      <c r="E20" s="155" t="s">
        <v>1968</v>
      </c>
      <c r="F20" s="155" t="s">
        <v>1962</v>
      </c>
      <c r="G20" s="142" t="s">
        <v>2240</v>
      </c>
      <c r="H20" s="142">
        <v>553</v>
      </c>
      <c r="I20" s="142">
        <v>582</v>
      </c>
      <c r="J20" s="142">
        <v>582</v>
      </c>
      <c r="K20" s="142"/>
      <c r="L20" s="142"/>
      <c r="M20" s="142"/>
      <c r="N20" s="318">
        <v>582</v>
      </c>
      <c r="O20" s="200">
        <v>16</v>
      </c>
      <c r="P20" s="407" t="s">
        <v>2250</v>
      </c>
      <c r="Q20" s="198"/>
      <c r="R20" s="197"/>
    </row>
    <row r="21" spans="1:18" s="67" customFormat="1" ht="36.75" customHeight="1">
      <c r="A21" s="76">
        <v>13</v>
      </c>
      <c r="B21" s="77" t="s">
        <v>179</v>
      </c>
      <c r="C21" s="319">
        <v>573</v>
      </c>
      <c r="D21" s="78">
        <v>33015</v>
      </c>
      <c r="E21" s="155" t="s">
        <v>1673</v>
      </c>
      <c r="F21" s="155" t="s">
        <v>1665</v>
      </c>
      <c r="G21" s="142" t="s">
        <v>2240</v>
      </c>
      <c r="H21" s="142">
        <v>578</v>
      </c>
      <c r="I21" s="142" t="s">
        <v>2240</v>
      </c>
      <c r="J21" s="142">
        <v>578</v>
      </c>
      <c r="K21" s="142"/>
      <c r="L21" s="142"/>
      <c r="M21" s="142"/>
      <c r="N21" s="318">
        <v>578</v>
      </c>
      <c r="O21" s="200">
        <v>15</v>
      </c>
      <c r="P21" s="407" t="s">
        <v>2250</v>
      </c>
      <c r="Q21" s="198"/>
      <c r="R21" s="197"/>
    </row>
    <row r="22" spans="1:18" s="67" customFormat="1" ht="36.75" customHeight="1">
      <c r="A22" s="76">
        <v>14</v>
      </c>
      <c r="B22" s="77" t="s">
        <v>180</v>
      </c>
      <c r="C22" s="319">
        <v>772</v>
      </c>
      <c r="D22" s="78">
        <v>33725</v>
      </c>
      <c r="E22" s="155" t="s">
        <v>1881</v>
      </c>
      <c r="F22" s="155" t="s">
        <v>1874</v>
      </c>
      <c r="G22" s="142">
        <v>575</v>
      </c>
      <c r="H22" s="142">
        <v>525</v>
      </c>
      <c r="I22" s="142">
        <v>529</v>
      </c>
      <c r="J22" s="142">
        <v>575</v>
      </c>
      <c r="K22" s="142"/>
      <c r="L22" s="142"/>
      <c r="M22" s="142"/>
      <c r="N22" s="318">
        <v>575</v>
      </c>
      <c r="O22" s="200">
        <v>14</v>
      </c>
      <c r="P22" s="407" t="s">
        <v>2309</v>
      </c>
      <c r="Q22" s="198"/>
      <c r="R22" s="197"/>
    </row>
    <row r="23" spans="1:18" s="67" customFormat="1" ht="36.75" customHeight="1">
      <c r="A23" s="76" t="s">
        <v>2241</v>
      </c>
      <c r="B23" s="77" t="s">
        <v>181</v>
      </c>
      <c r="C23" s="319">
        <v>574</v>
      </c>
      <c r="D23" s="78">
        <v>35088</v>
      </c>
      <c r="E23" s="155" t="s">
        <v>1672</v>
      </c>
      <c r="F23" s="343" t="s">
        <v>2117</v>
      </c>
      <c r="G23" s="142">
        <v>574</v>
      </c>
      <c r="H23" s="142">
        <v>561</v>
      </c>
      <c r="I23" s="142" t="s">
        <v>2240</v>
      </c>
      <c r="J23" s="142">
        <v>574</v>
      </c>
      <c r="K23" s="142"/>
      <c r="L23" s="142"/>
      <c r="M23" s="142"/>
      <c r="N23" s="318">
        <v>574</v>
      </c>
      <c r="O23" s="200" t="s">
        <v>2241</v>
      </c>
      <c r="P23" s="407" t="s">
        <v>2328</v>
      </c>
      <c r="Q23" s="198"/>
      <c r="R23" s="197"/>
    </row>
    <row r="24" spans="1:18" s="67" customFormat="1" ht="36.75" customHeight="1">
      <c r="A24" s="76">
        <v>15</v>
      </c>
      <c r="B24" s="77" t="s">
        <v>182</v>
      </c>
      <c r="C24" s="319">
        <v>612</v>
      </c>
      <c r="D24" s="78">
        <v>34458</v>
      </c>
      <c r="E24" s="155" t="s">
        <v>1706</v>
      </c>
      <c r="F24" s="155" t="s">
        <v>1700</v>
      </c>
      <c r="G24" s="142">
        <v>514</v>
      </c>
      <c r="H24" s="142" t="s">
        <v>2240</v>
      </c>
      <c r="I24" s="142">
        <v>569</v>
      </c>
      <c r="J24" s="142">
        <v>569</v>
      </c>
      <c r="K24" s="142"/>
      <c r="L24" s="142"/>
      <c r="M24" s="142"/>
      <c r="N24" s="318">
        <v>569</v>
      </c>
      <c r="O24" s="200">
        <v>13</v>
      </c>
      <c r="P24" s="407" t="s">
        <v>2250</v>
      </c>
      <c r="Q24" s="198"/>
      <c r="R24" s="197"/>
    </row>
    <row r="25" spans="1:18" s="67" customFormat="1" ht="36.75" customHeight="1">
      <c r="A25" s="76">
        <v>16</v>
      </c>
      <c r="B25" s="77" t="s">
        <v>183</v>
      </c>
      <c r="C25" s="319">
        <v>665</v>
      </c>
      <c r="D25" s="78">
        <v>34685</v>
      </c>
      <c r="E25" s="155" t="s">
        <v>1764</v>
      </c>
      <c r="F25" s="155" t="s">
        <v>1756</v>
      </c>
      <c r="G25" s="142" t="s">
        <v>2240</v>
      </c>
      <c r="H25" s="142">
        <v>556</v>
      </c>
      <c r="I25" s="142">
        <v>469</v>
      </c>
      <c r="J25" s="142">
        <v>556</v>
      </c>
      <c r="K25" s="142"/>
      <c r="L25" s="142"/>
      <c r="M25" s="142"/>
      <c r="N25" s="318">
        <v>556</v>
      </c>
      <c r="O25" s="200">
        <v>12</v>
      </c>
      <c r="P25" s="407" t="s">
        <v>2279</v>
      </c>
      <c r="Q25" s="198"/>
      <c r="R25" s="197"/>
    </row>
    <row r="26" spans="1:18" s="67" customFormat="1" ht="36.75" customHeight="1">
      <c r="A26" s="76">
        <v>17</v>
      </c>
      <c r="B26" s="77" t="s">
        <v>184</v>
      </c>
      <c r="C26" s="319">
        <v>851</v>
      </c>
      <c r="D26" s="78">
        <v>35252</v>
      </c>
      <c r="E26" s="155" t="s">
        <v>1981</v>
      </c>
      <c r="F26" s="155" t="s">
        <v>1973</v>
      </c>
      <c r="G26" s="142">
        <v>552</v>
      </c>
      <c r="H26" s="142">
        <v>542</v>
      </c>
      <c r="I26" s="142">
        <v>519</v>
      </c>
      <c r="J26" s="142">
        <v>552</v>
      </c>
      <c r="K26" s="142"/>
      <c r="L26" s="142"/>
      <c r="M26" s="142"/>
      <c r="N26" s="318">
        <v>552</v>
      </c>
      <c r="O26" s="200">
        <v>11</v>
      </c>
      <c r="P26" s="407" t="s">
        <v>2328</v>
      </c>
      <c r="Q26" s="198"/>
      <c r="R26" s="197"/>
    </row>
    <row r="27" spans="1:18" s="67" customFormat="1" ht="36.75" customHeight="1">
      <c r="A27" s="76">
        <v>18</v>
      </c>
      <c r="B27" s="77" t="s">
        <v>185</v>
      </c>
      <c r="C27" s="319">
        <v>645</v>
      </c>
      <c r="D27" s="78">
        <v>34188</v>
      </c>
      <c r="E27" s="155" t="s">
        <v>1741</v>
      </c>
      <c r="F27" s="155" t="s">
        <v>1732</v>
      </c>
      <c r="G27" s="142">
        <v>547</v>
      </c>
      <c r="H27" s="142">
        <v>517</v>
      </c>
      <c r="I27" s="142">
        <v>501</v>
      </c>
      <c r="J27" s="142">
        <v>547</v>
      </c>
      <c r="K27" s="142"/>
      <c r="L27" s="142"/>
      <c r="M27" s="142"/>
      <c r="N27" s="318">
        <v>547</v>
      </c>
      <c r="O27" s="200">
        <v>10</v>
      </c>
      <c r="P27" s="407" t="s">
        <v>2324</v>
      </c>
      <c r="Q27" s="198"/>
      <c r="R27" s="197"/>
    </row>
    <row r="28" spans="1:18" s="67" customFormat="1" ht="36.75" customHeight="1">
      <c r="A28" s="76">
        <v>19</v>
      </c>
      <c r="B28" s="77" t="s">
        <v>186</v>
      </c>
      <c r="C28" s="319">
        <v>794</v>
      </c>
      <c r="D28" s="78">
        <v>33714</v>
      </c>
      <c r="E28" s="155" t="s">
        <v>1911</v>
      </c>
      <c r="F28" s="155" t="s">
        <v>1903</v>
      </c>
      <c r="G28" s="142">
        <v>478</v>
      </c>
      <c r="H28" s="142">
        <v>493</v>
      </c>
      <c r="I28" s="142">
        <v>546</v>
      </c>
      <c r="J28" s="142">
        <v>546</v>
      </c>
      <c r="K28" s="142"/>
      <c r="L28" s="142"/>
      <c r="M28" s="142"/>
      <c r="N28" s="318">
        <v>546</v>
      </c>
      <c r="O28" s="200">
        <v>9</v>
      </c>
      <c r="P28" s="407" t="s">
        <v>2310</v>
      </c>
      <c r="Q28" s="198"/>
      <c r="R28" s="197"/>
    </row>
    <row r="29" spans="1:18" s="67" customFormat="1" ht="36.75" customHeight="1">
      <c r="A29" s="76">
        <v>20</v>
      </c>
      <c r="B29" s="77" t="s">
        <v>187</v>
      </c>
      <c r="C29" s="319">
        <v>804</v>
      </c>
      <c r="D29" s="78" t="s">
        <v>1931</v>
      </c>
      <c r="E29" s="155" t="s">
        <v>1932</v>
      </c>
      <c r="F29" s="155" t="s">
        <v>1918</v>
      </c>
      <c r="G29" s="142">
        <v>544</v>
      </c>
      <c r="H29" s="142">
        <v>494</v>
      </c>
      <c r="I29" s="142">
        <v>523</v>
      </c>
      <c r="J29" s="142">
        <v>544</v>
      </c>
      <c r="K29" s="142"/>
      <c r="L29" s="142"/>
      <c r="M29" s="142"/>
      <c r="N29" s="318">
        <v>544</v>
      </c>
      <c r="O29" s="200">
        <v>8</v>
      </c>
      <c r="P29" s="407" t="s">
        <v>2313</v>
      </c>
      <c r="Q29" s="198"/>
      <c r="R29" s="197"/>
    </row>
    <row r="30" spans="1:18" s="67" customFormat="1" ht="36.75" customHeight="1">
      <c r="A30" s="76">
        <v>21</v>
      </c>
      <c r="B30" s="77" t="s">
        <v>188</v>
      </c>
      <c r="C30" s="319">
        <v>885</v>
      </c>
      <c r="D30" s="78">
        <v>35094</v>
      </c>
      <c r="E30" s="155" t="s">
        <v>2027</v>
      </c>
      <c r="F30" s="155" t="s">
        <v>2026</v>
      </c>
      <c r="G30" s="142">
        <v>461</v>
      </c>
      <c r="H30" s="142" t="s">
        <v>2240</v>
      </c>
      <c r="I30" s="142">
        <v>543</v>
      </c>
      <c r="J30" s="142">
        <v>543</v>
      </c>
      <c r="K30" s="142"/>
      <c r="L30" s="142"/>
      <c r="M30" s="142"/>
      <c r="N30" s="318">
        <v>543</v>
      </c>
      <c r="O30" s="200">
        <v>7</v>
      </c>
      <c r="P30" s="407" t="s">
        <v>2254</v>
      </c>
      <c r="Q30" s="198"/>
      <c r="R30" s="197"/>
    </row>
    <row r="31" spans="1:18" s="67" customFormat="1" ht="36.75" customHeight="1">
      <c r="A31" s="76" t="s">
        <v>2241</v>
      </c>
      <c r="B31" s="77" t="s">
        <v>189</v>
      </c>
      <c r="C31" s="319">
        <v>845</v>
      </c>
      <c r="D31" s="78">
        <v>34500</v>
      </c>
      <c r="E31" s="155" t="s">
        <v>1982</v>
      </c>
      <c r="F31" s="343" t="s">
        <v>2088</v>
      </c>
      <c r="G31" s="142" t="s">
        <v>2240</v>
      </c>
      <c r="H31" s="142">
        <v>505</v>
      </c>
      <c r="I31" s="142">
        <v>543</v>
      </c>
      <c r="J31" s="142">
        <v>543</v>
      </c>
      <c r="K31" s="142" t="s">
        <v>2241</v>
      </c>
      <c r="L31" s="142"/>
      <c r="M31" s="142"/>
      <c r="N31" s="318">
        <v>543</v>
      </c>
      <c r="O31" s="200" t="s">
        <v>2241</v>
      </c>
      <c r="P31" s="407" t="s">
        <v>2330</v>
      </c>
      <c r="Q31" s="198"/>
      <c r="R31" s="197"/>
    </row>
    <row r="32" spans="1:18" s="67" customFormat="1" ht="36.75" customHeight="1">
      <c r="A32" s="76">
        <v>22</v>
      </c>
      <c r="B32" s="77" t="s">
        <v>634</v>
      </c>
      <c r="C32" s="319">
        <v>821</v>
      </c>
      <c r="D32" s="78">
        <v>34890</v>
      </c>
      <c r="E32" s="155" t="s">
        <v>1953</v>
      </c>
      <c r="F32" s="155" t="s">
        <v>1948</v>
      </c>
      <c r="G32" s="142">
        <v>538</v>
      </c>
      <c r="H32" s="142" t="s">
        <v>2240</v>
      </c>
      <c r="I32" s="142">
        <v>503</v>
      </c>
      <c r="J32" s="142">
        <v>538</v>
      </c>
      <c r="K32" s="142"/>
      <c r="L32" s="142"/>
      <c r="M32" s="142"/>
      <c r="N32" s="318">
        <v>538</v>
      </c>
      <c r="O32" s="200">
        <v>6</v>
      </c>
      <c r="P32" s="407" t="s">
        <v>2316</v>
      </c>
      <c r="Q32" s="198">
        <v>311</v>
      </c>
      <c r="R32" s="197">
        <v>21</v>
      </c>
    </row>
    <row r="33" spans="1:18" s="67" customFormat="1" ht="36.75" customHeight="1">
      <c r="A33" s="76">
        <v>23</v>
      </c>
      <c r="B33" s="77" t="s">
        <v>635</v>
      </c>
      <c r="C33" s="319">
        <v>712</v>
      </c>
      <c r="D33" s="78" t="s">
        <v>1813</v>
      </c>
      <c r="E33" s="155" t="s">
        <v>1814</v>
      </c>
      <c r="F33" s="155" t="s">
        <v>1806</v>
      </c>
      <c r="G33" s="142" t="s">
        <v>2240</v>
      </c>
      <c r="H33" s="142">
        <v>534</v>
      </c>
      <c r="I33" s="142" t="s">
        <v>2241</v>
      </c>
      <c r="J33" s="142">
        <v>534</v>
      </c>
      <c r="K33" s="142"/>
      <c r="L33" s="142"/>
      <c r="M33" s="142"/>
      <c r="N33" s="318">
        <v>534</v>
      </c>
      <c r="O33" s="200">
        <v>5</v>
      </c>
      <c r="P33" s="407" t="s">
        <v>2282</v>
      </c>
      <c r="Q33" s="198">
        <v>317</v>
      </c>
      <c r="R33" s="197">
        <v>22</v>
      </c>
    </row>
    <row r="34" spans="1:18" s="67" customFormat="1" ht="36.75" customHeight="1">
      <c r="A34" s="76">
        <v>24</v>
      </c>
      <c r="B34" s="77" t="s">
        <v>636</v>
      </c>
      <c r="C34" s="319">
        <v>534</v>
      </c>
      <c r="D34" s="78">
        <v>33047</v>
      </c>
      <c r="E34" s="155" t="s">
        <v>2041</v>
      </c>
      <c r="F34" s="155" t="s">
        <v>2040</v>
      </c>
      <c r="G34" s="142" t="s">
        <v>2240</v>
      </c>
      <c r="H34" s="142">
        <v>511</v>
      </c>
      <c r="I34" s="142" t="s">
        <v>2240</v>
      </c>
      <c r="J34" s="142">
        <v>511</v>
      </c>
      <c r="K34" s="142"/>
      <c r="L34" s="142"/>
      <c r="M34" s="142"/>
      <c r="N34" s="318">
        <v>511</v>
      </c>
      <c r="O34" s="200">
        <v>4</v>
      </c>
      <c r="P34" s="407" t="s">
        <v>2329</v>
      </c>
      <c r="Q34" s="198">
        <v>323</v>
      </c>
      <c r="R34" s="197">
        <v>23</v>
      </c>
    </row>
    <row r="35" spans="1:18" s="67" customFormat="1" ht="36.75" customHeight="1">
      <c r="A35" s="76">
        <v>25</v>
      </c>
      <c r="B35" s="77" t="s">
        <v>637</v>
      </c>
      <c r="C35" s="319">
        <v>602</v>
      </c>
      <c r="D35" s="78">
        <v>33615</v>
      </c>
      <c r="E35" s="155" t="s">
        <v>1698</v>
      </c>
      <c r="F35" s="155" t="s">
        <v>1691</v>
      </c>
      <c r="G35" s="142">
        <v>505</v>
      </c>
      <c r="H35" s="142" t="s">
        <v>2240</v>
      </c>
      <c r="I35" s="142" t="s">
        <v>2241</v>
      </c>
      <c r="J35" s="142">
        <v>505</v>
      </c>
      <c r="K35" s="142"/>
      <c r="L35" s="142"/>
      <c r="M35" s="142"/>
      <c r="N35" s="318">
        <v>505</v>
      </c>
      <c r="O35" s="200">
        <v>3</v>
      </c>
      <c r="P35" s="407" t="s">
        <v>2314</v>
      </c>
      <c r="Q35" s="198">
        <v>329</v>
      </c>
      <c r="R35" s="197">
        <v>24</v>
      </c>
    </row>
    <row r="36" spans="1:18" s="67" customFormat="1" ht="36.75" customHeight="1">
      <c r="A36" s="76">
        <v>26</v>
      </c>
      <c r="B36" s="77" t="s">
        <v>638</v>
      </c>
      <c r="C36" s="319">
        <v>617</v>
      </c>
      <c r="D36" s="78">
        <v>34212</v>
      </c>
      <c r="E36" s="155" t="s">
        <v>1714</v>
      </c>
      <c r="F36" s="155" t="s">
        <v>1709</v>
      </c>
      <c r="G36" s="142">
        <v>487</v>
      </c>
      <c r="H36" s="142">
        <v>465</v>
      </c>
      <c r="I36" s="142">
        <v>502</v>
      </c>
      <c r="J36" s="142">
        <v>502</v>
      </c>
      <c r="K36" s="142"/>
      <c r="L36" s="142"/>
      <c r="M36" s="142"/>
      <c r="N36" s="318">
        <v>502</v>
      </c>
      <c r="O36" s="200">
        <v>2</v>
      </c>
      <c r="P36" s="407" t="s">
        <v>2329</v>
      </c>
      <c r="Q36" s="198">
        <v>335</v>
      </c>
      <c r="R36" s="197">
        <v>25</v>
      </c>
    </row>
    <row r="37" spans="1:18" s="67" customFormat="1" ht="36.75" customHeight="1">
      <c r="A37" s="76">
        <v>27</v>
      </c>
      <c r="B37" s="77" t="s">
        <v>639</v>
      </c>
      <c r="C37" s="319">
        <v>748</v>
      </c>
      <c r="D37" s="78">
        <v>32754</v>
      </c>
      <c r="E37" s="155" t="s">
        <v>1856</v>
      </c>
      <c r="F37" s="155" t="s">
        <v>1849</v>
      </c>
      <c r="G37" s="142">
        <v>393</v>
      </c>
      <c r="H37" s="142">
        <v>488</v>
      </c>
      <c r="I37" s="142">
        <v>500</v>
      </c>
      <c r="J37" s="142">
        <v>500</v>
      </c>
      <c r="K37" s="142"/>
      <c r="L37" s="142"/>
      <c r="M37" s="142"/>
      <c r="N37" s="318">
        <v>500</v>
      </c>
      <c r="O37" s="200">
        <v>1</v>
      </c>
      <c r="P37" s="407" t="s">
        <v>2323</v>
      </c>
      <c r="Q37" s="198">
        <v>341</v>
      </c>
      <c r="R37" s="197">
        <v>26</v>
      </c>
    </row>
    <row r="38" spans="1:18" s="67" customFormat="1" ht="36.75" customHeight="1">
      <c r="A38" s="76">
        <v>28</v>
      </c>
      <c r="B38" s="77" t="s">
        <v>640</v>
      </c>
      <c r="C38" s="319">
        <v>659</v>
      </c>
      <c r="D38" s="78">
        <v>33455</v>
      </c>
      <c r="E38" s="155" t="s">
        <v>1753</v>
      </c>
      <c r="F38" s="155" t="s">
        <v>1744</v>
      </c>
      <c r="G38" s="142">
        <v>475</v>
      </c>
      <c r="H38" s="142">
        <v>439</v>
      </c>
      <c r="I38" s="142" t="s">
        <v>2241</v>
      </c>
      <c r="J38" s="142">
        <v>475</v>
      </c>
      <c r="K38" s="142"/>
      <c r="L38" s="142"/>
      <c r="M38" s="142"/>
      <c r="N38" s="318">
        <v>475</v>
      </c>
      <c r="O38" s="200"/>
      <c r="P38" s="407" t="s">
        <v>2250</v>
      </c>
      <c r="Q38" s="198">
        <v>347</v>
      </c>
      <c r="R38" s="197">
        <v>27</v>
      </c>
    </row>
    <row r="39" spans="1:18" s="67" customFormat="1" ht="36.75" customHeight="1">
      <c r="A39" s="76">
        <v>29</v>
      </c>
      <c r="B39" s="77" t="s">
        <v>641</v>
      </c>
      <c r="C39" s="319">
        <v>867</v>
      </c>
      <c r="D39" s="78">
        <v>34993</v>
      </c>
      <c r="E39" s="155" t="s">
        <v>1995</v>
      </c>
      <c r="F39" s="155" t="s">
        <v>1986</v>
      </c>
      <c r="G39" s="142" t="s">
        <v>2240</v>
      </c>
      <c r="H39" s="142">
        <v>469</v>
      </c>
      <c r="I39" s="142">
        <v>464</v>
      </c>
      <c r="J39" s="142">
        <v>469</v>
      </c>
      <c r="K39" s="142"/>
      <c r="L39" s="142"/>
      <c r="M39" s="142"/>
      <c r="N39" s="318">
        <v>469</v>
      </c>
      <c r="O39" s="200"/>
      <c r="P39" s="407" t="s">
        <v>2283</v>
      </c>
      <c r="Q39" s="198">
        <v>353</v>
      </c>
      <c r="R39" s="197">
        <v>28</v>
      </c>
    </row>
    <row r="40" spans="1:18" s="67" customFormat="1" ht="36.75" customHeight="1">
      <c r="A40" s="76">
        <v>30</v>
      </c>
      <c r="B40" s="77" t="s">
        <v>642</v>
      </c>
      <c r="C40" s="319">
        <v>696</v>
      </c>
      <c r="D40" s="78">
        <v>0</v>
      </c>
      <c r="E40" s="155" t="s">
        <v>1793</v>
      </c>
      <c r="F40" s="155" t="s">
        <v>1784</v>
      </c>
      <c r="G40" s="142">
        <v>426</v>
      </c>
      <c r="H40" s="142" t="s">
        <v>2241</v>
      </c>
      <c r="I40" s="142" t="s">
        <v>2241</v>
      </c>
      <c r="J40" s="142">
        <v>426</v>
      </c>
      <c r="K40" s="142"/>
      <c r="L40" s="142"/>
      <c r="M40" s="142"/>
      <c r="N40" s="318">
        <v>426</v>
      </c>
      <c r="O40" s="200"/>
      <c r="P40" s="407" t="s">
        <v>2326</v>
      </c>
      <c r="Q40" s="198">
        <v>359</v>
      </c>
      <c r="R40" s="197">
        <v>29</v>
      </c>
    </row>
    <row r="41" spans="1:18" s="67" customFormat="1" ht="36.75" customHeight="1">
      <c r="A41" s="76" t="s">
        <v>2241</v>
      </c>
      <c r="B41" s="77" t="s">
        <v>177</v>
      </c>
      <c r="C41" s="319">
        <v>830</v>
      </c>
      <c r="D41" s="78">
        <v>0</v>
      </c>
      <c r="E41" s="155" t="s">
        <v>1959</v>
      </c>
      <c r="F41" s="155" t="s">
        <v>1955</v>
      </c>
      <c r="G41" s="142" t="s">
        <v>2240</v>
      </c>
      <c r="H41" s="142" t="s">
        <v>2240</v>
      </c>
      <c r="I41" s="142" t="s">
        <v>2240</v>
      </c>
      <c r="J41" s="142">
        <v>0</v>
      </c>
      <c r="K41" s="142"/>
      <c r="L41" s="142"/>
      <c r="M41" s="142"/>
      <c r="N41" s="318" t="s">
        <v>2242</v>
      </c>
      <c r="O41" s="200"/>
      <c r="P41" s="407"/>
      <c r="Q41" s="198">
        <v>305</v>
      </c>
      <c r="R41" s="197">
        <v>20</v>
      </c>
    </row>
    <row r="42" spans="1:18" s="67" customFormat="1" ht="36.75" customHeight="1">
      <c r="A42" s="76" t="s">
        <v>2241</v>
      </c>
      <c r="B42" s="77" t="s">
        <v>643</v>
      </c>
      <c r="C42" s="319">
        <v>550</v>
      </c>
      <c r="D42" s="78">
        <v>34719</v>
      </c>
      <c r="E42" s="155" t="s">
        <v>2061</v>
      </c>
      <c r="F42" s="155" t="s">
        <v>2054</v>
      </c>
      <c r="G42" s="142"/>
      <c r="H42" s="142"/>
      <c r="I42" s="142"/>
      <c r="J42" s="142">
        <v>0</v>
      </c>
      <c r="K42" s="142"/>
      <c r="L42" s="142"/>
      <c r="M42" s="142"/>
      <c r="N42" s="318" t="s">
        <v>2255</v>
      </c>
      <c r="O42" s="200"/>
      <c r="P42" s="407"/>
      <c r="Q42" s="198">
        <v>365</v>
      </c>
      <c r="R42" s="197">
        <v>30</v>
      </c>
    </row>
    <row r="43" spans="1:18" s="67" customFormat="1" ht="36.75" customHeight="1">
      <c r="A43" s="76" t="s">
        <v>2241</v>
      </c>
      <c r="B43" s="77" t="s">
        <v>644</v>
      </c>
      <c r="C43" s="319">
        <v>818</v>
      </c>
      <c r="D43" s="78">
        <v>33526</v>
      </c>
      <c r="E43" s="155" t="s">
        <v>1944</v>
      </c>
      <c r="F43" s="155" t="s">
        <v>1942</v>
      </c>
      <c r="G43" s="142"/>
      <c r="H43" s="142"/>
      <c r="I43" s="142"/>
      <c r="J43" s="142">
        <v>0</v>
      </c>
      <c r="K43" s="142"/>
      <c r="L43" s="142"/>
      <c r="M43" s="142"/>
      <c r="N43" s="318" t="s">
        <v>2255</v>
      </c>
      <c r="O43" s="200"/>
      <c r="P43" s="407"/>
      <c r="Q43" s="198">
        <v>371</v>
      </c>
      <c r="R43" s="197">
        <v>31</v>
      </c>
    </row>
    <row r="44" spans="1:18" s="67" customFormat="1" ht="36.75" hidden="1" customHeight="1">
      <c r="A44" s="76">
        <v>37</v>
      </c>
      <c r="B44" s="77" t="s">
        <v>645</v>
      </c>
      <c r="C44" s="200"/>
      <c r="D44" s="78"/>
      <c r="E44" s="155"/>
      <c r="F44" s="155"/>
      <c r="G44" s="142"/>
      <c r="H44" s="142"/>
      <c r="I44" s="142"/>
      <c r="J44" s="154"/>
      <c r="K44" s="171"/>
      <c r="L44" s="171"/>
      <c r="M44" s="171"/>
      <c r="N44" s="153"/>
      <c r="O44" s="200"/>
      <c r="P44" s="407"/>
      <c r="Q44" s="198"/>
      <c r="R44" s="197"/>
    </row>
    <row r="45" spans="1:18" s="67" customFormat="1" ht="36.75" hidden="1" customHeight="1">
      <c r="A45" s="76">
        <v>38</v>
      </c>
      <c r="B45" s="77" t="s">
        <v>2245</v>
      </c>
      <c r="C45" s="200"/>
      <c r="D45" s="78"/>
      <c r="E45" s="155"/>
      <c r="F45" s="155"/>
      <c r="G45" s="142"/>
      <c r="H45" s="142"/>
      <c r="I45" s="142"/>
      <c r="J45" s="154"/>
      <c r="K45" s="171"/>
      <c r="L45" s="171"/>
      <c r="M45" s="171"/>
      <c r="N45" s="153"/>
      <c r="O45" s="200"/>
      <c r="P45" s="407"/>
      <c r="Q45" s="198">
        <v>377</v>
      </c>
      <c r="R45" s="197">
        <v>32</v>
      </c>
    </row>
    <row r="46" spans="1:18" s="68" customFormat="1" ht="30.75" customHeight="1">
      <c r="A46" s="626" t="s">
        <v>4</v>
      </c>
      <c r="B46" s="626"/>
      <c r="C46" s="626"/>
      <c r="D46" s="626"/>
      <c r="E46" s="69" t="s">
        <v>0</v>
      </c>
      <c r="F46" s="69" t="s">
        <v>1</v>
      </c>
      <c r="G46" s="627" t="s">
        <v>2</v>
      </c>
      <c r="H46" s="627"/>
      <c r="I46" s="627"/>
      <c r="J46" s="627"/>
      <c r="K46" s="627"/>
      <c r="L46" s="627"/>
      <c r="M46" s="627"/>
      <c r="N46" s="627" t="s">
        <v>3</v>
      </c>
      <c r="O46" s="627"/>
      <c r="P46" s="69"/>
      <c r="Q46" s="198">
        <v>460</v>
      </c>
      <c r="R46" s="197">
        <v>49</v>
      </c>
    </row>
    <row r="47" spans="1:18">
      <c r="F47" s="3" t="s">
        <v>1962</v>
      </c>
      <c r="Q47" s="198">
        <v>465</v>
      </c>
      <c r="R47" s="197">
        <v>50</v>
      </c>
    </row>
    <row r="48" spans="1:18" ht="25.5">
      <c r="F48" s="3" t="s">
        <v>1769</v>
      </c>
      <c r="Q48" s="198">
        <v>469</v>
      </c>
      <c r="R48" s="197">
        <v>51</v>
      </c>
    </row>
    <row r="49" spans="6:18">
      <c r="F49" s="3" t="s">
        <v>1691</v>
      </c>
      <c r="Q49" s="199">
        <v>473</v>
      </c>
      <c r="R49" s="69">
        <v>52</v>
      </c>
    </row>
    <row r="50" spans="6:18">
      <c r="F50" s="3" t="s">
        <v>1648</v>
      </c>
      <c r="Q50" s="199">
        <v>477</v>
      </c>
      <c r="R50" s="69">
        <v>53</v>
      </c>
    </row>
    <row r="51" spans="6:18">
      <c r="F51" s="3" t="s">
        <v>1816</v>
      </c>
      <c r="Q51" s="199">
        <v>481</v>
      </c>
      <c r="R51" s="69">
        <v>54</v>
      </c>
    </row>
    <row r="52" spans="6:18">
      <c r="F52" s="3" t="s">
        <v>1795</v>
      </c>
      <c r="Q52" s="199">
        <v>485</v>
      </c>
      <c r="R52" s="69">
        <v>55</v>
      </c>
    </row>
    <row r="53" spans="6:18">
      <c r="F53" s="3" t="s">
        <v>1874</v>
      </c>
      <c r="Q53" s="199">
        <v>489</v>
      </c>
      <c r="R53" s="69">
        <v>56</v>
      </c>
    </row>
    <row r="54" spans="6:18" ht="25.5">
      <c r="F54" s="3" t="s">
        <v>1719</v>
      </c>
      <c r="Q54" s="199">
        <v>493</v>
      </c>
      <c r="R54" s="69">
        <v>57</v>
      </c>
    </row>
    <row r="55" spans="6:18">
      <c r="F55" s="3" t="s">
        <v>1665</v>
      </c>
      <c r="Q55" s="199">
        <v>497</v>
      </c>
      <c r="R55" s="69">
        <v>58</v>
      </c>
    </row>
    <row r="56" spans="6:18" ht="25.5">
      <c r="F56" s="3" t="s">
        <v>1973</v>
      </c>
      <c r="Q56" s="199">
        <v>501</v>
      </c>
      <c r="R56" s="69">
        <v>59</v>
      </c>
    </row>
    <row r="57" spans="6:18" ht="25.5">
      <c r="F57" s="3" t="s">
        <v>1756</v>
      </c>
      <c r="Q57" s="199">
        <v>505</v>
      </c>
      <c r="R57" s="69">
        <v>60</v>
      </c>
    </row>
    <row r="58" spans="6:18">
      <c r="F58" s="3" t="s">
        <v>1700</v>
      </c>
      <c r="Q58" s="199">
        <v>509</v>
      </c>
      <c r="R58" s="69">
        <v>61</v>
      </c>
    </row>
    <row r="59" spans="6:18" ht="25.5">
      <c r="F59" s="3" t="s">
        <v>1660</v>
      </c>
      <c r="Q59" s="199">
        <v>513</v>
      </c>
      <c r="R59" s="69">
        <v>62</v>
      </c>
    </row>
    <row r="60" spans="6:18">
      <c r="F60" s="3" t="s">
        <v>1806</v>
      </c>
      <c r="Q60" s="199">
        <v>517</v>
      </c>
      <c r="R60" s="69">
        <v>63</v>
      </c>
    </row>
    <row r="61" spans="6:18">
      <c r="F61" s="3" t="s">
        <v>2054</v>
      </c>
      <c r="Q61" s="199">
        <v>521</v>
      </c>
      <c r="R61" s="69">
        <v>64</v>
      </c>
    </row>
    <row r="62" spans="6:18">
      <c r="F62" s="3" t="s">
        <v>1870</v>
      </c>
      <c r="Q62" s="199">
        <v>525</v>
      </c>
      <c r="R62" s="69">
        <v>65</v>
      </c>
    </row>
    <row r="63" spans="6:18">
      <c r="F63" s="3" t="s">
        <v>1675</v>
      </c>
      <c r="Q63" s="199">
        <v>529</v>
      </c>
      <c r="R63" s="69">
        <v>66</v>
      </c>
    </row>
    <row r="64" spans="6:18">
      <c r="F64" s="3" t="s">
        <v>1832</v>
      </c>
      <c r="Q64" s="199">
        <v>533</v>
      </c>
      <c r="R64" s="69">
        <v>67</v>
      </c>
    </row>
    <row r="65" spans="6:18">
      <c r="F65" s="3" t="s">
        <v>2062</v>
      </c>
      <c r="Q65" s="199">
        <v>537</v>
      </c>
      <c r="R65" s="69">
        <v>68</v>
      </c>
    </row>
    <row r="66" spans="6:18">
      <c r="F66" s="3" t="s">
        <v>1999</v>
      </c>
      <c r="Q66" s="199">
        <v>541</v>
      </c>
      <c r="R66" s="69">
        <v>69</v>
      </c>
    </row>
    <row r="67" spans="6:18" ht="25.5">
      <c r="F67" s="3" t="s">
        <v>2064</v>
      </c>
      <c r="Q67" s="199">
        <v>545</v>
      </c>
      <c r="R67" s="69">
        <v>70</v>
      </c>
    </row>
    <row r="68" spans="6:18" ht="25.5">
      <c r="F68" s="3" t="s">
        <v>2026</v>
      </c>
      <c r="Q68" s="199">
        <v>549</v>
      </c>
      <c r="R68" s="69">
        <v>71</v>
      </c>
    </row>
    <row r="69" spans="6:18">
      <c r="F69" s="3" t="s">
        <v>1986</v>
      </c>
      <c r="Q69" s="199">
        <v>553</v>
      </c>
      <c r="R69" s="69">
        <v>72</v>
      </c>
    </row>
    <row r="70" spans="6:18" ht="25.5">
      <c r="F70" s="3" t="s">
        <v>1918</v>
      </c>
      <c r="Q70" s="199">
        <v>557</v>
      </c>
      <c r="R70" s="69">
        <v>73</v>
      </c>
    </row>
    <row r="71" spans="6:18">
      <c r="F71" s="3" t="s">
        <v>1849</v>
      </c>
      <c r="Q71" s="199">
        <v>561</v>
      </c>
      <c r="R71" s="69">
        <v>74</v>
      </c>
    </row>
    <row r="72" spans="6:18" ht="25.5">
      <c r="F72" s="3" t="s">
        <v>1940</v>
      </c>
      <c r="Q72" s="199">
        <v>565</v>
      </c>
      <c r="R72" s="69">
        <v>75</v>
      </c>
    </row>
    <row r="73" spans="6:18">
      <c r="F73" s="3" t="s">
        <v>2029</v>
      </c>
      <c r="Q73" s="199">
        <v>569</v>
      </c>
      <c r="R73" s="69">
        <v>76</v>
      </c>
    </row>
    <row r="74" spans="6:18" ht="25.5">
      <c r="F74" s="3" t="s">
        <v>1846</v>
      </c>
      <c r="Q74" s="199">
        <v>573</v>
      </c>
      <c r="R74" s="69">
        <v>77</v>
      </c>
    </row>
    <row r="75" spans="6:18">
      <c r="F75" s="3" t="s">
        <v>1858</v>
      </c>
      <c r="Q75" s="199">
        <v>577</v>
      </c>
      <c r="R75" s="69">
        <v>78</v>
      </c>
    </row>
    <row r="76" spans="6:18">
      <c r="F76" s="3" t="s">
        <v>1709</v>
      </c>
      <c r="Q76" s="199">
        <v>581</v>
      </c>
      <c r="R76" s="69">
        <v>79</v>
      </c>
    </row>
    <row r="77" spans="6:18" ht="25.5">
      <c r="F77" s="3" t="s">
        <v>1784</v>
      </c>
      <c r="Q77" s="199">
        <v>585</v>
      </c>
      <c r="R77" s="69">
        <v>80</v>
      </c>
    </row>
    <row r="78" spans="6:18">
      <c r="F78" s="3" t="s">
        <v>1732</v>
      </c>
      <c r="Q78" s="199">
        <v>589</v>
      </c>
      <c r="R78" s="69">
        <v>81</v>
      </c>
    </row>
    <row r="79" spans="6:18">
      <c r="F79" s="3" t="s">
        <v>1677</v>
      </c>
      <c r="Q79" s="199">
        <v>593</v>
      </c>
      <c r="R79" s="69">
        <v>82</v>
      </c>
    </row>
    <row r="80" spans="6:18">
      <c r="F80" s="3" t="s">
        <v>1955</v>
      </c>
      <c r="Q80" s="199">
        <v>597</v>
      </c>
      <c r="R80" s="69">
        <v>83</v>
      </c>
    </row>
    <row r="81" spans="6:18" ht="25.5">
      <c r="F81" s="3" t="s">
        <v>1772</v>
      </c>
      <c r="Q81" s="199">
        <v>601</v>
      </c>
      <c r="R81" s="69">
        <v>84</v>
      </c>
    </row>
    <row r="82" spans="6:18">
      <c r="F82" s="3" t="s">
        <v>2070</v>
      </c>
      <c r="Q82" s="199">
        <v>605</v>
      </c>
      <c r="R82" s="69">
        <v>85</v>
      </c>
    </row>
    <row r="83" spans="6:18">
      <c r="F83" s="3" t="s">
        <v>1903</v>
      </c>
      <c r="Q83" s="199">
        <v>608</v>
      </c>
      <c r="R83" s="69">
        <v>86</v>
      </c>
    </row>
    <row r="84" spans="6:18">
      <c r="F84" s="3" t="s">
        <v>2040</v>
      </c>
      <c r="Q84" s="199">
        <v>611</v>
      </c>
      <c r="R84" s="69">
        <v>87</v>
      </c>
    </row>
    <row r="85" spans="6:18">
      <c r="F85" s="3" t="s">
        <v>1744</v>
      </c>
      <c r="Q85" s="199">
        <v>614</v>
      </c>
      <c r="R85" s="69">
        <v>88</v>
      </c>
    </row>
    <row r="86" spans="6:18">
      <c r="F86" s="3" t="s">
        <v>2073</v>
      </c>
      <c r="Q86" s="199">
        <v>617</v>
      </c>
      <c r="R86" s="69">
        <v>89</v>
      </c>
    </row>
    <row r="87" spans="6:18">
      <c r="F87" s="3" t="s">
        <v>1828</v>
      </c>
      <c r="Q87" s="199">
        <v>620</v>
      </c>
      <c r="R87" s="69">
        <v>90</v>
      </c>
    </row>
    <row r="88" spans="6:18">
      <c r="F88" s="3" t="s">
        <v>1942</v>
      </c>
      <c r="Q88" s="199">
        <v>623</v>
      </c>
      <c r="R88" s="69">
        <v>91</v>
      </c>
    </row>
    <row r="89" spans="6:18" ht="25.5">
      <c r="F89" s="3" t="s">
        <v>1887</v>
      </c>
      <c r="Q89" s="199">
        <v>626</v>
      </c>
      <c r="R89" s="69">
        <v>92</v>
      </c>
    </row>
    <row r="90" spans="6:18">
      <c r="F90" s="3" t="s">
        <v>2066</v>
      </c>
      <c r="Q90" s="199">
        <v>629</v>
      </c>
      <c r="R90" s="69">
        <v>93</v>
      </c>
    </row>
    <row r="91" spans="6:18" ht="25.5">
      <c r="F91" s="3" t="s">
        <v>1948</v>
      </c>
      <c r="Q91" s="198">
        <v>632</v>
      </c>
      <c r="R91" s="197">
        <v>94</v>
      </c>
    </row>
    <row r="92" spans="6:18">
      <c r="F92" s="3" t="s">
        <v>2258</v>
      </c>
      <c r="Q92" s="198">
        <v>635</v>
      </c>
      <c r="R92" s="197">
        <v>95</v>
      </c>
    </row>
    <row r="93" spans="6:18">
      <c r="Q93" s="198">
        <v>637</v>
      </c>
      <c r="R93" s="197">
        <v>96</v>
      </c>
    </row>
    <row r="94" spans="6:18">
      <c r="Q94" s="198">
        <v>639</v>
      </c>
      <c r="R94" s="197">
        <v>97</v>
      </c>
    </row>
    <row r="95" spans="6:18">
      <c r="Q95" s="198">
        <v>641</v>
      </c>
      <c r="R95" s="197">
        <v>98</v>
      </c>
    </row>
    <row r="96" spans="6:18">
      <c r="Q96" s="198">
        <v>643</v>
      </c>
      <c r="R96" s="197">
        <v>99</v>
      </c>
    </row>
    <row r="97" spans="17:18">
      <c r="Q97" s="198">
        <v>645</v>
      </c>
      <c r="R97" s="197">
        <v>100</v>
      </c>
    </row>
  </sheetData>
  <mergeCells count="26">
    <mergeCell ref="C6:C7"/>
    <mergeCell ref="A3:C3"/>
    <mergeCell ref="M3:P3"/>
    <mergeCell ref="P6:P7"/>
    <mergeCell ref="A46:D46"/>
    <mergeCell ref="G46:M46"/>
    <mergeCell ref="N46:O46"/>
    <mergeCell ref="K4:L4"/>
    <mergeCell ref="A4:C4"/>
    <mergeCell ref="I3:J3"/>
    <mergeCell ref="O6:O7"/>
    <mergeCell ref="D6:D7"/>
    <mergeCell ref="M4:O4"/>
    <mergeCell ref="K3:L3"/>
    <mergeCell ref="G3:H3"/>
    <mergeCell ref="D3:E3"/>
    <mergeCell ref="A1:P1"/>
    <mergeCell ref="A2:P2"/>
    <mergeCell ref="N5:O5"/>
    <mergeCell ref="G6:M6"/>
    <mergeCell ref="N6:N7"/>
    <mergeCell ref="A6:A7"/>
    <mergeCell ref="D4:E4"/>
    <mergeCell ref="B6:B7"/>
    <mergeCell ref="E6:E7"/>
    <mergeCell ref="F6:F7"/>
  </mergeCells>
  <conditionalFormatting sqref="N8:N45">
    <cfRule type="cellIs" dxfId="41" priority="3" stopIfTrue="1" operator="greaterThan">
      <formula>776</formula>
    </cfRule>
    <cfRule type="cellIs" dxfId="40" priority="4" stopIfTrue="1" operator="greaterThan">
      <formula>777</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10.5703125" style="70" bestFit="1" customWidth="1"/>
    <col min="4" max="4" width="17.5703125" style="71" bestFit="1" customWidth="1"/>
    <col min="5" max="5" width="25.42578125" style="70" customWidth="1"/>
    <col min="6" max="6" width="30.14062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34.5" customHeight="1">
      <c r="A3" s="612" t="s">
        <v>100</v>
      </c>
      <c r="B3" s="612"/>
      <c r="C3" s="612"/>
      <c r="D3" s="613" t="s">
        <v>1083</v>
      </c>
      <c r="E3" s="613"/>
      <c r="F3" s="262"/>
      <c r="G3" s="614" t="s">
        <v>514</v>
      </c>
      <c r="H3" s="614"/>
      <c r="I3" s="618" t="s">
        <v>1280</v>
      </c>
      <c r="J3" s="618"/>
      <c r="K3" s="615" t="s">
        <v>633</v>
      </c>
      <c r="L3" s="615"/>
      <c r="M3" s="617" t="s">
        <v>1350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2221</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417" customFormat="1" ht="69" customHeight="1">
      <c r="A8" s="408">
        <v>1</v>
      </c>
      <c r="B8" s="409" t="s">
        <v>1121</v>
      </c>
      <c r="C8" s="410">
        <v>883</v>
      </c>
      <c r="D8" s="411" t="s">
        <v>2014</v>
      </c>
      <c r="E8" s="412" t="s">
        <v>2015</v>
      </c>
      <c r="F8" s="412" t="s">
        <v>1999</v>
      </c>
      <c r="G8" s="413">
        <v>4237</v>
      </c>
      <c r="H8" s="413">
        <v>4852</v>
      </c>
      <c r="I8" s="413" t="s">
        <v>2241</v>
      </c>
      <c r="J8" s="413">
        <v>4852</v>
      </c>
      <c r="K8" s="413"/>
      <c r="L8" s="413"/>
      <c r="M8" s="413"/>
      <c r="N8" s="469">
        <v>4852</v>
      </c>
      <c r="O8" s="470"/>
      <c r="P8" s="414"/>
      <c r="Q8" s="415">
        <v>219</v>
      </c>
      <c r="R8" s="416">
        <v>8</v>
      </c>
    </row>
    <row r="9" spans="1:18" s="417" customFormat="1" ht="69" customHeight="1">
      <c r="A9" s="408">
        <v>2</v>
      </c>
      <c r="B9" s="409" t="s">
        <v>1122</v>
      </c>
      <c r="C9" s="410">
        <v>789</v>
      </c>
      <c r="D9" s="411">
        <v>34378</v>
      </c>
      <c r="E9" s="412" t="s">
        <v>1895</v>
      </c>
      <c r="F9" s="412" t="s">
        <v>1887</v>
      </c>
      <c r="G9" s="413">
        <v>3953</v>
      </c>
      <c r="H9" s="413">
        <v>4185</v>
      </c>
      <c r="I9" s="413" t="s">
        <v>2240</v>
      </c>
      <c r="J9" s="413">
        <v>4185</v>
      </c>
      <c r="K9" s="413"/>
      <c r="L9" s="413"/>
      <c r="M9" s="413"/>
      <c r="N9" s="469">
        <v>4185</v>
      </c>
      <c r="O9" s="470"/>
      <c r="P9" s="414"/>
      <c r="Q9" s="415">
        <v>227</v>
      </c>
      <c r="R9" s="416">
        <v>9</v>
      </c>
    </row>
    <row r="10" spans="1:18" s="417" customFormat="1" ht="69" customHeight="1">
      <c r="A10" s="408">
        <v>3</v>
      </c>
      <c r="B10" s="409" t="s">
        <v>1123</v>
      </c>
      <c r="C10" s="410">
        <v>716</v>
      </c>
      <c r="D10" s="411">
        <v>34427</v>
      </c>
      <c r="E10" s="412" t="s">
        <v>1823</v>
      </c>
      <c r="F10" s="412" t="s">
        <v>1816</v>
      </c>
      <c r="G10" s="413" t="s">
        <v>2240</v>
      </c>
      <c r="H10" s="413">
        <v>4121</v>
      </c>
      <c r="I10" s="413" t="s">
        <v>2240</v>
      </c>
      <c r="J10" s="413">
        <v>4121</v>
      </c>
      <c r="K10" s="413"/>
      <c r="L10" s="413"/>
      <c r="M10" s="413"/>
      <c r="N10" s="469">
        <v>4121</v>
      </c>
      <c r="O10" s="470"/>
      <c r="P10" s="414"/>
      <c r="Q10" s="415">
        <v>235</v>
      </c>
      <c r="R10" s="416">
        <v>10</v>
      </c>
    </row>
    <row r="11" spans="1:18" s="417" customFormat="1" ht="69" customHeight="1">
      <c r="A11" s="408">
        <v>4</v>
      </c>
      <c r="B11" s="409" t="s">
        <v>1124</v>
      </c>
      <c r="C11" s="410">
        <v>1015</v>
      </c>
      <c r="D11" s="411">
        <v>34823</v>
      </c>
      <c r="E11" s="412" t="s">
        <v>2100</v>
      </c>
      <c r="F11" s="471" t="s">
        <v>2076</v>
      </c>
      <c r="G11" s="413" t="s">
        <v>2240</v>
      </c>
      <c r="H11" s="413">
        <v>3582</v>
      </c>
      <c r="I11" s="413">
        <v>3895</v>
      </c>
      <c r="J11" s="413">
        <v>3895</v>
      </c>
      <c r="K11" s="413">
        <v>3875</v>
      </c>
      <c r="L11" s="413"/>
      <c r="M11" s="413"/>
      <c r="N11" s="469">
        <v>3895</v>
      </c>
      <c r="O11" s="470"/>
      <c r="P11" s="414"/>
      <c r="Q11" s="415">
        <v>243</v>
      </c>
      <c r="R11" s="416">
        <v>11</v>
      </c>
    </row>
    <row r="12" spans="1:18" s="417" customFormat="1" ht="69" customHeight="1">
      <c r="A12" s="408">
        <v>5</v>
      </c>
      <c r="B12" s="409" t="s">
        <v>1125</v>
      </c>
      <c r="C12" s="410">
        <v>1016</v>
      </c>
      <c r="D12" s="411">
        <v>34568</v>
      </c>
      <c r="E12" s="412" t="s">
        <v>2099</v>
      </c>
      <c r="F12" s="471" t="s">
        <v>2076</v>
      </c>
      <c r="G12" s="413">
        <v>3280</v>
      </c>
      <c r="H12" s="413">
        <v>3274</v>
      </c>
      <c r="I12" s="413" t="s">
        <v>2240</v>
      </c>
      <c r="J12" s="413">
        <v>3280</v>
      </c>
      <c r="K12" s="413">
        <v>3528</v>
      </c>
      <c r="L12" s="413"/>
      <c r="M12" s="413"/>
      <c r="N12" s="469">
        <v>3528</v>
      </c>
      <c r="O12" s="470"/>
      <c r="P12" s="414"/>
      <c r="Q12" s="415">
        <v>251</v>
      </c>
      <c r="R12" s="416">
        <v>12</v>
      </c>
    </row>
    <row r="13" spans="1:18" s="417" customFormat="1" ht="69" customHeight="1">
      <c r="A13" s="408">
        <v>6</v>
      </c>
      <c r="B13" s="409" t="s">
        <v>1126</v>
      </c>
      <c r="C13" s="410">
        <v>861</v>
      </c>
      <c r="D13" s="411">
        <v>33487</v>
      </c>
      <c r="E13" s="412" t="s">
        <v>1990</v>
      </c>
      <c r="F13" s="412" t="s">
        <v>1986</v>
      </c>
      <c r="G13" s="413">
        <v>3246</v>
      </c>
      <c r="H13" s="413" t="s">
        <v>2240</v>
      </c>
      <c r="I13" s="413" t="s">
        <v>2240</v>
      </c>
      <c r="J13" s="413">
        <v>3246</v>
      </c>
      <c r="K13" s="413"/>
      <c r="L13" s="413"/>
      <c r="M13" s="413"/>
      <c r="N13" s="469">
        <v>3246</v>
      </c>
      <c r="O13" s="470"/>
      <c r="P13" s="414"/>
      <c r="Q13" s="415">
        <v>259</v>
      </c>
      <c r="R13" s="416">
        <v>13</v>
      </c>
    </row>
    <row r="14" spans="1:18" s="417" customFormat="1" ht="69" customHeight="1">
      <c r="A14" s="408">
        <v>7</v>
      </c>
      <c r="B14" s="409" t="s">
        <v>1127</v>
      </c>
      <c r="C14" s="410">
        <v>667</v>
      </c>
      <c r="D14" s="411">
        <v>34231</v>
      </c>
      <c r="E14" s="412" t="s">
        <v>1762</v>
      </c>
      <c r="F14" s="412" t="s">
        <v>1756</v>
      </c>
      <c r="G14" s="413">
        <v>3143</v>
      </c>
      <c r="H14" s="413">
        <v>3240</v>
      </c>
      <c r="I14" s="413">
        <v>3052</v>
      </c>
      <c r="J14" s="413">
        <v>3240</v>
      </c>
      <c r="K14" s="413"/>
      <c r="L14" s="413"/>
      <c r="M14" s="413"/>
      <c r="N14" s="469">
        <v>3240</v>
      </c>
      <c r="O14" s="470"/>
      <c r="P14" s="414"/>
      <c r="Q14" s="415">
        <v>267</v>
      </c>
      <c r="R14" s="416">
        <v>14</v>
      </c>
    </row>
    <row r="15" spans="1:18" s="417" customFormat="1" ht="69" customHeight="1">
      <c r="A15" s="408">
        <v>8</v>
      </c>
      <c r="B15" s="409" t="s">
        <v>1128</v>
      </c>
      <c r="C15" s="410">
        <v>687</v>
      </c>
      <c r="D15" s="411">
        <v>0</v>
      </c>
      <c r="E15" s="412" t="s">
        <v>1780</v>
      </c>
      <c r="F15" s="412" t="s">
        <v>1772</v>
      </c>
      <c r="G15" s="413">
        <v>2549</v>
      </c>
      <c r="H15" s="413" t="s">
        <v>2240</v>
      </c>
      <c r="I15" s="413">
        <v>3143</v>
      </c>
      <c r="J15" s="413">
        <v>3143</v>
      </c>
      <c r="K15" s="413"/>
      <c r="L15" s="413"/>
      <c r="M15" s="413"/>
      <c r="N15" s="469">
        <v>3143</v>
      </c>
      <c r="O15" s="470"/>
      <c r="P15" s="414"/>
      <c r="Q15" s="415">
        <v>275</v>
      </c>
      <c r="R15" s="416">
        <v>15</v>
      </c>
    </row>
    <row r="16" spans="1:18" s="417" customFormat="1" ht="69" customHeight="1">
      <c r="A16" s="408">
        <v>9</v>
      </c>
      <c r="B16" s="409" t="s">
        <v>1129</v>
      </c>
      <c r="C16" s="410">
        <v>502</v>
      </c>
      <c r="D16" s="411">
        <v>35220</v>
      </c>
      <c r="E16" s="412" t="s">
        <v>2034</v>
      </c>
      <c r="F16" s="412" t="s">
        <v>2029</v>
      </c>
      <c r="G16" s="413">
        <v>2584</v>
      </c>
      <c r="H16" s="413">
        <v>3087</v>
      </c>
      <c r="I16" s="413" t="s">
        <v>2241</v>
      </c>
      <c r="J16" s="413">
        <v>3087</v>
      </c>
      <c r="K16" s="413"/>
      <c r="L16" s="413"/>
      <c r="M16" s="413"/>
      <c r="N16" s="469">
        <v>3087</v>
      </c>
      <c r="O16" s="470"/>
      <c r="P16" s="414"/>
      <c r="Q16" s="415">
        <v>281</v>
      </c>
      <c r="R16" s="416">
        <v>16</v>
      </c>
    </row>
    <row r="17" spans="1:18" s="417" customFormat="1" ht="69" customHeight="1">
      <c r="A17" s="408">
        <v>10</v>
      </c>
      <c r="B17" s="409" t="s">
        <v>1130</v>
      </c>
      <c r="C17" s="410">
        <v>819</v>
      </c>
      <c r="D17" s="411">
        <v>34733</v>
      </c>
      <c r="E17" s="412" t="s">
        <v>1951</v>
      </c>
      <c r="F17" s="412" t="s">
        <v>1948</v>
      </c>
      <c r="G17" s="413">
        <v>2959</v>
      </c>
      <c r="H17" s="413">
        <v>3071</v>
      </c>
      <c r="I17" s="413" t="s">
        <v>2240</v>
      </c>
      <c r="J17" s="413">
        <v>3071</v>
      </c>
      <c r="K17" s="413"/>
      <c r="L17" s="413"/>
      <c r="M17" s="413"/>
      <c r="N17" s="469">
        <v>3071</v>
      </c>
      <c r="O17" s="470"/>
      <c r="P17" s="414"/>
      <c r="Q17" s="415">
        <v>287</v>
      </c>
      <c r="R17" s="416">
        <v>17</v>
      </c>
    </row>
    <row r="18" spans="1:18" s="417" customFormat="1" ht="69" customHeight="1">
      <c r="A18" s="408">
        <v>11</v>
      </c>
      <c r="B18" s="409" t="s">
        <v>1131</v>
      </c>
      <c r="C18" s="410">
        <v>633</v>
      </c>
      <c r="D18" s="411">
        <v>34921</v>
      </c>
      <c r="E18" s="412" t="s">
        <v>1727</v>
      </c>
      <c r="F18" s="412" t="s">
        <v>1719</v>
      </c>
      <c r="G18" s="413">
        <v>2844</v>
      </c>
      <c r="H18" s="413">
        <v>2991</v>
      </c>
      <c r="I18" s="413" t="s">
        <v>2240</v>
      </c>
      <c r="J18" s="413">
        <v>2991</v>
      </c>
      <c r="K18" s="413"/>
      <c r="L18" s="413"/>
      <c r="M18" s="413"/>
      <c r="N18" s="469">
        <v>2991</v>
      </c>
      <c r="O18" s="470"/>
      <c r="P18" s="414"/>
      <c r="Q18" s="415">
        <v>293</v>
      </c>
      <c r="R18" s="416">
        <v>18</v>
      </c>
    </row>
    <row r="19" spans="1:18" s="417" customFormat="1" ht="69" customHeight="1">
      <c r="A19" s="408">
        <v>12</v>
      </c>
      <c r="B19" s="409" t="s">
        <v>1132</v>
      </c>
      <c r="C19" s="410">
        <v>793</v>
      </c>
      <c r="D19" s="411">
        <v>34278</v>
      </c>
      <c r="E19" s="412" t="s">
        <v>1909</v>
      </c>
      <c r="F19" s="412" t="s">
        <v>1903</v>
      </c>
      <c r="G19" s="413">
        <v>2528</v>
      </c>
      <c r="H19" s="413" t="s">
        <v>2240</v>
      </c>
      <c r="I19" s="413">
        <v>2470</v>
      </c>
      <c r="J19" s="413">
        <v>2528</v>
      </c>
      <c r="K19" s="413"/>
      <c r="L19" s="413"/>
      <c r="M19" s="413"/>
      <c r="N19" s="469">
        <v>2528</v>
      </c>
      <c r="O19" s="470"/>
      <c r="P19" s="414"/>
      <c r="Q19" s="415">
        <v>299</v>
      </c>
      <c r="R19" s="416">
        <v>19</v>
      </c>
    </row>
    <row r="20" spans="1:18" s="417" customFormat="1" ht="69" customHeight="1">
      <c r="A20" s="408">
        <v>13</v>
      </c>
      <c r="B20" s="409" t="s">
        <v>1133</v>
      </c>
      <c r="C20" s="410">
        <v>736</v>
      </c>
      <c r="D20" s="411">
        <v>34919</v>
      </c>
      <c r="E20" s="412" t="s">
        <v>1839</v>
      </c>
      <c r="F20" s="412" t="s">
        <v>1832</v>
      </c>
      <c r="G20" s="413">
        <v>2148</v>
      </c>
      <c r="H20" s="413" t="s">
        <v>2240</v>
      </c>
      <c r="I20" s="413">
        <v>2375</v>
      </c>
      <c r="J20" s="413">
        <v>2375</v>
      </c>
      <c r="K20" s="413"/>
      <c r="L20" s="413"/>
      <c r="M20" s="413"/>
      <c r="N20" s="469">
        <v>2375</v>
      </c>
      <c r="O20" s="470"/>
      <c r="P20" s="414"/>
      <c r="Q20" s="415">
        <v>305</v>
      </c>
      <c r="R20" s="416">
        <v>20</v>
      </c>
    </row>
    <row r="21" spans="1:18" s="417" customFormat="1" ht="69" customHeight="1">
      <c r="A21" s="408">
        <v>14</v>
      </c>
      <c r="B21" s="409" t="s">
        <v>1134</v>
      </c>
      <c r="C21" s="410">
        <v>706</v>
      </c>
      <c r="D21" s="411">
        <v>35190</v>
      </c>
      <c r="E21" s="412" t="s">
        <v>1802</v>
      </c>
      <c r="F21" s="412" t="s">
        <v>1795</v>
      </c>
      <c r="G21" s="413" t="s">
        <v>2240</v>
      </c>
      <c r="H21" s="413">
        <v>2266</v>
      </c>
      <c r="I21" s="413">
        <v>2245</v>
      </c>
      <c r="J21" s="413">
        <v>2266</v>
      </c>
      <c r="K21" s="413"/>
      <c r="L21" s="413"/>
      <c r="M21" s="413"/>
      <c r="N21" s="469">
        <v>2266</v>
      </c>
      <c r="O21" s="470"/>
      <c r="P21" s="414"/>
      <c r="Q21" s="415"/>
      <c r="R21" s="416"/>
    </row>
    <row r="22" spans="1:18" s="417" customFormat="1" ht="69" customHeight="1">
      <c r="A22" s="408">
        <v>15</v>
      </c>
      <c r="B22" s="409" t="s">
        <v>1135</v>
      </c>
      <c r="C22" s="410">
        <v>744</v>
      </c>
      <c r="D22" s="411">
        <v>35084</v>
      </c>
      <c r="E22" s="412" t="s">
        <v>1854</v>
      </c>
      <c r="F22" s="412" t="s">
        <v>1849</v>
      </c>
      <c r="G22" s="413" t="s">
        <v>2240</v>
      </c>
      <c r="H22" s="413">
        <v>1275</v>
      </c>
      <c r="I22" s="413">
        <v>1572</v>
      </c>
      <c r="J22" s="413">
        <v>1572</v>
      </c>
      <c r="K22" s="413"/>
      <c r="L22" s="413"/>
      <c r="M22" s="413"/>
      <c r="N22" s="469">
        <v>1572</v>
      </c>
      <c r="O22" s="470"/>
      <c r="P22" s="414"/>
      <c r="Q22" s="415"/>
      <c r="R22" s="416"/>
    </row>
    <row r="23" spans="1:18" s="417" customFormat="1" ht="69" customHeight="1">
      <c r="A23" s="408">
        <v>16</v>
      </c>
      <c r="B23" s="409" t="s">
        <v>1136</v>
      </c>
      <c r="C23" s="410">
        <v>775</v>
      </c>
      <c r="D23" s="411">
        <v>33342</v>
      </c>
      <c r="E23" s="412" t="s">
        <v>1880</v>
      </c>
      <c r="F23" s="412" t="s">
        <v>1874</v>
      </c>
      <c r="G23" s="413">
        <v>1518</v>
      </c>
      <c r="H23" s="413">
        <v>1449</v>
      </c>
      <c r="I23" s="413" t="s">
        <v>2240</v>
      </c>
      <c r="J23" s="413">
        <v>1518</v>
      </c>
      <c r="K23" s="413"/>
      <c r="L23" s="413"/>
      <c r="M23" s="413"/>
      <c r="N23" s="469">
        <v>1518</v>
      </c>
      <c r="O23" s="470"/>
      <c r="P23" s="414"/>
      <c r="Q23" s="415"/>
      <c r="R23" s="416"/>
    </row>
    <row r="24" spans="1:18" s="67" customFormat="1" ht="36.75" customHeight="1">
      <c r="A24" s="76">
        <v>17</v>
      </c>
      <c r="B24" s="77" t="s">
        <v>1137</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1138</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1139</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1140</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1141</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1142</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1143</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1144</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1145</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1146</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1147</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1148</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1149</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1150</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1151</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1152</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1153</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1154</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1155</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1156</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1157</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39" priority="1" stopIfTrue="1" operator="greaterThan">
      <formula>5699</formula>
    </cfRule>
    <cfRule type="cellIs" dxfId="38" priority="2" stopIfTrue="1" operator="greaterThan">
      <formula>5700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6.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6.42578125" style="71" bestFit="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2289</v>
      </c>
      <c r="E3" s="613"/>
      <c r="F3" s="262"/>
      <c r="G3" s="614" t="s">
        <v>514</v>
      </c>
      <c r="H3" s="614"/>
      <c r="I3" s="618" t="s">
        <v>1280</v>
      </c>
      <c r="J3" s="618"/>
      <c r="K3" s="615" t="s">
        <v>633</v>
      </c>
      <c r="L3" s="615"/>
      <c r="M3" s="617" t="s">
        <v>1350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2222</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60">
        <v>1</v>
      </c>
      <c r="H7" s="260">
        <v>2</v>
      </c>
      <c r="I7" s="260">
        <v>3</v>
      </c>
      <c r="J7" s="261" t="s">
        <v>347</v>
      </c>
      <c r="K7" s="260">
        <v>4</v>
      </c>
      <c r="L7" s="260">
        <v>5</v>
      </c>
      <c r="M7" s="260">
        <v>6</v>
      </c>
      <c r="N7" s="625"/>
      <c r="O7" s="625"/>
      <c r="P7" s="625"/>
      <c r="Q7" s="198">
        <v>211</v>
      </c>
      <c r="R7" s="197">
        <v>7</v>
      </c>
    </row>
    <row r="8" spans="1:18" s="417" customFormat="1" ht="69.75" customHeight="1">
      <c r="A8" s="408">
        <v>1</v>
      </c>
      <c r="B8" s="409" t="s">
        <v>1084</v>
      </c>
      <c r="C8" s="410">
        <v>450</v>
      </c>
      <c r="D8" s="411">
        <v>34849</v>
      </c>
      <c r="E8" s="412" t="s">
        <v>2063</v>
      </c>
      <c r="F8" s="412" t="s">
        <v>2062</v>
      </c>
      <c r="G8" s="413">
        <v>4237</v>
      </c>
      <c r="H8" s="413" t="s">
        <v>2241</v>
      </c>
      <c r="I8" s="413" t="s">
        <v>2241</v>
      </c>
      <c r="J8" s="413">
        <v>4237</v>
      </c>
      <c r="K8" s="413"/>
      <c r="L8" s="413"/>
      <c r="M8" s="413"/>
      <c r="N8" s="469">
        <v>4237</v>
      </c>
      <c r="O8" s="410"/>
      <c r="P8" s="414"/>
      <c r="Q8" s="415">
        <v>219</v>
      </c>
      <c r="R8" s="416">
        <v>8</v>
      </c>
    </row>
    <row r="9" spans="1:18" s="417" customFormat="1" ht="69.75" customHeight="1">
      <c r="A9" s="408">
        <v>2</v>
      </c>
      <c r="B9" s="409" t="s">
        <v>1085</v>
      </c>
      <c r="C9" s="410">
        <v>854</v>
      </c>
      <c r="D9" s="411">
        <v>32929</v>
      </c>
      <c r="E9" s="412" t="s">
        <v>1979</v>
      </c>
      <c r="F9" s="412" t="s">
        <v>1973</v>
      </c>
      <c r="G9" s="413">
        <v>3269</v>
      </c>
      <c r="H9" s="413">
        <v>3784</v>
      </c>
      <c r="I9" s="413" t="s">
        <v>2241</v>
      </c>
      <c r="J9" s="413">
        <v>3784</v>
      </c>
      <c r="K9" s="413"/>
      <c r="L9" s="413"/>
      <c r="M9" s="413"/>
      <c r="N9" s="469">
        <v>3784</v>
      </c>
      <c r="O9" s="410"/>
      <c r="P9" s="414"/>
      <c r="Q9" s="415">
        <v>227</v>
      </c>
      <c r="R9" s="416">
        <v>9</v>
      </c>
    </row>
    <row r="10" spans="1:18" s="417" customFormat="1" ht="69.75" customHeight="1">
      <c r="A10" s="408">
        <v>3</v>
      </c>
      <c r="B10" s="409" t="s">
        <v>1086</v>
      </c>
      <c r="C10" s="410">
        <v>595</v>
      </c>
      <c r="D10" s="411">
        <v>31866</v>
      </c>
      <c r="E10" s="412" t="s">
        <v>1682</v>
      </c>
      <c r="F10" s="412" t="s">
        <v>1677</v>
      </c>
      <c r="G10" s="413" t="s">
        <v>2240</v>
      </c>
      <c r="H10" s="413">
        <v>3696</v>
      </c>
      <c r="I10" s="413" t="s">
        <v>2241</v>
      </c>
      <c r="J10" s="413">
        <v>3696</v>
      </c>
      <c r="K10" s="413"/>
      <c r="L10" s="413"/>
      <c r="M10" s="413"/>
      <c r="N10" s="469">
        <v>3696</v>
      </c>
      <c r="O10" s="410"/>
      <c r="P10" s="414"/>
      <c r="Q10" s="415">
        <v>235</v>
      </c>
      <c r="R10" s="416">
        <v>10</v>
      </c>
    </row>
    <row r="11" spans="1:18" s="417" customFormat="1" ht="69.75" customHeight="1">
      <c r="A11" s="408">
        <v>4</v>
      </c>
      <c r="B11" s="409" t="s">
        <v>1087</v>
      </c>
      <c r="C11" s="410">
        <v>834</v>
      </c>
      <c r="D11" s="411">
        <v>34731</v>
      </c>
      <c r="E11" s="412" t="s">
        <v>1965</v>
      </c>
      <c r="F11" s="412" t="s">
        <v>1962</v>
      </c>
      <c r="G11" s="413">
        <v>3606</v>
      </c>
      <c r="H11" s="413" t="s">
        <v>2241</v>
      </c>
      <c r="I11" s="413" t="s">
        <v>2241</v>
      </c>
      <c r="J11" s="413">
        <v>3606</v>
      </c>
      <c r="K11" s="413"/>
      <c r="L11" s="413"/>
      <c r="M11" s="413"/>
      <c r="N11" s="469">
        <v>3606</v>
      </c>
      <c r="O11" s="410"/>
      <c r="P11" s="414"/>
      <c r="Q11" s="415">
        <v>243</v>
      </c>
      <c r="R11" s="416">
        <v>11</v>
      </c>
    </row>
    <row r="12" spans="1:18" s="417" customFormat="1" ht="69.75" customHeight="1">
      <c r="A12" s="408">
        <v>5</v>
      </c>
      <c r="B12" s="409" t="s">
        <v>1088</v>
      </c>
      <c r="C12" s="410">
        <v>759</v>
      </c>
      <c r="D12" s="411">
        <v>33822</v>
      </c>
      <c r="E12" s="412" t="s">
        <v>1865</v>
      </c>
      <c r="F12" s="412" t="s">
        <v>1858</v>
      </c>
      <c r="G12" s="413">
        <v>3593</v>
      </c>
      <c r="H12" s="413" t="s">
        <v>2241</v>
      </c>
      <c r="I12" s="413" t="s">
        <v>2241</v>
      </c>
      <c r="J12" s="413">
        <v>3593</v>
      </c>
      <c r="K12" s="413"/>
      <c r="L12" s="413"/>
      <c r="M12" s="413"/>
      <c r="N12" s="469">
        <v>3593</v>
      </c>
      <c r="O12" s="410"/>
      <c r="P12" s="414"/>
      <c r="Q12" s="415">
        <v>251</v>
      </c>
      <c r="R12" s="416">
        <v>12</v>
      </c>
    </row>
    <row r="13" spans="1:18" s="417" customFormat="1" ht="69.75" customHeight="1">
      <c r="A13" s="408">
        <v>6</v>
      </c>
      <c r="B13" s="409" t="s">
        <v>1089</v>
      </c>
      <c r="C13" s="410">
        <v>552</v>
      </c>
      <c r="D13" s="411">
        <v>34337</v>
      </c>
      <c r="E13" s="412" t="s">
        <v>1655</v>
      </c>
      <c r="F13" s="412" t="s">
        <v>1648</v>
      </c>
      <c r="G13" s="413">
        <v>3047</v>
      </c>
      <c r="H13" s="413" t="s">
        <v>2240</v>
      </c>
      <c r="I13" s="413" t="s">
        <v>2240</v>
      </c>
      <c r="J13" s="413">
        <v>3047</v>
      </c>
      <c r="K13" s="413"/>
      <c r="L13" s="413"/>
      <c r="M13" s="413"/>
      <c r="N13" s="469">
        <v>3047</v>
      </c>
      <c r="O13" s="410"/>
      <c r="P13" s="414"/>
      <c r="Q13" s="415">
        <v>259</v>
      </c>
      <c r="R13" s="416">
        <v>13</v>
      </c>
    </row>
    <row r="14" spans="1:18" s="417" customFormat="1" ht="69.75" customHeight="1">
      <c r="A14" s="408">
        <v>7</v>
      </c>
      <c r="B14" s="409" t="s">
        <v>1090</v>
      </c>
      <c r="C14" s="410">
        <v>649</v>
      </c>
      <c r="D14" s="411">
        <v>34198</v>
      </c>
      <c r="E14" s="412" t="s">
        <v>1752</v>
      </c>
      <c r="F14" s="412" t="s">
        <v>1744</v>
      </c>
      <c r="G14" s="413" t="s">
        <v>2240</v>
      </c>
      <c r="H14" s="413">
        <v>2818</v>
      </c>
      <c r="I14" s="413">
        <v>2823</v>
      </c>
      <c r="J14" s="413">
        <v>2823</v>
      </c>
      <c r="K14" s="413"/>
      <c r="L14" s="413"/>
      <c r="M14" s="413"/>
      <c r="N14" s="469">
        <v>2823</v>
      </c>
      <c r="O14" s="410"/>
      <c r="P14" s="414"/>
      <c r="Q14" s="415">
        <v>267</v>
      </c>
      <c r="R14" s="416">
        <v>14</v>
      </c>
    </row>
    <row r="15" spans="1:18" s="417" customFormat="1" ht="69.75" customHeight="1">
      <c r="A15" s="408">
        <v>8</v>
      </c>
      <c r="B15" s="409" t="s">
        <v>1091</v>
      </c>
      <c r="C15" s="410">
        <v>644</v>
      </c>
      <c r="D15" s="411">
        <v>34707</v>
      </c>
      <c r="E15" s="412" t="s">
        <v>1739</v>
      </c>
      <c r="F15" s="412" t="s">
        <v>1732</v>
      </c>
      <c r="G15" s="413">
        <v>2453</v>
      </c>
      <c r="H15" s="413" t="s">
        <v>2240</v>
      </c>
      <c r="I15" s="413" t="s">
        <v>2240</v>
      </c>
      <c r="J15" s="413">
        <v>2453</v>
      </c>
      <c r="K15" s="413"/>
      <c r="L15" s="413"/>
      <c r="M15" s="413"/>
      <c r="N15" s="469">
        <v>2453</v>
      </c>
      <c r="O15" s="410"/>
      <c r="P15" s="414"/>
      <c r="Q15" s="415">
        <v>275</v>
      </c>
      <c r="R15" s="416">
        <v>15</v>
      </c>
    </row>
    <row r="16" spans="1:18" s="417" customFormat="1" ht="69.75" customHeight="1">
      <c r="A16" s="408">
        <v>9</v>
      </c>
      <c r="B16" s="409" t="s">
        <v>1092</v>
      </c>
      <c r="C16" s="410">
        <v>527</v>
      </c>
      <c r="D16" s="411">
        <v>34547</v>
      </c>
      <c r="E16" s="412" t="s">
        <v>2048</v>
      </c>
      <c r="F16" s="412" t="s">
        <v>2040</v>
      </c>
      <c r="G16" s="413">
        <v>2424</v>
      </c>
      <c r="H16" s="413" t="s">
        <v>2240</v>
      </c>
      <c r="I16" s="413">
        <v>2298</v>
      </c>
      <c r="J16" s="413">
        <v>2424</v>
      </c>
      <c r="K16" s="413"/>
      <c r="L16" s="413"/>
      <c r="M16" s="413"/>
      <c r="N16" s="469">
        <v>2424</v>
      </c>
      <c r="O16" s="410"/>
      <c r="P16" s="414"/>
      <c r="Q16" s="415">
        <v>281</v>
      </c>
      <c r="R16" s="416">
        <v>16</v>
      </c>
    </row>
    <row r="17" spans="1:18" s="417" customFormat="1" ht="69.75" customHeight="1">
      <c r="A17" s="408">
        <v>10</v>
      </c>
      <c r="B17" s="409" t="s">
        <v>1093</v>
      </c>
      <c r="C17" s="410">
        <v>809</v>
      </c>
      <c r="D17" s="411" t="s">
        <v>1929</v>
      </c>
      <c r="E17" s="412" t="s">
        <v>1930</v>
      </c>
      <c r="F17" s="412" t="s">
        <v>1918</v>
      </c>
      <c r="G17" s="413">
        <v>2078</v>
      </c>
      <c r="H17" s="413">
        <v>1827</v>
      </c>
      <c r="I17" s="413" t="s">
        <v>2240</v>
      </c>
      <c r="J17" s="413">
        <v>2078</v>
      </c>
      <c r="K17" s="413"/>
      <c r="L17" s="413"/>
      <c r="M17" s="413"/>
      <c r="N17" s="469">
        <v>2078</v>
      </c>
      <c r="O17" s="410"/>
      <c r="P17" s="414"/>
      <c r="Q17" s="415">
        <v>287</v>
      </c>
      <c r="R17" s="416">
        <v>17</v>
      </c>
    </row>
    <row r="18" spans="1:18" s="417" customFormat="1" ht="69.75" customHeight="1">
      <c r="A18" s="408">
        <v>11</v>
      </c>
      <c r="B18" s="409" t="s">
        <v>1094</v>
      </c>
      <c r="C18" s="410">
        <v>866</v>
      </c>
      <c r="D18" s="411">
        <v>34140</v>
      </c>
      <c r="E18" s="412" t="s">
        <v>1992</v>
      </c>
      <c r="F18" s="471" t="s">
        <v>2081</v>
      </c>
      <c r="G18" s="413">
        <v>1958</v>
      </c>
      <c r="H18" s="413">
        <v>1852</v>
      </c>
      <c r="I18" s="413">
        <v>1936</v>
      </c>
      <c r="J18" s="413">
        <v>1958</v>
      </c>
      <c r="K18" s="413">
        <v>2073</v>
      </c>
      <c r="L18" s="413"/>
      <c r="M18" s="413"/>
      <c r="N18" s="469">
        <v>2073</v>
      </c>
      <c r="O18" s="410"/>
      <c r="P18" s="414"/>
      <c r="Q18" s="415">
        <v>293</v>
      </c>
      <c r="R18" s="416">
        <v>18</v>
      </c>
    </row>
    <row r="19" spans="1:18" s="417" customFormat="1" ht="69.75" customHeight="1">
      <c r="A19" s="408">
        <v>12</v>
      </c>
      <c r="B19" s="409" t="s">
        <v>1095</v>
      </c>
      <c r="C19" s="410">
        <v>601</v>
      </c>
      <c r="D19" s="411">
        <v>33697</v>
      </c>
      <c r="E19" s="412" t="s">
        <v>1697</v>
      </c>
      <c r="F19" s="412" t="s">
        <v>1691</v>
      </c>
      <c r="G19" s="413" t="s">
        <v>2240</v>
      </c>
      <c r="H19" s="413">
        <v>1887</v>
      </c>
      <c r="I19" s="413">
        <v>1918</v>
      </c>
      <c r="J19" s="413">
        <v>1918</v>
      </c>
      <c r="K19" s="413"/>
      <c r="L19" s="413"/>
      <c r="M19" s="413"/>
      <c r="N19" s="469">
        <v>1918</v>
      </c>
      <c r="O19" s="410"/>
      <c r="P19" s="414"/>
      <c r="Q19" s="415">
        <v>299</v>
      </c>
      <c r="R19" s="416">
        <v>19</v>
      </c>
    </row>
    <row r="20" spans="1:18" s="417" customFormat="1" ht="69.75" customHeight="1">
      <c r="A20" s="408">
        <v>13</v>
      </c>
      <c r="B20" s="409" t="s">
        <v>1096</v>
      </c>
      <c r="C20" s="410">
        <v>548</v>
      </c>
      <c r="D20" s="411">
        <v>34336</v>
      </c>
      <c r="E20" s="412" t="s">
        <v>2059</v>
      </c>
      <c r="F20" s="412" t="s">
        <v>2054</v>
      </c>
      <c r="G20" s="413" t="s">
        <v>2240</v>
      </c>
      <c r="H20" s="413" t="s">
        <v>2240</v>
      </c>
      <c r="I20" s="413">
        <v>1539</v>
      </c>
      <c r="J20" s="413">
        <v>1539</v>
      </c>
      <c r="K20" s="413"/>
      <c r="L20" s="413"/>
      <c r="M20" s="413"/>
      <c r="N20" s="469">
        <v>1539</v>
      </c>
      <c r="O20" s="410"/>
      <c r="P20" s="414"/>
      <c r="Q20" s="415">
        <v>305</v>
      </c>
      <c r="R20" s="416">
        <v>20</v>
      </c>
    </row>
    <row r="21" spans="1:18" s="417" customFormat="1" ht="69.75" customHeight="1">
      <c r="A21" s="408">
        <v>14</v>
      </c>
      <c r="B21" s="409" t="s">
        <v>1097</v>
      </c>
      <c r="C21" s="410">
        <v>572</v>
      </c>
      <c r="D21" s="411">
        <v>34336</v>
      </c>
      <c r="E21" s="412" t="s">
        <v>1671</v>
      </c>
      <c r="F21" s="412" t="s">
        <v>1665</v>
      </c>
      <c r="G21" s="413">
        <v>1401</v>
      </c>
      <c r="H21" s="413" t="s">
        <v>2240</v>
      </c>
      <c r="I21" s="413" t="s">
        <v>2240</v>
      </c>
      <c r="J21" s="413">
        <v>1401</v>
      </c>
      <c r="K21" s="413"/>
      <c r="L21" s="413"/>
      <c r="M21" s="413"/>
      <c r="N21" s="469">
        <v>1401</v>
      </c>
      <c r="O21" s="410"/>
      <c r="P21" s="414"/>
      <c r="Q21" s="415"/>
      <c r="R21" s="416"/>
    </row>
    <row r="22" spans="1:18" s="417" customFormat="1" ht="69.75" customHeight="1">
      <c r="A22" s="408">
        <v>15</v>
      </c>
      <c r="B22" s="409" t="s">
        <v>1098</v>
      </c>
      <c r="C22" s="410">
        <v>618</v>
      </c>
      <c r="D22" s="411">
        <v>33802</v>
      </c>
      <c r="E22" s="412" t="s">
        <v>1713</v>
      </c>
      <c r="F22" s="412" t="s">
        <v>1709</v>
      </c>
      <c r="G22" s="413">
        <v>1135</v>
      </c>
      <c r="H22" s="413" t="s">
        <v>2240</v>
      </c>
      <c r="I22" s="413">
        <v>1121</v>
      </c>
      <c r="J22" s="413">
        <v>1135</v>
      </c>
      <c r="K22" s="413"/>
      <c r="L22" s="413"/>
      <c r="M22" s="413"/>
      <c r="N22" s="469">
        <v>1135</v>
      </c>
      <c r="O22" s="410"/>
      <c r="P22" s="414"/>
      <c r="Q22" s="415"/>
      <c r="R22" s="416"/>
    </row>
    <row r="23" spans="1:18" s="417" customFormat="1" ht="69.75" customHeight="1">
      <c r="A23" s="408">
        <v>16</v>
      </c>
      <c r="B23" s="409" t="s">
        <v>1099</v>
      </c>
      <c r="C23" s="410">
        <v>712</v>
      </c>
      <c r="D23" s="411" t="s">
        <v>1813</v>
      </c>
      <c r="E23" s="412" t="s">
        <v>1814</v>
      </c>
      <c r="F23" s="412" t="s">
        <v>1806</v>
      </c>
      <c r="G23" s="413" t="s">
        <v>2240</v>
      </c>
      <c r="H23" s="413" t="s">
        <v>2240</v>
      </c>
      <c r="I23" s="413" t="s">
        <v>2240</v>
      </c>
      <c r="J23" s="413">
        <v>0</v>
      </c>
      <c r="K23" s="413"/>
      <c r="L23" s="413"/>
      <c r="M23" s="413"/>
      <c r="N23" s="469" t="s">
        <v>2242</v>
      </c>
      <c r="O23" s="410"/>
      <c r="P23" s="414"/>
      <c r="Q23" s="415"/>
      <c r="R23" s="416"/>
    </row>
    <row r="24" spans="1:18" s="67" customFormat="1" ht="36.75" hidden="1" customHeight="1">
      <c r="A24" s="76">
        <v>17</v>
      </c>
      <c r="B24" s="77" t="s">
        <v>1100</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1101</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1102</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1103</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1104</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1105</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1106</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1107</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1108</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1109</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1110</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1111</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1112</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1113</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1114</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1115</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1116</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1117</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1118</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1119</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1120</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F6:F7"/>
    <mergeCell ref="G6:M6"/>
    <mergeCell ref="N6:N7"/>
    <mergeCell ref="O6:O7"/>
    <mergeCell ref="P6:P7"/>
    <mergeCell ref="A45:D45"/>
    <mergeCell ref="G45:M45"/>
    <mergeCell ref="N45:O45"/>
    <mergeCell ref="A4:C4"/>
    <mergeCell ref="D4:E4"/>
    <mergeCell ref="K4:L4"/>
    <mergeCell ref="M4:O4"/>
    <mergeCell ref="N5:O5"/>
    <mergeCell ref="A6:A7"/>
    <mergeCell ref="B6:B7"/>
    <mergeCell ref="C6:C7"/>
    <mergeCell ref="D6:D7"/>
    <mergeCell ref="E6:E7"/>
    <mergeCell ref="A1:P1"/>
    <mergeCell ref="A2:P2"/>
    <mergeCell ref="A3:C3"/>
    <mergeCell ref="D3:E3"/>
    <mergeCell ref="G3:H3"/>
    <mergeCell ref="K3:L3"/>
    <mergeCell ref="M3:P3"/>
    <mergeCell ref="I3:J3"/>
  </mergeCells>
  <conditionalFormatting sqref="N8:N44">
    <cfRule type="cellIs" dxfId="37" priority="1" stopIfTrue="1" operator="greaterThan">
      <formula>5699</formula>
    </cfRule>
    <cfRule type="cellIs" dxfId="36" priority="2" stopIfTrue="1" operator="greaterThan">
      <formula>5700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7.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2333</v>
      </c>
      <c r="E3" s="613"/>
      <c r="F3" s="369"/>
      <c r="G3" s="614" t="s">
        <v>514</v>
      </c>
      <c r="H3" s="614"/>
      <c r="I3" s="618" t="s">
        <v>1280</v>
      </c>
      <c r="J3" s="618"/>
      <c r="K3" s="615" t="s">
        <v>633</v>
      </c>
      <c r="L3" s="615"/>
      <c r="M3" s="617" t="s">
        <v>1350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2226</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371">
        <v>1</v>
      </c>
      <c r="H7" s="371">
        <v>2</v>
      </c>
      <c r="I7" s="371">
        <v>3</v>
      </c>
      <c r="J7" s="370" t="s">
        <v>347</v>
      </c>
      <c r="K7" s="371">
        <v>4</v>
      </c>
      <c r="L7" s="371">
        <v>5</v>
      </c>
      <c r="M7" s="371">
        <v>6</v>
      </c>
      <c r="N7" s="625"/>
      <c r="O7" s="625"/>
      <c r="P7" s="625"/>
      <c r="Q7" s="198">
        <v>211</v>
      </c>
      <c r="R7" s="197">
        <v>7</v>
      </c>
    </row>
    <row r="8" spans="1:18" s="67" customFormat="1" ht="36.75" customHeight="1">
      <c r="A8" s="76">
        <v>1</v>
      </c>
      <c r="B8" s="77" t="s">
        <v>233</v>
      </c>
      <c r="C8" s="319">
        <v>883</v>
      </c>
      <c r="D8" s="78" t="s">
        <v>2014</v>
      </c>
      <c r="E8" s="155" t="s">
        <v>2015</v>
      </c>
      <c r="F8" s="155" t="s">
        <v>1999</v>
      </c>
      <c r="G8" s="142">
        <v>4237</v>
      </c>
      <c r="H8" s="142">
        <v>4852</v>
      </c>
      <c r="I8" s="142" t="s">
        <v>2241</v>
      </c>
      <c r="J8" s="142">
        <v>4852</v>
      </c>
      <c r="K8" s="142"/>
      <c r="L8" s="142"/>
      <c r="M8" s="142"/>
      <c r="N8" s="318">
        <v>4852</v>
      </c>
      <c r="O8" s="200"/>
      <c r="P8" s="207"/>
      <c r="Q8" s="198">
        <v>219</v>
      </c>
      <c r="R8" s="197">
        <v>8</v>
      </c>
    </row>
    <row r="9" spans="1:18" s="67" customFormat="1" ht="36.75" customHeight="1">
      <c r="A9" s="76">
        <v>2</v>
      </c>
      <c r="B9" s="77" t="s">
        <v>234</v>
      </c>
      <c r="C9" s="319">
        <v>450</v>
      </c>
      <c r="D9" s="78">
        <v>34849</v>
      </c>
      <c r="E9" s="155" t="s">
        <v>2063</v>
      </c>
      <c r="F9" s="155" t="s">
        <v>2062</v>
      </c>
      <c r="G9" s="142">
        <v>4237</v>
      </c>
      <c r="H9" s="142" t="s">
        <v>2241</v>
      </c>
      <c r="I9" s="142" t="s">
        <v>2241</v>
      </c>
      <c r="J9" s="142">
        <v>4237</v>
      </c>
      <c r="K9" s="142"/>
      <c r="L9" s="142"/>
      <c r="M9" s="142"/>
      <c r="N9" s="318">
        <v>4237</v>
      </c>
      <c r="O9" s="200"/>
      <c r="P9" s="207"/>
      <c r="Q9" s="198">
        <v>227</v>
      </c>
      <c r="R9" s="197">
        <v>9</v>
      </c>
    </row>
    <row r="10" spans="1:18" s="67" customFormat="1" ht="36.75" customHeight="1">
      <c r="A10" s="76">
        <v>3</v>
      </c>
      <c r="B10" s="77" t="s">
        <v>235</v>
      </c>
      <c r="C10" s="319">
        <v>789</v>
      </c>
      <c r="D10" s="78">
        <v>34378</v>
      </c>
      <c r="E10" s="155" t="s">
        <v>1895</v>
      </c>
      <c r="F10" s="155" t="s">
        <v>1887</v>
      </c>
      <c r="G10" s="142">
        <v>3953</v>
      </c>
      <c r="H10" s="142">
        <v>4185</v>
      </c>
      <c r="I10" s="142" t="s">
        <v>2240</v>
      </c>
      <c r="J10" s="142">
        <v>4185</v>
      </c>
      <c r="K10" s="142"/>
      <c r="L10" s="142"/>
      <c r="M10" s="142"/>
      <c r="N10" s="318">
        <v>4185</v>
      </c>
      <c r="O10" s="200"/>
      <c r="P10" s="207"/>
      <c r="Q10" s="198">
        <v>235</v>
      </c>
      <c r="R10" s="197">
        <v>10</v>
      </c>
    </row>
    <row r="11" spans="1:18" s="67" customFormat="1" ht="36.75" customHeight="1">
      <c r="A11" s="76">
        <v>4</v>
      </c>
      <c r="B11" s="77" t="s">
        <v>236</v>
      </c>
      <c r="C11" s="319">
        <v>716</v>
      </c>
      <c r="D11" s="78">
        <v>34427</v>
      </c>
      <c r="E11" s="155" t="s">
        <v>1823</v>
      </c>
      <c r="F11" s="155" t="s">
        <v>1816</v>
      </c>
      <c r="G11" s="142" t="s">
        <v>2240</v>
      </c>
      <c r="H11" s="142">
        <v>4121</v>
      </c>
      <c r="I11" s="142" t="s">
        <v>2240</v>
      </c>
      <c r="J11" s="142">
        <v>4121</v>
      </c>
      <c r="K11" s="142"/>
      <c r="L11" s="142"/>
      <c r="M11" s="142"/>
      <c r="N11" s="318">
        <v>4121</v>
      </c>
      <c r="O11" s="200"/>
      <c r="P11" s="207"/>
      <c r="Q11" s="198">
        <v>243</v>
      </c>
      <c r="R11" s="197">
        <v>11</v>
      </c>
    </row>
    <row r="12" spans="1:18" s="67" customFormat="1" ht="36.75" customHeight="1">
      <c r="A12" s="76" t="s">
        <v>2241</v>
      </c>
      <c r="B12" s="77" t="s">
        <v>237</v>
      </c>
      <c r="C12" s="319">
        <v>1015</v>
      </c>
      <c r="D12" s="78">
        <v>34823</v>
      </c>
      <c r="E12" s="155" t="s">
        <v>2100</v>
      </c>
      <c r="F12" s="343" t="s">
        <v>2076</v>
      </c>
      <c r="G12" s="142" t="s">
        <v>2240</v>
      </c>
      <c r="H12" s="142">
        <v>3582</v>
      </c>
      <c r="I12" s="142">
        <v>3895</v>
      </c>
      <c r="J12" s="142">
        <v>3895</v>
      </c>
      <c r="K12" s="142">
        <v>3875</v>
      </c>
      <c r="L12" s="142"/>
      <c r="M12" s="142"/>
      <c r="N12" s="318">
        <v>3895</v>
      </c>
      <c r="O12" s="200"/>
      <c r="P12" s="207"/>
      <c r="Q12" s="198">
        <v>251</v>
      </c>
      <c r="R12" s="197">
        <v>12</v>
      </c>
    </row>
    <row r="13" spans="1:18" s="67" customFormat="1" ht="36.75" customHeight="1">
      <c r="A13" s="76">
        <v>5</v>
      </c>
      <c r="B13" s="77" t="s">
        <v>238</v>
      </c>
      <c r="C13" s="319">
        <v>854</v>
      </c>
      <c r="D13" s="78">
        <v>32929</v>
      </c>
      <c r="E13" s="155" t="s">
        <v>1979</v>
      </c>
      <c r="F13" s="155" t="s">
        <v>1973</v>
      </c>
      <c r="G13" s="142">
        <v>3269</v>
      </c>
      <c r="H13" s="142">
        <v>3784</v>
      </c>
      <c r="I13" s="142" t="s">
        <v>2241</v>
      </c>
      <c r="J13" s="142">
        <v>3784</v>
      </c>
      <c r="K13" s="142"/>
      <c r="L13" s="142"/>
      <c r="M13" s="142"/>
      <c r="N13" s="318">
        <v>3784</v>
      </c>
      <c r="O13" s="200"/>
      <c r="P13" s="207"/>
      <c r="Q13" s="198">
        <v>259</v>
      </c>
      <c r="R13" s="197">
        <v>13</v>
      </c>
    </row>
    <row r="14" spans="1:18" s="67" customFormat="1" ht="36.75" customHeight="1">
      <c r="A14" s="76">
        <v>6</v>
      </c>
      <c r="B14" s="77" t="s">
        <v>239</v>
      </c>
      <c r="C14" s="319">
        <v>595</v>
      </c>
      <c r="D14" s="78">
        <v>31866</v>
      </c>
      <c r="E14" s="155" t="s">
        <v>1682</v>
      </c>
      <c r="F14" s="155" t="s">
        <v>1677</v>
      </c>
      <c r="G14" s="142" t="s">
        <v>2240</v>
      </c>
      <c r="H14" s="142">
        <v>3696</v>
      </c>
      <c r="I14" s="142" t="s">
        <v>2241</v>
      </c>
      <c r="J14" s="142">
        <v>3696</v>
      </c>
      <c r="K14" s="142"/>
      <c r="L14" s="142"/>
      <c r="M14" s="142"/>
      <c r="N14" s="318">
        <v>3696</v>
      </c>
      <c r="O14" s="200"/>
      <c r="P14" s="207"/>
      <c r="Q14" s="198">
        <v>267</v>
      </c>
      <c r="R14" s="197">
        <v>14</v>
      </c>
    </row>
    <row r="15" spans="1:18" s="67" customFormat="1" ht="36.75" customHeight="1">
      <c r="A15" s="76">
        <v>7</v>
      </c>
      <c r="B15" s="77" t="s">
        <v>240</v>
      </c>
      <c r="C15" s="319">
        <v>834</v>
      </c>
      <c r="D15" s="78">
        <v>34731</v>
      </c>
      <c r="E15" s="155" t="s">
        <v>1965</v>
      </c>
      <c r="F15" s="155" t="s">
        <v>1962</v>
      </c>
      <c r="G15" s="142">
        <v>3606</v>
      </c>
      <c r="H15" s="142" t="s">
        <v>2241</v>
      </c>
      <c r="I15" s="142" t="s">
        <v>2241</v>
      </c>
      <c r="J15" s="142">
        <v>3606</v>
      </c>
      <c r="K15" s="142"/>
      <c r="L15" s="142"/>
      <c r="M15" s="142"/>
      <c r="N15" s="318">
        <v>3606</v>
      </c>
      <c r="O15" s="200"/>
      <c r="P15" s="207"/>
      <c r="Q15" s="198">
        <v>275</v>
      </c>
      <c r="R15" s="197">
        <v>15</v>
      </c>
    </row>
    <row r="16" spans="1:18" s="67" customFormat="1" ht="36.75" customHeight="1">
      <c r="A16" s="76">
        <v>8</v>
      </c>
      <c r="B16" s="77" t="s">
        <v>241</v>
      </c>
      <c r="C16" s="319">
        <v>759</v>
      </c>
      <c r="D16" s="78">
        <v>33822</v>
      </c>
      <c r="E16" s="155" t="s">
        <v>1865</v>
      </c>
      <c r="F16" s="155" t="s">
        <v>1858</v>
      </c>
      <c r="G16" s="142">
        <v>3593</v>
      </c>
      <c r="H16" s="142" t="s">
        <v>2241</v>
      </c>
      <c r="I16" s="142" t="s">
        <v>2241</v>
      </c>
      <c r="J16" s="142">
        <v>3593</v>
      </c>
      <c r="K16" s="142"/>
      <c r="L16" s="142"/>
      <c r="M16" s="142"/>
      <c r="N16" s="318">
        <v>3593</v>
      </c>
      <c r="O16" s="200"/>
      <c r="P16" s="207"/>
      <c r="Q16" s="198">
        <v>281</v>
      </c>
      <c r="R16" s="197">
        <v>16</v>
      </c>
    </row>
    <row r="17" spans="1:18" s="67" customFormat="1" ht="36.75" customHeight="1">
      <c r="A17" s="76" t="s">
        <v>2241</v>
      </c>
      <c r="B17" s="77" t="s">
        <v>242</v>
      </c>
      <c r="C17" s="319">
        <v>1016</v>
      </c>
      <c r="D17" s="78">
        <v>34568</v>
      </c>
      <c r="E17" s="155" t="s">
        <v>2099</v>
      </c>
      <c r="F17" s="343" t="s">
        <v>2076</v>
      </c>
      <c r="G17" s="142">
        <v>3280</v>
      </c>
      <c r="H17" s="142">
        <v>3274</v>
      </c>
      <c r="I17" s="142" t="s">
        <v>2240</v>
      </c>
      <c r="J17" s="142">
        <v>3280</v>
      </c>
      <c r="K17" s="142">
        <v>3528</v>
      </c>
      <c r="L17" s="142"/>
      <c r="M17" s="142"/>
      <c r="N17" s="318">
        <v>3528</v>
      </c>
      <c r="O17" s="200"/>
      <c r="P17" s="207"/>
      <c r="Q17" s="198">
        <v>287</v>
      </c>
      <c r="R17" s="197">
        <v>17</v>
      </c>
    </row>
    <row r="18" spans="1:18" s="67" customFormat="1" ht="36.75" customHeight="1">
      <c r="A18" s="76">
        <v>9</v>
      </c>
      <c r="B18" s="77" t="s">
        <v>243</v>
      </c>
      <c r="C18" s="319">
        <v>861</v>
      </c>
      <c r="D18" s="78">
        <v>33487</v>
      </c>
      <c r="E18" s="155" t="s">
        <v>1990</v>
      </c>
      <c r="F18" s="155" t="s">
        <v>1986</v>
      </c>
      <c r="G18" s="142">
        <v>3246</v>
      </c>
      <c r="H18" s="142" t="s">
        <v>2240</v>
      </c>
      <c r="I18" s="142" t="s">
        <v>2240</v>
      </c>
      <c r="J18" s="142">
        <v>3246</v>
      </c>
      <c r="K18" s="142"/>
      <c r="L18" s="142"/>
      <c r="M18" s="142"/>
      <c r="N18" s="318">
        <v>3246</v>
      </c>
      <c r="O18" s="200"/>
      <c r="P18" s="207"/>
      <c r="Q18" s="198">
        <v>293</v>
      </c>
      <c r="R18" s="197">
        <v>18</v>
      </c>
    </row>
    <row r="19" spans="1:18" s="67" customFormat="1" ht="36.75" customHeight="1">
      <c r="A19" s="76">
        <v>10</v>
      </c>
      <c r="B19" s="77" t="s">
        <v>244</v>
      </c>
      <c r="C19" s="319">
        <v>667</v>
      </c>
      <c r="D19" s="78">
        <v>34231</v>
      </c>
      <c r="E19" s="155" t="s">
        <v>1762</v>
      </c>
      <c r="F19" s="155" t="s">
        <v>1756</v>
      </c>
      <c r="G19" s="142">
        <v>3143</v>
      </c>
      <c r="H19" s="142">
        <v>3240</v>
      </c>
      <c r="I19" s="142">
        <v>3052</v>
      </c>
      <c r="J19" s="142">
        <v>3240</v>
      </c>
      <c r="K19" s="142"/>
      <c r="L19" s="142"/>
      <c r="M19" s="142"/>
      <c r="N19" s="318">
        <v>3240</v>
      </c>
      <c r="O19" s="200"/>
      <c r="P19" s="207"/>
      <c r="Q19" s="198">
        <v>299</v>
      </c>
      <c r="R19" s="197">
        <v>19</v>
      </c>
    </row>
    <row r="20" spans="1:18" s="67" customFormat="1" ht="36.75" customHeight="1">
      <c r="A20" s="76">
        <v>11</v>
      </c>
      <c r="B20" s="77" t="s">
        <v>245</v>
      </c>
      <c r="C20" s="319">
        <v>687</v>
      </c>
      <c r="D20" s="78">
        <v>0</v>
      </c>
      <c r="E20" s="155" t="s">
        <v>1780</v>
      </c>
      <c r="F20" s="155" t="s">
        <v>1772</v>
      </c>
      <c r="G20" s="142">
        <v>2549</v>
      </c>
      <c r="H20" s="142" t="s">
        <v>2240</v>
      </c>
      <c r="I20" s="142">
        <v>3143</v>
      </c>
      <c r="J20" s="142">
        <v>3143</v>
      </c>
      <c r="K20" s="142"/>
      <c r="L20" s="142"/>
      <c r="M20" s="142"/>
      <c r="N20" s="318">
        <v>3143</v>
      </c>
      <c r="O20" s="200"/>
      <c r="P20" s="207"/>
      <c r="Q20" s="198">
        <v>305</v>
      </c>
      <c r="R20" s="197">
        <v>20</v>
      </c>
    </row>
    <row r="21" spans="1:18" s="67" customFormat="1" ht="36.75" customHeight="1">
      <c r="A21" s="76">
        <v>12</v>
      </c>
      <c r="B21" s="77" t="s">
        <v>246</v>
      </c>
      <c r="C21" s="319">
        <v>502</v>
      </c>
      <c r="D21" s="78">
        <v>35220</v>
      </c>
      <c r="E21" s="155" t="s">
        <v>2034</v>
      </c>
      <c r="F21" s="155" t="s">
        <v>2029</v>
      </c>
      <c r="G21" s="142">
        <v>2584</v>
      </c>
      <c r="H21" s="142">
        <v>3087</v>
      </c>
      <c r="I21" s="142" t="s">
        <v>2241</v>
      </c>
      <c r="J21" s="142">
        <v>3087</v>
      </c>
      <c r="K21" s="142"/>
      <c r="L21" s="142"/>
      <c r="M21" s="142"/>
      <c r="N21" s="318">
        <v>3087</v>
      </c>
      <c r="O21" s="200"/>
      <c r="P21" s="207"/>
      <c r="Q21" s="198"/>
      <c r="R21" s="197"/>
    </row>
    <row r="22" spans="1:18" s="67" customFormat="1" ht="36.75" customHeight="1">
      <c r="A22" s="76">
        <v>13</v>
      </c>
      <c r="B22" s="77" t="s">
        <v>247</v>
      </c>
      <c r="C22" s="319">
        <v>819</v>
      </c>
      <c r="D22" s="78">
        <v>34733</v>
      </c>
      <c r="E22" s="155" t="s">
        <v>1951</v>
      </c>
      <c r="F22" s="155" t="s">
        <v>1948</v>
      </c>
      <c r="G22" s="142">
        <v>2959</v>
      </c>
      <c r="H22" s="142">
        <v>3071</v>
      </c>
      <c r="I22" s="142" t="s">
        <v>2240</v>
      </c>
      <c r="J22" s="142">
        <v>3071</v>
      </c>
      <c r="K22" s="142"/>
      <c r="L22" s="142"/>
      <c r="M22" s="142"/>
      <c r="N22" s="318">
        <v>3071</v>
      </c>
      <c r="O22" s="200"/>
      <c r="P22" s="207"/>
      <c r="Q22" s="198"/>
      <c r="R22" s="197"/>
    </row>
    <row r="23" spans="1:18" s="67" customFormat="1" ht="36.75" customHeight="1">
      <c r="A23" s="76">
        <v>14</v>
      </c>
      <c r="B23" s="77" t="s">
        <v>248</v>
      </c>
      <c r="C23" s="319">
        <v>552</v>
      </c>
      <c r="D23" s="78">
        <v>34337</v>
      </c>
      <c r="E23" s="155" t="s">
        <v>1655</v>
      </c>
      <c r="F23" s="155" t="s">
        <v>1648</v>
      </c>
      <c r="G23" s="142">
        <v>3047</v>
      </c>
      <c r="H23" s="142" t="s">
        <v>2240</v>
      </c>
      <c r="I23" s="142" t="s">
        <v>2240</v>
      </c>
      <c r="J23" s="142">
        <v>3047</v>
      </c>
      <c r="K23" s="142"/>
      <c r="L23" s="142"/>
      <c r="M23" s="142"/>
      <c r="N23" s="318">
        <v>3047</v>
      </c>
      <c r="O23" s="200"/>
      <c r="P23" s="207"/>
      <c r="Q23" s="198"/>
      <c r="R23" s="197"/>
    </row>
    <row r="24" spans="1:18" s="67" customFormat="1" ht="36.75" customHeight="1">
      <c r="A24" s="76">
        <v>15</v>
      </c>
      <c r="B24" s="77" t="s">
        <v>249</v>
      </c>
      <c r="C24" s="319">
        <v>633</v>
      </c>
      <c r="D24" s="78">
        <v>34921</v>
      </c>
      <c r="E24" s="155" t="s">
        <v>1727</v>
      </c>
      <c r="F24" s="155" t="s">
        <v>1719</v>
      </c>
      <c r="G24" s="142">
        <v>2844</v>
      </c>
      <c r="H24" s="142">
        <v>2991</v>
      </c>
      <c r="I24" s="142" t="s">
        <v>2240</v>
      </c>
      <c r="J24" s="142">
        <v>2991</v>
      </c>
      <c r="K24" s="142"/>
      <c r="L24" s="142"/>
      <c r="M24" s="142"/>
      <c r="N24" s="318">
        <v>2991</v>
      </c>
      <c r="O24" s="200"/>
      <c r="P24" s="207"/>
      <c r="Q24" s="198"/>
      <c r="R24" s="197"/>
    </row>
    <row r="25" spans="1:18" s="67" customFormat="1" ht="36.75" customHeight="1">
      <c r="A25" s="76">
        <v>16</v>
      </c>
      <c r="B25" s="77" t="s">
        <v>250</v>
      </c>
      <c r="C25" s="319">
        <v>649</v>
      </c>
      <c r="D25" s="78">
        <v>34198</v>
      </c>
      <c r="E25" s="155" t="s">
        <v>1752</v>
      </c>
      <c r="F25" s="155" t="s">
        <v>1744</v>
      </c>
      <c r="G25" s="142" t="s">
        <v>2240</v>
      </c>
      <c r="H25" s="142">
        <v>2818</v>
      </c>
      <c r="I25" s="142">
        <v>2823</v>
      </c>
      <c r="J25" s="142">
        <v>2823</v>
      </c>
      <c r="K25" s="142"/>
      <c r="L25" s="142"/>
      <c r="M25" s="142"/>
      <c r="N25" s="318">
        <v>2823</v>
      </c>
      <c r="O25" s="200"/>
      <c r="P25" s="207"/>
      <c r="Q25" s="198"/>
      <c r="R25" s="197"/>
    </row>
    <row r="26" spans="1:18" s="67" customFormat="1" ht="36.75" customHeight="1">
      <c r="A26" s="76">
        <v>17</v>
      </c>
      <c r="B26" s="77" t="s">
        <v>251</v>
      </c>
      <c r="C26" s="319">
        <v>793</v>
      </c>
      <c r="D26" s="78">
        <v>34278</v>
      </c>
      <c r="E26" s="155" t="s">
        <v>1909</v>
      </c>
      <c r="F26" s="155" t="s">
        <v>1903</v>
      </c>
      <c r="G26" s="142">
        <v>2528</v>
      </c>
      <c r="H26" s="142" t="s">
        <v>2240</v>
      </c>
      <c r="I26" s="142">
        <v>2470</v>
      </c>
      <c r="J26" s="142">
        <v>2528</v>
      </c>
      <c r="K26" s="142"/>
      <c r="L26" s="142"/>
      <c r="M26" s="142"/>
      <c r="N26" s="318">
        <v>2528</v>
      </c>
      <c r="O26" s="200"/>
      <c r="P26" s="207"/>
      <c r="Q26" s="198"/>
      <c r="R26" s="197"/>
    </row>
    <row r="27" spans="1:18" s="67" customFormat="1" ht="36.75" customHeight="1">
      <c r="A27" s="76">
        <v>18</v>
      </c>
      <c r="B27" s="77" t="s">
        <v>252</v>
      </c>
      <c r="C27" s="319">
        <v>644</v>
      </c>
      <c r="D27" s="78">
        <v>34707</v>
      </c>
      <c r="E27" s="155" t="s">
        <v>1739</v>
      </c>
      <c r="F27" s="155" t="s">
        <v>1732</v>
      </c>
      <c r="G27" s="142">
        <v>2453</v>
      </c>
      <c r="H27" s="142" t="s">
        <v>2240</v>
      </c>
      <c r="I27" s="142" t="s">
        <v>2240</v>
      </c>
      <c r="J27" s="142">
        <v>2453</v>
      </c>
      <c r="K27" s="142"/>
      <c r="L27" s="142"/>
      <c r="M27" s="142"/>
      <c r="N27" s="318">
        <v>2453</v>
      </c>
      <c r="O27" s="200"/>
      <c r="P27" s="207"/>
      <c r="Q27" s="198"/>
      <c r="R27" s="197"/>
    </row>
    <row r="28" spans="1:18" s="67" customFormat="1" ht="36.75" customHeight="1">
      <c r="A28" s="76">
        <v>19</v>
      </c>
      <c r="B28" s="77" t="s">
        <v>253</v>
      </c>
      <c r="C28" s="319">
        <v>527</v>
      </c>
      <c r="D28" s="78">
        <v>34547</v>
      </c>
      <c r="E28" s="155" t="s">
        <v>2048</v>
      </c>
      <c r="F28" s="155" t="s">
        <v>2040</v>
      </c>
      <c r="G28" s="142">
        <v>2424</v>
      </c>
      <c r="H28" s="142" t="s">
        <v>2240</v>
      </c>
      <c r="I28" s="142">
        <v>2298</v>
      </c>
      <c r="J28" s="142">
        <v>2424</v>
      </c>
      <c r="K28" s="142"/>
      <c r="L28" s="142"/>
      <c r="M28" s="142"/>
      <c r="N28" s="318">
        <v>2424</v>
      </c>
      <c r="O28" s="200"/>
      <c r="P28" s="207"/>
      <c r="Q28" s="198"/>
      <c r="R28" s="197"/>
    </row>
    <row r="29" spans="1:18" s="67" customFormat="1" ht="36.75" customHeight="1">
      <c r="A29" s="76">
        <v>20</v>
      </c>
      <c r="B29" s="77" t="s">
        <v>254</v>
      </c>
      <c r="C29" s="319">
        <v>736</v>
      </c>
      <c r="D29" s="78">
        <v>34919</v>
      </c>
      <c r="E29" s="155" t="s">
        <v>1839</v>
      </c>
      <c r="F29" s="155" t="s">
        <v>1832</v>
      </c>
      <c r="G29" s="142">
        <v>2148</v>
      </c>
      <c r="H29" s="142" t="s">
        <v>2240</v>
      </c>
      <c r="I29" s="142">
        <v>2375</v>
      </c>
      <c r="J29" s="142">
        <v>2375</v>
      </c>
      <c r="K29" s="142"/>
      <c r="L29" s="142"/>
      <c r="M29" s="142"/>
      <c r="N29" s="318">
        <v>2375</v>
      </c>
      <c r="O29" s="200"/>
      <c r="P29" s="207"/>
      <c r="Q29" s="198"/>
      <c r="R29" s="197"/>
    </row>
    <row r="30" spans="1:18" s="67" customFormat="1" ht="36.75" customHeight="1">
      <c r="A30" s="76">
        <v>21</v>
      </c>
      <c r="B30" s="77" t="s">
        <v>255</v>
      </c>
      <c r="C30" s="319">
        <v>706</v>
      </c>
      <c r="D30" s="78">
        <v>35190</v>
      </c>
      <c r="E30" s="155" t="s">
        <v>1802</v>
      </c>
      <c r="F30" s="155" t="s">
        <v>1795</v>
      </c>
      <c r="G30" s="142" t="s">
        <v>2240</v>
      </c>
      <c r="H30" s="142">
        <v>2266</v>
      </c>
      <c r="I30" s="142">
        <v>2245</v>
      </c>
      <c r="J30" s="142">
        <v>2266</v>
      </c>
      <c r="K30" s="142"/>
      <c r="L30" s="142"/>
      <c r="M30" s="142"/>
      <c r="N30" s="318">
        <v>2266</v>
      </c>
      <c r="O30" s="200"/>
      <c r="P30" s="207"/>
      <c r="Q30" s="198"/>
      <c r="R30" s="197"/>
    </row>
    <row r="31" spans="1:18" s="67" customFormat="1" ht="36.75" customHeight="1">
      <c r="A31" s="76">
        <v>22</v>
      </c>
      <c r="B31" s="77" t="s">
        <v>256</v>
      </c>
      <c r="C31" s="319">
        <v>809</v>
      </c>
      <c r="D31" s="78" t="s">
        <v>1929</v>
      </c>
      <c r="E31" s="155" t="s">
        <v>1930</v>
      </c>
      <c r="F31" s="155" t="s">
        <v>1918</v>
      </c>
      <c r="G31" s="142">
        <v>2078</v>
      </c>
      <c r="H31" s="142">
        <v>1827</v>
      </c>
      <c r="I31" s="142" t="s">
        <v>2240</v>
      </c>
      <c r="J31" s="142">
        <v>2078</v>
      </c>
      <c r="K31" s="142"/>
      <c r="L31" s="142"/>
      <c r="M31" s="142"/>
      <c r="N31" s="318">
        <v>2078</v>
      </c>
      <c r="O31" s="200"/>
      <c r="P31" s="207"/>
      <c r="Q31" s="198"/>
      <c r="R31" s="197"/>
    </row>
    <row r="32" spans="1:18" s="67" customFormat="1" ht="36.75" customHeight="1">
      <c r="A32" s="76">
        <v>23</v>
      </c>
      <c r="B32" s="77" t="s">
        <v>257</v>
      </c>
      <c r="C32" s="319">
        <v>866</v>
      </c>
      <c r="D32" s="78">
        <v>34140</v>
      </c>
      <c r="E32" s="155" t="s">
        <v>1992</v>
      </c>
      <c r="F32" s="155" t="s">
        <v>2081</v>
      </c>
      <c r="G32" s="142">
        <v>1958</v>
      </c>
      <c r="H32" s="142">
        <v>1852</v>
      </c>
      <c r="I32" s="142">
        <v>1936</v>
      </c>
      <c r="J32" s="142">
        <v>1958</v>
      </c>
      <c r="K32" s="142">
        <v>2073</v>
      </c>
      <c r="L32" s="142"/>
      <c r="M32" s="142"/>
      <c r="N32" s="318">
        <v>2073</v>
      </c>
      <c r="O32" s="200"/>
      <c r="P32" s="207"/>
      <c r="Q32" s="198"/>
      <c r="R32" s="197"/>
    </row>
    <row r="33" spans="1:18" s="67" customFormat="1" ht="36.75" customHeight="1">
      <c r="A33" s="76">
        <v>24</v>
      </c>
      <c r="B33" s="77" t="s">
        <v>670</v>
      </c>
      <c r="C33" s="319">
        <v>601</v>
      </c>
      <c r="D33" s="78">
        <v>33697</v>
      </c>
      <c r="E33" s="155" t="s">
        <v>1697</v>
      </c>
      <c r="F33" s="155" t="s">
        <v>1691</v>
      </c>
      <c r="G33" s="142" t="s">
        <v>2240</v>
      </c>
      <c r="H33" s="142">
        <v>1887</v>
      </c>
      <c r="I33" s="142">
        <v>1918</v>
      </c>
      <c r="J33" s="142">
        <v>1918</v>
      </c>
      <c r="K33" s="142"/>
      <c r="L33" s="142"/>
      <c r="M33" s="142"/>
      <c r="N33" s="318">
        <v>1918</v>
      </c>
      <c r="O33" s="200"/>
      <c r="P33" s="207"/>
      <c r="Q33" s="198">
        <v>311</v>
      </c>
      <c r="R33" s="197">
        <v>21</v>
      </c>
    </row>
    <row r="34" spans="1:18" s="67" customFormat="1" ht="36.75" customHeight="1">
      <c r="A34" s="76">
        <v>25</v>
      </c>
      <c r="B34" s="77" t="s">
        <v>671</v>
      </c>
      <c r="C34" s="319">
        <v>744</v>
      </c>
      <c r="D34" s="78">
        <v>35084</v>
      </c>
      <c r="E34" s="155" t="s">
        <v>1854</v>
      </c>
      <c r="F34" s="155" t="s">
        <v>1849</v>
      </c>
      <c r="G34" s="142" t="s">
        <v>2240</v>
      </c>
      <c r="H34" s="142">
        <v>1275</v>
      </c>
      <c r="I34" s="142">
        <v>1572</v>
      </c>
      <c r="J34" s="142">
        <v>1572</v>
      </c>
      <c r="K34" s="142"/>
      <c r="L34" s="142"/>
      <c r="M34" s="142"/>
      <c r="N34" s="318">
        <v>1572</v>
      </c>
      <c r="O34" s="200"/>
      <c r="P34" s="207"/>
      <c r="Q34" s="198">
        <v>317</v>
      </c>
      <c r="R34" s="197">
        <v>22</v>
      </c>
    </row>
    <row r="35" spans="1:18" s="67" customFormat="1" ht="36.75" customHeight="1">
      <c r="A35" s="76">
        <v>26</v>
      </c>
      <c r="B35" s="77" t="s">
        <v>672</v>
      </c>
      <c r="C35" s="319">
        <v>548</v>
      </c>
      <c r="D35" s="78">
        <v>34336</v>
      </c>
      <c r="E35" s="155" t="s">
        <v>2059</v>
      </c>
      <c r="F35" s="155" t="s">
        <v>2054</v>
      </c>
      <c r="G35" s="142" t="s">
        <v>2240</v>
      </c>
      <c r="H35" s="142" t="s">
        <v>2240</v>
      </c>
      <c r="I35" s="142">
        <v>1539</v>
      </c>
      <c r="J35" s="142">
        <v>1539</v>
      </c>
      <c r="K35" s="142"/>
      <c r="L35" s="142"/>
      <c r="M35" s="142"/>
      <c r="N35" s="318">
        <v>1539</v>
      </c>
      <c r="O35" s="200"/>
      <c r="P35" s="207"/>
      <c r="Q35" s="198">
        <v>323</v>
      </c>
      <c r="R35" s="197">
        <v>23</v>
      </c>
    </row>
    <row r="36" spans="1:18" s="67" customFormat="1" ht="36.75" customHeight="1">
      <c r="A36" s="76">
        <v>27</v>
      </c>
      <c r="B36" s="77" t="s">
        <v>673</v>
      </c>
      <c r="C36" s="319">
        <v>775</v>
      </c>
      <c r="D36" s="78">
        <v>33342</v>
      </c>
      <c r="E36" s="155" t="s">
        <v>1880</v>
      </c>
      <c r="F36" s="155" t="s">
        <v>1874</v>
      </c>
      <c r="G36" s="142">
        <v>1518</v>
      </c>
      <c r="H36" s="142">
        <v>1449</v>
      </c>
      <c r="I36" s="142" t="s">
        <v>2240</v>
      </c>
      <c r="J36" s="142">
        <v>1518</v>
      </c>
      <c r="K36" s="142"/>
      <c r="L36" s="142"/>
      <c r="M36" s="142"/>
      <c r="N36" s="318">
        <v>1518</v>
      </c>
      <c r="O36" s="200"/>
      <c r="P36" s="207"/>
      <c r="Q36" s="198">
        <v>329</v>
      </c>
      <c r="R36" s="197">
        <v>24</v>
      </c>
    </row>
    <row r="37" spans="1:18" s="67" customFormat="1" ht="36.75" customHeight="1">
      <c r="A37" s="76">
        <v>28</v>
      </c>
      <c r="B37" s="77" t="s">
        <v>674</v>
      </c>
      <c r="C37" s="319">
        <v>572</v>
      </c>
      <c r="D37" s="78">
        <v>34336</v>
      </c>
      <c r="E37" s="155" t="s">
        <v>1671</v>
      </c>
      <c r="F37" s="155" t="s">
        <v>1665</v>
      </c>
      <c r="G37" s="142">
        <v>1401</v>
      </c>
      <c r="H37" s="142" t="s">
        <v>2240</v>
      </c>
      <c r="I37" s="142" t="s">
        <v>2240</v>
      </c>
      <c r="J37" s="142">
        <v>1401</v>
      </c>
      <c r="K37" s="142"/>
      <c r="L37" s="142"/>
      <c r="M37" s="142"/>
      <c r="N37" s="318">
        <v>1401</v>
      </c>
      <c r="O37" s="200"/>
      <c r="P37" s="207"/>
      <c r="Q37" s="198">
        <v>335</v>
      </c>
      <c r="R37" s="197">
        <v>25</v>
      </c>
    </row>
    <row r="38" spans="1:18" s="67" customFormat="1" ht="36.75" customHeight="1">
      <c r="A38" s="76">
        <v>29</v>
      </c>
      <c r="B38" s="77" t="s">
        <v>675</v>
      </c>
      <c r="C38" s="319">
        <v>618</v>
      </c>
      <c r="D38" s="78">
        <v>33802</v>
      </c>
      <c r="E38" s="155" t="s">
        <v>1713</v>
      </c>
      <c r="F38" s="155" t="s">
        <v>1709</v>
      </c>
      <c r="G38" s="142">
        <v>1135</v>
      </c>
      <c r="H38" s="142" t="s">
        <v>2240</v>
      </c>
      <c r="I38" s="142">
        <v>1121</v>
      </c>
      <c r="J38" s="142">
        <v>1135</v>
      </c>
      <c r="K38" s="142"/>
      <c r="L38" s="142"/>
      <c r="M38" s="142"/>
      <c r="N38" s="318">
        <v>1135</v>
      </c>
      <c r="O38" s="200"/>
      <c r="P38" s="207"/>
      <c r="Q38" s="198">
        <v>341</v>
      </c>
      <c r="R38" s="197">
        <v>26</v>
      </c>
    </row>
    <row r="39" spans="1:18" s="67" customFormat="1" ht="36.75" customHeight="1">
      <c r="A39" s="76" t="s">
        <v>2241</v>
      </c>
      <c r="B39" s="77" t="s">
        <v>676</v>
      </c>
      <c r="C39" s="319">
        <v>712</v>
      </c>
      <c r="D39" s="78" t="s">
        <v>1813</v>
      </c>
      <c r="E39" s="155" t="s">
        <v>1814</v>
      </c>
      <c r="F39" s="155" t="s">
        <v>1806</v>
      </c>
      <c r="G39" s="142" t="s">
        <v>2240</v>
      </c>
      <c r="H39" s="142" t="s">
        <v>2240</v>
      </c>
      <c r="I39" s="142" t="s">
        <v>2240</v>
      </c>
      <c r="J39" s="142">
        <v>0</v>
      </c>
      <c r="K39" s="142"/>
      <c r="L39" s="142"/>
      <c r="M39" s="142"/>
      <c r="N39" s="318" t="s">
        <v>2242</v>
      </c>
      <c r="O39" s="200"/>
      <c r="P39" s="207"/>
      <c r="Q39" s="198">
        <v>347</v>
      </c>
      <c r="R39" s="197">
        <v>27</v>
      </c>
    </row>
    <row r="40" spans="1:18" s="67" customFormat="1" ht="36.75" hidden="1" customHeight="1">
      <c r="A40" s="76">
        <v>33</v>
      </c>
      <c r="B40" s="77" t="s">
        <v>677</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678</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679</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680</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681</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F91" s="3" t="s">
        <v>2258</v>
      </c>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35" priority="1" stopIfTrue="1" operator="greaterThan">
      <formula>5699</formula>
    </cfRule>
    <cfRule type="cellIs" dxfId="34" priority="2" stopIfTrue="1" operator="greaterThan">
      <formula>5700</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8.xml><?xml version="1.0" encoding="utf-8"?>
<worksheet xmlns="http://schemas.openxmlformats.org/spreadsheetml/2006/main" xmlns:r="http://schemas.openxmlformats.org/officeDocument/2006/relationships">
  <sheetPr>
    <tabColor rgb="FF7030A0"/>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6.42578125" style="71" bestFit="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2331</v>
      </c>
      <c r="E3" s="613"/>
      <c r="F3" s="310"/>
      <c r="G3" s="614" t="s">
        <v>514</v>
      </c>
      <c r="H3" s="614"/>
      <c r="I3" s="618" t="s">
        <v>1280</v>
      </c>
      <c r="J3" s="618"/>
      <c r="K3" s="615" t="s">
        <v>633</v>
      </c>
      <c r="L3" s="615"/>
      <c r="M3" s="617" t="s">
        <v>1350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2226</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32.25" customHeight="1">
      <c r="A7" s="622"/>
      <c r="B7" s="622"/>
      <c r="C7" s="623"/>
      <c r="D7" s="623"/>
      <c r="E7" s="622"/>
      <c r="F7" s="622"/>
      <c r="G7" s="312">
        <v>1</v>
      </c>
      <c r="H7" s="312">
        <v>2</v>
      </c>
      <c r="I7" s="312">
        <v>3</v>
      </c>
      <c r="J7" s="311" t="s">
        <v>347</v>
      </c>
      <c r="K7" s="312">
        <v>4</v>
      </c>
      <c r="L7" s="312">
        <v>5</v>
      </c>
      <c r="M7" s="312">
        <v>6</v>
      </c>
      <c r="N7" s="625"/>
      <c r="O7" s="625"/>
      <c r="P7" s="625"/>
      <c r="Q7" s="198">
        <v>211</v>
      </c>
      <c r="R7" s="197">
        <v>7</v>
      </c>
    </row>
    <row r="8" spans="1:18" s="417" customFormat="1" ht="78" customHeight="1">
      <c r="A8" s="408">
        <v>1</v>
      </c>
      <c r="B8" s="409" t="s">
        <v>244</v>
      </c>
      <c r="C8" s="410">
        <v>883</v>
      </c>
      <c r="D8" s="411" t="s">
        <v>2014</v>
      </c>
      <c r="E8" s="412" t="s">
        <v>2015</v>
      </c>
      <c r="F8" s="412" t="s">
        <v>1999</v>
      </c>
      <c r="G8" s="413" t="s">
        <v>2240</v>
      </c>
      <c r="H8" s="413" t="s">
        <v>2240</v>
      </c>
      <c r="I8" s="413">
        <v>5324</v>
      </c>
      <c r="J8" s="413">
        <v>5324</v>
      </c>
      <c r="K8" s="413">
        <v>5262</v>
      </c>
      <c r="L8" s="413"/>
      <c r="M8" s="413"/>
      <c r="N8" s="469">
        <v>5324</v>
      </c>
      <c r="O8" s="470"/>
      <c r="P8" s="414"/>
      <c r="Q8" s="415">
        <v>219</v>
      </c>
      <c r="R8" s="416">
        <v>8</v>
      </c>
    </row>
    <row r="9" spans="1:18" s="417" customFormat="1" ht="78" customHeight="1">
      <c r="A9" s="408">
        <v>2</v>
      </c>
      <c r="B9" s="409" t="s">
        <v>243</v>
      </c>
      <c r="C9" s="410">
        <v>595</v>
      </c>
      <c r="D9" s="411">
        <v>31866</v>
      </c>
      <c r="E9" s="412" t="s">
        <v>1682</v>
      </c>
      <c r="F9" s="412" t="s">
        <v>1677</v>
      </c>
      <c r="G9" s="413">
        <v>4011</v>
      </c>
      <c r="H9" s="413">
        <v>4656</v>
      </c>
      <c r="I9" s="413" t="s">
        <v>2240</v>
      </c>
      <c r="J9" s="413">
        <v>4656</v>
      </c>
      <c r="K9" s="413">
        <v>4473</v>
      </c>
      <c r="L9" s="413"/>
      <c r="M9" s="413"/>
      <c r="N9" s="469">
        <v>4656</v>
      </c>
      <c r="O9" s="470"/>
      <c r="P9" s="414"/>
      <c r="Q9" s="415">
        <v>227</v>
      </c>
      <c r="R9" s="416">
        <v>9</v>
      </c>
    </row>
    <row r="10" spans="1:18" s="417" customFormat="1" ht="78" customHeight="1">
      <c r="A10" s="408">
        <v>3</v>
      </c>
      <c r="B10" s="409" t="s">
        <v>242</v>
      </c>
      <c r="C10" s="410">
        <v>450</v>
      </c>
      <c r="D10" s="411">
        <v>34849</v>
      </c>
      <c r="E10" s="412" t="s">
        <v>2063</v>
      </c>
      <c r="F10" s="412" t="s">
        <v>2062</v>
      </c>
      <c r="G10" s="413">
        <v>4572</v>
      </c>
      <c r="H10" s="413">
        <v>4466</v>
      </c>
      <c r="I10" s="413" t="s">
        <v>2240</v>
      </c>
      <c r="J10" s="413">
        <v>4572</v>
      </c>
      <c r="K10" s="413" t="s">
        <v>2241</v>
      </c>
      <c r="L10" s="413"/>
      <c r="M10" s="413"/>
      <c r="N10" s="469">
        <v>4572</v>
      </c>
      <c r="O10" s="470"/>
      <c r="P10" s="414"/>
      <c r="Q10" s="415">
        <v>235</v>
      </c>
      <c r="R10" s="416">
        <v>10</v>
      </c>
    </row>
    <row r="11" spans="1:18" s="417" customFormat="1" ht="78" customHeight="1">
      <c r="A11" s="408">
        <v>4</v>
      </c>
      <c r="B11" s="409" t="s">
        <v>241</v>
      </c>
      <c r="C11" s="410">
        <v>759</v>
      </c>
      <c r="D11" s="411">
        <v>33822</v>
      </c>
      <c r="E11" s="412" t="s">
        <v>1865</v>
      </c>
      <c r="F11" s="412" t="s">
        <v>1858</v>
      </c>
      <c r="G11" s="413">
        <v>3896</v>
      </c>
      <c r="H11" s="413">
        <v>4343</v>
      </c>
      <c r="I11" s="413" t="s">
        <v>2240</v>
      </c>
      <c r="J11" s="413">
        <v>4343</v>
      </c>
      <c r="K11" s="413" t="s">
        <v>2240</v>
      </c>
      <c r="L11" s="413"/>
      <c r="M11" s="413"/>
      <c r="N11" s="469">
        <v>4343</v>
      </c>
      <c r="O11" s="470"/>
      <c r="P11" s="414"/>
      <c r="Q11" s="415">
        <v>243</v>
      </c>
      <c r="R11" s="416">
        <v>11</v>
      </c>
    </row>
    <row r="12" spans="1:18" s="417" customFormat="1" ht="78" customHeight="1">
      <c r="A12" s="408">
        <v>5</v>
      </c>
      <c r="B12" s="409" t="s">
        <v>240</v>
      </c>
      <c r="C12" s="410">
        <v>789</v>
      </c>
      <c r="D12" s="411">
        <v>34378</v>
      </c>
      <c r="E12" s="412" t="s">
        <v>1895</v>
      </c>
      <c r="F12" s="412" t="s">
        <v>1887</v>
      </c>
      <c r="G12" s="413">
        <v>4129</v>
      </c>
      <c r="H12" s="413" t="s">
        <v>2240</v>
      </c>
      <c r="I12" s="413" t="s">
        <v>2241</v>
      </c>
      <c r="J12" s="413">
        <v>4129</v>
      </c>
      <c r="K12" s="413" t="s">
        <v>2241</v>
      </c>
      <c r="L12" s="413"/>
      <c r="M12" s="413"/>
      <c r="N12" s="469">
        <v>4129</v>
      </c>
      <c r="O12" s="470"/>
      <c r="P12" s="414"/>
      <c r="Q12" s="415">
        <v>251</v>
      </c>
      <c r="R12" s="416">
        <v>12</v>
      </c>
    </row>
    <row r="13" spans="1:18" s="417" customFormat="1" ht="78" customHeight="1">
      <c r="A13" s="408">
        <v>6</v>
      </c>
      <c r="B13" s="409" t="s">
        <v>239</v>
      </c>
      <c r="C13" s="410">
        <v>854</v>
      </c>
      <c r="D13" s="411">
        <v>32929</v>
      </c>
      <c r="E13" s="412" t="s">
        <v>1979</v>
      </c>
      <c r="F13" s="412" t="s">
        <v>1973</v>
      </c>
      <c r="G13" s="413">
        <v>3851</v>
      </c>
      <c r="H13" s="413" t="s">
        <v>2240</v>
      </c>
      <c r="I13" s="413">
        <v>4073</v>
      </c>
      <c r="J13" s="413">
        <v>4073</v>
      </c>
      <c r="K13" s="413" t="s">
        <v>2240</v>
      </c>
      <c r="L13" s="413"/>
      <c r="M13" s="413"/>
      <c r="N13" s="469">
        <v>4073</v>
      </c>
      <c r="O13" s="470"/>
      <c r="P13" s="414"/>
      <c r="Q13" s="415">
        <v>259</v>
      </c>
      <c r="R13" s="416">
        <v>13</v>
      </c>
    </row>
    <row r="14" spans="1:18" s="417" customFormat="1" ht="78" customHeight="1">
      <c r="A14" s="408">
        <v>7</v>
      </c>
      <c r="B14" s="409" t="s">
        <v>238</v>
      </c>
      <c r="C14" s="410">
        <v>716</v>
      </c>
      <c r="D14" s="411">
        <v>34427</v>
      </c>
      <c r="E14" s="412" t="s">
        <v>1823</v>
      </c>
      <c r="F14" s="412" t="s">
        <v>1816</v>
      </c>
      <c r="G14" s="413" t="s">
        <v>2240</v>
      </c>
      <c r="H14" s="413">
        <v>4061</v>
      </c>
      <c r="I14" s="413" t="s">
        <v>2240</v>
      </c>
      <c r="J14" s="413">
        <v>4061</v>
      </c>
      <c r="K14" s="413">
        <v>3976</v>
      </c>
      <c r="L14" s="413"/>
      <c r="M14" s="413"/>
      <c r="N14" s="469">
        <v>4061</v>
      </c>
      <c r="O14" s="470"/>
      <c r="P14" s="414"/>
      <c r="Q14" s="415">
        <v>267</v>
      </c>
      <c r="R14" s="416">
        <v>14</v>
      </c>
    </row>
    <row r="15" spans="1:18" s="417" customFormat="1" ht="78" customHeight="1">
      <c r="A15" s="408">
        <v>8</v>
      </c>
      <c r="B15" s="409" t="s">
        <v>237</v>
      </c>
      <c r="C15" s="410">
        <v>834</v>
      </c>
      <c r="D15" s="411">
        <v>34731</v>
      </c>
      <c r="E15" s="412" t="s">
        <v>1965</v>
      </c>
      <c r="F15" s="412" t="s">
        <v>1962</v>
      </c>
      <c r="G15" s="413">
        <v>3899</v>
      </c>
      <c r="H15" s="413" t="s">
        <v>2240</v>
      </c>
      <c r="I15" s="413" t="s">
        <v>2240</v>
      </c>
      <c r="J15" s="413">
        <v>3899</v>
      </c>
      <c r="K15" s="413">
        <v>3867</v>
      </c>
      <c r="L15" s="413"/>
      <c r="M15" s="413"/>
      <c r="N15" s="469">
        <v>3899</v>
      </c>
      <c r="O15" s="470"/>
      <c r="P15" s="414"/>
      <c r="Q15" s="415">
        <v>275</v>
      </c>
      <c r="R15" s="416">
        <v>15</v>
      </c>
    </row>
    <row r="16" spans="1:18" s="417" customFormat="1" ht="78" customHeight="1">
      <c r="A16" s="408">
        <v>9</v>
      </c>
      <c r="B16" s="409" t="s">
        <v>236</v>
      </c>
      <c r="C16" s="410">
        <v>667</v>
      </c>
      <c r="D16" s="411">
        <v>34231</v>
      </c>
      <c r="E16" s="412" t="s">
        <v>1762</v>
      </c>
      <c r="F16" s="412" t="s">
        <v>1756</v>
      </c>
      <c r="G16" s="413">
        <v>3323</v>
      </c>
      <c r="H16" s="413">
        <v>3461</v>
      </c>
      <c r="I16" s="413" t="s">
        <v>2240</v>
      </c>
      <c r="J16" s="413">
        <v>3461</v>
      </c>
      <c r="K16" s="413">
        <v>3289</v>
      </c>
      <c r="L16" s="413"/>
      <c r="M16" s="413"/>
      <c r="N16" s="469">
        <v>3461</v>
      </c>
      <c r="O16" s="470"/>
      <c r="P16" s="414"/>
      <c r="Q16" s="415">
        <v>281</v>
      </c>
      <c r="R16" s="416">
        <v>16</v>
      </c>
    </row>
    <row r="17" spans="1:18" s="417" customFormat="1" ht="78" customHeight="1">
      <c r="A17" s="408">
        <v>10</v>
      </c>
      <c r="B17" s="409" t="s">
        <v>235</v>
      </c>
      <c r="C17" s="410">
        <v>861</v>
      </c>
      <c r="D17" s="411">
        <v>33487</v>
      </c>
      <c r="E17" s="412" t="s">
        <v>1990</v>
      </c>
      <c r="F17" s="412" t="s">
        <v>1986</v>
      </c>
      <c r="G17" s="413">
        <v>3223</v>
      </c>
      <c r="H17" s="413">
        <v>3221</v>
      </c>
      <c r="I17" s="413">
        <v>3320</v>
      </c>
      <c r="J17" s="413">
        <v>3320</v>
      </c>
      <c r="K17" s="413">
        <v>3379</v>
      </c>
      <c r="L17" s="413"/>
      <c r="M17" s="413"/>
      <c r="N17" s="469">
        <v>3379</v>
      </c>
      <c r="O17" s="470"/>
      <c r="P17" s="414"/>
      <c r="Q17" s="415">
        <v>287</v>
      </c>
      <c r="R17" s="416">
        <v>17</v>
      </c>
    </row>
    <row r="18" spans="1:18" s="417" customFormat="1" ht="78" customHeight="1">
      <c r="A18" s="408">
        <v>11</v>
      </c>
      <c r="B18" s="409" t="s">
        <v>234</v>
      </c>
      <c r="C18" s="410">
        <v>687</v>
      </c>
      <c r="D18" s="411">
        <v>0</v>
      </c>
      <c r="E18" s="412" t="s">
        <v>1780</v>
      </c>
      <c r="F18" s="412" t="s">
        <v>1772</v>
      </c>
      <c r="G18" s="413">
        <v>2681</v>
      </c>
      <c r="H18" s="413" t="s">
        <v>2240</v>
      </c>
      <c r="I18" s="413" t="s">
        <v>2240</v>
      </c>
      <c r="J18" s="413">
        <v>2681</v>
      </c>
      <c r="K18" s="413">
        <v>2889</v>
      </c>
      <c r="L18" s="413"/>
      <c r="M18" s="413"/>
      <c r="N18" s="469">
        <v>2889</v>
      </c>
      <c r="O18" s="470"/>
      <c r="P18" s="414"/>
      <c r="Q18" s="415">
        <v>293</v>
      </c>
      <c r="R18" s="416">
        <v>18</v>
      </c>
    </row>
    <row r="19" spans="1:18" s="417" customFormat="1" ht="78" customHeight="1">
      <c r="A19" s="408" t="s">
        <v>2241</v>
      </c>
      <c r="B19" s="409" t="s">
        <v>233</v>
      </c>
      <c r="C19" s="410">
        <v>502</v>
      </c>
      <c r="D19" s="411">
        <v>35220</v>
      </c>
      <c r="E19" s="412" t="s">
        <v>2034</v>
      </c>
      <c r="F19" s="412" t="s">
        <v>2029</v>
      </c>
      <c r="G19" s="413"/>
      <c r="H19" s="413"/>
      <c r="I19" s="413"/>
      <c r="J19" s="413">
        <v>0</v>
      </c>
      <c r="K19" s="413"/>
      <c r="L19" s="413"/>
      <c r="M19" s="413"/>
      <c r="N19" s="469" t="s">
        <v>2255</v>
      </c>
      <c r="O19" s="470"/>
      <c r="P19" s="414"/>
      <c r="Q19" s="415">
        <v>299</v>
      </c>
      <c r="R19" s="416">
        <v>19</v>
      </c>
    </row>
    <row r="20" spans="1:18" s="67" customFormat="1" ht="36.75" hidden="1" customHeight="1">
      <c r="A20" s="76">
        <v>13</v>
      </c>
      <c r="B20" s="77" t="s">
        <v>245</v>
      </c>
      <c r="C20" s="200" t="s">
        <v>1705</v>
      </c>
      <c r="D20" s="78" t="s">
        <v>1705</v>
      </c>
      <c r="E20" s="155" t="s">
        <v>1705</v>
      </c>
      <c r="F20" s="155" t="s">
        <v>1705</v>
      </c>
      <c r="G20" s="142"/>
      <c r="H20" s="142"/>
      <c r="I20" s="142"/>
      <c r="J20" s="154">
        <v>0</v>
      </c>
      <c r="K20" s="171"/>
      <c r="L20" s="171"/>
      <c r="M20" s="171"/>
      <c r="N20" s="153">
        <v>0</v>
      </c>
      <c r="O20" s="200"/>
      <c r="P20" s="207"/>
      <c r="Q20" s="198">
        <v>305</v>
      </c>
      <c r="R20" s="197">
        <v>20</v>
      </c>
    </row>
    <row r="21" spans="1:18" s="67" customFormat="1" ht="36.75" hidden="1" customHeight="1">
      <c r="A21" s="76">
        <v>14</v>
      </c>
      <c r="B21" s="77" t="s">
        <v>246</v>
      </c>
      <c r="C21" s="200" t="s">
        <v>1705</v>
      </c>
      <c r="D21" s="78" t="s">
        <v>1705</v>
      </c>
      <c r="E21" s="155" t="s">
        <v>1705</v>
      </c>
      <c r="F21" s="155" t="s">
        <v>1705</v>
      </c>
      <c r="G21" s="142"/>
      <c r="H21" s="142"/>
      <c r="I21" s="142"/>
      <c r="J21" s="154">
        <v>0</v>
      </c>
      <c r="K21" s="171"/>
      <c r="L21" s="171"/>
      <c r="M21" s="171"/>
      <c r="N21" s="153">
        <v>0</v>
      </c>
      <c r="O21" s="200"/>
      <c r="P21" s="207"/>
      <c r="Q21" s="198"/>
      <c r="R21" s="197"/>
    </row>
    <row r="22" spans="1:18" s="67" customFormat="1" ht="36.75" hidden="1" customHeight="1">
      <c r="A22" s="76">
        <v>15</v>
      </c>
      <c r="B22" s="77" t="s">
        <v>247</v>
      </c>
      <c r="C22" s="200" t="s">
        <v>1705</v>
      </c>
      <c r="D22" s="78" t="s">
        <v>1705</v>
      </c>
      <c r="E22" s="155" t="s">
        <v>1705</v>
      </c>
      <c r="F22" s="155" t="s">
        <v>1705</v>
      </c>
      <c r="G22" s="142"/>
      <c r="H22" s="142"/>
      <c r="I22" s="142"/>
      <c r="J22" s="154">
        <v>0</v>
      </c>
      <c r="K22" s="171"/>
      <c r="L22" s="171"/>
      <c r="M22" s="171"/>
      <c r="N22" s="153">
        <v>0</v>
      </c>
      <c r="O22" s="200"/>
      <c r="P22" s="207"/>
      <c r="Q22" s="198"/>
      <c r="R22" s="197"/>
    </row>
    <row r="23" spans="1:18" s="67" customFormat="1" ht="36.75" hidden="1" customHeight="1">
      <c r="A23" s="76">
        <v>16</v>
      </c>
      <c r="B23" s="77" t="s">
        <v>248</v>
      </c>
      <c r="C23" s="200" t="s">
        <v>1705</v>
      </c>
      <c r="D23" s="78" t="s">
        <v>1705</v>
      </c>
      <c r="E23" s="155" t="s">
        <v>1705</v>
      </c>
      <c r="F23" s="155" t="s">
        <v>1705</v>
      </c>
      <c r="G23" s="142"/>
      <c r="H23" s="142"/>
      <c r="I23" s="142"/>
      <c r="J23" s="154">
        <v>0</v>
      </c>
      <c r="K23" s="171"/>
      <c r="L23" s="171"/>
      <c r="M23" s="171"/>
      <c r="N23" s="153">
        <v>0</v>
      </c>
      <c r="O23" s="200"/>
      <c r="P23" s="207"/>
      <c r="Q23" s="198"/>
      <c r="R23" s="197"/>
    </row>
    <row r="24" spans="1:18" s="67" customFormat="1" ht="36.75" hidden="1" customHeight="1">
      <c r="A24" s="76">
        <v>17</v>
      </c>
      <c r="B24" s="77" t="s">
        <v>249</v>
      </c>
      <c r="C24" s="200" t="s">
        <v>1705</v>
      </c>
      <c r="D24" s="78" t="s">
        <v>1705</v>
      </c>
      <c r="E24" s="155" t="s">
        <v>1705</v>
      </c>
      <c r="F24" s="155" t="s">
        <v>1705</v>
      </c>
      <c r="G24" s="142"/>
      <c r="H24" s="142"/>
      <c r="I24" s="142"/>
      <c r="J24" s="154">
        <v>0</v>
      </c>
      <c r="K24" s="171"/>
      <c r="L24" s="171"/>
      <c r="M24" s="171"/>
      <c r="N24" s="153">
        <v>0</v>
      </c>
      <c r="O24" s="200"/>
      <c r="P24" s="207"/>
      <c r="Q24" s="198"/>
      <c r="R24" s="197"/>
    </row>
    <row r="25" spans="1:18" s="67" customFormat="1" ht="36.75" hidden="1" customHeight="1">
      <c r="A25" s="76">
        <v>18</v>
      </c>
      <c r="B25" s="77" t="s">
        <v>250</v>
      </c>
      <c r="C25" s="200" t="s">
        <v>1705</v>
      </c>
      <c r="D25" s="78" t="s">
        <v>1705</v>
      </c>
      <c r="E25" s="155" t="s">
        <v>1705</v>
      </c>
      <c r="F25" s="155" t="s">
        <v>1705</v>
      </c>
      <c r="G25" s="142"/>
      <c r="H25" s="142"/>
      <c r="I25" s="142"/>
      <c r="J25" s="154">
        <v>0</v>
      </c>
      <c r="K25" s="171"/>
      <c r="L25" s="171"/>
      <c r="M25" s="171"/>
      <c r="N25" s="153">
        <v>0</v>
      </c>
      <c r="O25" s="200"/>
      <c r="P25" s="207"/>
      <c r="Q25" s="198"/>
      <c r="R25" s="197"/>
    </row>
    <row r="26" spans="1:18" s="67" customFormat="1" ht="36.75" hidden="1" customHeight="1">
      <c r="A26" s="76">
        <v>19</v>
      </c>
      <c r="B26" s="77" t="s">
        <v>251</v>
      </c>
      <c r="C26" s="200" t="s">
        <v>1705</v>
      </c>
      <c r="D26" s="78" t="s">
        <v>1705</v>
      </c>
      <c r="E26" s="155" t="s">
        <v>1705</v>
      </c>
      <c r="F26" s="155" t="s">
        <v>1705</v>
      </c>
      <c r="G26" s="142"/>
      <c r="H26" s="142"/>
      <c r="I26" s="142"/>
      <c r="J26" s="154">
        <v>0</v>
      </c>
      <c r="K26" s="171"/>
      <c r="L26" s="171"/>
      <c r="M26" s="171"/>
      <c r="N26" s="153">
        <v>0</v>
      </c>
      <c r="O26" s="200"/>
      <c r="P26" s="207"/>
      <c r="Q26" s="198"/>
      <c r="R26" s="197"/>
    </row>
    <row r="27" spans="1:18" s="67" customFormat="1" ht="36.75" hidden="1" customHeight="1">
      <c r="A27" s="76">
        <v>20</v>
      </c>
      <c r="B27" s="77" t="s">
        <v>252</v>
      </c>
      <c r="C27" s="200" t="s">
        <v>1705</v>
      </c>
      <c r="D27" s="78" t="s">
        <v>1705</v>
      </c>
      <c r="E27" s="155" t="s">
        <v>1705</v>
      </c>
      <c r="F27" s="155" t="s">
        <v>1705</v>
      </c>
      <c r="G27" s="142"/>
      <c r="H27" s="142"/>
      <c r="I27" s="142"/>
      <c r="J27" s="154">
        <v>0</v>
      </c>
      <c r="K27" s="171"/>
      <c r="L27" s="171"/>
      <c r="M27" s="171"/>
      <c r="N27" s="153">
        <v>0</v>
      </c>
      <c r="O27" s="200"/>
      <c r="P27" s="207"/>
      <c r="Q27" s="198"/>
      <c r="R27" s="197"/>
    </row>
    <row r="28" spans="1:18" s="67" customFormat="1" ht="36.75" hidden="1" customHeight="1">
      <c r="A28" s="76">
        <v>21</v>
      </c>
      <c r="B28" s="77" t="s">
        <v>253</v>
      </c>
      <c r="C28" s="200" t="s">
        <v>1705</v>
      </c>
      <c r="D28" s="78" t="s">
        <v>1705</v>
      </c>
      <c r="E28" s="155" t="s">
        <v>1705</v>
      </c>
      <c r="F28" s="155" t="s">
        <v>1705</v>
      </c>
      <c r="G28" s="142"/>
      <c r="H28" s="142"/>
      <c r="I28" s="142"/>
      <c r="J28" s="154">
        <v>0</v>
      </c>
      <c r="K28" s="171"/>
      <c r="L28" s="171"/>
      <c r="M28" s="171"/>
      <c r="N28" s="153">
        <v>0</v>
      </c>
      <c r="O28" s="200"/>
      <c r="P28" s="207"/>
      <c r="Q28" s="198"/>
      <c r="R28" s="197"/>
    </row>
    <row r="29" spans="1:18" s="67" customFormat="1" ht="36.75" hidden="1" customHeight="1">
      <c r="A29" s="76">
        <v>22</v>
      </c>
      <c r="B29" s="77" t="s">
        <v>254</v>
      </c>
      <c r="C29" s="200" t="s">
        <v>1705</v>
      </c>
      <c r="D29" s="78" t="s">
        <v>1705</v>
      </c>
      <c r="E29" s="155" t="s">
        <v>1705</v>
      </c>
      <c r="F29" s="155" t="s">
        <v>1705</v>
      </c>
      <c r="G29" s="142"/>
      <c r="H29" s="142"/>
      <c r="I29" s="142"/>
      <c r="J29" s="154">
        <v>0</v>
      </c>
      <c r="K29" s="171"/>
      <c r="L29" s="171"/>
      <c r="M29" s="171"/>
      <c r="N29" s="153">
        <v>0</v>
      </c>
      <c r="O29" s="200"/>
      <c r="P29" s="207"/>
      <c r="Q29" s="198"/>
      <c r="R29" s="197"/>
    </row>
    <row r="30" spans="1:18" s="67" customFormat="1" ht="36.75" hidden="1" customHeight="1">
      <c r="A30" s="76">
        <v>23</v>
      </c>
      <c r="B30" s="77" t="s">
        <v>255</v>
      </c>
      <c r="C30" s="200" t="s">
        <v>1705</v>
      </c>
      <c r="D30" s="78" t="s">
        <v>1705</v>
      </c>
      <c r="E30" s="155" t="s">
        <v>1705</v>
      </c>
      <c r="F30" s="155" t="s">
        <v>1705</v>
      </c>
      <c r="G30" s="142"/>
      <c r="H30" s="142"/>
      <c r="I30" s="142"/>
      <c r="J30" s="154">
        <v>0</v>
      </c>
      <c r="K30" s="171"/>
      <c r="L30" s="171"/>
      <c r="M30" s="171"/>
      <c r="N30" s="153">
        <v>0</v>
      </c>
      <c r="O30" s="200"/>
      <c r="P30" s="207"/>
      <c r="Q30" s="198"/>
      <c r="R30" s="197"/>
    </row>
    <row r="31" spans="1:18" s="67" customFormat="1" ht="36.75" hidden="1" customHeight="1">
      <c r="A31" s="76">
        <v>24</v>
      </c>
      <c r="B31" s="77" t="s">
        <v>256</v>
      </c>
      <c r="C31" s="200" t="s">
        <v>1705</v>
      </c>
      <c r="D31" s="78" t="s">
        <v>1705</v>
      </c>
      <c r="E31" s="155" t="s">
        <v>1705</v>
      </c>
      <c r="F31" s="155" t="s">
        <v>1705</v>
      </c>
      <c r="G31" s="142"/>
      <c r="H31" s="142"/>
      <c r="I31" s="142"/>
      <c r="J31" s="154">
        <v>0</v>
      </c>
      <c r="K31" s="171"/>
      <c r="L31" s="171"/>
      <c r="M31" s="171"/>
      <c r="N31" s="153">
        <v>0</v>
      </c>
      <c r="O31" s="200"/>
      <c r="P31" s="207"/>
      <c r="Q31" s="198"/>
      <c r="R31" s="197"/>
    </row>
    <row r="32" spans="1:18" s="67" customFormat="1" ht="36.75" hidden="1" customHeight="1">
      <c r="A32" s="76">
        <v>25</v>
      </c>
      <c r="B32" s="77" t="s">
        <v>257</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670</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671</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672</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673</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674</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675</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676</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677</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678</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679</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680</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681</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Q46" s="198">
        <v>465</v>
      </c>
      <c r="R46" s="197">
        <v>50</v>
      </c>
    </row>
    <row r="47" spans="1:18">
      <c r="Q47" s="198">
        <v>469</v>
      </c>
      <c r="R47" s="197">
        <v>51</v>
      </c>
    </row>
    <row r="48" spans="1:18">
      <c r="Q48" s="199">
        <v>473</v>
      </c>
      <c r="R48" s="69">
        <v>52</v>
      </c>
    </row>
    <row r="49" spans="17:18">
      <c r="Q49" s="199">
        <v>477</v>
      </c>
      <c r="R49" s="69">
        <v>53</v>
      </c>
    </row>
    <row r="50" spans="17:18">
      <c r="Q50" s="199">
        <v>481</v>
      </c>
      <c r="R50" s="69">
        <v>54</v>
      </c>
    </row>
    <row r="51" spans="17:18">
      <c r="Q51" s="199">
        <v>485</v>
      </c>
      <c r="R51" s="69">
        <v>55</v>
      </c>
    </row>
    <row r="52" spans="17:18">
      <c r="Q52" s="199">
        <v>489</v>
      </c>
      <c r="R52" s="69">
        <v>56</v>
      </c>
    </row>
    <row r="53" spans="17:18">
      <c r="Q53" s="199">
        <v>493</v>
      </c>
      <c r="R53" s="69">
        <v>57</v>
      </c>
    </row>
    <row r="54" spans="17:18">
      <c r="Q54" s="199">
        <v>497</v>
      </c>
      <c r="R54" s="69">
        <v>58</v>
      </c>
    </row>
    <row r="55" spans="17:18">
      <c r="Q55" s="199">
        <v>501</v>
      </c>
      <c r="R55" s="69">
        <v>59</v>
      </c>
    </row>
    <row r="56" spans="17:18">
      <c r="Q56" s="199">
        <v>505</v>
      </c>
      <c r="R56" s="69">
        <v>60</v>
      </c>
    </row>
    <row r="57" spans="17:18">
      <c r="Q57" s="199">
        <v>509</v>
      </c>
      <c r="R57" s="69">
        <v>61</v>
      </c>
    </row>
    <row r="58" spans="17:18">
      <c r="Q58" s="199">
        <v>513</v>
      </c>
      <c r="R58" s="69">
        <v>62</v>
      </c>
    </row>
    <row r="59" spans="17:18">
      <c r="Q59" s="199">
        <v>517</v>
      </c>
      <c r="R59" s="69">
        <v>63</v>
      </c>
    </row>
    <row r="60" spans="17:18">
      <c r="Q60" s="199">
        <v>521</v>
      </c>
      <c r="R60" s="69">
        <v>64</v>
      </c>
    </row>
    <row r="61" spans="17:18">
      <c r="Q61" s="199">
        <v>525</v>
      </c>
      <c r="R61" s="69">
        <v>65</v>
      </c>
    </row>
    <row r="62" spans="17:18">
      <c r="Q62" s="199">
        <v>529</v>
      </c>
      <c r="R62" s="69">
        <v>66</v>
      </c>
    </row>
    <row r="63" spans="17:18">
      <c r="Q63" s="199">
        <v>533</v>
      </c>
      <c r="R63" s="69">
        <v>67</v>
      </c>
    </row>
    <row r="64" spans="17:18">
      <c r="Q64" s="199">
        <v>537</v>
      </c>
      <c r="R64" s="69">
        <v>68</v>
      </c>
    </row>
    <row r="65" spans="17:18">
      <c r="Q65" s="199">
        <v>541</v>
      </c>
      <c r="R65" s="69">
        <v>69</v>
      </c>
    </row>
    <row r="66" spans="17:18">
      <c r="Q66" s="199">
        <v>545</v>
      </c>
      <c r="R66" s="69">
        <v>70</v>
      </c>
    </row>
    <row r="67" spans="17:18">
      <c r="Q67" s="199">
        <v>549</v>
      </c>
      <c r="R67" s="69">
        <v>71</v>
      </c>
    </row>
    <row r="68" spans="17:18">
      <c r="Q68" s="199">
        <v>553</v>
      </c>
      <c r="R68" s="69">
        <v>72</v>
      </c>
    </row>
    <row r="69" spans="17:18">
      <c r="Q69" s="199">
        <v>557</v>
      </c>
      <c r="R69" s="69">
        <v>73</v>
      </c>
    </row>
    <row r="70" spans="17:18">
      <c r="Q70" s="199">
        <v>561</v>
      </c>
      <c r="R70" s="69">
        <v>74</v>
      </c>
    </row>
    <row r="71" spans="17:18">
      <c r="Q71" s="199">
        <v>565</v>
      </c>
      <c r="R71" s="69">
        <v>75</v>
      </c>
    </row>
    <row r="72" spans="17:18">
      <c r="Q72" s="199">
        <v>569</v>
      </c>
      <c r="R72" s="69">
        <v>76</v>
      </c>
    </row>
    <row r="73" spans="17:18">
      <c r="Q73" s="199">
        <v>573</v>
      </c>
      <c r="R73" s="69">
        <v>77</v>
      </c>
    </row>
    <row r="74" spans="17:18">
      <c r="Q74" s="199">
        <v>577</v>
      </c>
      <c r="R74" s="69">
        <v>78</v>
      </c>
    </row>
    <row r="75" spans="17:18">
      <c r="Q75" s="199">
        <v>581</v>
      </c>
      <c r="R75" s="69">
        <v>79</v>
      </c>
    </row>
    <row r="76" spans="17:18">
      <c r="Q76" s="199">
        <v>585</v>
      </c>
      <c r="R76" s="69">
        <v>80</v>
      </c>
    </row>
    <row r="77" spans="17:18">
      <c r="Q77" s="199">
        <v>589</v>
      </c>
      <c r="R77" s="69">
        <v>81</v>
      </c>
    </row>
    <row r="78" spans="17:18">
      <c r="Q78" s="199">
        <v>593</v>
      </c>
      <c r="R78" s="69">
        <v>82</v>
      </c>
    </row>
    <row r="79" spans="17:18">
      <c r="Q79" s="199">
        <v>597</v>
      </c>
      <c r="R79" s="69">
        <v>83</v>
      </c>
    </row>
    <row r="80" spans="17:18">
      <c r="Q80" s="199">
        <v>601</v>
      </c>
      <c r="R80" s="69">
        <v>84</v>
      </c>
    </row>
    <row r="81" spans="17:18">
      <c r="Q81" s="199">
        <v>605</v>
      </c>
      <c r="R81" s="69">
        <v>85</v>
      </c>
    </row>
    <row r="82" spans="17:18">
      <c r="Q82" s="199">
        <v>608</v>
      </c>
      <c r="R82" s="69">
        <v>86</v>
      </c>
    </row>
    <row r="83" spans="17:18">
      <c r="Q83" s="199">
        <v>611</v>
      </c>
      <c r="R83" s="69">
        <v>87</v>
      </c>
    </row>
    <row r="84" spans="17:18">
      <c r="Q84" s="199">
        <v>614</v>
      </c>
      <c r="R84" s="69">
        <v>88</v>
      </c>
    </row>
    <row r="85" spans="17:18">
      <c r="Q85" s="199">
        <v>617</v>
      </c>
      <c r="R85" s="69">
        <v>89</v>
      </c>
    </row>
    <row r="86" spans="17:18">
      <c r="Q86" s="199">
        <v>620</v>
      </c>
      <c r="R86" s="69">
        <v>90</v>
      </c>
    </row>
    <row r="87" spans="17:18">
      <c r="Q87" s="199">
        <v>623</v>
      </c>
      <c r="R87" s="69">
        <v>91</v>
      </c>
    </row>
    <row r="88" spans="17:18">
      <c r="Q88" s="199">
        <v>626</v>
      </c>
      <c r="R88" s="69">
        <v>92</v>
      </c>
    </row>
    <row r="89" spans="17:18">
      <c r="Q89" s="199">
        <v>629</v>
      </c>
      <c r="R89" s="69">
        <v>93</v>
      </c>
    </row>
    <row r="90" spans="17:18">
      <c r="Q90" s="198">
        <v>632</v>
      </c>
      <c r="R90" s="197">
        <v>94</v>
      </c>
    </row>
    <row r="91" spans="17:18">
      <c r="Q91" s="198">
        <v>635</v>
      </c>
      <c r="R91" s="197">
        <v>95</v>
      </c>
    </row>
    <row r="92" spans="17:18">
      <c r="Q92" s="198">
        <v>637</v>
      </c>
      <c r="R92" s="197">
        <v>96</v>
      </c>
    </row>
    <row r="93" spans="17:18">
      <c r="Q93" s="198">
        <v>639</v>
      </c>
      <c r="R93" s="197">
        <v>97</v>
      </c>
    </row>
    <row r="94" spans="17:18">
      <c r="Q94" s="198">
        <v>641</v>
      </c>
      <c r="R94" s="197">
        <v>98</v>
      </c>
    </row>
    <row r="95" spans="17:18">
      <c r="Q95" s="198">
        <v>643</v>
      </c>
      <c r="R95" s="197">
        <v>99</v>
      </c>
    </row>
    <row r="96" spans="17:18">
      <c r="Q96" s="198">
        <v>645</v>
      </c>
      <c r="R96" s="197">
        <v>100</v>
      </c>
    </row>
  </sheetData>
  <mergeCells count="26">
    <mergeCell ref="A1:P1"/>
    <mergeCell ref="A2:P2"/>
    <mergeCell ref="A3:C3"/>
    <mergeCell ref="D3:E3"/>
    <mergeCell ref="G3:H3"/>
    <mergeCell ref="I3:J3"/>
    <mergeCell ref="K3:L3"/>
    <mergeCell ref="M3:P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33" priority="1" stopIfTrue="1" operator="greaterThan">
      <formula>5699</formula>
    </cfRule>
    <cfRule type="cellIs" dxfId="32" priority="2" stopIfTrue="1" operator="greaterThan">
      <formula>5700</formula>
    </cfRule>
  </conditionalFormatting>
  <printOptions horizontalCentered="1" vertic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49.xml><?xml version="1.0" encoding="utf-8"?>
<worksheet xmlns="http://schemas.openxmlformats.org/spreadsheetml/2006/main" xmlns:r="http://schemas.openxmlformats.org/officeDocument/2006/relationships">
  <sheetPr>
    <tabColor rgb="FF7030A0"/>
  </sheetPr>
  <dimension ref="A1:R98"/>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2332</v>
      </c>
      <c r="E3" s="613"/>
      <c r="F3" s="156"/>
      <c r="G3" s="614" t="s">
        <v>514</v>
      </c>
      <c r="H3" s="614"/>
      <c r="I3" s="618" t="s">
        <v>1280</v>
      </c>
      <c r="J3" s="618"/>
      <c r="K3" s="615" t="s">
        <v>633</v>
      </c>
      <c r="L3" s="615"/>
      <c r="M3" s="617" t="s">
        <v>1350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2226</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24.75" customHeight="1">
      <c r="A7" s="622"/>
      <c r="B7" s="622"/>
      <c r="C7" s="623"/>
      <c r="D7" s="623"/>
      <c r="E7" s="622"/>
      <c r="F7" s="622"/>
      <c r="G7" s="249">
        <v>1</v>
      </c>
      <c r="H7" s="249">
        <v>2</v>
      </c>
      <c r="I7" s="249">
        <v>3</v>
      </c>
      <c r="J7" s="248" t="s">
        <v>347</v>
      </c>
      <c r="K7" s="249">
        <v>4</v>
      </c>
      <c r="L7" s="249">
        <v>5</v>
      </c>
      <c r="M7" s="249">
        <v>6</v>
      </c>
      <c r="N7" s="625"/>
      <c r="O7" s="625"/>
      <c r="P7" s="625"/>
      <c r="Q7" s="198">
        <v>211</v>
      </c>
      <c r="R7" s="197">
        <v>7</v>
      </c>
    </row>
    <row r="8" spans="1:18" s="67" customFormat="1" ht="36.75" customHeight="1">
      <c r="A8" s="76">
        <v>1</v>
      </c>
      <c r="B8" s="77" t="s">
        <v>233</v>
      </c>
      <c r="C8" s="319">
        <v>883</v>
      </c>
      <c r="D8" s="78" t="s">
        <v>2014</v>
      </c>
      <c r="E8" s="155" t="s">
        <v>2015</v>
      </c>
      <c r="F8" s="155" t="s">
        <v>1999</v>
      </c>
      <c r="G8" s="142" t="s">
        <v>2240</v>
      </c>
      <c r="H8" s="142" t="s">
        <v>2240</v>
      </c>
      <c r="I8" s="142">
        <v>5324</v>
      </c>
      <c r="J8" s="142">
        <v>5324</v>
      </c>
      <c r="K8" s="142">
        <v>5262</v>
      </c>
      <c r="L8" s="142"/>
      <c r="M8" s="142"/>
      <c r="N8" s="318">
        <v>5324</v>
      </c>
      <c r="O8" s="200">
        <v>27</v>
      </c>
      <c r="P8" s="207"/>
      <c r="Q8" s="198">
        <v>219</v>
      </c>
      <c r="R8" s="197">
        <v>8</v>
      </c>
    </row>
    <row r="9" spans="1:18" s="67" customFormat="1" ht="36.75" customHeight="1">
      <c r="A9" s="76">
        <v>2</v>
      </c>
      <c r="B9" s="77" t="s">
        <v>234</v>
      </c>
      <c r="C9" s="319">
        <v>595</v>
      </c>
      <c r="D9" s="78">
        <v>31866</v>
      </c>
      <c r="E9" s="155" t="s">
        <v>1682</v>
      </c>
      <c r="F9" s="155" t="s">
        <v>1677</v>
      </c>
      <c r="G9" s="142">
        <v>4011</v>
      </c>
      <c r="H9" s="142">
        <v>4656</v>
      </c>
      <c r="I9" s="142" t="s">
        <v>2240</v>
      </c>
      <c r="J9" s="142">
        <v>4656</v>
      </c>
      <c r="K9" s="142">
        <v>4473</v>
      </c>
      <c r="L9" s="142"/>
      <c r="M9" s="142"/>
      <c r="N9" s="318">
        <v>4656</v>
      </c>
      <c r="O9" s="200">
        <v>26</v>
      </c>
      <c r="P9" s="207"/>
      <c r="Q9" s="198">
        <v>227</v>
      </c>
      <c r="R9" s="197">
        <v>9</v>
      </c>
    </row>
    <row r="10" spans="1:18" s="67" customFormat="1" ht="36.75" customHeight="1">
      <c r="A10" s="76">
        <v>3</v>
      </c>
      <c r="B10" s="77" t="s">
        <v>235</v>
      </c>
      <c r="C10" s="319">
        <v>450</v>
      </c>
      <c r="D10" s="78">
        <v>34849</v>
      </c>
      <c r="E10" s="155" t="s">
        <v>2063</v>
      </c>
      <c r="F10" s="155" t="s">
        <v>2062</v>
      </c>
      <c r="G10" s="142">
        <v>4572</v>
      </c>
      <c r="H10" s="142">
        <v>4466</v>
      </c>
      <c r="I10" s="142" t="s">
        <v>2240</v>
      </c>
      <c r="J10" s="142">
        <v>4572</v>
      </c>
      <c r="K10" s="142" t="s">
        <v>2241</v>
      </c>
      <c r="L10" s="142"/>
      <c r="M10" s="142"/>
      <c r="N10" s="318">
        <v>4572</v>
      </c>
      <c r="O10" s="200">
        <v>25</v>
      </c>
      <c r="P10" s="207"/>
      <c r="Q10" s="198">
        <v>235</v>
      </c>
      <c r="R10" s="197">
        <v>10</v>
      </c>
    </row>
    <row r="11" spans="1:18" s="67" customFormat="1" ht="36.75" customHeight="1">
      <c r="A11" s="76">
        <v>4</v>
      </c>
      <c r="B11" s="77" t="s">
        <v>236</v>
      </c>
      <c r="C11" s="319">
        <v>759</v>
      </c>
      <c r="D11" s="78">
        <v>33822</v>
      </c>
      <c r="E11" s="155" t="s">
        <v>1865</v>
      </c>
      <c r="F11" s="155" t="s">
        <v>1858</v>
      </c>
      <c r="G11" s="142">
        <v>3896</v>
      </c>
      <c r="H11" s="142">
        <v>4343</v>
      </c>
      <c r="I11" s="142" t="s">
        <v>2240</v>
      </c>
      <c r="J11" s="142">
        <v>4343</v>
      </c>
      <c r="K11" s="142" t="s">
        <v>2240</v>
      </c>
      <c r="L11" s="142"/>
      <c r="M11" s="142"/>
      <c r="N11" s="318">
        <v>4343</v>
      </c>
      <c r="O11" s="200">
        <v>24</v>
      </c>
      <c r="P11" s="207"/>
      <c r="Q11" s="198">
        <v>243</v>
      </c>
      <c r="R11" s="197">
        <v>11</v>
      </c>
    </row>
    <row r="12" spans="1:18" s="67" customFormat="1" ht="36.75" customHeight="1">
      <c r="A12" s="76">
        <v>5</v>
      </c>
      <c r="B12" s="77" t="s">
        <v>237</v>
      </c>
      <c r="C12" s="319">
        <v>789</v>
      </c>
      <c r="D12" s="78">
        <v>34378</v>
      </c>
      <c r="E12" s="155" t="s">
        <v>1895</v>
      </c>
      <c r="F12" s="155" t="s">
        <v>1887</v>
      </c>
      <c r="G12" s="142">
        <v>4129</v>
      </c>
      <c r="H12" s="142" t="s">
        <v>2240</v>
      </c>
      <c r="I12" s="142" t="s">
        <v>2241</v>
      </c>
      <c r="J12" s="142">
        <v>4129</v>
      </c>
      <c r="K12" s="142" t="s">
        <v>2241</v>
      </c>
      <c r="L12" s="142"/>
      <c r="M12" s="142"/>
      <c r="N12" s="318">
        <v>4129</v>
      </c>
      <c r="O12" s="200">
        <v>23</v>
      </c>
      <c r="P12" s="207"/>
      <c r="Q12" s="198">
        <v>251</v>
      </c>
      <c r="R12" s="197">
        <v>12</v>
      </c>
    </row>
    <row r="13" spans="1:18" s="67" customFormat="1" ht="36.75" customHeight="1">
      <c r="A13" s="76">
        <v>6</v>
      </c>
      <c r="B13" s="77" t="s">
        <v>238</v>
      </c>
      <c r="C13" s="319">
        <v>854</v>
      </c>
      <c r="D13" s="78">
        <v>32929</v>
      </c>
      <c r="E13" s="155" t="s">
        <v>1979</v>
      </c>
      <c r="F13" s="155" t="s">
        <v>1973</v>
      </c>
      <c r="G13" s="142">
        <v>3851</v>
      </c>
      <c r="H13" s="142" t="s">
        <v>2240</v>
      </c>
      <c r="I13" s="142">
        <v>4073</v>
      </c>
      <c r="J13" s="142">
        <v>4073</v>
      </c>
      <c r="K13" s="142" t="s">
        <v>2240</v>
      </c>
      <c r="L13" s="142"/>
      <c r="M13" s="142"/>
      <c r="N13" s="318">
        <v>4073</v>
      </c>
      <c r="O13" s="200">
        <v>22</v>
      </c>
      <c r="P13" s="207"/>
      <c r="Q13" s="198">
        <v>259</v>
      </c>
      <c r="R13" s="197">
        <v>13</v>
      </c>
    </row>
    <row r="14" spans="1:18" s="67" customFormat="1" ht="36.75" customHeight="1">
      <c r="A14" s="76">
        <v>7</v>
      </c>
      <c r="B14" s="77" t="s">
        <v>239</v>
      </c>
      <c r="C14" s="319">
        <v>716</v>
      </c>
      <c r="D14" s="78">
        <v>34427</v>
      </c>
      <c r="E14" s="155" t="s">
        <v>1823</v>
      </c>
      <c r="F14" s="155" t="s">
        <v>1816</v>
      </c>
      <c r="G14" s="142" t="s">
        <v>2240</v>
      </c>
      <c r="H14" s="142">
        <v>4061</v>
      </c>
      <c r="I14" s="142" t="s">
        <v>2240</v>
      </c>
      <c r="J14" s="142">
        <v>4061</v>
      </c>
      <c r="K14" s="142">
        <v>3976</v>
      </c>
      <c r="L14" s="142"/>
      <c r="M14" s="142"/>
      <c r="N14" s="318">
        <v>4061</v>
      </c>
      <c r="O14" s="200">
        <v>21</v>
      </c>
      <c r="P14" s="207"/>
      <c r="Q14" s="198">
        <v>267</v>
      </c>
      <c r="R14" s="197">
        <v>14</v>
      </c>
    </row>
    <row r="15" spans="1:18" s="67" customFormat="1" ht="36.75" customHeight="1">
      <c r="A15" s="76">
        <v>8</v>
      </c>
      <c r="B15" s="77" t="s">
        <v>240</v>
      </c>
      <c r="C15" s="319">
        <v>834</v>
      </c>
      <c r="D15" s="78">
        <v>34731</v>
      </c>
      <c r="E15" s="155" t="s">
        <v>1965</v>
      </c>
      <c r="F15" s="155" t="s">
        <v>1962</v>
      </c>
      <c r="G15" s="142">
        <v>3899</v>
      </c>
      <c r="H15" s="142" t="s">
        <v>2240</v>
      </c>
      <c r="I15" s="142" t="s">
        <v>2240</v>
      </c>
      <c r="J15" s="142">
        <v>3899</v>
      </c>
      <c r="K15" s="142">
        <v>3867</v>
      </c>
      <c r="L15" s="142"/>
      <c r="M15" s="142"/>
      <c r="N15" s="318">
        <v>3899</v>
      </c>
      <c r="O15" s="200">
        <v>20</v>
      </c>
      <c r="P15" s="207"/>
      <c r="Q15" s="198">
        <v>275</v>
      </c>
      <c r="R15" s="197">
        <v>15</v>
      </c>
    </row>
    <row r="16" spans="1:18" s="67" customFormat="1" ht="36.75" customHeight="1">
      <c r="A16" s="76">
        <v>9</v>
      </c>
      <c r="B16" s="77" t="s">
        <v>241</v>
      </c>
      <c r="C16" s="319">
        <v>667</v>
      </c>
      <c r="D16" s="78">
        <v>34231</v>
      </c>
      <c r="E16" s="155" t="s">
        <v>1762</v>
      </c>
      <c r="F16" s="155" t="s">
        <v>1756</v>
      </c>
      <c r="G16" s="142">
        <v>3323</v>
      </c>
      <c r="H16" s="142">
        <v>3461</v>
      </c>
      <c r="I16" s="142" t="s">
        <v>2240</v>
      </c>
      <c r="J16" s="142">
        <v>3461</v>
      </c>
      <c r="K16" s="142">
        <v>3289</v>
      </c>
      <c r="L16" s="142"/>
      <c r="M16" s="142"/>
      <c r="N16" s="318">
        <v>3461</v>
      </c>
      <c r="O16" s="200">
        <v>19</v>
      </c>
      <c r="P16" s="207"/>
      <c r="Q16" s="198">
        <v>281</v>
      </c>
      <c r="R16" s="197">
        <v>16</v>
      </c>
    </row>
    <row r="17" spans="1:18" s="67" customFormat="1" ht="36.75" customHeight="1">
      <c r="A17" s="76">
        <v>10</v>
      </c>
      <c r="B17" s="77" t="s">
        <v>242</v>
      </c>
      <c r="C17" s="319">
        <v>861</v>
      </c>
      <c r="D17" s="78">
        <v>33487</v>
      </c>
      <c r="E17" s="155" t="s">
        <v>1990</v>
      </c>
      <c r="F17" s="155" t="s">
        <v>1986</v>
      </c>
      <c r="G17" s="142">
        <v>3223</v>
      </c>
      <c r="H17" s="142">
        <v>3221</v>
      </c>
      <c r="I17" s="142">
        <v>3320</v>
      </c>
      <c r="J17" s="142">
        <v>3320</v>
      </c>
      <c r="K17" s="142">
        <v>3379</v>
      </c>
      <c r="L17" s="142"/>
      <c r="M17" s="142"/>
      <c r="N17" s="318">
        <v>3379</v>
      </c>
      <c r="O17" s="200">
        <v>18</v>
      </c>
      <c r="P17" s="207"/>
      <c r="Q17" s="198">
        <v>287</v>
      </c>
      <c r="R17" s="197">
        <v>17</v>
      </c>
    </row>
    <row r="18" spans="1:18" s="67" customFormat="1" ht="36.75" customHeight="1">
      <c r="A18" s="76">
        <v>11</v>
      </c>
      <c r="B18" s="77"/>
      <c r="C18" s="319">
        <v>687</v>
      </c>
      <c r="D18" s="78">
        <v>0</v>
      </c>
      <c r="E18" s="155" t="s">
        <v>1780</v>
      </c>
      <c r="F18" s="155" t="s">
        <v>1772</v>
      </c>
      <c r="G18" s="142">
        <v>2681</v>
      </c>
      <c r="H18" s="142" t="s">
        <v>2240</v>
      </c>
      <c r="I18" s="142" t="s">
        <v>2240</v>
      </c>
      <c r="J18" s="142">
        <v>2681</v>
      </c>
      <c r="K18" s="142">
        <v>2889</v>
      </c>
      <c r="L18" s="142"/>
      <c r="M18" s="142"/>
      <c r="N18" s="318">
        <v>2889</v>
      </c>
      <c r="O18" s="200">
        <v>17</v>
      </c>
      <c r="P18" s="207"/>
      <c r="Q18" s="198"/>
      <c r="R18" s="197"/>
    </row>
    <row r="19" spans="1:18" s="67" customFormat="1" ht="36.75" customHeight="1">
      <c r="A19" s="76" t="s">
        <v>2241</v>
      </c>
      <c r="B19" s="77" t="s">
        <v>243</v>
      </c>
      <c r="C19" s="319">
        <v>1015</v>
      </c>
      <c r="D19" s="78">
        <v>34823</v>
      </c>
      <c r="E19" s="155" t="s">
        <v>2100</v>
      </c>
      <c r="F19" s="343" t="s">
        <v>2076</v>
      </c>
      <c r="G19" s="142" t="s">
        <v>2240</v>
      </c>
      <c r="H19" s="142">
        <v>3582</v>
      </c>
      <c r="I19" s="142">
        <v>3895</v>
      </c>
      <c r="J19" s="142">
        <v>3895</v>
      </c>
      <c r="K19" s="142">
        <v>3875</v>
      </c>
      <c r="L19" s="142"/>
      <c r="M19" s="142"/>
      <c r="N19" s="318">
        <v>3895</v>
      </c>
      <c r="O19" s="200" t="s">
        <v>2241</v>
      </c>
      <c r="P19" s="207"/>
      <c r="Q19" s="198">
        <v>293</v>
      </c>
      <c r="R19" s="197">
        <v>18</v>
      </c>
    </row>
    <row r="20" spans="1:18" s="67" customFormat="1" ht="36.75" customHeight="1">
      <c r="A20" s="76" t="s">
        <v>2241</v>
      </c>
      <c r="B20" s="77" t="s">
        <v>244</v>
      </c>
      <c r="C20" s="319">
        <v>1016</v>
      </c>
      <c r="D20" s="78">
        <v>34568</v>
      </c>
      <c r="E20" s="155" t="s">
        <v>2099</v>
      </c>
      <c r="F20" s="343" t="s">
        <v>2076</v>
      </c>
      <c r="G20" s="142">
        <v>3280</v>
      </c>
      <c r="H20" s="142">
        <v>3274</v>
      </c>
      <c r="I20" s="142" t="s">
        <v>2240</v>
      </c>
      <c r="J20" s="142">
        <v>3280</v>
      </c>
      <c r="K20" s="142">
        <v>3528</v>
      </c>
      <c r="L20" s="142"/>
      <c r="M20" s="142"/>
      <c r="N20" s="318">
        <v>3528</v>
      </c>
      <c r="O20" s="200" t="s">
        <v>2241</v>
      </c>
      <c r="P20" s="207"/>
      <c r="Q20" s="198">
        <v>299</v>
      </c>
      <c r="R20" s="197">
        <v>19</v>
      </c>
    </row>
    <row r="21" spans="1:18" s="67" customFormat="1" ht="36.75" customHeight="1">
      <c r="A21" s="76">
        <v>12</v>
      </c>
      <c r="B21" s="77" t="s">
        <v>245</v>
      </c>
      <c r="C21" s="319">
        <v>687</v>
      </c>
      <c r="D21" s="78">
        <v>0</v>
      </c>
      <c r="E21" s="155" t="s">
        <v>1780</v>
      </c>
      <c r="F21" s="155" t="s">
        <v>1772</v>
      </c>
      <c r="G21" s="142">
        <v>2549</v>
      </c>
      <c r="H21" s="142" t="s">
        <v>2240</v>
      </c>
      <c r="I21" s="142">
        <v>3143</v>
      </c>
      <c r="J21" s="142">
        <v>3143</v>
      </c>
      <c r="K21" s="142"/>
      <c r="L21" s="142"/>
      <c r="M21" s="142"/>
      <c r="N21" s="318">
        <v>3143</v>
      </c>
      <c r="O21" s="200">
        <v>16</v>
      </c>
      <c r="P21" s="207"/>
      <c r="Q21" s="198">
        <v>305</v>
      </c>
      <c r="R21" s="197">
        <v>20</v>
      </c>
    </row>
    <row r="22" spans="1:18" s="67" customFormat="1" ht="36.75" customHeight="1">
      <c r="A22" s="76">
        <v>13</v>
      </c>
      <c r="B22" s="77" t="s">
        <v>246</v>
      </c>
      <c r="C22" s="319">
        <v>502</v>
      </c>
      <c r="D22" s="78">
        <v>35220</v>
      </c>
      <c r="E22" s="155" t="s">
        <v>2034</v>
      </c>
      <c r="F22" s="155" t="s">
        <v>2029</v>
      </c>
      <c r="G22" s="142">
        <v>2584</v>
      </c>
      <c r="H22" s="142">
        <v>3087</v>
      </c>
      <c r="I22" s="142" t="s">
        <v>2241</v>
      </c>
      <c r="J22" s="142">
        <v>3087</v>
      </c>
      <c r="K22" s="142"/>
      <c r="L22" s="142"/>
      <c r="M22" s="142"/>
      <c r="N22" s="318">
        <v>3087</v>
      </c>
      <c r="O22" s="200">
        <v>15</v>
      </c>
      <c r="P22" s="207"/>
      <c r="Q22" s="198"/>
      <c r="R22" s="197"/>
    </row>
    <row r="23" spans="1:18" s="67" customFormat="1" ht="36.75" customHeight="1">
      <c r="A23" s="76">
        <v>14</v>
      </c>
      <c r="B23" s="77" t="s">
        <v>247</v>
      </c>
      <c r="C23" s="319">
        <v>819</v>
      </c>
      <c r="D23" s="78">
        <v>34733</v>
      </c>
      <c r="E23" s="155" t="s">
        <v>1951</v>
      </c>
      <c r="F23" s="155" t="s">
        <v>1948</v>
      </c>
      <c r="G23" s="142">
        <v>2959</v>
      </c>
      <c r="H23" s="142">
        <v>3071</v>
      </c>
      <c r="I23" s="142" t="s">
        <v>2240</v>
      </c>
      <c r="J23" s="142">
        <v>3071</v>
      </c>
      <c r="K23" s="142"/>
      <c r="L23" s="142"/>
      <c r="M23" s="142"/>
      <c r="N23" s="318">
        <v>3071</v>
      </c>
      <c r="O23" s="200">
        <v>14</v>
      </c>
      <c r="P23" s="207"/>
      <c r="Q23" s="198"/>
      <c r="R23" s="197"/>
    </row>
    <row r="24" spans="1:18" s="67" customFormat="1" ht="36.75" customHeight="1">
      <c r="A24" s="76">
        <v>15</v>
      </c>
      <c r="B24" s="77" t="s">
        <v>248</v>
      </c>
      <c r="C24" s="319">
        <v>552</v>
      </c>
      <c r="D24" s="78">
        <v>34337</v>
      </c>
      <c r="E24" s="155" t="s">
        <v>1655</v>
      </c>
      <c r="F24" s="155" t="s">
        <v>1648</v>
      </c>
      <c r="G24" s="142">
        <v>3047</v>
      </c>
      <c r="H24" s="142" t="s">
        <v>2240</v>
      </c>
      <c r="I24" s="142" t="s">
        <v>2240</v>
      </c>
      <c r="J24" s="142">
        <v>3047</v>
      </c>
      <c r="K24" s="142"/>
      <c r="L24" s="142"/>
      <c r="M24" s="142"/>
      <c r="N24" s="318">
        <v>3047</v>
      </c>
      <c r="O24" s="200">
        <v>13</v>
      </c>
      <c r="P24" s="207"/>
      <c r="Q24" s="198"/>
      <c r="R24" s="197"/>
    </row>
    <row r="25" spans="1:18" s="67" customFormat="1" ht="36.75" customHeight="1">
      <c r="A25" s="76">
        <v>16</v>
      </c>
      <c r="B25" s="77" t="s">
        <v>249</v>
      </c>
      <c r="C25" s="319">
        <v>633</v>
      </c>
      <c r="D25" s="78">
        <v>34921</v>
      </c>
      <c r="E25" s="155" t="s">
        <v>1727</v>
      </c>
      <c r="F25" s="155" t="s">
        <v>1719</v>
      </c>
      <c r="G25" s="142">
        <v>2844</v>
      </c>
      <c r="H25" s="142">
        <v>2991</v>
      </c>
      <c r="I25" s="142" t="s">
        <v>2240</v>
      </c>
      <c r="J25" s="142">
        <v>2991</v>
      </c>
      <c r="K25" s="142"/>
      <c r="L25" s="142"/>
      <c r="M25" s="142"/>
      <c r="N25" s="318">
        <v>2991</v>
      </c>
      <c r="O25" s="200">
        <v>12</v>
      </c>
      <c r="P25" s="207"/>
      <c r="Q25" s="198"/>
      <c r="R25" s="197"/>
    </row>
    <row r="26" spans="1:18" s="67" customFormat="1" ht="36.75" customHeight="1">
      <c r="A26" s="76">
        <v>17</v>
      </c>
      <c r="B26" s="77" t="s">
        <v>250</v>
      </c>
      <c r="C26" s="319">
        <v>649</v>
      </c>
      <c r="D26" s="78">
        <v>34198</v>
      </c>
      <c r="E26" s="155" t="s">
        <v>1752</v>
      </c>
      <c r="F26" s="155" t="s">
        <v>1744</v>
      </c>
      <c r="G26" s="142" t="s">
        <v>2240</v>
      </c>
      <c r="H26" s="142">
        <v>2818</v>
      </c>
      <c r="I26" s="142">
        <v>2823</v>
      </c>
      <c r="J26" s="142">
        <v>2823</v>
      </c>
      <c r="K26" s="142"/>
      <c r="L26" s="142"/>
      <c r="M26" s="142"/>
      <c r="N26" s="318">
        <v>2823</v>
      </c>
      <c r="O26" s="200">
        <v>11</v>
      </c>
      <c r="P26" s="207"/>
      <c r="Q26" s="198"/>
      <c r="R26" s="197"/>
    </row>
    <row r="27" spans="1:18" s="67" customFormat="1" ht="36.75" customHeight="1">
      <c r="A27" s="76">
        <v>18</v>
      </c>
      <c r="B27" s="77" t="s">
        <v>251</v>
      </c>
      <c r="C27" s="319">
        <v>793</v>
      </c>
      <c r="D27" s="78">
        <v>34278</v>
      </c>
      <c r="E27" s="155" t="s">
        <v>1909</v>
      </c>
      <c r="F27" s="155" t="s">
        <v>1903</v>
      </c>
      <c r="G27" s="142">
        <v>2528</v>
      </c>
      <c r="H27" s="142" t="s">
        <v>2240</v>
      </c>
      <c r="I27" s="142">
        <v>2470</v>
      </c>
      <c r="J27" s="142">
        <v>2528</v>
      </c>
      <c r="K27" s="142"/>
      <c r="L27" s="142"/>
      <c r="M27" s="142"/>
      <c r="N27" s="318">
        <v>2528</v>
      </c>
      <c r="O27" s="200">
        <v>10</v>
      </c>
      <c r="P27" s="207"/>
      <c r="Q27" s="198"/>
      <c r="R27" s="197"/>
    </row>
    <row r="28" spans="1:18" s="67" customFormat="1" ht="36.75" customHeight="1">
      <c r="A28" s="76">
        <v>19</v>
      </c>
      <c r="B28" s="77" t="s">
        <v>252</v>
      </c>
      <c r="C28" s="319">
        <v>644</v>
      </c>
      <c r="D28" s="78">
        <v>34707</v>
      </c>
      <c r="E28" s="155" t="s">
        <v>1739</v>
      </c>
      <c r="F28" s="155" t="s">
        <v>1732</v>
      </c>
      <c r="G28" s="142">
        <v>2453</v>
      </c>
      <c r="H28" s="142" t="s">
        <v>2240</v>
      </c>
      <c r="I28" s="142" t="s">
        <v>2240</v>
      </c>
      <c r="J28" s="142">
        <v>2453</v>
      </c>
      <c r="K28" s="142"/>
      <c r="L28" s="142"/>
      <c r="M28" s="142"/>
      <c r="N28" s="318">
        <v>2453</v>
      </c>
      <c r="O28" s="200">
        <v>9</v>
      </c>
      <c r="P28" s="207"/>
      <c r="Q28" s="198"/>
      <c r="R28" s="197"/>
    </row>
    <row r="29" spans="1:18" s="67" customFormat="1" ht="36.75" customHeight="1">
      <c r="A29" s="76">
        <v>20</v>
      </c>
      <c r="B29" s="77" t="s">
        <v>253</v>
      </c>
      <c r="C29" s="319">
        <v>527</v>
      </c>
      <c r="D29" s="78">
        <v>34547</v>
      </c>
      <c r="E29" s="155" t="s">
        <v>2048</v>
      </c>
      <c r="F29" s="155" t="s">
        <v>2040</v>
      </c>
      <c r="G29" s="142">
        <v>2424</v>
      </c>
      <c r="H29" s="142" t="s">
        <v>2240</v>
      </c>
      <c r="I29" s="142">
        <v>2298</v>
      </c>
      <c r="J29" s="142">
        <v>2424</v>
      </c>
      <c r="K29" s="142"/>
      <c r="L29" s="142"/>
      <c r="M29" s="142"/>
      <c r="N29" s="318">
        <v>2424</v>
      </c>
      <c r="O29" s="200">
        <v>8</v>
      </c>
      <c r="P29" s="207"/>
      <c r="Q29" s="198"/>
      <c r="R29" s="197"/>
    </row>
    <row r="30" spans="1:18" s="67" customFormat="1" ht="36.75" customHeight="1">
      <c r="A30" s="76">
        <v>21</v>
      </c>
      <c r="B30" s="77" t="s">
        <v>254</v>
      </c>
      <c r="C30" s="319">
        <v>736</v>
      </c>
      <c r="D30" s="78">
        <v>34919</v>
      </c>
      <c r="E30" s="155" t="s">
        <v>1839</v>
      </c>
      <c r="F30" s="155" t="s">
        <v>1832</v>
      </c>
      <c r="G30" s="142">
        <v>2148</v>
      </c>
      <c r="H30" s="142" t="s">
        <v>2240</v>
      </c>
      <c r="I30" s="142">
        <v>2375</v>
      </c>
      <c r="J30" s="142">
        <v>2375</v>
      </c>
      <c r="K30" s="142"/>
      <c r="L30" s="142"/>
      <c r="M30" s="142"/>
      <c r="N30" s="318">
        <v>2375</v>
      </c>
      <c r="O30" s="200">
        <v>7</v>
      </c>
      <c r="P30" s="207"/>
      <c r="Q30" s="198"/>
      <c r="R30" s="197"/>
    </row>
    <row r="31" spans="1:18" s="67" customFormat="1" ht="36.75" customHeight="1">
      <c r="A31" s="76">
        <v>22</v>
      </c>
      <c r="B31" s="77" t="s">
        <v>255</v>
      </c>
      <c r="C31" s="319">
        <v>706</v>
      </c>
      <c r="D31" s="78">
        <v>35190</v>
      </c>
      <c r="E31" s="155" t="s">
        <v>1802</v>
      </c>
      <c r="F31" s="155" t="s">
        <v>1795</v>
      </c>
      <c r="G31" s="142" t="s">
        <v>2240</v>
      </c>
      <c r="H31" s="142">
        <v>2266</v>
      </c>
      <c r="I31" s="142">
        <v>2245</v>
      </c>
      <c r="J31" s="142">
        <v>2266</v>
      </c>
      <c r="K31" s="142"/>
      <c r="L31" s="142"/>
      <c r="M31" s="142"/>
      <c r="N31" s="318">
        <v>2266</v>
      </c>
      <c r="O31" s="200">
        <v>6</v>
      </c>
      <c r="P31" s="207"/>
      <c r="Q31" s="198"/>
      <c r="R31" s="197"/>
    </row>
    <row r="32" spans="1:18" s="67" customFormat="1" ht="36.75" customHeight="1">
      <c r="A32" s="76">
        <v>23</v>
      </c>
      <c r="B32" s="77" t="s">
        <v>256</v>
      </c>
      <c r="C32" s="319">
        <v>809</v>
      </c>
      <c r="D32" s="78" t="s">
        <v>1929</v>
      </c>
      <c r="E32" s="155" t="s">
        <v>1930</v>
      </c>
      <c r="F32" s="155" t="s">
        <v>1918</v>
      </c>
      <c r="G32" s="142">
        <v>2078</v>
      </c>
      <c r="H32" s="142">
        <v>1827</v>
      </c>
      <c r="I32" s="142" t="s">
        <v>2240</v>
      </c>
      <c r="J32" s="142">
        <v>2078</v>
      </c>
      <c r="K32" s="142"/>
      <c r="L32" s="142"/>
      <c r="M32" s="142"/>
      <c r="N32" s="318">
        <v>2078</v>
      </c>
      <c r="O32" s="200">
        <v>5</v>
      </c>
      <c r="P32" s="207"/>
      <c r="Q32" s="198"/>
      <c r="R32" s="197"/>
    </row>
    <row r="33" spans="1:18" s="67" customFormat="1" ht="36.75" customHeight="1">
      <c r="A33" s="76" t="s">
        <v>2241</v>
      </c>
      <c r="B33" s="77" t="s">
        <v>257</v>
      </c>
      <c r="C33" s="319">
        <v>866</v>
      </c>
      <c r="D33" s="78">
        <v>34140</v>
      </c>
      <c r="E33" s="155" t="s">
        <v>1992</v>
      </c>
      <c r="F33" s="343" t="s">
        <v>2081</v>
      </c>
      <c r="G33" s="142">
        <v>1958</v>
      </c>
      <c r="H33" s="142">
        <v>1852</v>
      </c>
      <c r="I33" s="142">
        <v>1936</v>
      </c>
      <c r="J33" s="142">
        <v>1958</v>
      </c>
      <c r="K33" s="142">
        <v>2073</v>
      </c>
      <c r="L33" s="142"/>
      <c r="M33" s="142"/>
      <c r="N33" s="318">
        <v>2073</v>
      </c>
      <c r="O33" s="200" t="s">
        <v>2241</v>
      </c>
      <c r="P33" s="207"/>
      <c r="Q33" s="198"/>
      <c r="R33" s="197"/>
    </row>
    <row r="34" spans="1:18" s="67" customFormat="1" ht="36.75" customHeight="1">
      <c r="A34" s="76">
        <v>24</v>
      </c>
      <c r="B34" s="77" t="s">
        <v>670</v>
      </c>
      <c r="C34" s="319">
        <v>601</v>
      </c>
      <c r="D34" s="78">
        <v>33697</v>
      </c>
      <c r="E34" s="155" t="s">
        <v>1697</v>
      </c>
      <c r="F34" s="155" t="s">
        <v>1691</v>
      </c>
      <c r="G34" s="142" t="s">
        <v>2240</v>
      </c>
      <c r="H34" s="142">
        <v>1887</v>
      </c>
      <c r="I34" s="142">
        <v>1918</v>
      </c>
      <c r="J34" s="142">
        <v>1918</v>
      </c>
      <c r="K34" s="142"/>
      <c r="L34" s="142"/>
      <c r="M34" s="142"/>
      <c r="N34" s="318">
        <v>1918</v>
      </c>
      <c r="O34" s="200">
        <v>4</v>
      </c>
      <c r="P34" s="207"/>
      <c r="Q34" s="198">
        <v>311</v>
      </c>
      <c r="R34" s="197">
        <v>21</v>
      </c>
    </row>
    <row r="35" spans="1:18" s="67" customFormat="1" ht="36.75" customHeight="1">
      <c r="A35" s="76">
        <v>25</v>
      </c>
      <c r="B35" s="77" t="s">
        <v>671</v>
      </c>
      <c r="C35" s="319">
        <v>744</v>
      </c>
      <c r="D35" s="78">
        <v>35084</v>
      </c>
      <c r="E35" s="155" t="s">
        <v>1854</v>
      </c>
      <c r="F35" s="155" t="s">
        <v>1849</v>
      </c>
      <c r="G35" s="142" t="s">
        <v>2240</v>
      </c>
      <c r="H35" s="142">
        <v>1275</v>
      </c>
      <c r="I35" s="142">
        <v>1572</v>
      </c>
      <c r="J35" s="142">
        <v>1572</v>
      </c>
      <c r="K35" s="142"/>
      <c r="L35" s="142"/>
      <c r="M35" s="142"/>
      <c r="N35" s="318">
        <v>1572</v>
      </c>
      <c r="O35" s="200">
        <v>3</v>
      </c>
      <c r="P35" s="207"/>
      <c r="Q35" s="198">
        <v>317</v>
      </c>
      <c r="R35" s="197">
        <v>22</v>
      </c>
    </row>
    <row r="36" spans="1:18" s="67" customFormat="1" ht="36.75" customHeight="1">
      <c r="A36" s="76">
        <v>26</v>
      </c>
      <c r="B36" s="77" t="s">
        <v>672</v>
      </c>
      <c r="C36" s="319">
        <v>548</v>
      </c>
      <c r="D36" s="78">
        <v>34336</v>
      </c>
      <c r="E36" s="155" t="s">
        <v>2059</v>
      </c>
      <c r="F36" s="155" t="s">
        <v>2054</v>
      </c>
      <c r="G36" s="142" t="s">
        <v>2240</v>
      </c>
      <c r="H36" s="142" t="s">
        <v>2240</v>
      </c>
      <c r="I36" s="142">
        <v>1539</v>
      </c>
      <c r="J36" s="142">
        <v>1539</v>
      </c>
      <c r="K36" s="142"/>
      <c r="L36" s="142"/>
      <c r="M36" s="142"/>
      <c r="N36" s="318">
        <v>1539</v>
      </c>
      <c r="O36" s="200">
        <v>2</v>
      </c>
      <c r="P36" s="207"/>
      <c r="Q36" s="198">
        <v>323</v>
      </c>
      <c r="R36" s="197">
        <v>23</v>
      </c>
    </row>
    <row r="37" spans="1:18" s="67" customFormat="1" ht="36.75" customHeight="1">
      <c r="A37" s="76">
        <v>27</v>
      </c>
      <c r="B37" s="77" t="s">
        <v>673</v>
      </c>
      <c r="C37" s="319">
        <v>775</v>
      </c>
      <c r="D37" s="78">
        <v>33342</v>
      </c>
      <c r="E37" s="155" t="s">
        <v>1880</v>
      </c>
      <c r="F37" s="155" t="s">
        <v>1874</v>
      </c>
      <c r="G37" s="142">
        <v>1518</v>
      </c>
      <c r="H37" s="142">
        <v>1449</v>
      </c>
      <c r="I37" s="142" t="s">
        <v>2240</v>
      </c>
      <c r="J37" s="142">
        <v>1518</v>
      </c>
      <c r="K37" s="142"/>
      <c r="L37" s="142"/>
      <c r="M37" s="142"/>
      <c r="N37" s="318">
        <v>1518</v>
      </c>
      <c r="O37" s="200">
        <v>1</v>
      </c>
      <c r="P37" s="207"/>
      <c r="Q37" s="198">
        <v>329</v>
      </c>
      <c r="R37" s="197">
        <v>24</v>
      </c>
    </row>
    <row r="38" spans="1:18" s="67" customFormat="1" ht="36.75" customHeight="1">
      <c r="A38" s="76">
        <v>28</v>
      </c>
      <c r="B38" s="77" t="s">
        <v>674</v>
      </c>
      <c r="C38" s="319">
        <v>572</v>
      </c>
      <c r="D38" s="78">
        <v>34336</v>
      </c>
      <c r="E38" s="155" t="s">
        <v>1671</v>
      </c>
      <c r="F38" s="155" t="s">
        <v>1665</v>
      </c>
      <c r="G38" s="142">
        <v>1401</v>
      </c>
      <c r="H38" s="142" t="s">
        <v>2240</v>
      </c>
      <c r="I38" s="142" t="s">
        <v>2240</v>
      </c>
      <c r="J38" s="142">
        <v>1401</v>
      </c>
      <c r="K38" s="142"/>
      <c r="L38" s="142"/>
      <c r="M38" s="142"/>
      <c r="N38" s="318">
        <v>1401</v>
      </c>
      <c r="O38" s="200"/>
      <c r="P38" s="207"/>
      <c r="Q38" s="198">
        <v>335</v>
      </c>
      <c r="R38" s="197">
        <v>25</v>
      </c>
    </row>
    <row r="39" spans="1:18" s="67" customFormat="1" ht="36.75" customHeight="1">
      <c r="A39" s="76">
        <v>29</v>
      </c>
      <c r="B39" s="77" t="s">
        <v>675</v>
      </c>
      <c r="C39" s="319">
        <v>618</v>
      </c>
      <c r="D39" s="78">
        <v>33802</v>
      </c>
      <c r="E39" s="155" t="s">
        <v>1713</v>
      </c>
      <c r="F39" s="155" t="s">
        <v>1709</v>
      </c>
      <c r="G39" s="142">
        <v>1135</v>
      </c>
      <c r="H39" s="142" t="s">
        <v>2240</v>
      </c>
      <c r="I39" s="142">
        <v>1121</v>
      </c>
      <c r="J39" s="142">
        <v>1135</v>
      </c>
      <c r="K39" s="142"/>
      <c r="L39" s="142"/>
      <c r="M39" s="142"/>
      <c r="N39" s="318">
        <v>1135</v>
      </c>
      <c r="O39" s="200"/>
      <c r="P39" s="207"/>
      <c r="Q39" s="198">
        <v>341</v>
      </c>
      <c r="R39" s="197">
        <v>26</v>
      </c>
    </row>
    <row r="40" spans="1:18" s="67" customFormat="1" ht="36.75" customHeight="1">
      <c r="A40" s="76" t="s">
        <v>2241</v>
      </c>
      <c r="B40" s="77"/>
      <c r="C40" s="319">
        <v>502</v>
      </c>
      <c r="D40" s="78">
        <v>35220</v>
      </c>
      <c r="E40" s="155" t="s">
        <v>2034</v>
      </c>
      <c r="F40" s="155" t="s">
        <v>2029</v>
      </c>
      <c r="G40" s="142"/>
      <c r="H40" s="142"/>
      <c r="I40" s="142"/>
      <c r="J40" s="142">
        <v>0</v>
      </c>
      <c r="K40" s="142"/>
      <c r="L40" s="142"/>
      <c r="M40" s="142"/>
      <c r="N40" s="318" t="s">
        <v>2255</v>
      </c>
      <c r="O40" s="200"/>
      <c r="P40" s="207"/>
      <c r="Q40" s="198"/>
      <c r="R40" s="197"/>
    </row>
    <row r="41" spans="1:18" s="67" customFormat="1" ht="36.75" customHeight="1">
      <c r="A41" s="76" t="s">
        <v>2241</v>
      </c>
      <c r="B41" s="77" t="s">
        <v>676</v>
      </c>
      <c r="C41" s="319">
        <v>712</v>
      </c>
      <c r="D41" s="78" t="s">
        <v>1813</v>
      </c>
      <c r="E41" s="155" t="s">
        <v>1814</v>
      </c>
      <c r="F41" s="155" t="s">
        <v>1806</v>
      </c>
      <c r="G41" s="142" t="s">
        <v>2240</v>
      </c>
      <c r="H41" s="142" t="s">
        <v>2240</v>
      </c>
      <c r="I41" s="142" t="s">
        <v>2240</v>
      </c>
      <c r="J41" s="142">
        <v>0</v>
      </c>
      <c r="K41" s="142"/>
      <c r="L41" s="142"/>
      <c r="M41" s="142"/>
      <c r="N41" s="318" t="s">
        <v>2242</v>
      </c>
      <c r="O41" s="200"/>
      <c r="P41" s="207"/>
      <c r="Q41" s="198">
        <v>347</v>
      </c>
      <c r="R41" s="197">
        <v>27</v>
      </c>
    </row>
    <row r="42" spans="1:18" s="67" customFormat="1" ht="36.75" hidden="1" customHeight="1">
      <c r="A42" s="76">
        <v>33</v>
      </c>
      <c r="B42" s="77" t="s">
        <v>677</v>
      </c>
      <c r="C42" s="200" t="s">
        <v>1705</v>
      </c>
      <c r="D42" s="78" t="s">
        <v>1705</v>
      </c>
      <c r="E42" s="155" t="s">
        <v>1705</v>
      </c>
      <c r="F42" s="155" t="s">
        <v>1705</v>
      </c>
      <c r="G42" s="142"/>
      <c r="H42" s="142"/>
      <c r="I42" s="142"/>
      <c r="J42" s="154">
        <v>0</v>
      </c>
      <c r="K42" s="171"/>
      <c r="L42" s="171"/>
      <c r="M42" s="171"/>
      <c r="N42" s="153">
        <v>0</v>
      </c>
      <c r="O42" s="200"/>
      <c r="P42" s="207"/>
      <c r="Q42" s="198">
        <v>353</v>
      </c>
      <c r="R42" s="197">
        <v>28</v>
      </c>
    </row>
    <row r="43" spans="1:18" s="67" customFormat="1" ht="36.75" hidden="1" customHeight="1">
      <c r="A43" s="76">
        <v>34</v>
      </c>
      <c r="B43" s="77" t="s">
        <v>678</v>
      </c>
      <c r="C43" s="200" t="s">
        <v>1705</v>
      </c>
      <c r="D43" s="78" t="s">
        <v>1705</v>
      </c>
      <c r="E43" s="155" t="s">
        <v>1705</v>
      </c>
      <c r="F43" s="155" t="s">
        <v>1705</v>
      </c>
      <c r="G43" s="142"/>
      <c r="H43" s="142"/>
      <c r="I43" s="142"/>
      <c r="J43" s="154">
        <v>0</v>
      </c>
      <c r="K43" s="171"/>
      <c r="L43" s="171"/>
      <c r="M43" s="171"/>
      <c r="N43" s="153">
        <v>0</v>
      </c>
      <c r="O43" s="200"/>
      <c r="P43" s="207"/>
      <c r="Q43" s="198">
        <v>359</v>
      </c>
      <c r="R43" s="197">
        <v>29</v>
      </c>
    </row>
    <row r="44" spans="1:18" s="67" customFormat="1" ht="36.75" hidden="1" customHeight="1">
      <c r="A44" s="76">
        <v>35</v>
      </c>
      <c r="B44" s="77" t="s">
        <v>679</v>
      </c>
      <c r="C44" s="200" t="s">
        <v>1705</v>
      </c>
      <c r="D44" s="78" t="s">
        <v>1705</v>
      </c>
      <c r="E44" s="155" t="s">
        <v>1705</v>
      </c>
      <c r="F44" s="155" t="s">
        <v>1705</v>
      </c>
      <c r="G44" s="142"/>
      <c r="H44" s="142"/>
      <c r="I44" s="142"/>
      <c r="J44" s="154">
        <v>0</v>
      </c>
      <c r="K44" s="171"/>
      <c r="L44" s="171"/>
      <c r="M44" s="171"/>
      <c r="N44" s="153">
        <v>0</v>
      </c>
      <c r="O44" s="200"/>
      <c r="P44" s="207"/>
      <c r="Q44" s="198">
        <v>365</v>
      </c>
      <c r="R44" s="197">
        <v>30</v>
      </c>
    </row>
    <row r="45" spans="1:18" s="67" customFormat="1" ht="36.75" hidden="1" customHeight="1">
      <c r="A45" s="76">
        <v>36</v>
      </c>
      <c r="B45" s="77" t="s">
        <v>680</v>
      </c>
      <c r="C45" s="200" t="s">
        <v>1705</v>
      </c>
      <c r="D45" s="78" t="s">
        <v>1705</v>
      </c>
      <c r="E45" s="155" t="s">
        <v>1705</v>
      </c>
      <c r="F45" s="155" t="s">
        <v>1705</v>
      </c>
      <c r="G45" s="142"/>
      <c r="H45" s="142"/>
      <c r="I45" s="142"/>
      <c r="J45" s="154">
        <v>0</v>
      </c>
      <c r="K45" s="171"/>
      <c r="L45" s="171"/>
      <c r="M45" s="171"/>
      <c r="N45" s="153">
        <v>0</v>
      </c>
      <c r="O45" s="200"/>
      <c r="P45" s="207"/>
      <c r="Q45" s="198">
        <v>371</v>
      </c>
      <c r="R45" s="197">
        <v>31</v>
      </c>
    </row>
    <row r="46" spans="1:18" s="67" customFormat="1" ht="36.75" hidden="1" customHeight="1">
      <c r="A46" s="76">
        <v>37</v>
      </c>
      <c r="B46" s="77" t="s">
        <v>681</v>
      </c>
      <c r="C46" s="200" t="s">
        <v>1705</v>
      </c>
      <c r="D46" s="78" t="s">
        <v>1705</v>
      </c>
      <c r="E46" s="155" t="s">
        <v>1705</v>
      </c>
      <c r="F46" s="155" t="s">
        <v>1705</v>
      </c>
      <c r="G46" s="142"/>
      <c r="H46" s="142"/>
      <c r="I46" s="142"/>
      <c r="J46" s="154">
        <v>0</v>
      </c>
      <c r="K46" s="171"/>
      <c r="L46" s="171"/>
      <c r="M46" s="171"/>
      <c r="N46" s="153">
        <v>0</v>
      </c>
      <c r="O46" s="200"/>
      <c r="P46" s="207"/>
      <c r="Q46" s="198">
        <v>377</v>
      </c>
      <c r="R46" s="197">
        <v>32</v>
      </c>
    </row>
    <row r="47" spans="1:18" s="68" customFormat="1" ht="30.75" customHeight="1">
      <c r="A47" s="626" t="s">
        <v>4</v>
      </c>
      <c r="B47" s="626"/>
      <c r="C47" s="626"/>
      <c r="D47" s="626"/>
      <c r="E47" s="69" t="s">
        <v>0</v>
      </c>
      <c r="F47" s="69" t="s">
        <v>1</v>
      </c>
      <c r="G47" s="627" t="s">
        <v>2</v>
      </c>
      <c r="H47" s="627"/>
      <c r="I47" s="627"/>
      <c r="J47" s="627"/>
      <c r="K47" s="627"/>
      <c r="L47" s="627"/>
      <c r="M47" s="627"/>
      <c r="N47" s="627" t="s">
        <v>3</v>
      </c>
      <c r="O47" s="627"/>
      <c r="P47" s="69"/>
      <c r="Q47" s="198">
        <v>460</v>
      </c>
      <c r="R47" s="197">
        <v>49</v>
      </c>
    </row>
    <row r="48" spans="1:18">
      <c r="F48" s="3" t="s">
        <v>1962</v>
      </c>
      <c r="Q48" s="198">
        <v>465</v>
      </c>
      <c r="R48" s="197">
        <v>50</v>
      </c>
    </row>
    <row r="49" spans="6:18" ht="25.5">
      <c r="F49" s="3" t="s">
        <v>1769</v>
      </c>
      <c r="Q49" s="198">
        <v>469</v>
      </c>
      <c r="R49" s="197">
        <v>51</v>
      </c>
    </row>
    <row r="50" spans="6:18">
      <c r="F50" s="3" t="s">
        <v>1691</v>
      </c>
      <c r="Q50" s="199">
        <v>473</v>
      </c>
      <c r="R50" s="69">
        <v>52</v>
      </c>
    </row>
    <row r="51" spans="6:18">
      <c r="F51" s="3" t="s">
        <v>1648</v>
      </c>
      <c r="Q51" s="199">
        <v>477</v>
      </c>
      <c r="R51" s="69">
        <v>53</v>
      </c>
    </row>
    <row r="52" spans="6:18">
      <c r="F52" s="3" t="s">
        <v>1816</v>
      </c>
      <c r="Q52" s="199">
        <v>481</v>
      </c>
      <c r="R52" s="69">
        <v>54</v>
      </c>
    </row>
    <row r="53" spans="6:18">
      <c r="F53" s="3" t="s">
        <v>1795</v>
      </c>
      <c r="Q53" s="199">
        <v>485</v>
      </c>
      <c r="R53" s="69">
        <v>55</v>
      </c>
    </row>
    <row r="54" spans="6:18">
      <c r="F54" s="3" t="s">
        <v>1874</v>
      </c>
      <c r="Q54" s="199">
        <v>489</v>
      </c>
      <c r="R54" s="69">
        <v>56</v>
      </c>
    </row>
    <row r="55" spans="6:18" ht="25.5">
      <c r="F55" s="3" t="s">
        <v>1719</v>
      </c>
      <c r="Q55" s="199">
        <v>493</v>
      </c>
      <c r="R55" s="69">
        <v>57</v>
      </c>
    </row>
    <row r="56" spans="6:18">
      <c r="F56" s="3" t="s">
        <v>1665</v>
      </c>
      <c r="Q56" s="199">
        <v>497</v>
      </c>
      <c r="R56" s="69">
        <v>58</v>
      </c>
    </row>
    <row r="57" spans="6:18" ht="25.5">
      <c r="F57" s="3" t="s">
        <v>1973</v>
      </c>
      <c r="Q57" s="199">
        <v>501</v>
      </c>
      <c r="R57" s="69">
        <v>59</v>
      </c>
    </row>
    <row r="58" spans="6:18" ht="25.5">
      <c r="F58" s="3" t="s">
        <v>1756</v>
      </c>
      <c r="Q58" s="199">
        <v>505</v>
      </c>
      <c r="R58" s="69">
        <v>60</v>
      </c>
    </row>
    <row r="59" spans="6:18">
      <c r="F59" s="3" t="s">
        <v>1700</v>
      </c>
      <c r="Q59" s="199">
        <v>509</v>
      </c>
      <c r="R59" s="69">
        <v>61</v>
      </c>
    </row>
    <row r="60" spans="6:18" ht="25.5">
      <c r="F60" s="3" t="s">
        <v>1660</v>
      </c>
      <c r="Q60" s="199">
        <v>513</v>
      </c>
      <c r="R60" s="69">
        <v>62</v>
      </c>
    </row>
    <row r="61" spans="6:18">
      <c r="F61" s="3" t="s">
        <v>1806</v>
      </c>
      <c r="Q61" s="199">
        <v>517</v>
      </c>
      <c r="R61" s="69">
        <v>63</v>
      </c>
    </row>
    <row r="62" spans="6:18">
      <c r="F62" s="3" t="s">
        <v>2054</v>
      </c>
      <c r="Q62" s="199">
        <v>521</v>
      </c>
      <c r="R62" s="69">
        <v>64</v>
      </c>
    </row>
    <row r="63" spans="6:18">
      <c r="F63" s="3" t="s">
        <v>1870</v>
      </c>
      <c r="Q63" s="199">
        <v>525</v>
      </c>
      <c r="R63" s="69">
        <v>65</v>
      </c>
    </row>
    <row r="64" spans="6:18">
      <c r="F64" s="3" t="s">
        <v>1675</v>
      </c>
      <c r="Q64" s="199">
        <v>529</v>
      </c>
      <c r="R64" s="69">
        <v>66</v>
      </c>
    </row>
    <row r="65" spans="6:18">
      <c r="F65" s="3" t="s">
        <v>1832</v>
      </c>
      <c r="Q65" s="199">
        <v>533</v>
      </c>
      <c r="R65" s="69">
        <v>67</v>
      </c>
    </row>
    <row r="66" spans="6:18">
      <c r="F66" s="3" t="s">
        <v>2062</v>
      </c>
      <c r="Q66" s="199">
        <v>537</v>
      </c>
      <c r="R66" s="69">
        <v>68</v>
      </c>
    </row>
    <row r="67" spans="6:18">
      <c r="F67" s="3" t="s">
        <v>1999</v>
      </c>
      <c r="Q67" s="199">
        <v>541</v>
      </c>
      <c r="R67" s="69">
        <v>69</v>
      </c>
    </row>
    <row r="68" spans="6:18" ht="25.5">
      <c r="F68" s="3" t="s">
        <v>2064</v>
      </c>
      <c r="Q68" s="199">
        <v>545</v>
      </c>
      <c r="R68" s="69">
        <v>70</v>
      </c>
    </row>
    <row r="69" spans="6:18" ht="25.5">
      <c r="F69" s="3" t="s">
        <v>2026</v>
      </c>
      <c r="Q69" s="199">
        <v>549</v>
      </c>
      <c r="R69" s="69">
        <v>71</v>
      </c>
    </row>
    <row r="70" spans="6:18">
      <c r="F70" s="3" t="s">
        <v>1986</v>
      </c>
      <c r="Q70" s="199">
        <v>553</v>
      </c>
      <c r="R70" s="69">
        <v>72</v>
      </c>
    </row>
    <row r="71" spans="6:18" ht="25.5">
      <c r="F71" s="3" t="s">
        <v>1918</v>
      </c>
      <c r="Q71" s="199">
        <v>557</v>
      </c>
      <c r="R71" s="69">
        <v>73</v>
      </c>
    </row>
    <row r="72" spans="6:18">
      <c r="F72" s="3" t="s">
        <v>1849</v>
      </c>
      <c r="Q72" s="199">
        <v>561</v>
      </c>
      <c r="R72" s="69">
        <v>74</v>
      </c>
    </row>
    <row r="73" spans="6:18" ht="25.5">
      <c r="F73" s="3" t="s">
        <v>1940</v>
      </c>
      <c r="Q73" s="199">
        <v>565</v>
      </c>
      <c r="R73" s="69">
        <v>75</v>
      </c>
    </row>
    <row r="74" spans="6:18">
      <c r="F74" s="3" t="s">
        <v>2029</v>
      </c>
      <c r="Q74" s="199">
        <v>569</v>
      </c>
      <c r="R74" s="69">
        <v>76</v>
      </c>
    </row>
    <row r="75" spans="6:18" ht="25.5">
      <c r="F75" s="3" t="s">
        <v>1846</v>
      </c>
      <c r="Q75" s="199">
        <v>573</v>
      </c>
      <c r="R75" s="69">
        <v>77</v>
      </c>
    </row>
    <row r="76" spans="6:18">
      <c r="F76" s="3" t="s">
        <v>1858</v>
      </c>
      <c r="Q76" s="199">
        <v>577</v>
      </c>
      <c r="R76" s="69">
        <v>78</v>
      </c>
    </row>
    <row r="77" spans="6:18">
      <c r="F77" s="3" t="s">
        <v>1709</v>
      </c>
      <c r="Q77" s="199">
        <v>581</v>
      </c>
      <c r="R77" s="69">
        <v>79</v>
      </c>
    </row>
    <row r="78" spans="6:18" ht="25.5">
      <c r="F78" s="3" t="s">
        <v>1784</v>
      </c>
      <c r="Q78" s="199">
        <v>585</v>
      </c>
      <c r="R78" s="69">
        <v>80</v>
      </c>
    </row>
    <row r="79" spans="6:18">
      <c r="F79" s="3" t="s">
        <v>1732</v>
      </c>
      <c r="Q79" s="199">
        <v>589</v>
      </c>
      <c r="R79" s="69">
        <v>81</v>
      </c>
    </row>
    <row r="80" spans="6:18">
      <c r="F80" s="3" t="s">
        <v>1677</v>
      </c>
      <c r="Q80" s="199">
        <v>593</v>
      </c>
      <c r="R80" s="69">
        <v>82</v>
      </c>
    </row>
    <row r="81" spans="6:18">
      <c r="F81" s="3" t="s">
        <v>1955</v>
      </c>
      <c r="Q81" s="199">
        <v>597</v>
      </c>
      <c r="R81" s="69">
        <v>83</v>
      </c>
    </row>
    <row r="82" spans="6:18" ht="25.5">
      <c r="F82" s="3" t="s">
        <v>1772</v>
      </c>
      <c r="Q82" s="199">
        <v>601</v>
      </c>
      <c r="R82" s="69">
        <v>84</v>
      </c>
    </row>
    <row r="83" spans="6:18">
      <c r="F83" s="3" t="s">
        <v>2070</v>
      </c>
      <c r="Q83" s="199">
        <v>605</v>
      </c>
      <c r="R83" s="69">
        <v>85</v>
      </c>
    </row>
    <row r="84" spans="6:18">
      <c r="F84" s="3" t="s">
        <v>1903</v>
      </c>
      <c r="Q84" s="199">
        <v>608</v>
      </c>
      <c r="R84" s="69">
        <v>86</v>
      </c>
    </row>
    <row r="85" spans="6:18">
      <c r="F85" s="3" t="s">
        <v>2040</v>
      </c>
      <c r="Q85" s="199">
        <v>611</v>
      </c>
      <c r="R85" s="69">
        <v>87</v>
      </c>
    </row>
    <row r="86" spans="6:18">
      <c r="F86" s="3" t="s">
        <v>1744</v>
      </c>
      <c r="Q86" s="199">
        <v>614</v>
      </c>
      <c r="R86" s="69">
        <v>88</v>
      </c>
    </row>
    <row r="87" spans="6:18">
      <c r="F87" s="3" t="s">
        <v>2073</v>
      </c>
      <c r="Q87" s="199">
        <v>617</v>
      </c>
      <c r="R87" s="69">
        <v>89</v>
      </c>
    </row>
    <row r="88" spans="6:18">
      <c r="F88" s="3" t="s">
        <v>1828</v>
      </c>
      <c r="Q88" s="199">
        <v>620</v>
      </c>
      <c r="R88" s="69">
        <v>90</v>
      </c>
    </row>
    <row r="89" spans="6:18">
      <c r="F89" s="3" t="s">
        <v>1942</v>
      </c>
      <c r="Q89" s="199">
        <v>623</v>
      </c>
      <c r="R89" s="69">
        <v>91</v>
      </c>
    </row>
    <row r="90" spans="6:18" ht="25.5">
      <c r="F90" s="3" t="s">
        <v>1887</v>
      </c>
      <c r="Q90" s="199">
        <v>626</v>
      </c>
      <c r="R90" s="69">
        <v>92</v>
      </c>
    </row>
    <row r="91" spans="6:18">
      <c r="F91" s="3" t="s">
        <v>2066</v>
      </c>
      <c r="Q91" s="199">
        <v>629</v>
      </c>
      <c r="R91" s="69">
        <v>93</v>
      </c>
    </row>
    <row r="92" spans="6:18" ht="25.5">
      <c r="F92" s="3" t="s">
        <v>1948</v>
      </c>
      <c r="Q92" s="198">
        <v>632</v>
      </c>
      <c r="R92" s="197">
        <v>94</v>
      </c>
    </row>
    <row r="93" spans="6:18">
      <c r="F93" s="3" t="s">
        <v>2258</v>
      </c>
      <c r="Q93" s="198">
        <v>635</v>
      </c>
      <c r="R93" s="197">
        <v>95</v>
      </c>
    </row>
    <row r="94" spans="6:18">
      <c r="Q94" s="198">
        <v>637</v>
      </c>
      <c r="R94" s="197">
        <v>96</v>
      </c>
    </row>
    <row r="95" spans="6:18">
      <c r="Q95" s="198">
        <v>639</v>
      </c>
      <c r="R95" s="197">
        <v>97</v>
      </c>
    </row>
    <row r="96" spans="6:18">
      <c r="Q96" s="198">
        <v>641</v>
      </c>
      <c r="R96" s="197">
        <v>98</v>
      </c>
    </row>
    <row r="97" spans="17:18">
      <c r="Q97" s="198">
        <v>643</v>
      </c>
      <c r="R97" s="197">
        <v>99</v>
      </c>
    </row>
    <row r="98" spans="17:18">
      <c r="Q98" s="198">
        <v>645</v>
      </c>
      <c r="R98" s="197">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7:D47"/>
    <mergeCell ref="G47:M47"/>
    <mergeCell ref="N47:O47"/>
  </mergeCells>
  <conditionalFormatting sqref="N8:N46">
    <cfRule type="cellIs" dxfId="31" priority="1" stopIfTrue="1" operator="greaterThan">
      <formula>5699</formula>
    </cfRule>
    <cfRule type="cellIs" dxfId="30" priority="2" stopIfTrue="1" operator="greaterThan">
      <formula>5700</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tabColor rgb="FFFF0000"/>
    <pageSetUpPr fitToPage="1"/>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21.42578125" style="40" customWidth="1"/>
    <col min="14" max="14" width="28.570312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978</v>
      </c>
      <c r="E3" s="590"/>
      <c r="F3" s="591" t="s">
        <v>514</v>
      </c>
      <c r="G3" s="591"/>
      <c r="H3" s="592" t="s">
        <v>1266</v>
      </c>
      <c r="I3" s="592"/>
      <c r="J3" s="592"/>
      <c r="K3" s="592"/>
      <c r="L3" s="592"/>
      <c r="M3" s="259" t="s">
        <v>513</v>
      </c>
      <c r="N3" s="593" t="s">
        <v>1285</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2209</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t="s">
        <v>2248</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c r="C8" s="94"/>
      <c r="D8" s="232"/>
      <c r="E8" s="143"/>
      <c r="F8" s="95"/>
      <c r="G8" s="209"/>
      <c r="H8" s="21"/>
      <c r="I8" s="57">
        <v>1</v>
      </c>
      <c r="J8" s="172" t="s">
        <v>147</v>
      </c>
      <c r="K8" s="209">
        <v>689</v>
      </c>
      <c r="L8" s="94">
        <v>34950</v>
      </c>
      <c r="M8" s="173" t="s">
        <v>1699</v>
      </c>
      <c r="N8" s="173" t="s">
        <v>1700</v>
      </c>
      <c r="O8" s="95">
        <v>1265</v>
      </c>
      <c r="P8" s="230">
        <v>5</v>
      </c>
      <c r="T8" s="189">
        <v>1174</v>
      </c>
      <c r="U8" s="190">
        <v>93</v>
      </c>
    </row>
    <row r="9" spans="1:21" s="18" customFormat="1" ht="39.75" customHeight="1">
      <c r="A9" s="57">
        <v>2</v>
      </c>
      <c r="B9" s="231"/>
      <c r="C9" s="94"/>
      <c r="D9" s="232"/>
      <c r="E9" s="143"/>
      <c r="F9" s="95"/>
      <c r="G9" s="209"/>
      <c r="H9" s="21"/>
      <c r="I9" s="57">
        <v>2</v>
      </c>
      <c r="J9" s="172" t="s">
        <v>148</v>
      </c>
      <c r="K9" s="209">
        <v>783</v>
      </c>
      <c r="L9" s="94">
        <v>32921</v>
      </c>
      <c r="M9" s="173" t="s">
        <v>1886</v>
      </c>
      <c r="N9" s="173" t="s">
        <v>1887</v>
      </c>
      <c r="O9" s="95">
        <v>1188</v>
      </c>
      <c r="P9" s="230">
        <v>4</v>
      </c>
      <c r="T9" s="189">
        <v>1176</v>
      </c>
      <c r="U9" s="190">
        <v>92</v>
      </c>
    </row>
    <row r="10" spans="1:21" s="18" customFormat="1" ht="39.75" customHeight="1">
      <c r="A10" s="57">
        <v>3</v>
      </c>
      <c r="B10" s="231"/>
      <c r="C10" s="94"/>
      <c r="D10" s="232"/>
      <c r="E10" s="143"/>
      <c r="F10" s="95"/>
      <c r="G10" s="209"/>
      <c r="H10" s="21"/>
      <c r="I10" s="57">
        <v>3</v>
      </c>
      <c r="J10" s="172" t="s">
        <v>149</v>
      </c>
      <c r="K10" s="209">
        <v>858</v>
      </c>
      <c r="L10" s="94">
        <v>33765</v>
      </c>
      <c r="M10" s="173" t="s">
        <v>1985</v>
      </c>
      <c r="N10" s="173" t="s">
        <v>1986</v>
      </c>
      <c r="O10" s="95">
        <v>1183</v>
      </c>
      <c r="P10" s="230">
        <v>2</v>
      </c>
      <c r="T10" s="189">
        <v>1178</v>
      </c>
      <c r="U10" s="190">
        <v>91</v>
      </c>
    </row>
    <row r="11" spans="1:21" s="18" customFormat="1" ht="39.75" customHeight="1">
      <c r="A11" s="57">
        <v>4</v>
      </c>
      <c r="B11" s="231"/>
      <c r="C11" s="94"/>
      <c r="D11" s="232"/>
      <c r="E11" s="143"/>
      <c r="F11" s="95"/>
      <c r="G11" s="209"/>
      <c r="H11" s="21"/>
      <c r="I11" s="57">
        <v>4</v>
      </c>
      <c r="J11" s="172" t="s">
        <v>150</v>
      </c>
      <c r="K11" s="209">
        <v>662</v>
      </c>
      <c r="L11" s="94">
        <v>33660</v>
      </c>
      <c r="M11" s="173" t="s">
        <v>1755</v>
      </c>
      <c r="N11" s="173" t="s">
        <v>1756</v>
      </c>
      <c r="O11" s="95">
        <v>1185</v>
      </c>
      <c r="P11" s="230">
        <v>3</v>
      </c>
      <c r="T11" s="189">
        <v>1180</v>
      </c>
      <c r="U11" s="190">
        <v>90</v>
      </c>
    </row>
    <row r="12" spans="1:21" s="18" customFormat="1" ht="39.75" customHeight="1">
      <c r="A12" s="57">
        <v>5</v>
      </c>
      <c r="B12" s="231"/>
      <c r="C12" s="94"/>
      <c r="D12" s="232"/>
      <c r="E12" s="143"/>
      <c r="F12" s="95"/>
      <c r="G12" s="209"/>
      <c r="H12" s="21"/>
      <c r="I12" s="57">
        <v>5</v>
      </c>
      <c r="J12" s="172" t="s">
        <v>151</v>
      </c>
      <c r="K12" s="209">
        <v>623</v>
      </c>
      <c r="L12" s="94">
        <v>33302</v>
      </c>
      <c r="M12" s="173" t="s">
        <v>1718</v>
      </c>
      <c r="N12" s="173" t="s">
        <v>1719</v>
      </c>
      <c r="O12" s="95">
        <v>1171</v>
      </c>
      <c r="P12" s="230">
        <v>1</v>
      </c>
      <c r="T12" s="189">
        <v>1182</v>
      </c>
      <c r="U12" s="190">
        <v>89</v>
      </c>
    </row>
    <row r="13" spans="1:21" s="18" customFormat="1" ht="39.75" customHeight="1">
      <c r="A13" s="57">
        <v>6</v>
      </c>
      <c r="B13" s="231"/>
      <c r="C13" s="94"/>
      <c r="D13" s="232"/>
      <c r="E13" s="143"/>
      <c r="F13" s="95"/>
      <c r="G13" s="209"/>
      <c r="H13" s="21"/>
      <c r="I13" s="57">
        <v>6</v>
      </c>
      <c r="J13" s="172" t="s">
        <v>152</v>
      </c>
      <c r="K13" s="209">
        <v>727</v>
      </c>
      <c r="L13" s="94">
        <v>34547</v>
      </c>
      <c r="M13" s="173" t="s">
        <v>1827</v>
      </c>
      <c r="N13" s="173" t="s">
        <v>1828</v>
      </c>
      <c r="O13" s="95">
        <v>1269</v>
      </c>
      <c r="P13" s="230">
        <v>6</v>
      </c>
      <c r="T13" s="189">
        <v>1184</v>
      </c>
      <c r="U13" s="190">
        <v>88</v>
      </c>
    </row>
    <row r="14" spans="1:21" s="18" customFormat="1" ht="39.75" customHeight="1">
      <c r="A14" s="57">
        <v>7</v>
      </c>
      <c r="B14" s="231"/>
      <c r="C14" s="94"/>
      <c r="D14" s="232"/>
      <c r="E14" s="143"/>
      <c r="F14" s="95"/>
      <c r="G14" s="209"/>
      <c r="H14" s="21"/>
      <c r="I14" s="201" t="s">
        <v>16</v>
      </c>
      <c r="J14" s="202"/>
      <c r="K14" s="202"/>
      <c r="L14" s="202"/>
      <c r="M14" s="205" t="s">
        <v>348</v>
      </c>
      <c r="N14" s="206" t="s">
        <v>2249</v>
      </c>
      <c r="O14" s="202"/>
      <c r="P14" s="203"/>
      <c r="T14" s="189">
        <v>1190</v>
      </c>
      <c r="U14" s="190">
        <v>85</v>
      </c>
    </row>
    <row r="15" spans="1:21" s="18" customFormat="1" ht="39.75"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c r="C16" s="94"/>
      <c r="D16" s="232"/>
      <c r="E16" s="143"/>
      <c r="F16" s="95"/>
      <c r="G16" s="209"/>
      <c r="H16" s="21"/>
      <c r="I16" s="57">
        <v>1</v>
      </c>
      <c r="J16" s="172" t="s">
        <v>153</v>
      </c>
      <c r="K16" s="209">
        <v>814</v>
      </c>
      <c r="L16" s="94">
        <v>33956</v>
      </c>
      <c r="M16" s="173" t="s">
        <v>1939</v>
      </c>
      <c r="N16" s="173" t="s">
        <v>1940</v>
      </c>
      <c r="O16" s="95">
        <v>1131</v>
      </c>
      <c r="P16" s="230">
        <v>4</v>
      </c>
      <c r="T16" s="189">
        <v>1194</v>
      </c>
      <c r="U16" s="190">
        <v>83</v>
      </c>
    </row>
    <row r="17" spans="1:21" s="18" customFormat="1" ht="39.75" customHeight="1">
      <c r="A17" s="57">
        <v>10</v>
      </c>
      <c r="B17" s="231"/>
      <c r="C17" s="94"/>
      <c r="D17" s="232"/>
      <c r="E17" s="143"/>
      <c r="F17" s="95"/>
      <c r="G17" s="209"/>
      <c r="H17" s="21"/>
      <c r="I17" s="57">
        <v>2</v>
      </c>
      <c r="J17" s="172" t="s">
        <v>154</v>
      </c>
      <c r="K17" s="209">
        <v>769</v>
      </c>
      <c r="L17" s="94">
        <v>34312</v>
      </c>
      <c r="M17" s="173" t="s">
        <v>1873</v>
      </c>
      <c r="N17" s="173" t="s">
        <v>1874</v>
      </c>
      <c r="O17" s="95">
        <v>1148</v>
      </c>
      <c r="P17" s="230">
        <v>5</v>
      </c>
      <c r="T17" s="189">
        <v>1196</v>
      </c>
      <c r="U17" s="190">
        <v>82</v>
      </c>
    </row>
    <row r="18" spans="1:21" s="18" customFormat="1" ht="39.75" customHeight="1">
      <c r="A18" s="57">
        <v>11</v>
      </c>
      <c r="B18" s="231"/>
      <c r="C18" s="94"/>
      <c r="D18" s="232"/>
      <c r="E18" s="143"/>
      <c r="F18" s="95"/>
      <c r="G18" s="209"/>
      <c r="H18" s="21"/>
      <c r="I18" s="57">
        <v>3</v>
      </c>
      <c r="J18" s="172" t="s">
        <v>155</v>
      </c>
      <c r="K18" s="209">
        <v>792</v>
      </c>
      <c r="L18" s="94">
        <v>33986</v>
      </c>
      <c r="M18" s="173" t="s">
        <v>1902</v>
      </c>
      <c r="N18" s="173" t="s">
        <v>1903</v>
      </c>
      <c r="O18" s="95">
        <v>1221</v>
      </c>
      <c r="P18" s="230">
        <v>6</v>
      </c>
      <c r="T18" s="189">
        <v>1198</v>
      </c>
      <c r="U18" s="190">
        <v>81</v>
      </c>
    </row>
    <row r="19" spans="1:21" s="18" customFormat="1" ht="39.75" customHeight="1">
      <c r="A19" s="57">
        <v>12</v>
      </c>
      <c r="B19" s="231"/>
      <c r="C19" s="94"/>
      <c r="D19" s="232"/>
      <c r="E19" s="143"/>
      <c r="F19" s="95"/>
      <c r="G19" s="209"/>
      <c r="H19" s="21"/>
      <c r="I19" s="57">
        <v>4</v>
      </c>
      <c r="J19" s="172" t="s">
        <v>156</v>
      </c>
      <c r="K19" s="209">
        <v>684</v>
      </c>
      <c r="L19" s="94">
        <v>0</v>
      </c>
      <c r="M19" s="173" t="s">
        <v>1771</v>
      </c>
      <c r="N19" s="173" t="s">
        <v>1772</v>
      </c>
      <c r="O19" s="95">
        <v>1016</v>
      </c>
      <c r="P19" s="230">
        <v>1</v>
      </c>
      <c r="T19" s="189">
        <v>1200</v>
      </c>
      <c r="U19" s="190">
        <v>80</v>
      </c>
    </row>
    <row r="20" spans="1:21" s="18" customFormat="1" ht="39.75" customHeight="1">
      <c r="A20" s="57">
        <v>13</v>
      </c>
      <c r="B20" s="231"/>
      <c r="C20" s="94"/>
      <c r="D20" s="232"/>
      <c r="E20" s="143"/>
      <c r="F20" s="95"/>
      <c r="G20" s="209"/>
      <c r="H20" s="21"/>
      <c r="I20" s="57">
        <v>5</v>
      </c>
      <c r="J20" s="172" t="s">
        <v>157</v>
      </c>
      <c r="K20" s="209">
        <v>500</v>
      </c>
      <c r="L20" s="94">
        <v>34773</v>
      </c>
      <c r="M20" s="173" t="s">
        <v>2028</v>
      </c>
      <c r="N20" s="173" t="s">
        <v>2029</v>
      </c>
      <c r="O20" s="95">
        <v>1118</v>
      </c>
      <c r="P20" s="230">
        <v>3</v>
      </c>
      <c r="T20" s="189">
        <v>1202</v>
      </c>
      <c r="U20" s="190">
        <v>79</v>
      </c>
    </row>
    <row r="21" spans="1:21" s="18" customFormat="1" ht="39.75" customHeight="1">
      <c r="A21" s="57">
        <v>14</v>
      </c>
      <c r="B21" s="231"/>
      <c r="C21" s="94"/>
      <c r="D21" s="232"/>
      <c r="E21" s="143"/>
      <c r="F21" s="95"/>
      <c r="G21" s="209"/>
      <c r="H21" s="21"/>
      <c r="I21" s="57">
        <v>6</v>
      </c>
      <c r="J21" s="172" t="s">
        <v>158</v>
      </c>
      <c r="K21" s="209">
        <v>872</v>
      </c>
      <c r="L21" s="94" t="s">
        <v>1997</v>
      </c>
      <c r="M21" s="173" t="s">
        <v>1998</v>
      </c>
      <c r="N21" s="173" t="s">
        <v>1999</v>
      </c>
      <c r="O21" s="95">
        <v>1067</v>
      </c>
      <c r="P21" s="230">
        <v>2</v>
      </c>
      <c r="T21" s="189">
        <v>1204</v>
      </c>
      <c r="U21" s="190">
        <v>78</v>
      </c>
    </row>
    <row r="22" spans="1:21" s="18" customFormat="1" ht="39.75" customHeight="1">
      <c r="A22" s="57">
        <v>15</v>
      </c>
      <c r="B22" s="231"/>
      <c r="C22" s="94"/>
      <c r="D22" s="232"/>
      <c r="E22" s="143"/>
      <c r="F22" s="95"/>
      <c r="G22" s="209"/>
      <c r="H22" s="21"/>
      <c r="I22" s="201" t="s">
        <v>17</v>
      </c>
      <c r="J22" s="202"/>
      <c r="K22" s="202"/>
      <c r="L22" s="202"/>
      <c r="M22" s="205" t="s">
        <v>348</v>
      </c>
      <c r="N22" s="206" t="s">
        <v>2250</v>
      </c>
      <c r="O22" s="202"/>
      <c r="P22" s="203"/>
      <c r="T22" s="189">
        <v>1210</v>
      </c>
      <c r="U22" s="190">
        <v>75</v>
      </c>
    </row>
    <row r="23" spans="1:21" s="18" customFormat="1" ht="39.75"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17</v>
      </c>
      <c r="B24" s="231"/>
      <c r="C24" s="94"/>
      <c r="D24" s="232"/>
      <c r="E24" s="143"/>
      <c r="F24" s="95"/>
      <c r="G24" s="209"/>
      <c r="H24" s="21"/>
      <c r="I24" s="57">
        <v>1</v>
      </c>
      <c r="J24" s="172" t="s">
        <v>159</v>
      </c>
      <c r="K24" s="209">
        <v>724</v>
      </c>
      <c r="L24" s="94">
        <v>34710</v>
      </c>
      <c r="M24" s="173" t="s">
        <v>1815</v>
      </c>
      <c r="N24" s="173" t="s">
        <v>1816</v>
      </c>
      <c r="O24" s="95">
        <v>1104</v>
      </c>
      <c r="P24" s="230">
        <v>1</v>
      </c>
      <c r="T24" s="189">
        <v>1216</v>
      </c>
      <c r="U24" s="190">
        <v>73</v>
      </c>
    </row>
    <row r="25" spans="1:21" s="18" customFormat="1" ht="39.75" customHeight="1">
      <c r="A25" s="57">
        <v>18</v>
      </c>
      <c r="B25" s="231"/>
      <c r="C25" s="94"/>
      <c r="D25" s="232"/>
      <c r="E25" s="143"/>
      <c r="F25" s="95"/>
      <c r="G25" s="209"/>
      <c r="H25" s="21"/>
      <c r="I25" s="57">
        <v>2</v>
      </c>
      <c r="J25" s="172" t="s">
        <v>160</v>
      </c>
      <c r="K25" s="209">
        <v>750</v>
      </c>
      <c r="L25" s="94">
        <v>34227</v>
      </c>
      <c r="M25" s="173" t="s">
        <v>1848</v>
      </c>
      <c r="N25" s="173" t="s">
        <v>1849</v>
      </c>
      <c r="O25" s="95">
        <v>1134</v>
      </c>
      <c r="P25" s="230">
        <v>2</v>
      </c>
      <c r="T25" s="189">
        <v>1219</v>
      </c>
      <c r="U25" s="190">
        <v>72</v>
      </c>
    </row>
    <row r="26" spans="1:21" s="18" customFormat="1" ht="39.75" customHeight="1">
      <c r="A26" s="57">
        <v>19</v>
      </c>
      <c r="B26" s="231"/>
      <c r="C26" s="94"/>
      <c r="D26" s="232"/>
      <c r="E26" s="143"/>
      <c r="F26" s="95"/>
      <c r="G26" s="209"/>
      <c r="H26" s="21"/>
      <c r="I26" s="57">
        <v>3</v>
      </c>
      <c r="J26" s="172" t="s">
        <v>161</v>
      </c>
      <c r="K26" s="209">
        <v>703</v>
      </c>
      <c r="L26" s="94">
        <v>34453</v>
      </c>
      <c r="M26" s="173" t="s">
        <v>1794</v>
      </c>
      <c r="N26" s="173" t="s">
        <v>1795</v>
      </c>
      <c r="O26" s="95">
        <v>1144</v>
      </c>
      <c r="P26" s="230">
        <v>3</v>
      </c>
      <c r="T26" s="189">
        <v>1222</v>
      </c>
      <c r="U26" s="190">
        <v>71</v>
      </c>
    </row>
    <row r="27" spans="1:21" s="18" customFormat="1" ht="39.75" customHeight="1">
      <c r="A27" s="57">
        <v>20</v>
      </c>
      <c r="B27" s="231"/>
      <c r="C27" s="94"/>
      <c r="D27" s="232"/>
      <c r="E27" s="143"/>
      <c r="F27" s="95"/>
      <c r="G27" s="209"/>
      <c r="H27" s="21"/>
      <c r="I27" s="57">
        <v>4</v>
      </c>
      <c r="J27" s="172" t="s">
        <v>162</v>
      </c>
      <c r="K27" s="209">
        <v>739</v>
      </c>
      <c r="L27" s="94">
        <v>35058</v>
      </c>
      <c r="M27" s="173" t="s">
        <v>1831</v>
      </c>
      <c r="N27" s="173" t="s">
        <v>1832</v>
      </c>
      <c r="O27" s="95">
        <v>1184</v>
      </c>
      <c r="P27" s="230">
        <v>4</v>
      </c>
      <c r="T27" s="189">
        <v>1225</v>
      </c>
      <c r="U27" s="190">
        <v>70</v>
      </c>
    </row>
    <row r="28" spans="1:21" s="18" customFormat="1" ht="39.75" customHeight="1">
      <c r="A28" s="57">
        <v>21</v>
      </c>
      <c r="B28" s="231"/>
      <c r="C28" s="94"/>
      <c r="D28" s="232"/>
      <c r="E28" s="143"/>
      <c r="F28" s="95"/>
      <c r="G28" s="209"/>
      <c r="H28" s="21"/>
      <c r="I28" s="57">
        <v>5</v>
      </c>
      <c r="J28" s="172" t="s">
        <v>163</v>
      </c>
      <c r="K28" s="209">
        <v>820</v>
      </c>
      <c r="L28" s="94">
        <v>34599</v>
      </c>
      <c r="M28" s="173" t="s">
        <v>1947</v>
      </c>
      <c r="N28" s="173" t="s">
        <v>1948</v>
      </c>
      <c r="O28" s="95">
        <v>1224</v>
      </c>
      <c r="P28" s="230">
        <v>6</v>
      </c>
      <c r="T28" s="189">
        <v>1228</v>
      </c>
      <c r="U28" s="190">
        <v>69</v>
      </c>
    </row>
    <row r="29" spans="1:21" s="18" customFormat="1" ht="39.75" customHeight="1">
      <c r="A29" s="57">
        <v>22</v>
      </c>
      <c r="B29" s="231"/>
      <c r="C29" s="94"/>
      <c r="D29" s="232"/>
      <c r="E29" s="143"/>
      <c r="F29" s="95"/>
      <c r="G29" s="209"/>
      <c r="H29" s="21"/>
      <c r="I29" s="57">
        <v>6</v>
      </c>
      <c r="J29" s="172" t="s">
        <v>164</v>
      </c>
      <c r="K29" s="209">
        <v>567</v>
      </c>
      <c r="L29" s="94">
        <v>34184</v>
      </c>
      <c r="M29" s="173" t="s">
        <v>1664</v>
      </c>
      <c r="N29" s="173" t="s">
        <v>1665</v>
      </c>
      <c r="O29" s="95">
        <v>1214</v>
      </c>
      <c r="P29" s="230">
        <v>5</v>
      </c>
      <c r="T29" s="189">
        <v>1231</v>
      </c>
      <c r="U29" s="190">
        <v>68</v>
      </c>
    </row>
    <row r="30" spans="1:21" s="18" customFormat="1" ht="39.75" customHeight="1">
      <c r="A30" s="57">
        <v>23</v>
      </c>
      <c r="B30" s="231"/>
      <c r="C30" s="94"/>
      <c r="D30" s="232"/>
      <c r="E30" s="143"/>
      <c r="F30" s="95"/>
      <c r="G30" s="209"/>
      <c r="H30" s="21"/>
      <c r="I30" s="201" t="s">
        <v>512</v>
      </c>
      <c r="J30" s="202"/>
      <c r="K30" s="202"/>
      <c r="L30" s="202"/>
      <c r="M30" s="205" t="s">
        <v>348</v>
      </c>
      <c r="N30" s="206" t="s">
        <v>2251</v>
      </c>
      <c r="O30" s="202"/>
      <c r="P30" s="203"/>
      <c r="T30" s="189">
        <v>1210</v>
      </c>
      <c r="U30" s="190">
        <v>75</v>
      </c>
    </row>
    <row r="31" spans="1:21" s="18" customFormat="1" ht="39.75"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v>25</v>
      </c>
      <c r="B32" s="231"/>
      <c r="C32" s="94"/>
      <c r="D32" s="232"/>
      <c r="E32" s="143"/>
      <c r="F32" s="95"/>
      <c r="G32" s="209"/>
      <c r="H32" s="21"/>
      <c r="I32" s="57">
        <v>1</v>
      </c>
      <c r="J32" s="172" t="s">
        <v>515</v>
      </c>
      <c r="K32" s="209">
        <v>805</v>
      </c>
      <c r="L32" s="94" t="s">
        <v>1916</v>
      </c>
      <c r="M32" s="173" t="s">
        <v>1917</v>
      </c>
      <c r="N32" s="173" t="s">
        <v>1918</v>
      </c>
      <c r="O32" s="95">
        <v>1140</v>
      </c>
      <c r="P32" s="230">
        <v>2</v>
      </c>
      <c r="T32" s="189">
        <v>1216</v>
      </c>
      <c r="U32" s="190">
        <v>73</v>
      </c>
    </row>
    <row r="33" spans="1:21" s="18" customFormat="1" ht="39.75" customHeight="1">
      <c r="A33" s="57">
        <v>26</v>
      </c>
      <c r="B33" s="231"/>
      <c r="C33" s="94"/>
      <c r="D33" s="232"/>
      <c r="E33" s="143"/>
      <c r="F33" s="95"/>
      <c r="G33" s="209"/>
      <c r="H33" s="21"/>
      <c r="I33" s="57">
        <v>2</v>
      </c>
      <c r="J33" s="172" t="s">
        <v>516</v>
      </c>
      <c r="K33" s="209">
        <v>642</v>
      </c>
      <c r="L33" s="94">
        <v>34632</v>
      </c>
      <c r="M33" s="173" t="s">
        <v>1731</v>
      </c>
      <c r="N33" s="173" t="s">
        <v>1732</v>
      </c>
      <c r="O33" s="95">
        <v>1169</v>
      </c>
      <c r="P33" s="230">
        <v>5</v>
      </c>
      <c r="T33" s="189">
        <v>1219</v>
      </c>
      <c r="U33" s="190">
        <v>72</v>
      </c>
    </row>
    <row r="34" spans="1:21" s="18" customFormat="1" ht="39.75" customHeight="1">
      <c r="A34" s="57">
        <v>27</v>
      </c>
      <c r="B34" s="231"/>
      <c r="C34" s="94"/>
      <c r="D34" s="232"/>
      <c r="E34" s="143"/>
      <c r="F34" s="95"/>
      <c r="G34" s="209"/>
      <c r="H34" s="21"/>
      <c r="I34" s="57">
        <v>3</v>
      </c>
      <c r="J34" s="172" t="s">
        <v>517</v>
      </c>
      <c r="K34" s="209">
        <v>816</v>
      </c>
      <c r="L34" s="94">
        <v>33170</v>
      </c>
      <c r="M34" s="173" t="s">
        <v>1941</v>
      </c>
      <c r="N34" s="173" t="s">
        <v>1942</v>
      </c>
      <c r="O34" s="95">
        <v>1155</v>
      </c>
      <c r="P34" s="230">
        <v>4</v>
      </c>
      <c r="T34" s="189">
        <v>1222</v>
      </c>
      <c r="U34" s="190">
        <v>71</v>
      </c>
    </row>
    <row r="35" spans="1:21" s="18" customFormat="1" ht="39.75" customHeight="1">
      <c r="A35" s="57">
        <v>28</v>
      </c>
      <c r="B35" s="231"/>
      <c r="C35" s="94"/>
      <c r="D35" s="232"/>
      <c r="E35" s="143"/>
      <c r="F35" s="95"/>
      <c r="G35" s="209"/>
      <c r="H35" s="21"/>
      <c r="I35" s="57">
        <v>4</v>
      </c>
      <c r="J35" s="172" t="s">
        <v>518</v>
      </c>
      <c r="K35" s="209">
        <v>559</v>
      </c>
      <c r="L35" s="94">
        <v>33064</v>
      </c>
      <c r="M35" s="173" t="s">
        <v>1647</v>
      </c>
      <c r="N35" s="173" t="s">
        <v>1648</v>
      </c>
      <c r="O35" s="95">
        <v>1071</v>
      </c>
      <c r="P35" s="230">
        <v>1</v>
      </c>
      <c r="T35" s="189">
        <v>1225</v>
      </c>
      <c r="U35" s="190">
        <v>70</v>
      </c>
    </row>
    <row r="36" spans="1:21" s="18" customFormat="1" ht="39.75" customHeight="1">
      <c r="A36" s="57">
        <v>29</v>
      </c>
      <c r="B36" s="231"/>
      <c r="C36" s="94"/>
      <c r="D36" s="232"/>
      <c r="E36" s="143"/>
      <c r="F36" s="95"/>
      <c r="G36" s="209"/>
      <c r="H36" s="21"/>
      <c r="I36" s="57">
        <v>5</v>
      </c>
      <c r="J36" s="172" t="s">
        <v>519</v>
      </c>
      <c r="K36" s="209">
        <v>697</v>
      </c>
      <c r="L36" s="94">
        <v>0</v>
      </c>
      <c r="M36" s="173" t="s">
        <v>1783</v>
      </c>
      <c r="N36" s="173" t="s">
        <v>1784</v>
      </c>
      <c r="O36" s="95">
        <v>1211</v>
      </c>
      <c r="P36" s="230">
        <v>6</v>
      </c>
      <c r="T36" s="189">
        <v>1228</v>
      </c>
      <c r="U36" s="190">
        <v>69</v>
      </c>
    </row>
    <row r="37" spans="1:21" s="18" customFormat="1" ht="39.75" customHeight="1">
      <c r="A37" s="57">
        <v>30</v>
      </c>
      <c r="B37" s="231"/>
      <c r="C37" s="94"/>
      <c r="D37" s="232"/>
      <c r="E37" s="143"/>
      <c r="F37" s="95"/>
      <c r="G37" s="209"/>
      <c r="H37" s="21"/>
      <c r="I37" s="57">
        <v>6</v>
      </c>
      <c r="J37" s="172" t="s">
        <v>520</v>
      </c>
      <c r="K37" s="209">
        <v>544</v>
      </c>
      <c r="L37" s="94">
        <v>33168</v>
      </c>
      <c r="M37" s="173" t="s">
        <v>2055</v>
      </c>
      <c r="N37" s="173" t="s">
        <v>2054</v>
      </c>
      <c r="O37" s="95">
        <v>1152</v>
      </c>
      <c r="P37" s="230">
        <v>3</v>
      </c>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99" priority="1" stopIfTrue="1" operator="lessThan">
      <formula>1041</formula>
    </cfRule>
    <cfRule type="cellIs" dxfId="98" priority="2" stopIfTrue="1" operator="lessThan">
      <formula>1040</formula>
    </cfRule>
  </conditionalFormatting>
  <printOptions horizontalCentered="1"/>
  <pageMargins left="0.17" right="0.18" top="0.53" bottom="0.35433070866141736" header="0.39370078740157483" footer="0.27559055118110237"/>
  <pageSetup paperSize="9" scale="55"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sheetPr>
    <tabColor rgb="FF7030A0"/>
  </sheetPr>
  <dimension ref="A1:U75"/>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10" style="22" bestFit="1" customWidth="1"/>
    <col min="3" max="3" width="14.42578125" style="20" customWidth="1"/>
    <col min="4" max="4" width="22.140625" style="37" customWidth="1"/>
    <col min="5" max="5" width="32.85546875" style="37" customWidth="1"/>
    <col min="6" max="6" width="10.42578125" style="147" bestFit="1" customWidth="1"/>
    <col min="7" max="7" width="7.5703125" style="23" customWidth="1"/>
    <col min="8" max="8" width="2.140625" style="20" customWidth="1"/>
    <col min="9" max="9" width="4.42578125" style="22" customWidth="1"/>
    <col min="10" max="10" width="19.42578125" style="22" hidden="1" customWidth="1"/>
    <col min="11" max="11" width="6.5703125" style="22" customWidth="1"/>
    <col min="12" max="12" width="15" style="24" customWidth="1"/>
    <col min="13" max="13" width="19" style="40" bestFit="1" customWidth="1"/>
    <col min="14" max="14" width="37.5703125" style="40" customWidth="1"/>
    <col min="15" max="15" width="10.42578125" style="147" bestFit="1"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2268</v>
      </c>
      <c r="E3" s="590"/>
      <c r="F3" s="591" t="s">
        <v>514</v>
      </c>
      <c r="G3" s="591"/>
      <c r="H3" s="607"/>
      <c r="I3" s="607"/>
      <c r="J3" s="607"/>
      <c r="K3" s="607"/>
      <c r="L3" s="607"/>
      <c r="M3" s="341" t="s">
        <v>513</v>
      </c>
      <c r="N3" s="593"/>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2221</v>
      </c>
      <c r="O4" s="595"/>
      <c r="P4" s="595"/>
      <c r="T4" s="188">
        <v>1166</v>
      </c>
      <c r="U4" s="187">
        <v>97</v>
      </c>
    </row>
    <row r="5" spans="1:21" s="10" customFormat="1" ht="15" customHeight="1">
      <c r="A5" s="12"/>
      <c r="B5" s="12"/>
      <c r="C5" s="13"/>
      <c r="D5" s="14"/>
      <c r="E5" s="15"/>
      <c r="F5" s="148"/>
      <c r="G5" s="15"/>
      <c r="H5" s="15"/>
      <c r="I5" s="12"/>
      <c r="J5" s="12"/>
      <c r="K5" s="12"/>
      <c r="L5" s="16"/>
      <c r="M5" s="17"/>
      <c r="N5" s="608">
        <v>42135.584302662035</v>
      </c>
      <c r="O5" s="608"/>
      <c r="P5" s="608"/>
      <c r="T5" s="191">
        <v>41714</v>
      </c>
      <c r="U5" s="187">
        <v>96</v>
      </c>
    </row>
    <row r="6" spans="1:21" s="18" customFormat="1" ht="18.75" customHeight="1">
      <c r="A6" s="597" t="s">
        <v>11</v>
      </c>
      <c r="B6" s="598" t="s">
        <v>86</v>
      </c>
      <c r="C6" s="600" t="s">
        <v>97</v>
      </c>
      <c r="D6" s="601" t="s">
        <v>13</v>
      </c>
      <c r="E6" s="601" t="s">
        <v>505</v>
      </c>
      <c r="F6" s="609" t="s">
        <v>14</v>
      </c>
      <c r="G6" s="602" t="s">
        <v>202</v>
      </c>
      <c r="I6" s="201" t="s">
        <v>15</v>
      </c>
      <c r="J6" s="202"/>
      <c r="K6" s="202"/>
      <c r="L6" s="202"/>
      <c r="M6" s="202"/>
      <c r="N6" s="202"/>
      <c r="O6" s="202"/>
      <c r="P6" s="203"/>
      <c r="T6" s="192">
        <v>41774</v>
      </c>
      <c r="U6" s="190">
        <v>95</v>
      </c>
    </row>
    <row r="7" spans="1:21" ht="26.25" customHeight="1">
      <c r="A7" s="597"/>
      <c r="B7" s="599"/>
      <c r="C7" s="600"/>
      <c r="D7" s="601"/>
      <c r="E7" s="601"/>
      <c r="F7" s="609"/>
      <c r="G7" s="603"/>
      <c r="H7" s="19"/>
      <c r="I7" s="35" t="s">
        <v>11</v>
      </c>
      <c r="J7" s="35" t="s">
        <v>87</v>
      </c>
      <c r="K7" s="35" t="s">
        <v>86</v>
      </c>
      <c r="L7" s="96" t="s">
        <v>12</v>
      </c>
      <c r="M7" s="97" t="s">
        <v>13</v>
      </c>
      <c r="N7" s="97" t="s">
        <v>505</v>
      </c>
      <c r="O7" s="145" t="s">
        <v>14</v>
      </c>
      <c r="P7" s="35" t="s">
        <v>27</v>
      </c>
      <c r="T7" s="192">
        <v>41834</v>
      </c>
      <c r="U7" s="190">
        <v>94</v>
      </c>
    </row>
    <row r="8" spans="1:21" s="18" customFormat="1" ht="60.75" customHeight="1">
      <c r="A8" s="57">
        <v>1</v>
      </c>
      <c r="B8" s="231">
        <v>626</v>
      </c>
      <c r="C8" s="94" t="s">
        <v>2241</v>
      </c>
      <c r="D8" s="232" t="s">
        <v>2107</v>
      </c>
      <c r="E8" s="143" t="s">
        <v>1719</v>
      </c>
      <c r="F8" s="149">
        <v>223946</v>
      </c>
      <c r="G8" s="209"/>
      <c r="H8" s="21"/>
      <c r="I8" s="57">
        <v>1</v>
      </c>
      <c r="J8" s="172" t="s">
        <v>360</v>
      </c>
      <c r="K8" s="209">
        <v>626</v>
      </c>
      <c r="L8" s="94"/>
      <c r="M8" s="173" t="s">
        <v>2107</v>
      </c>
      <c r="N8" s="173" t="s">
        <v>1719</v>
      </c>
      <c r="O8" s="149">
        <v>223946</v>
      </c>
      <c r="P8" s="230"/>
      <c r="T8" s="192">
        <v>41894</v>
      </c>
      <c r="U8" s="190">
        <v>93</v>
      </c>
    </row>
    <row r="9" spans="1:21" s="18" customFormat="1" ht="60.75" customHeight="1">
      <c r="A9" s="57">
        <v>2</v>
      </c>
      <c r="B9" s="231">
        <v>630</v>
      </c>
      <c r="C9" s="94" t="s">
        <v>2241</v>
      </c>
      <c r="D9" s="232" t="s">
        <v>2108</v>
      </c>
      <c r="E9" s="143" t="s">
        <v>1719</v>
      </c>
      <c r="F9" s="149">
        <v>240433</v>
      </c>
      <c r="G9" s="209"/>
      <c r="H9" s="21"/>
      <c r="I9" s="57">
        <v>2</v>
      </c>
      <c r="J9" s="172" t="s">
        <v>361</v>
      </c>
      <c r="K9" s="209">
        <v>630</v>
      </c>
      <c r="L9" s="94"/>
      <c r="M9" s="173" t="s">
        <v>2108</v>
      </c>
      <c r="N9" s="173" t="s">
        <v>1719</v>
      </c>
      <c r="O9" s="149">
        <v>240433</v>
      </c>
      <c r="P9" s="230"/>
      <c r="T9" s="192">
        <v>41954</v>
      </c>
      <c r="U9" s="190">
        <v>92</v>
      </c>
    </row>
    <row r="10" spans="1:21" s="18" customFormat="1" ht="60.75" customHeight="1">
      <c r="A10" s="57">
        <v>3</v>
      </c>
      <c r="B10" s="231">
        <v>510</v>
      </c>
      <c r="C10" s="94">
        <v>36090</v>
      </c>
      <c r="D10" s="232" t="s">
        <v>2055</v>
      </c>
      <c r="E10" s="143" t="s">
        <v>2054</v>
      </c>
      <c r="F10" s="149">
        <v>253492</v>
      </c>
      <c r="G10" s="209"/>
      <c r="H10" s="21"/>
      <c r="I10" s="57">
        <v>3</v>
      </c>
      <c r="J10" s="172" t="s">
        <v>362</v>
      </c>
      <c r="K10" s="209">
        <v>876</v>
      </c>
      <c r="L10" s="94" t="s">
        <v>2109</v>
      </c>
      <c r="M10" s="173" t="s">
        <v>2110</v>
      </c>
      <c r="N10" s="173" t="s">
        <v>2082</v>
      </c>
      <c r="O10" s="149" t="s">
        <v>2255</v>
      </c>
      <c r="P10" s="230"/>
      <c r="T10" s="192">
        <v>42014</v>
      </c>
      <c r="U10" s="190">
        <v>91</v>
      </c>
    </row>
    <row r="11" spans="1:21" s="18" customFormat="1" ht="60.75" customHeight="1">
      <c r="A11" s="57" t="s">
        <v>2241</v>
      </c>
      <c r="B11" s="231">
        <v>876</v>
      </c>
      <c r="C11" s="94">
        <v>34038</v>
      </c>
      <c r="D11" s="232" t="s">
        <v>2269</v>
      </c>
      <c r="E11" s="143" t="s">
        <v>1903</v>
      </c>
      <c r="F11" s="149" t="s">
        <v>2317</v>
      </c>
      <c r="G11" s="209"/>
      <c r="H11" s="21"/>
      <c r="I11" s="57">
        <v>4</v>
      </c>
      <c r="J11" s="172" t="s">
        <v>363</v>
      </c>
      <c r="K11" s="209">
        <v>510</v>
      </c>
      <c r="L11" s="94">
        <v>36090</v>
      </c>
      <c r="M11" s="173" t="s">
        <v>2055</v>
      </c>
      <c r="N11" s="173" t="s">
        <v>2054</v>
      </c>
      <c r="O11" s="149">
        <v>253492</v>
      </c>
      <c r="P11" s="230"/>
      <c r="T11" s="192">
        <v>42084</v>
      </c>
      <c r="U11" s="190">
        <v>90</v>
      </c>
    </row>
    <row r="12" spans="1:21" s="18" customFormat="1" ht="60.75" customHeight="1">
      <c r="A12" s="57" t="s">
        <v>2241</v>
      </c>
      <c r="B12" s="231">
        <v>511</v>
      </c>
      <c r="C12" s="94" t="s">
        <v>2109</v>
      </c>
      <c r="D12" s="232" t="s">
        <v>2110</v>
      </c>
      <c r="E12" s="143" t="s">
        <v>2082</v>
      </c>
      <c r="F12" s="149" t="s">
        <v>2255</v>
      </c>
      <c r="G12" s="209"/>
      <c r="H12" s="21"/>
      <c r="I12" s="57">
        <v>5</v>
      </c>
      <c r="J12" s="172" t="s">
        <v>364</v>
      </c>
      <c r="K12" s="209">
        <v>511</v>
      </c>
      <c r="L12" s="94">
        <v>34038</v>
      </c>
      <c r="M12" s="173" t="s">
        <v>2269</v>
      </c>
      <c r="N12" s="173" t="s">
        <v>1903</v>
      </c>
      <c r="O12" s="149" t="s">
        <v>2317</v>
      </c>
      <c r="P12" s="230"/>
      <c r="T12" s="192">
        <v>42154</v>
      </c>
      <c r="U12" s="190">
        <v>89</v>
      </c>
    </row>
    <row r="13" spans="1:21" s="18" customFormat="1" ht="60.75" customHeight="1">
      <c r="A13" s="57"/>
      <c r="B13" s="231"/>
      <c r="C13" s="94"/>
      <c r="D13" s="232"/>
      <c r="E13" s="143"/>
      <c r="F13" s="149"/>
      <c r="G13" s="209"/>
      <c r="H13" s="21"/>
      <c r="I13" s="57">
        <v>6</v>
      </c>
      <c r="J13" s="172" t="s">
        <v>365</v>
      </c>
      <c r="K13" s="209"/>
      <c r="L13" s="94"/>
      <c r="M13" s="173"/>
      <c r="N13" s="173"/>
      <c r="O13" s="149"/>
      <c r="P13" s="230"/>
      <c r="T13" s="192">
        <v>42224</v>
      </c>
      <c r="U13" s="190">
        <v>88</v>
      </c>
    </row>
    <row r="14" spans="1:21" s="18" customFormat="1" ht="60.75" customHeight="1">
      <c r="A14" s="57"/>
      <c r="B14" s="231"/>
      <c r="C14" s="94"/>
      <c r="D14" s="232"/>
      <c r="E14" s="143"/>
      <c r="F14" s="149"/>
      <c r="G14" s="209"/>
      <c r="H14" s="21"/>
      <c r="I14" s="57">
        <v>7</v>
      </c>
      <c r="J14" s="172" t="s">
        <v>366</v>
      </c>
      <c r="K14" s="209"/>
      <c r="L14" s="94"/>
      <c r="M14" s="173"/>
      <c r="N14" s="173"/>
      <c r="O14" s="149"/>
      <c r="P14" s="230"/>
      <c r="T14" s="192">
        <v>42294</v>
      </c>
      <c r="U14" s="190">
        <v>87</v>
      </c>
    </row>
    <row r="15" spans="1:21" s="18" customFormat="1" ht="60.75" customHeight="1">
      <c r="A15" s="57"/>
      <c r="B15" s="231"/>
      <c r="C15" s="94"/>
      <c r="D15" s="232"/>
      <c r="E15" s="143"/>
      <c r="F15" s="149"/>
      <c r="G15" s="209"/>
      <c r="H15" s="21"/>
      <c r="I15" s="57">
        <v>8</v>
      </c>
      <c r="J15" s="172" t="s">
        <v>367</v>
      </c>
      <c r="K15" s="209"/>
      <c r="L15" s="94"/>
      <c r="M15" s="173"/>
      <c r="N15" s="173"/>
      <c r="O15" s="149"/>
      <c r="P15" s="230"/>
      <c r="T15" s="192">
        <v>42364</v>
      </c>
      <c r="U15" s="190">
        <v>86</v>
      </c>
    </row>
    <row r="16" spans="1:21" s="18" customFormat="1" ht="60.75" customHeight="1">
      <c r="A16" s="57"/>
      <c r="B16" s="231"/>
      <c r="C16" s="94"/>
      <c r="D16" s="232"/>
      <c r="E16" s="143"/>
      <c r="F16" s="149"/>
      <c r="G16" s="209"/>
      <c r="H16" s="21"/>
      <c r="I16" s="57">
        <v>9</v>
      </c>
      <c r="J16" s="172" t="s">
        <v>368</v>
      </c>
      <c r="K16" s="209"/>
      <c r="L16" s="94"/>
      <c r="M16" s="173"/>
      <c r="N16" s="173"/>
      <c r="O16" s="149"/>
      <c r="P16" s="230"/>
      <c r="T16" s="192">
        <v>42434</v>
      </c>
      <c r="U16" s="190">
        <v>85</v>
      </c>
    </row>
    <row r="17" spans="1:21" s="18" customFormat="1" ht="60.75" customHeight="1">
      <c r="A17" s="57"/>
      <c r="B17" s="231"/>
      <c r="C17" s="94"/>
      <c r="D17" s="232"/>
      <c r="E17" s="143"/>
      <c r="F17" s="149"/>
      <c r="G17" s="209"/>
      <c r="H17" s="21"/>
      <c r="I17" s="57">
        <v>10</v>
      </c>
      <c r="J17" s="172" t="s">
        <v>369</v>
      </c>
      <c r="K17" s="209"/>
      <c r="L17" s="94"/>
      <c r="M17" s="173"/>
      <c r="N17" s="173"/>
      <c r="O17" s="149"/>
      <c r="P17" s="230"/>
      <c r="T17" s="192">
        <v>42504</v>
      </c>
      <c r="U17" s="190">
        <v>84</v>
      </c>
    </row>
    <row r="18" spans="1:21" s="18" customFormat="1" ht="60.75" customHeight="1">
      <c r="A18" s="57"/>
      <c r="B18" s="231"/>
      <c r="C18" s="94"/>
      <c r="D18" s="232"/>
      <c r="E18" s="143"/>
      <c r="F18" s="149"/>
      <c r="G18" s="209"/>
      <c r="H18" s="21"/>
      <c r="I18" s="57">
        <v>11</v>
      </c>
      <c r="J18" s="172" t="s">
        <v>370</v>
      </c>
      <c r="K18" s="209"/>
      <c r="L18" s="94"/>
      <c r="M18" s="173"/>
      <c r="N18" s="173"/>
      <c r="O18" s="149"/>
      <c r="P18" s="230"/>
      <c r="T18" s="192">
        <v>42574</v>
      </c>
      <c r="U18" s="190">
        <v>83</v>
      </c>
    </row>
    <row r="19" spans="1:21" s="18" customFormat="1" ht="60.75" customHeight="1">
      <c r="A19" s="57"/>
      <c r="B19" s="231"/>
      <c r="C19" s="94"/>
      <c r="D19" s="232"/>
      <c r="E19" s="143"/>
      <c r="F19" s="149"/>
      <c r="G19" s="209"/>
      <c r="H19" s="21"/>
      <c r="I19" s="57">
        <v>12</v>
      </c>
      <c r="J19" s="172" t="s">
        <v>371</v>
      </c>
      <c r="K19" s="209"/>
      <c r="L19" s="94"/>
      <c r="M19" s="173"/>
      <c r="N19" s="173"/>
      <c r="O19" s="149"/>
      <c r="P19" s="230"/>
      <c r="T19" s="192">
        <v>42654</v>
      </c>
      <c r="U19" s="190">
        <v>82</v>
      </c>
    </row>
    <row r="20" spans="1:21" s="18" customFormat="1" ht="60.75" customHeight="1">
      <c r="A20" s="57"/>
      <c r="B20" s="231"/>
      <c r="C20" s="94"/>
      <c r="D20" s="232"/>
      <c r="E20" s="143"/>
      <c r="F20" s="149"/>
      <c r="G20" s="209"/>
      <c r="H20" s="21"/>
      <c r="I20" s="57">
        <v>13</v>
      </c>
      <c r="J20" s="172" t="s">
        <v>1165</v>
      </c>
      <c r="K20" s="209"/>
      <c r="L20" s="94"/>
      <c r="M20" s="173"/>
      <c r="N20" s="173"/>
      <c r="O20" s="149"/>
      <c r="P20" s="230"/>
      <c r="T20" s="192">
        <v>42734</v>
      </c>
      <c r="U20" s="190">
        <v>81</v>
      </c>
    </row>
    <row r="21" spans="1:21" s="18" customFormat="1" ht="60.75" customHeight="1">
      <c r="A21" s="57"/>
      <c r="B21" s="231"/>
      <c r="C21" s="94"/>
      <c r="D21" s="232"/>
      <c r="E21" s="143"/>
      <c r="F21" s="149"/>
      <c r="G21" s="209"/>
      <c r="H21" s="21"/>
      <c r="I21" s="57">
        <v>14</v>
      </c>
      <c r="J21" s="172" t="s">
        <v>1166</v>
      </c>
      <c r="K21" s="209"/>
      <c r="L21" s="94"/>
      <c r="M21" s="173"/>
      <c r="N21" s="173"/>
      <c r="O21" s="149"/>
      <c r="P21" s="230"/>
      <c r="T21" s="192">
        <v>42814</v>
      </c>
      <c r="U21" s="190">
        <v>80</v>
      </c>
    </row>
    <row r="22" spans="1:21" s="18" customFormat="1" ht="60.75" customHeight="1">
      <c r="A22" s="57"/>
      <c r="B22" s="231"/>
      <c r="C22" s="94"/>
      <c r="D22" s="232"/>
      <c r="E22" s="143"/>
      <c r="F22" s="149"/>
      <c r="G22" s="209"/>
      <c r="H22" s="21"/>
      <c r="I22" s="57">
        <v>15</v>
      </c>
      <c r="J22" s="172" t="s">
        <v>1167</v>
      </c>
      <c r="K22" s="209" t="s">
        <v>1705</v>
      </c>
      <c r="L22" s="94" t="s">
        <v>1705</v>
      </c>
      <c r="M22" s="173" t="s">
        <v>1705</v>
      </c>
      <c r="N22" s="173" t="s">
        <v>1705</v>
      </c>
      <c r="O22" s="149"/>
      <c r="P22" s="230"/>
      <c r="T22" s="192">
        <v>42894</v>
      </c>
      <c r="U22" s="190">
        <v>79</v>
      </c>
    </row>
    <row r="23" spans="1:21" s="18" customFormat="1" ht="60.75" customHeight="1">
      <c r="A23" s="57"/>
      <c r="B23" s="231"/>
      <c r="C23" s="94"/>
      <c r="D23" s="232"/>
      <c r="E23" s="143"/>
      <c r="F23" s="149"/>
      <c r="G23" s="209"/>
      <c r="H23" s="21"/>
      <c r="I23" s="57">
        <v>16</v>
      </c>
      <c r="J23" s="172" t="s">
        <v>1168</v>
      </c>
      <c r="K23" s="209" t="s">
        <v>1705</v>
      </c>
      <c r="L23" s="94" t="s">
        <v>1705</v>
      </c>
      <c r="M23" s="173" t="s">
        <v>1705</v>
      </c>
      <c r="N23" s="173" t="s">
        <v>1705</v>
      </c>
      <c r="O23" s="149"/>
      <c r="P23" s="230"/>
      <c r="T23" s="192">
        <v>42974</v>
      </c>
      <c r="U23" s="190">
        <v>78</v>
      </c>
    </row>
    <row r="24" spans="1:21" s="18" customFormat="1" ht="60.75" customHeight="1">
      <c r="A24" s="57"/>
      <c r="B24" s="231"/>
      <c r="C24" s="94"/>
      <c r="D24" s="232"/>
      <c r="E24" s="143"/>
      <c r="F24" s="149"/>
      <c r="G24" s="209"/>
      <c r="H24" s="21"/>
      <c r="I24" s="57">
        <v>17</v>
      </c>
      <c r="J24" s="172" t="s">
        <v>1169</v>
      </c>
      <c r="K24" s="209" t="s">
        <v>1705</v>
      </c>
      <c r="L24" s="94" t="s">
        <v>1705</v>
      </c>
      <c r="M24" s="173" t="s">
        <v>1705</v>
      </c>
      <c r="N24" s="173" t="s">
        <v>1705</v>
      </c>
      <c r="O24" s="149"/>
      <c r="P24" s="230"/>
      <c r="T24" s="192">
        <v>43054</v>
      </c>
      <c r="U24" s="190">
        <v>77</v>
      </c>
    </row>
    <row r="25" spans="1:21" s="18" customFormat="1" ht="60.75" customHeight="1">
      <c r="A25" s="57"/>
      <c r="B25" s="231"/>
      <c r="C25" s="94"/>
      <c r="D25" s="232"/>
      <c r="E25" s="143"/>
      <c r="F25" s="149"/>
      <c r="G25" s="209"/>
      <c r="H25" s="21"/>
      <c r="I25" s="57">
        <v>18</v>
      </c>
      <c r="J25" s="172" t="s">
        <v>1170</v>
      </c>
      <c r="K25" s="209" t="s">
        <v>1705</v>
      </c>
      <c r="L25" s="94" t="s">
        <v>1705</v>
      </c>
      <c r="M25" s="173" t="s">
        <v>1705</v>
      </c>
      <c r="N25" s="173" t="s">
        <v>1705</v>
      </c>
      <c r="O25" s="149"/>
      <c r="P25" s="230"/>
      <c r="T25" s="192">
        <v>43134</v>
      </c>
      <c r="U25" s="190">
        <v>76</v>
      </c>
    </row>
    <row r="26" spans="1:21" s="18" customFormat="1" ht="60.75" customHeight="1">
      <c r="A26" s="57"/>
      <c r="B26" s="231"/>
      <c r="C26" s="94"/>
      <c r="D26" s="232"/>
      <c r="E26" s="143"/>
      <c r="F26" s="149"/>
      <c r="G26" s="209"/>
      <c r="H26" s="21"/>
      <c r="I26" s="57">
        <v>19</v>
      </c>
      <c r="J26" s="172" t="s">
        <v>1171</v>
      </c>
      <c r="K26" s="209" t="s">
        <v>1705</v>
      </c>
      <c r="L26" s="94" t="s">
        <v>1705</v>
      </c>
      <c r="M26" s="173" t="s">
        <v>1705</v>
      </c>
      <c r="N26" s="173" t="s">
        <v>1705</v>
      </c>
      <c r="O26" s="149"/>
      <c r="P26" s="230"/>
      <c r="T26" s="192">
        <v>43214</v>
      </c>
      <c r="U26" s="190">
        <v>75</v>
      </c>
    </row>
    <row r="27" spans="1:21" s="18" customFormat="1" ht="60.75" customHeight="1">
      <c r="A27" s="57"/>
      <c r="B27" s="231"/>
      <c r="C27" s="94"/>
      <c r="D27" s="232"/>
      <c r="E27" s="143"/>
      <c r="F27" s="149"/>
      <c r="G27" s="209"/>
      <c r="H27" s="21"/>
      <c r="I27" s="57">
        <v>20</v>
      </c>
      <c r="J27" s="172" t="s">
        <v>1172</v>
      </c>
      <c r="K27" s="209" t="s">
        <v>1705</v>
      </c>
      <c r="L27" s="94" t="s">
        <v>1705</v>
      </c>
      <c r="M27" s="173" t="s">
        <v>1705</v>
      </c>
      <c r="N27" s="173" t="s">
        <v>1705</v>
      </c>
      <c r="O27" s="149"/>
      <c r="P27" s="230"/>
      <c r="T27" s="192">
        <v>43314</v>
      </c>
      <c r="U27" s="190">
        <v>74</v>
      </c>
    </row>
    <row r="28" spans="1:21" s="18" customFormat="1" ht="28.5" customHeight="1">
      <c r="A28" s="604" t="s">
        <v>2256</v>
      </c>
      <c r="B28" s="604"/>
      <c r="C28" s="604"/>
      <c r="D28" s="604"/>
      <c r="E28" s="604"/>
      <c r="F28" s="604"/>
      <c r="G28" s="604"/>
      <c r="H28" s="604"/>
      <c r="I28" s="604"/>
      <c r="J28" s="604"/>
      <c r="K28" s="604"/>
      <c r="L28" s="604"/>
      <c r="M28" s="604"/>
      <c r="N28" s="604"/>
      <c r="O28" s="604"/>
      <c r="P28" s="604"/>
      <c r="T28" s="189"/>
      <c r="U28" s="190"/>
    </row>
    <row r="29" spans="1:21" ht="14.25" customHeight="1">
      <c r="A29" s="25" t="s">
        <v>18</v>
      </c>
      <c r="B29" s="25"/>
      <c r="C29" s="25"/>
      <c r="D29" s="42"/>
      <c r="E29" s="36" t="s">
        <v>0</v>
      </c>
      <c r="F29" s="150" t="s">
        <v>1</v>
      </c>
      <c r="G29" s="22"/>
      <c r="H29" s="26" t="s">
        <v>2</v>
      </c>
      <c r="I29" s="26"/>
      <c r="J29" s="26"/>
      <c r="K29" s="26"/>
      <c r="M29" s="38" t="s">
        <v>3</v>
      </c>
      <c r="N29" s="39" t="s">
        <v>3</v>
      </c>
      <c r="O29" s="146" t="s">
        <v>3</v>
      </c>
      <c r="P29" s="25"/>
      <c r="Q29" s="27"/>
      <c r="T29" s="192">
        <v>52814</v>
      </c>
      <c r="U29" s="190">
        <v>38</v>
      </c>
    </row>
    <row r="30" spans="1:21">
      <c r="E30" s="37" t="s">
        <v>1962</v>
      </c>
      <c r="T30" s="192">
        <v>53014</v>
      </c>
      <c r="U30" s="190">
        <v>37</v>
      </c>
    </row>
    <row r="31" spans="1:21" ht="25.5">
      <c r="E31" s="37" t="s">
        <v>1769</v>
      </c>
      <c r="T31" s="192">
        <v>53214</v>
      </c>
      <c r="U31" s="190">
        <v>36</v>
      </c>
    </row>
    <row r="32" spans="1:21">
      <c r="E32" s="37" t="s">
        <v>1691</v>
      </c>
      <c r="T32" s="192">
        <v>53514</v>
      </c>
      <c r="U32" s="190">
        <v>35</v>
      </c>
    </row>
    <row r="33" spans="5:21">
      <c r="E33" s="37" t="s">
        <v>1648</v>
      </c>
      <c r="T33" s="192">
        <v>53814</v>
      </c>
      <c r="U33" s="190">
        <v>34</v>
      </c>
    </row>
    <row r="34" spans="5:21">
      <c r="E34" s="37" t="s">
        <v>1816</v>
      </c>
      <c r="T34" s="192">
        <v>54114</v>
      </c>
      <c r="U34" s="190">
        <v>33</v>
      </c>
    </row>
    <row r="35" spans="5:21">
      <c r="E35" s="37" t="s">
        <v>1795</v>
      </c>
      <c r="T35" s="192">
        <v>54414</v>
      </c>
      <c r="U35" s="190">
        <v>32</v>
      </c>
    </row>
    <row r="36" spans="5:21">
      <c r="E36" s="37" t="s">
        <v>1874</v>
      </c>
      <c r="T36" s="192">
        <v>54814</v>
      </c>
      <c r="U36" s="190">
        <v>31</v>
      </c>
    </row>
    <row r="37" spans="5:21" ht="25.5">
      <c r="E37" s="37" t="s">
        <v>1719</v>
      </c>
      <c r="T37" s="192">
        <v>55214</v>
      </c>
      <c r="U37" s="190">
        <v>30</v>
      </c>
    </row>
    <row r="38" spans="5:21">
      <c r="E38" s="37" t="s">
        <v>1665</v>
      </c>
      <c r="T38" s="192">
        <v>55614</v>
      </c>
      <c r="U38" s="190">
        <v>29</v>
      </c>
    </row>
    <row r="39" spans="5:21" ht="25.5">
      <c r="E39" s="37" t="s">
        <v>1973</v>
      </c>
      <c r="T39" s="192">
        <v>60014</v>
      </c>
      <c r="U39" s="190">
        <v>28</v>
      </c>
    </row>
    <row r="40" spans="5:21" ht="25.5">
      <c r="E40" s="37" t="s">
        <v>1756</v>
      </c>
      <c r="T40" s="192">
        <v>60414</v>
      </c>
      <c r="U40" s="190">
        <v>27</v>
      </c>
    </row>
    <row r="41" spans="5:21">
      <c r="E41" s="37" t="s">
        <v>1700</v>
      </c>
      <c r="T41" s="192">
        <v>60814</v>
      </c>
      <c r="U41" s="190">
        <v>26</v>
      </c>
    </row>
    <row r="42" spans="5:21" ht="25.5">
      <c r="E42" s="37" t="s">
        <v>1660</v>
      </c>
      <c r="T42" s="192">
        <v>61214</v>
      </c>
      <c r="U42" s="190">
        <v>25</v>
      </c>
    </row>
    <row r="43" spans="5:21">
      <c r="E43" s="37" t="s">
        <v>1806</v>
      </c>
      <c r="T43" s="192">
        <v>61614</v>
      </c>
      <c r="U43" s="190">
        <v>24</v>
      </c>
    </row>
    <row r="44" spans="5:21">
      <c r="E44" s="37" t="s">
        <v>2054</v>
      </c>
      <c r="T44" s="192">
        <v>62014</v>
      </c>
      <c r="U44" s="190">
        <v>23</v>
      </c>
    </row>
    <row r="45" spans="5:21">
      <c r="E45" s="37" t="s">
        <v>1870</v>
      </c>
      <c r="T45" s="192">
        <v>62414</v>
      </c>
      <c r="U45" s="190">
        <v>22</v>
      </c>
    </row>
    <row r="46" spans="5:21">
      <c r="E46" s="37" t="s">
        <v>1675</v>
      </c>
      <c r="T46" s="192">
        <v>62814</v>
      </c>
      <c r="U46" s="190">
        <v>21</v>
      </c>
    </row>
    <row r="47" spans="5:21">
      <c r="E47" s="37" t="s">
        <v>1832</v>
      </c>
      <c r="T47" s="192">
        <v>63214</v>
      </c>
      <c r="U47" s="190">
        <v>20</v>
      </c>
    </row>
    <row r="48" spans="5:21">
      <c r="E48" s="37" t="s">
        <v>2062</v>
      </c>
      <c r="T48" s="192">
        <v>63614</v>
      </c>
      <c r="U48" s="190">
        <v>19</v>
      </c>
    </row>
    <row r="49" spans="5:21">
      <c r="E49" s="37" t="s">
        <v>1999</v>
      </c>
      <c r="T49" s="192">
        <v>64014</v>
      </c>
      <c r="U49" s="190">
        <v>18</v>
      </c>
    </row>
    <row r="50" spans="5:21">
      <c r="E50" s="37" t="s">
        <v>2064</v>
      </c>
      <c r="T50" s="192">
        <v>64414</v>
      </c>
      <c r="U50" s="190">
        <v>17</v>
      </c>
    </row>
    <row r="51" spans="5:21" ht="25.5">
      <c r="E51" s="37" t="s">
        <v>2026</v>
      </c>
      <c r="T51" s="192">
        <v>64814</v>
      </c>
      <c r="U51" s="190">
        <v>16</v>
      </c>
    </row>
    <row r="52" spans="5:21">
      <c r="E52" s="37" t="s">
        <v>1986</v>
      </c>
      <c r="T52" s="192">
        <v>65214</v>
      </c>
      <c r="U52" s="190">
        <v>15</v>
      </c>
    </row>
    <row r="53" spans="5:21" ht="25.5">
      <c r="E53" s="37" t="s">
        <v>1918</v>
      </c>
      <c r="T53" s="192">
        <v>65614</v>
      </c>
      <c r="U53" s="190">
        <v>14</v>
      </c>
    </row>
    <row r="54" spans="5:21">
      <c r="E54" s="37" t="s">
        <v>1849</v>
      </c>
      <c r="T54" s="192">
        <v>70014</v>
      </c>
      <c r="U54" s="190">
        <v>13</v>
      </c>
    </row>
    <row r="55" spans="5:21" ht="25.5">
      <c r="E55" s="37" t="s">
        <v>1940</v>
      </c>
      <c r="T55" s="192">
        <v>70414</v>
      </c>
      <c r="U55" s="190">
        <v>12</v>
      </c>
    </row>
    <row r="56" spans="5:21">
      <c r="E56" s="37" t="s">
        <v>2029</v>
      </c>
      <c r="T56" s="192">
        <v>70914</v>
      </c>
      <c r="U56" s="190">
        <v>11</v>
      </c>
    </row>
    <row r="57" spans="5:21" ht="25.5">
      <c r="E57" s="37" t="s">
        <v>1846</v>
      </c>
      <c r="T57" s="192">
        <v>71414</v>
      </c>
      <c r="U57" s="190">
        <v>10</v>
      </c>
    </row>
    <row r="58" spans="5:21">
      <c r="E58" s="37" t="s">
        <v>1858</v>
      </c>
      <c r="T58" s="192">
        <v>71914</v>
      </c>
      <c r="U58" s="190">
        <v>9</v>
      </c>
    </row>
    <row r="59" spans="5:21">
      <c r="E59" s="37" t="s">
        <v>1709</v>
      </c>
      <c r="T59" s="192">
        <v>72414</v>
      </c>
      <c r="U59" s="190">
        <v>8</v>
      </c>
    </row>
    <row r="60" spans="5:21" ht="25.5">
      <c r="E60" s="37" t="s">
        <v>1784</v>
      </c>
      <c r="T60" s="192">
        <v>72914</v>
      </c>
      <c r="U60" s="190">
        <v>7</v>
      </c>
    </row>
    <row r="61" spans="5:21">
      <c r="E61" s="37" t="s">
        <v>1732</v>
      </c>
      <c r="T61" s="192">
        <v>73414</v>
      </c>
      <c r="U61" s="190">
        <v>6</v>
      </c>
    </row>
    <row r="62" spans="5:21">
      <c r="E62" s="37" t="s">
        <v>1677</v>
      </c>
      <c r="T62" s="192">
        <v>73914</v>
      </c>
      <c r="U62" s="190">
        <v>5</v>
      </c>
    </row>
    <row r="63" spans="5:21">
      <c r="E63" s="37" t="s">
        <v>1955</v>
      </c>
      <c r="T63" s="192">
        <v>74414</v>
      </c>
      <c r="U63" s="190">
        <v>4</v>
      </c>
    </row>
    <row r="64" spans="5:21" ht="25.5">
      <c r="E64" s="37" t="s">
        <v>1772</v>
      </c>
      <c r="T64" s="192">
        <v>74914</v>
      </c>
      <c r="U64" s="190">
        <v>3</v>
      </c>
    </row>
    <row r="65" spans="1:21">
      <c r="E65" s="37" t="s">
        <v>2070</v>
      </c>
      <c r="T65" s="192">
        <v>75414</v>
      </c>
      <c r="U65" s="190">
        <v>2</v>
      </c>
    </row>
    <row r="66" spans="1:21">
      <c r="E66" s="37" t="s">
        <v>1903</v>
      </c>
      <c r="T66" s="192">
        <v>80014</v>
      </c>
      <c r="U66" s="190">
        <v>1</v>
      </c>
    </row>
    <row r="67" spans="1:21">
      <c r="E67" s="37" t="s">
        <v>2040</v>
      </c>
    </row>
    <row r="68" spans="1:21">
      <c r="E68" s="37" t="s">
        <v>1744</v>
      </c>
    </row>
    <row r="69" spans="1:21">
      <c r="E69" s="37" t="s">
        <v>2073</v>
      </c>
    </row>
    <row r="70" spans="1:21">
      <c r="E70" s="37" t="s">
        <v>1828</v>
      </c>
    </row>
    <row r="71" spans="1:21">
      <c r="E71" s="37" t="s">
        <v>1942</v>
      </c>
    </row>
    <row r="72" spans="1:21" ht="25.5">
      <c r="E72" s="37" t="s">
        <v>1887</v>
      </c>
    </row>
    <row r="73" spans="1:21">
      <c r="E73" s="37" t="s">
        <v>2066</v>
      </c>
    </row>
    <row r="74" spans="1:21" ht="25.5">
      <c r="E74" s="37" t="s">
        <v>1948</v>
      </c>
    </row>
    <row r="75" spans="1:21" s="147" customFormat="1">
      <c r="A75" s="22"/>
      <c r="B75" s="22"/>
      <c r="C75" s="20"/>
      <c r="D75" s="37"/>
      <c r="E75" s="37" t="s">
        <v>2258</v>
      </c>
      <c r="G75" s="23"/>
      <c r="H75" s="20"/>
      <c r="I75" s="22"/>
      <c r="J75" s="22"/>
      <c r="K75" s="22"/>
      <c r="L75" s="24"/>
      <c r="M75" s="40"/>
      <c r="N75" s="40"/>
      <c r="P75" s="20"/>
      <c r="Q75" s="20"/>
      <c r="R75" s="20"/>
      <c r="S75" s="20"/>
      <c r="T75" s="192"/>
      <c r="U75" s="190"/>
    </row>
  </sheetData>
  <mergeCells count="19">
    <mergeCell ref="A28:P28"/>
    <mergeCell ref="A4:C4"/>
    <mergeCell ref="D4:E4"/>
    <mergeCell ref="N4:P4"/>
    <mergeCell ref="N5:P5"/>
    <mergeCell ref="A6:A7"/>
    <mergeCell ref="B6:B7"/>
    <mergeCell ref="C6:C7"/>
    <mergeCell ref="D6:D7"/>
    <mergeCell ref="E6:E7"/>
    <mergeCell ref="F6:F7"/>
    <mergeCell ref="A1:P1"/>
    <mergeCell ref="A2:P2"/>
    <mergeCell ref="A3:C3"/>
    <mergeCell ref="D3:E3"/>
    <mergeCell ref="F3:G3"/>
    <mergeCell ref="H3:L3"/>
    <mergeCell ref="N3:P3"/>
    <mergeCell ref="G6:G7"/>
  </mergeCells>
  <conditionalFormatting sqref="F8:F27">
    <cfRule type="cellIs" dxfId="29" priority="1" stopIfTrue="1" operator="between">
      <formula>81780</formula>
      <formula>84248</formula>
    </cfRule>
  </conditionalFormatting>
  <printOptions horizontalCentered="1" verticalCentered="1"/>
  <pageMargins left="0.27559055118110237" right="0.19685039370078741" top="0.51181102362204722" bottom="0.35433070866141736" header="0.39370078740157483" footer="0.27559055118110237"/>
  <pageSetup paperSize="9" scale="48" orientation="portrait" r:id="rId1"/>
  <headerFooter alignWithMargins="0"/>
  <drawing r:id="rId2"/>
</worksheet>
</file>

<file path=xl/worksheets/sheet51.xml><?xml version="1.0" encoding="utf-8"?>
<worksheet xmlns="http://schemas.openxmlformats.org/spreadsheetml/2006/main" xmlns:r="http://schemas.openxmlformats.org/officeDocument/2006/relationships">
  <sheetPr>
    <tabColor rgb="FF7030A0"/>
    <pageSetUpPr fitToPage="1"/>
  </sheetPr>
  <dimension ref="A1:U94"/>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8" style="22" bestFit="1" customWidth="1"/>
    <col min="3" max="3" width="13.28515625" style="20" bestFit="1" customWidth="1"/>
    <col min="4" max="4" width="30.5703125" style="37" customWidth="1"/>
    <col min="5" max="5" width="31.5703125" style="37" customWidth="1"/>
    <col min="6" max="6" width="12.5703125" style="20" customWidth="1"/>
    <col min="7" max="7" width="9.85546875" style="23" customWidth="1"/>
    <col min="8" max="8" width="2.140625" style="20" customWidth="1"/>
    <col min="9" max="9" width="7.7109375" style="22" customWidth="1"/>
    <col min="10" max="10" width="14" style="22" hidden="1" customWidth="1"/>
    <col min="11" max="11" width="7.7109375" style="22" customWidth="1"/>
    <col min="12" max="12" width="12.42578125" style="24" customWidth="1"/>
    <col min="13" max="13" width="32.28515625" style="40" customWidth="1"/>
    <col min="14" max="14" width="25.140625" style="40" customWidth="1"/>
    <col min="15" max="15" width="9.5703125" style="20"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707</v>
      </c>
      <c r="E3" s="590"/>
      <c r="F3" s="591" t="s">
        <v>514</v>
      </c>
      <c r="G3" s="591"/>
      <c r="H3" s="607" t="s">
        <v>1283</v>
      </c>
      <c r="I3" s="592"/>
      <c r="J3" s="592"/>
      <c r="K3" s="592"/>
      <c r="L3" s="592"/>
      <c r="M3" s="258" t="s">
        <v>513</v>
      </c>
      <c r="N3" s="593" t="s">
        <v>1297</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2229</v>
      </c>
      <c r="O4" s="595"/>
      <c r="P4" s="595"/>
      <c r="T4" s="188">
        <v>1166</v>
      </c>
      <c r="U4" s="187">
        <v>97</v>
      </c>
    </row>
    <row r="5" spans="1:21" s="10" customFormat="1" ht="15" customHeight="1">
      <c r="A5" s="12"/>
      <c r="B5" s="12"/>
      <c r="C5" s="13"/>
      <c r="D5" s="14"/>
      <c r="E5" s="15"/>
      <c r="F5" s="15"/>
      <c r="G5" s="15"/>
      <c r="H5" s="15"/>
      <c r="I5" s="12"/>
      <c r="J5" s="12"/>
      <c r="K5" s="12"/>
      <c r="L5" s="16"/>
      <c r="M5" s="17"/>
      <c r="N5" s="608">
        <v>42135.584302662035</v>
      </c>
      <c r="O5" s="608"/>
      <c r="P5" s="608"/>
      <c r="T5" s="191">
        <v>21334</v>
      </c>
      <c r="U5" s="187">
        <v>96</v>
      </c>
    </row>
    <row r="6" spans="1:21" s="18" customFormat="1" ht="24" customHeight="1">
      <c r="A6" s="597" t="s">
        <v>11</v>
      </c>
      <c r="B6" s="598" t="s">
        <v>86</v>
      </c>
      <c r="C6" s="600" t="s">
        <v>97</v>
      </c>
      <c r="D6" s="601" t="s">
        <v>13</v>
      </c>
      <c r="E6" s="601" t="s">
        <v>505</v>
      </c>
      <c r="F6" s="601" t="s">
        <v>14</v>
      </c>
      <c r="G6" s="602" t="s">
        <v>202</v>
      </c>
      <c r="I6" s="201" t="s">
        <v>15</v>
      </c>
      <c r="J6" s="202"/>
      <c r="K6" s="202"/>
      <c r="L6" s="202"/>
      <c r="M6" s="202"/>
      <c r="N6" s="202"/>
      <c r="O6" s="202"/>
      <c r="P6" s="203"/>
      <c r="T6" s="192">
        <v>21364</v>
      </c>
      <c r="U6" s="190">
        <v>95</v>
      </c>
    </row>
    <row r="7" spans="1:21" ht="25.5">
      <c r="A7" s="597"/>
      <c r="B7" s="599"/>
      <c r="C7" s="600"/>
      <c r="D7" s="601"/>
      <c r="E7" s="601"/>
      <c r="F7" s="601"/>
      <c r="G7" s="603"/>
      <c r="H7" s="19"/>
      <c r="I7" s="35" t="s">
        <v>11</v>
      </c>
      <c r="J7" s="32" t="s">
        <v>87</v>
      </c>
      <c r="K7" s="32" t="s">
        <v>86</v>
      </c>
      <c r="L7" s="33" t="s">
        <v>12</v>
      </c>
      <c r="M7" s="34" t="s">
        <v>13</v>
      </c>
      <c r="N7" s="34" t="s">
        <v>505</v>
      </c>
      <c r="O7" s="32" t="s">
        <v>14</v>
      </c>
      <c r="P7" s="32" t="s">
        <v>27</v>
      </c>
      <c r="T7" s="192">
        <v>21394</v>
      </c>
      <c r="U7" s="190">
        <v>94</v>
      </c>
    </row>
    <row r="8" spans="1:21" s="351" customFormat="1" ht="57">
      <c r="A8" s="344">
        <v>1</v>
      </c>
      <c r="B8" s="345" t="s">
        <v>2379</v>
      </c>
      <c r="C8" s="346" t="s">
        <v>2378</v>
      </c>
      <c r="D8" s="347" t="s">
        <v>2377</v>
      </c>
      <c r="E8" s="348" t="s">
        <v>1999</v>
      </c>
      <c r="F8" s="495">
        <v>4202</v>
      </c>
      <c r="G8" s="350">
        <v>27</v>
      </c>
      <c r="I8" s="344">
        <v>1</v>
      </c>
      <c r="J8" s="352" t="s">
        <v>409</v>
      </c>
      <c r="K8" s="353" t="s">
        <v>1705</v>
      </c>
      <c r="L8" s="346" t="s">
        <v>1705</v>
      </c>
      <c r="M8" s="354" t="s">
        <v>1705</v>
      </c>
      <c r="N8" s="354" t="s">
        <v>1705</v>
      </c>
      <c r="O8" s="355"/>
      <c r="P8" s="356"/>
      <c r="T8" s="357">
        <v>21424</v>
      </c>
      <c r="U8" s="358">
        <v>93</v>
      </c>
    </row>
    <row r="9" spans="1:21" s="351" customFormat="1" ht="71.25">
      <c r="A9" s="344">
        <v>2</v>
      </c>
      <c r="B9" s="345" t="s">
        <v>1687</v>
      </c>
      <c r="C9" s="346" t="s">
        <v>1688</v>
      </c>
      <c r="D9" s="347" t="s">
        <v>1689</v>
      </c>
      <c r="E9" s="348" t="s">
        <v>1677</v>
      </c>
      <c r="F9" s="495">
        <v>4301</v>
      </c>
      <c r="G9" s="350">
        <v>26</v>
      </c>
      <c r="I9" s="344">
        <v>2</v>
      </c>
      <c r="J9" s="352" t="s">
        <v>410</v>
      </c>
      <c r="K9" s="353" t="s">
        <v>2336</v>
      </c>
      <c r="L9" s="346" t="s">
        <v>2241</v>
      </c>
      <c r="M9" s="354" t="s">
        <v>2335</v>
      </c>
      <c r="N9" s="354" t="s">
        <v>1784</v>
      </c>
      <c r="O9" s="355">
        <v>4716</v>
      </c>
      <c r="P9" s="356">
        <v>1</v>
      </c>
      <c r="T9" s="357">
        <v>21454</v>
      </c>
      <c r="U9" s="358">
        <v>92</v>
      </c>
    </row>
    <row r="10" spans="1:21" s="351" customFormat="1" ht="57">
      <c r="A10" s="344">
        <v>3</v>
      </c>
      <c r="B10" s="345" t="s">
        <v>2339</v>
      </c>
      <c r="C10" s="346" t="s">
        <v>2241</v>
      </c>
      <c r="D10" s="347" t="s">
        <v>2340</v>
      </c>
      <c r="E10" s="348" t="s">
        <v>1772</v>
      </c>
      <c r="F10" s="495">
        <v>4319</v>
      </c>
      <c r="G10" s="350">
        <v>25</v>
      </c>
      <c r="I10" s="344">
        <v>3</v>
      </c>
      <c r="J10" s="352" t="s">
        <v>411</v>
      </c>
      <c r="K10" s="353" t="s">
        <v>2392</v>
      </c>
      <c r="L10" s="346" t="s">
        <v>1716</v>
      </c>
      <c r="M10" s="354" t="s">
        <v>2391</v>
      </c>
      <c r="N10" s="354" t="s">
        <v>1709</v>
      </c>
      <c r="O10" s="355">
        <v>4849</v>
      </c>
      <c r="P10" s="356">
        <v>3</v>
      </c>
      <c r="T10" s="357">
        <v>21484</v>
      </c>
      <c r="U10" s="358">
        <v>91</v>
      </c>
    </row>
    <row r="11" spans="1:21" s="351" customFormat="1" ht="57">
      <c r="A11" s="344">
        <v>4</v>
      </c>
      <c r="B11" s="345" t="s">
        <v>2370</v>
      </c>
      <c r="C11" s="346" t="s">
        <v>2371</v>
      </c>
      <c r="D11" s="347" t="s">
        <v>2369</v>
      </c>
      <c r="E11" s="348" t="s">
        <v>1719</v>
      </c>
      <c r="F11" s="495">
        <v>4437</v>
      </c>
      <c r="G11" s="350">
        <v>24</v>
      </c>
      <c r="I11" s="344">
        <v>4</v>
      </c>
      <c r="J11" s="352" t="s">
        <v>412</v>
      </c>
      <c r="K11" s="353" t="s">
        <v>2357</v>
      </c>
      <c r="L11" s="346" t="s">
        <v>2358</v>
      </c>
      <c r="M11" s="354" t="s">
        <v>2356</v>
      </c>
      <c r="N11" s="354" t="s">
        <v>1874</v>
      </c>
      <c r="O11" s="355">
        <v>4750</v>
      </c>
      <c r="P11" s="356">
        <v>2</v>
      </c>
      <c r="T11" s="357">
        <v>21514</v>
      </c>
      <c r="U11" s="358">
        <v>90</v>
      </c>
    </row>
    <row r="12" spans="1:21" s="351" customFormat="1" ht="57">
      <c r="A12" s="344">
        <v>5</v>
      </c>
      <c r="B12" s="345" t="s">
        <v>2366</v>
      </c>
      <c r="C12" s="346" t="s">
        <v>2038</v>
      </c>
      <c r="D12" s="347" t="s">
        <v>2365</v>
      </c>
      <c r="E12" s="348" t="s">
        <v>2029</v>
      </c>
      <c r="F12" s="495">
        <v>4440</v>
      </c>
      <c r="G12" s="350">
        <v>23</v>
      </c>
      <c r="I12" s="344">
        <v>5</v>
      </c>
      <c r="J12" s="352" t="s">
        <v>413</v>
      </c>
      <c r="K12" s="353" t="s">
        <v>1945</v>
      </c>
      <c r="L12" s="346" t="s">
        <v>2241</v>
      </c>
      <c r="M12" s="354" t="s">
        <v>1946</v>
      </c>
      <c r="N12" s="354" t="s">
        <v>1942</v>
      </c>
      <c r="O12" s="355" t="s">
        <v>2255</v>
      </c>
      <c r="P12" s="356" t="s">
        <v>2241</v>
      </c>
      <c r="T12" s="357">
        <v>21544</v>
      </c>
      <c r="U12" s="358">
        <v>89</v>
      </c>
    </row>
    <row r="13" spans="1:21" s="351" customFormat="1" ht="57">
      <c r="A13" s="344">
        <v>6</v>
      </c>
      <c r="B13" s="345" t="s">
        <v>2387</v>
      </c>
      <c r="C13" s="346" t="s">
        <v>2388</v>
      </c>
      <c r="D13" s="347" t="s">
        <v>2386</v>
      </c>
      <c r="E13" s="348" t="s">
        <v>1858</v>
      </c>
      <c r="F13" s="495">
        <v>4479</v>
      </c>
      <c r="G13" s="350">
        <v>22</v>
      </c>
      <c r="I13" s="344">
        <v>6</v>
      </c>
      <c r="J13" s="352" t="s">
        <v>414</v>
      </c>
      <c r="K13" s="353" t="s">
        <v>1705</v>
      </c>
      <c r="L13" s="346" t="s">
        <v>1705</v>
      </c>
      <c r="M13" s="354" t="s">
        <v>1705</v>
      </c>
      <c r="N13" s="354" t="s">
        <v>1705</v>
      </c>
      <c r="O13" s="355"/>
      <c r="P13" s="356"/>
      <c r="T13" s="357">
        <v>21574</v>
      </c>
      <c r="U13" s="358">
        <v>88</v>
      </c>
    </row>
    <row r="14" spans="1:21" s="351" customFormat="1" ht="57">
      <c r="A14" s="344">
        <v>7</v>
      </c>
      <c r="B14" s="345" t="s">
        <v>2361</v>
      </c>
      <c r="C14" s="346" t="s">
        <v>2360</v>
      </c>
      <c r="D14" s="347" t="s">
        <v>2359</v>
      </c>
      <c r="E14" s="348" t="s">
        <v>1986</v>
      </c>
      <c r="F14" s="495">
        <v>4553</v>
      </c>
      <c r="G14" s="350">
        <v>21</v>
      </c>
      <c r="I14" s="359" t="s">
        <v>16</v>
      </c>
      <c r="J14" s="360"/>
      <c r="K14" s="360"/>
      <c r="L14" s="360"/>
      <c r="M14" s="360"/>
      <c r="N14" s="360"/>
      <c r="O14" s="360"/>
      <c r="P14" s="361"/>
      <c r="T14" s="357">
        <v>21664</v>
      </c>
      <c r="U14" s="358">
        <v>85</v>
      </c>
    </row>
    <row r="15" spans="1:21" s="351" customFormat="1" ht="57">
      <c r="A15" s="344">
        <v>8</v>
      </c>
      <c r="B15" s="345" t="s">
        <v>2385</v>
      </c>
      <c r="C15" s="346" t="s">
        <v>2384</v>
      </c>
      <c r="D15" s="347" t="s">
        <v>2383</v>
      </c>
      <c r="E15" s="348" t="s">
        <v>1744</v>
      </c>
      <c r="F15" s="496">
        <v>4627</v>
      </c>
      <c r="G15" s="350">
        <v>20</v>
      </c>
      <c r="I15" s="362" t="s">
        <v>11</v>
      </c>
      <c r="J15" s="362" t="s">
        <v>87</v>
      </c>
      <c r="K15" s="362" t="s">
        <v>86</v>
      </c>
      <c r="L15" s="363" t="s">
        <v>12</v>
      </c>
      <c r="M15" s="364" t="s">
        <v>13</v>
      </c>
      <c r="N15" s="364" t="s">
        <v>505</v>
      </c>
      <c r="O15" s="362" t="s">
        <v>14</v>
      </c>
      <c r="P15" s="362" t="s">
        <v>27</v>
      </c>
      <c r="T15" s="357">
        <v>21694</v>
      </c>
      <c r="U15" s="358">
        <v>84</v>
      </c>
    </row>
    <row r="16" spans="1:21" s="351" customFormat="1" ht="57">
      <c r="A16" s="344">
        <v>9</v>
      </c>
      <c r="B16" s="345" t="s">
        <v>1936</v>
      </c>
      <c r="C16" s="346" t="s">
        <v>1935</v>
      </c>
      <c r="D16" s="347" t="s">
        <v>1938</v>
      </c>
      <c r="E16" s="348" t="s">
        <v>1918</v>
      </c>
      <c r="F16" s="495">
        <v>4647</v>
      </c>
      <c r="G16" s="350">
        <v>19</v>
      </c>
      <c r="I16" s="344">
        <v>1</v>
      </c>
      <c r="J16" s="352" t="s">
        <v>417</v>
      </c>
      <c r="K16" s="353" t="s">
        <v>1705</v>
      </c>
      <c r="L16" s="346" t="s">
        <v>1705</v>
      </c>
      <c r="M16" s="354" t="s">
        <v>1705</v>
      </c>
      <c r="N16" s="354" t="s">
        <v>1705</v>
      </c>
      <c r="O16" s="355"/>
      <c r="P16" s="356"/>
      <c r="T16" s="357">
        <v>21724</v>
      </c>
      <c r="U16" s="358">
        <v>83</v>
      </c>
    </row>
    <row r="17" spans="1:21" s="351" customFormat="1" ht="57">
      <c r="A17" s="344">
        <v>10</v>
      </c>
      <c r="B17" s="345" t="s">
        <v>2381</v>
      </c>
      <c r="C17" s="346" t="s">
        <v>2382</v>
      </c>
      <c r="D17" s="347" t="s">
        <v>2380</v>
      </c>
      <c r="E17" s="348" t="s">
        <v>1795</v>
      </c>
      <c r="F17" s="495">
        <v>4657</v>
      </c>
      <c r="G17" s="350">
        <v>18</v>
      </c>
      <c r="I17" s="344">
        <v>2</v>
      </c>
      <c r="J17" s="352" t="s">
        <v>418</v>
      </c>
      <c r="K17" s="353" t="s">
        <v>2355</v>
      </c>
      <c r="L17" s="346" t="s">
        <v>2051</v>
      </c>
      <c r="M17" s="354" t="s">
        <v>2354</v>
      </c>
      <c r="N17" s="354" t="s">
        <v>2040</v>
      </c>
      <c r="O17" s="355" t="s">
        <v>2286</v>
      </c>
      <c r="P17" s="356"/>
      <c r="T17" s="357">
        <v>21754</v>
      </c>
      <c r="U17" s="358">
        <v>82</v>
      </c>
    </row>
    <row r="18" spans="1:21" s="351" customFormat="1" ht="57">
      <c r="A18" s="344">
        <v>11</v>
      </c>
      <c r="B18" s="345" t="s">
        <v>2368</v>
      </c>
      <c r="C18" s="346" t="s">
        <v>1900</v>
      </c>
      <c r="D18" s="347" t="s">
        <v>2367</v>
      </c>
      <c r="E18" s="348" t="s">
        <v>1887</v>
      </c>
      <c r="F18" s="495">
        <v>4691</v>
      </c>
      <c r="G18" s="350">
        <v>17</v>
      </c>
      <c r="I18" s="344">
        <v>3</v>
      </c>
      <c r="J18" s="352" t="s">
        <v>419</v>
      </c>
      <c r="K18" s="353" t="s">
        <v>2348</v>
      </c>
      <c r="L18" s="346" t="s">
        <v>2347</v>
      </c>
      <c r="M18" s="354" t="s">
        <v>2346</v>
      </c>
      <c r="N18" s="354" t="s">
        <v>1665</v>
      </c>
      <c r="O18" s="494" t="s">
        <v>2393</v>
      </c>
      <c r="P18" s="356"/>
      <c r="T18" s="357">
        <v>21794</v>
      </c>
      <c r="U18" s="358">
        <v>81</v>
      </c>
    </row>
    <row r="19" spans="1:21" s="351" customFormat="1" ht="57">
      <c r="A19" s="344">
        <v>12</v>
      </c>
      <c r="B19" s="345" t="s">
        <v>2336</v>
      </c>
      <c r="C19" s="346" t="s">
        <v>2241</v>
      </c>
      <c r="D19" s="347" t="s">
        <v>2335</v>
      </c>
      <c r="E19" s="348" t="s">
        <v>1784</v>
      </c>
      <c r="F19" s="495">
        <v>4716</v>
      </c>
      <c r="G19" s="350">
        <v>16</v>
      </c>
      <c r="I19" s="344">
        <v>4</v>
      </c>
      <c r="J19" s="352" t="s">
        <v>420</v>
      </c>
      <c r="K19" s="353" t="s">
        <v>2385</v>
      </c>
      <c r="L19" s="346" t="s">
        <v>2384</v>
      </c>
      <c r="M19" s="354" t="s">
        <v>2383</v>
      </c>
      <c r="N19" s="354" t="s">
        <v>1744</v>
      </c>
      <c r="O19" s="494">
        <v>4627</v>
      </c>
      <c r="P19" s="356"/>
      <c r="T19" s="357">
        <v>21824</v>
      </c>
      <c r="U19" s="358">
        <v>80</v>
      </c>
    </row>
    <row r="20" spans="1:21" s="351" customFormat="1" ht="57">
      <c r="A20" s="344">
        <v>13</v>
      </c>
      <c r="B20" s="345" t="s">
        <v>2357</v>
      </c>
      <c r="C20" s="346" t="s">
        <v>2358</v>
      </c>
      <c r="D20" s="347" t="s">
        <v>2356</v>
      </c>
      <c r="E20" s="348" t="s">
        <v>1874</v>
      </c>
      <c r="F20" s="495">
        <v>4750</v>
      </c>
      <c r="G20" s="350">
        <v>15</v>
      </c>
      <c r="I20" s="344">
        <v>5</v>
      </c>
      <c r="J20" s="352" t="s">
        <v>421</v>
      </c>
      <c r="K20" s="353" t="s">
        <v>2351</v>
      </c>
      <c r="L20" s="346" t="s">
        <v>2350</v>
      </c>
      <c r="M20" s="354" t="s">
        <v>2349</v>
      </c>
      <c r="N20" s="354" t="s">
        <v>1700</v>
      </c>
      <c r="O20" s="494" t="s">
        <v>2394</v>
      </c>
      <c r="P20" s="356"/>
      <c r="T20" s="357">
        <v>21854</v>
      </c>
      <c r="U20" s="358">
        <v>79</v>
      </c>
    </row>
    <row r="21" spans="1:21" s="351" customFormat="1" ht="57">
      <c r="A21" s="344">
        <v>14</v>
      </c>
      <c r="B21" s="345" t="s">
        <v>2353</v>
      </c>
      <c r="C21" s="346" t="s">
        <v>1767</v>
      </c>
      <c r="D21" s="347" t="s">
        <v>2352</v>
      </c>
      <c r="E21" s="348" t="s">
        <v>1756</v>
      </c>
      <c r="F21" s="495">
        <v>4791</v>
      </c>
      <c r="G21" s="350">
        <v>14</v>
      </c>
      <c r="I21" s="344">
        <v>6</v>
      </c>
      <c r="J21" s="352" t="s">
        <v>422</v>
      </c>
      <c r="K21" s="353" t="s">
        <v>1914</v>
      </c>
      <c r="L21" s="346" t="s">
        <v>2376</v>
      </c>
      <c r="M21" s="354" t="s">
        <v>1915</v>
      </c>
      <c r="N21" s="354" t="s">
        <v>1903</v>
      </c>
      <c r="O21" s="494" t="s">
        <v>2393</v>
      </c>
      <c r="P21" s="356"/>
      <c r="T21" s="357">
        <v>21894</v>
      </c>
      <c r="U21" s="358">
        <v>78</v>
      </c>
    </row>
    <row r="22" spans="1:21" s="351" customFormat="1" ht="57">
      <c r="A22" s="344">
        <v>15</v>
      </c>
      <c r="B22" s="345" t="s">
        <v>2392</v>
      </c>
      <c r="C22" s="346" t="s">
        <v>1716</v>
      </c>
      <c r="D22" s="347" t="s">
        <v>2391</v>
      </c>
      <c r="E22" s="348" t="s">
        <v>1709</v>
      </c>
      <c r="F22" s="495">
        <v>4849</v>
      </c>
      <c r="G22" s="350">
        <v>13</v>
      </c>
      <c r="I22" s="359" t="s">
        <v>17</v>
      </c>
      <c r="J22" s="360"/>
      <c r="K22" s="360"/>
      <c r="L22" s="360"/>
      <c r="M22" s="360"/>
      <c r="N22" s="360"/>
      <c r="O22" s="360"/>
      <c r="P22" s="361"/>
      <c r="T22" s="357">
        <v>21364</v>
      </c>
      <c r="U22" s="358">
        <v>95</v>
      </c>
    </row>
    <row r="23" spans="1:21" s="366" customFormat="1" ht="57">
      <c r="A23" s="344">
        <v>16</v>
      </c>
      <c r="B23" s="345" t="s">
        <v>2300</v>
      </c>
      <c r="C23" s="346" t="s">
        <v>2302</v>
      </c>
      <c r="D23" s="347" t="s">
        <v>2301</v>
      </c>
      <c r="E23" s="348" t="s">
        <v>1732</v>
      </c>
      <c r="F23" s="495">
        <v>4931</v>
      </c>
      <c r="G23" s="350">
        <v>12</v>
      </c>
      <c r="H23" s="365"/>
      <c r="I23" s="362" t="s">
        <v>11</v>
      </c>
      <c r="J23" s="362" t="s">
        <v>87</v>
      </c>
      <c r="K23" s="362" t="s">
        <v>86</v>
      </c>
      <c r="L23" s="363" t="s">
        <v>12</v>
      </c>
      <c r="M23" s="364" t="s">
        <v>13</v>
      </c>
      <c r="N23" s="364" t="s">
        <v>505</v>
      </c>
      <c r="O23" s="362" t="s">
        <v>14</v>
      </c>
      <c r="P23" s="362" t="s">
        <v>27</v>
      </c>
      <c r="T23" s="357">
        <v>21394</v>
      </c>
      <c r="U23" s="358">
        <v>94</v>
      </c>
    </row>
    <row r="24" spans="1:21" s="351" customFormat="1" ht="71.25">
      <c r="A24" s="344" t="s">
        <v>2241</v>
      </c>
      <c r="B24" s="345" t="s">
        <v>2345</v>
      </c>
      <c r="C24" s="346" t="s">
        <v>2344</v>
      </c>
      <c r="D24" s="347" t="s">
        <v>2343</v>
      </c>
      <c r="E24" s="348" t="s">
        <v>1648</v>
      </c>
      <c r="F24" s="496" t="s">
        <v>2393</v>
      </c>
      <c r="G24" s="350"/>
      <c r="I24" s="344">
        <v>1</v>
      </c>
      <c r="J24" s="352" t="s">
        <v>1250</v>
      </c>
      <c r="K24" s="353" t="s">
        <v>2353</v>
      </c>
      <c r="L24" s="346" t="s">
        <v>1767</v>
      </c>
      <c r="M24" s="354" t="s">
        <v>2352</v>
      </c>
      <c r="N24" s="354" t="s">
        <v>1756</v>
      </c>
      <c r="O24" s="355">
        <v>4791</v>
      </c>
      <c r="P24" s="356">
        <v>3</v>
      </c>
      <c r="T24" s="357">
        <v>21424</v>
      </c>
      <c r="U24" s="358">
        <v>93</v>
      </c>
    </row>
    <row r="25" spans="1:21" s="351" customFormat="1" ht="57">
      <c r="A25" s="344" t="s">
        <v>2241</v>
      </c>
      <c r="B25" s="345" t="s">
        <v>1842</v>
      </c>
      <c r="C25" s="346" t="s">
        <v>1843</v>
      </c>
      <c r="D25" s="347" t="s">
        <v>1844</v>
      </c>
      <c r="E25" s="348" t="s">
        <v>1832</v>
      </c>
      <c r="F25" s="496" t="s">
        <v>2393</v>
      </c>
      <c r="G25" s="350"/>
      <c r="I25" s="344">
        <v>2</v>
      </c>
      <c r="J25" s="352" t="s">
        <v>1251</v>
      </c>
      <c r="K25" s="353" t="s">
        <v>1936</v>
      </c>
      <c r="L25" s="346" t="s">
        <v>1935</v>
      </c>
      <c r="M25" s="354" t="s">
        <v>1938</v>
      </c>
      <c r="N25" s="354" t="s">
        <v>1918</v>
      </c>
      <c r="O25" s="355">
        <v>4647</v>
      </c>
      <c r="P25" s="356">
        <v>2</v>
      </c>
      <c r="T25" s="357">
        <v>21454</v>
      </c>
      <c r="U25" s="358">
        <v>92</v>
      </c>
    </row>
    <row r="26" spans="1:21" s="351" customFormat="1" ht="85.5">
      <c r="A26" s="344" t="s">
        <v>2241</v>
      </c>
      <c r="B26" s="345" t="s">
        <v>2342</v>
      </c>
      <c r="C26" s="346" t="s">
        <v>1826</v>
      </c>
      <c r="D26" s="347" t="s">
        <v>2341</v>
      </c>
      <c r="E26" s="348" t="s">
        <v>1816</v>
      </c>
      <c r="F26" s="496" t="s">
        <v>2393</v>
      </c>
      <c r="G26" s="350"/>
      <c r="I26" s="344">
        <v>3</v>
      </c>
      <c r="J26" s="352" t="s">
        <v>1252</v>
      </c>
      <c r="K26" s="353" t="s">
        <v>2361</v>
      </c>
      <c r="L26" s="346" t="s">
        <v>2360</v>
      </c>
      <c r="M26" s="354" t="s">
        <v>2359</v>
      </c>
      <c r="N26" s="354" t="s">
        <v>1986</v>
      </c>
      <c r="O26" s="355">
        <v>4553</v>
      </c>
      <c r="P26" s="356">
        <v>1</v>
      </c>
      <c r="T26" s="357">
        <v>21484</v>
      </c>
      <c r="U26" s="358">
        <v>91</v>
      </c>
    </row>
    <row r="27" spans="1:21" s="351" customFormat="1" ht="57">
      <c r="A27" s="344" t="s">
        <v>2241</v>
      </c>
      <c r="B27" s="345" t="s">
        <v>2364</v>
      </c>
      <c r="C27" s="346" t="s">
        <v>2363</v>
      </c>
      <c r="D27" s="347" t="s">
        <v>2362</v>
      </c>
      <c r="E27" s="348" t="s">
        <v>1973</v>
      </c>
      <c r="F27" s="496" t="s">
        <v>2393</v>
      </c>
      <c r="G27" s="350"/>
      <c r="I27" s="344">
        <v>4</v>
      </c>
      <c r="J27" s="352" t="s">
        <v>1253</v>
      </c>
      <c r="K27" s="353" t="s">
        <v>2364</v>
      </c>
      <c r="L27" s="346" t="s">
        <v>2363</v>
      </c>
      <c r="M27" s="354" t="s">
        <v>2362</v>
      </c>
      <c r="N27" s="354" t="s">
        <v>1973</v>
      </c>
      <c r="O27" s="494" t="s">
        <v>2393</v>
      </c>
      <c r="P27" s="356"/>
      <c r="T27" s="357">
        <v>21514</v>
      </c>
      <c r="U27" s="358">
        <v>90</v>
      </c>
    </row>
    <row r="28" spans="1:21" s="351" customFormat="1" ht="71.25">
      <c r="A28" s="344" t="s">
        <v>2241</v>
      </c>
      <c r="B28" s="345" t="s">
        <v>1914</v>
      </c>
      <c r="C28" s="346" t="s">
        <v>2376</v>
      </c>
      <c r="D28" s="347" t="s">
        <v>1915</v>
      </c>
      <c r="E28" s="348" t="s">
        <v>1903</v>
      </c>
      <c r="F28" s="496" t="s">
        <v>2393</v>
      </c>
      <c r="G28" s="350"/>
      <c r="I28" s="344">
        <v>5</v>
      </c>
      <c r="J28" s="352" t="s">
        <v>1254</v>
      </c>
      <c r="K28" s="353" t="s">
        <v>2338</v>
      </c>
      <c r="L28" s="346" t="s">
        <v>2375</v>
      </c>
      <c r="M28" s="354" t="s">
        <v>2374</v>
      </c>
      <c r="N28" s="354" t="s">
        <v>1849</v>
      </c>
      <c r="O28" s="355" t="s">
        <v>2286</v>
      </c>
      <c r="P28" s="356"/>
      <c r="T28" s="357">
        <v>21544</v>
      </c>
      <c r="U28" s="358">
        <v>89</v>
      </c>
    </row>
    <row r="29" spans="1:21" s="351" customFormat="1" ht="57">
      <c r="A29" s="344" t="s">
        <v>2241</v>
      </c>
      <c r="B29" s="345" t="s">
        <v>2348</v>
      </c>
      <c r="C29" s="346" t="s">
        <v>2347</v>
      </c>
      <c r="D29" s="347" t="s">
        <v>2346</v>
      </c>
      <c r="E29" s="348" t="s">
        <v>1665</v>
      </c>
      <c r="F29" s="496" t="s">
        <v>2393</v>
      </c>
      <c r="G29" s="350"/>
      <c r="I29" s="344">
        <v>6</v>
      </c>
      <c r="J29" s="352" t="s">
        <v>1255</v>
      </c>
      <c r="K29" s="353" t="s">
        <v>2390</v>
      </c>
      <c r="L29" s="346" t="s">
        <v>1970</v>
      </c>
      <c r="M29" s="354" t="s">
        <v>2389</v>
      </c>
      <c r="N29" s="354" t="s">
        <v>1962</v>
      </c>
      <c r="O29" s="355" t="s">
        <v>2255</v>
      </c>
      <c r="P29" s="356"/>
      <c r="T29" s="357">
        <v>21574</v>
      </c>
      <c r="U29" s="358">
        <v>88</v>
      </c>
    </row>
    <row r="30" spans="1:21" s="351" customFormat="1" ht="57">
      <c r="A30" s="344" t="s">
        <v>2241</v>
      </c>
      <c r="B30" s="345" t="s">
        <v>2351</v>
      </c>
      <c r="C30" s="346" t="s">
        <v>2350</v>
      </c>
      <c r="D30" s="347" t="s">
        <v>2349</v>
      </c>
      <c r="E30" s="348" t="s">
        <v>1700</v>
      </c>
      <c r="F30" s="496" t="s">
        <v>2394</v>
      </c>
      <c r="G30" s="350"/>
      <c r="I30" s="359" t="s">
        <v>512</v>
      </c>
      <c r="J30" s="360"/>
      <c r="K30" s="360"/>
      <c r="L30" s="360"/>
      <c r="M30" s="360"/>
      <c r="N30" s="360"/>
      <c r="O30" s="360"/>
      <c r="P30" s="361"/>
      <c r="T30" s="357">
        <v>21664</v>
      </c>
      <c r="U30" s="358">
        <v>85</v>
      </c>
    </row>
    <row r="31" spans="1:21" s="351" customFormat="1" ht="57">
      <c r="A31" s="344" t="s">
        <v>2241</v>
      </c>
      <c r="B31" s="345" t="s">
        <v>2355</v>
      </c>
      <c r="C31" s="346" t="s">
        <v>2051</v>
      </c>
      <c r="D31" s="347" t="s">
        <v>2354</v>
      </c>
      <c r="E31" s="348" t="s">
        <v>2040</v>
      </c>
      <c r="F31" s="349" t="s">
        <v>2286</v>
      </c>
      <c r="G31" s="350"/>
      <c r="I31" s="362" t="s">
        <v>11</v>
      </c>
      <c r="J31" s="362" t="s">
        <v>87</v>
      </c>
      <c r="K31" s="362" t="s">
        <v>86</v>
      </c>
      <c r="L31" s="363" t="s">
        <v>12</v>
      </c>
      <c r="M31" s="364" t="s">
        <v>13</v>
      </c>
      <c r="N31" s="364" t="s">
        <v>505</v>
      </c>
      <c r="O31" s="362" t="s">
        <v>14</v>
      </c>
      <c r="P31" s="362" t="s">
        <v>27</v>
      </c>
      <c r="T31" s="357">
        <v>21694</v>
      </c>
      <c r="U31" s="358">
        <v>84</v>
      </c>
    </row>
    <row r="32" spans="1:21" s="351" customFormat="1" ht="71.25">
      <c r="A32" s="344" t="s">
        <v>2241</v>
      </c>
      <c r="B32" s="345" t="s">
        <v>2338</v>
      </c>
      <c r="C32" s="346" t="s">
        <v>2375</v>
      </c>
      <c r="D32" s="347" t="s">
        <v>2374</v>
      </c>
      <c r="E32" s="348" t="s">
        <v>1849</v>
      </c>
      <c r="F32" s="349" t="s">
        <v>2286</v>
      </c>
      <c r="G32" s="350"/>
      <c r="I32" s="344">
        <v>1</v>
      </c>
      <c r="J32" s="352" t="s">
        <v>1258</v>
      </c>
      <c r="K32" s="353" t="s">
        <v>2300</v>
      </c>
      <c r="L32" s="346" t="s">
        <v>2302</v>
      </c>
      <c r="M32" s="354" t="s">
        <v>2301</v>
      </c>
      <c r="N32" s="354" t="s">
        <v>1732</v>
      </c>
      <c r="O32" s="355">
        <v>4931</v>
      </c>
      <c r="P32" s="356">
        <v>4</v>
      </c>
      <c r="T32" s="357">
        <v>21724</v>
      </c>
      <c r="U32" s="358">
        <v>83</v>
      </c>
    </row>
    <row r="33" spans="1:21" s="351" customFormat="1" ht="57">
      <c r="A33" s="344" t="s">
        <v>2241</v>
      </c>
      <c r="B33" s="345" t="s">
        <v>1945</v>
      </c>
      <c r="C33" s="346" t="s">
        <v>2241</v>
      </c>
      <c r="D33" s="347" t="s">
        <v>1946</v>
      </c>
      <c r="E33" s="348" t="s">
        <v>1942</v>
      </c>
      <c r="F33" s="349" t="s">
        <v>2255</v>
      </c>
      <c r="G33" s="350"/>
      <c r="I33" s="344">
        <v>2</v>
      </c>
      <c r="J33" s="352" t="s">
        <v>1259</v>
      </c>
      <c r="K33" s="353" t="s">
        <v>2381</v>
      </c>
      <c r="L33" s="346" t="s">
        <v>2382</v>
      </c>
      <c r="M33" s="354" t="s">
        <v>2380</v>
      </c>
      <c r="N33" s="354" t="s">
        <v>1795</v>
      </c>
      <c r="O33" s="355">
        <v>4657</v>
      </c>
      <c r="P33" s="356">
        <v>2</v>
      </c>
      <c r="T33" s="357">
        <v>21754</v>
      </c>
      <c r="U33" s="358">
        <v>82</v>
      </c>
    </row>
    <row r="34" spans="1:21" s="351" customFormat="1" ht="57">
      <c r="A34" s="344" t="s">
        <v>2241</v>
      </c>
      <c r="B34" s="345" t="s">
        <v>2390</v>
      </c>
      <c r="C34" s="346" t="s">
        <v>1970</v>
      </c>
      <c r="D34" s="347" t="s">
        <v>2389</v>
      </c>
      <c r="E34" s="348" t="s">
        <v>1962</v>
      </c>
      <c r="F34" s="349" t="s">
        <v>2255</v>
      </c>
      <c r="G34" s="350"/>
      <c r="I34" s="344">
        <v>3</v>
      </c>
      <c r="J34" s="352" t="s">
        <v>1260</v>
      </c>
      <c r="K34" s="353" t="s">
        <v>2342</v>
      </c>
      <c r="L34" s="346" t="s">
        <v>2395</v>
      </c>
      <c r="M34" s="354" t="s">
        <v>2341</v>
      </c>
      <c r="N34" s="354" t="s">
        <v>1816</v>
      </c>
      <c r="O34" s="494" t="s">
        <v>2393</v>
      </c>
      <c r="P34" s="356"/>
      <c r="T34" s="357">
        <v>21794</v>
      </c>
      <c r="U34" s="358">
        <v>81</v>
      </c>
    </row>
    <row r="35" spans="1:21" s="351" customFormat="1" ht="57">
      <c r="A35" s="344"/>
      <c r="B35" s="345"/>
      <c r="C35" s="346"/>
      <c r="D35" s="347"/>
      <c r="E35" s="348"/>
      <c r="F35" s="349"/>
      <c r="G35" s="350"/>
      <c r="I35" s="344">
        <v>4</v>
      </c>
      <c r="J35" s="352" t="s">
        <v>1261</v>
      </c>
      <c r="K35" s="353" t="s">
        <v>2387</v>
      </c>
      <c r="L35" s="346" t="s">
        <v>2388</v>
      </c>
      <c r="M35" s="354" t="s">
        <v>2386</v>
      </c>
      <c r="N35" s="354" t="s">
        <v>1858</v>
      </c>
      <c r="O35" s="355">
        <v>4479</v>
      </c>
      <c r="P35" s="356">
        <v>1</v>
      </c>
      <c r="T35" s="357">
        <v>21824</v>
      </c>
      <c r="U35" s="358">
        <v>80</v>
      </c>
    </row>
    <row r="36" spans="1:21" s="351" customFormat="1" ht="57">
      <c r="A36" s="344"/>
      <c r="B36" s="345"/>
      <c r="C36" s="346"/>
      <c r="D36" s="347"/>
      <c r="E36" s="348"/>
      <c r="F36" s="349"/>
      <c r="G36" s="350"/>
      <c r="I36" s="344">
        <v>5</v>
      </c>
      <c r="J36" s="352" t="s">
        <v>1262</v>
      </c>
      <c r="K36" s="353" t="s">
        <v>2368</v>
      </c>
      <c r="L36" s="346" t="s">
        <v>1900</v>
      </c>
      <c r="M36" s="354" t="s">
        <v>2367</v>
      </c>
      <c r="N36" s="354" t="s">
        <v>1887</v>
      </c>
      <c r="O36" s="355">
        <v>4691</v>
      </c>
      <c r="P36" s="356">
        <v>3</v>
      </c>
      <c r="T36" s="357">
        <v>21854</v>
      </c>
      <c r="U36" s="358">
        <v>79</v>
      </c>
    </row>
    <row r="37" spans="1:21" s="351" customFormat="1" ht="57">
      <c r="A37" s="344"/>
      <c r="B37" s="345"/>
      <c r="C37" s="346"/>
      <c r="D37" s="347"/>
      <c r="E37" s="348"/>
      <c r="F37" s="349"/>
      <c r="G37" s="350"/>
      <c r="I37" s="344">
        <v>6</v>
      </c>
      <c r="J37" s="352" t="s">
        <v>1263</v>
      </c>
      <c r="K37" s="353" t="s">
        <v>1842</v>
      </c>
      <c r="L37" s="346" t="s">
        <v>1843</v>
      </c>
      <c r="M37" s="354" t="s">
        <v>1844</v>
      </c>
      <c r="N37" s="354" t="s">
        <v>1832</v>
      </c>
      <c r="O37" s="494" t="s">
        <v>2393</v>
      </c>
      <c r="P37" s="356"/>
      <c r="T37" s="357">
        <v>21894</v>
      </c>
      <c r="U37" s="358">
        <v>78</v>
      </c>
    </row>
    <row r="38" spans="1:21" s="351" customFormat="1" ht="14.25">
      <c r="A38" s="344"/>
      <c r="B38" s="345"/>
      <c r="C38" s="346"/>
      <c r="D38" s="347"/>
      <c r="E38" s="348"/>
      <c r="F38" s="349"/>
      <c r="G38" s="350"/>
      <c r="I38" s="359" t="s">
        <v>979</v>
      </c>
      <c r="J38" s="360"/>
      <c r="K38" s="360"/>
      <c r="L38" s="360"/>
      <c r="M38" s="360"/>
      <c r="N38" s="360"/>
      <c r="O38" s="360"/>
      <c r="P38" s="361"/>
      <c r="T38" s="357">
        <v>21664</v>
      </c>
      <c r="U38" s="358">
        <v>85</v>
      </c>
    </row>
    <row r="39" spans="1:21" s="351" customFormat="1" ht="28.5">
      <c r="A39" s="344"/>
      <c r="B39" s="345"/>
      <c r="C39" s="346"/>
      <c r="D39" s="347"/>
      <c r="E39" s="348"/>
      <c r="F39" s="349"/>
      <c r="G39" s="350"/>
      <c r="I39" s="362" t="s">
        <v>11</v>
      </c>
      <c r="J39" s="362" t="s">
        <v>87</v>
      </c>
      <c r="K39" s="362" t="s">
        <v>86</v>
      </c>
      <c r="L39" s="363" t="s">
        <v>12</v>
      </c>
      <c r="M39" s="364" t="s">
        <v>13</v>
      </c>
      <c r="N39" s="364" t="s">
        <v>505</v>
      </c>
      <c r="O39" s="362" t="s">
        <v>14</v>
      </c>
      <c r="P39" s="362" t="s">
        <v>27</v>
      </c>
      <c r="T39" s="357">
        <v>21694</v>
      </c>
      <c r="U39" s="358">
        <v>84</v>
      </c>
    </row>
    <row r="40" spans="1:21" s="351" customFormat="1" ht="57">
      <c r="A40" s="344"/>
      <c r="B40" s="345"/>
      <c r="C40" s="346"/>
      <c r="D40" s="347"/>
      <c r="E40" s="348"/>
      <c r="F40" s="349"/>
      <c r="G40" s="350"/>
      <c r="I40" s="344">
        <v>1</v>
      </c>
      <c r="J40" s="352" t="s">
        <v>2259</v>
      </c>
      <c r="K40" s="353" t="s">
        <v>2366</v>
      </c>
      <c r="L40" s="346" t="s">
        <v>2038</v>
      </c>
      <c r="M40" s="354" t="s">
        <v>2365</v>
      </c>
      <c r="N40" s="354" t="s">
        <v>2029</v>
      </c>
      <c r="O40" s="355">
        <v>4440</v>
      </c>
      <c r="P40" s="356">
        <v>5</v>
      </c>
      <c r="T40" s="357">
        <v>21724</v>
      </c>
      <c r="U40" s="358">
        <v>83</v>
      </c>
    </row>
    <row r="41" spans="1:21" s="351" customFormat="1" ht="71.25">
      <c r="A41" s="344"/>
      <c r="B41" s="345"/>
      <c r="C41" s="346"/>
      <c r="D41" s="347"/>
      <c r="E41" s="348"/>
      <c r="F41" s="349"/>
      <c r="G41" s="350"/>
      <c r="I41" s="344">
        <v>2</v>
      </c>
      <c r="J41" s="352" t="s">
        <v>2260</v>
      </c>
      <c r="K41" s="353" t="s">
        <v>2345</v>
      </c>
      <c r="L41" s="346" t="s">
        <v>2344</v>
      </c>
      <c r="M41" s="354" t="s">
        <v>2343</v>
      </c>
      <c r="N41" s="354" t="s">
        <v>1648</v>
      </c>
      <c r="O41" s="494" t="s">
        <v>2393</v>
      </c>
      <c r="P41" s="356" t="s">
        <v>2241</v>
      </c>
      <c r="T41" s="357">
        <v>21754</v>
      </c>
      <c r="U41" s="358">
        <v>82</v>
      </c>
    </row>
    <row r="42" spans="1:21" s="351" customFormat="1" ht="57">
      <c r="A42" s="344"/>
      <c r="B42" s="345"/>
      <c r="C42" s="346"/>
      <c r="D42" s="347"/>
      <c r="E42" s="348"/>
      <c r="F42" s="349"/>
      <c r="G42" s="350"/>
      <c r="I42" s="344">
        <v>3</v>
      </c>
      <c r="J42" s="352" t="s">
        <v>2261</v>
      </c>
      <c r="K42" s="353" t="s">
        <v>2379</v>
      </c>
      <c r="L42" s="346" t="s">
        <v>2378</v>
      </c>
      <c r="M42" s="354" t="s">
        <v>2377</v>
      </c>
      <c r="N42" s="354" t="s">
        <v>1999</v>
      </c>
      <c r="O42" s="355">
        <v>4202</v>
      </c>
      <c r="P42" s="356">
        <v>1</v>
      </c>
      <c r="T42" s="357">
        <v>21794</v>
      </c>
      <c r="U42" s="358">
        <v>81</v>
      </c>
    </row>
    <row r="43" spans="1:21" s="351" customFormat="1" ht="57">
      <c r="A43" s="344"/>
      <c r="B43" s="345"/>
      <c r="C43" s="346"/>
      <c r="D43" s="347"/>
      <c r="E43" s="348"/>
      <c r="F43" s="349"/>
      <c r="G43" s="350"/>
      <c r="I43" s="344">
        <v>4</v>
      </c>
      <c r="J43" s="352" t="s">
        <v>2262</v>
      </c>
      <c r="K43" s="353" t="s">
        <v>2370</v>
      </c>
      <c r="L43" s="346" t="s">
        <v>2371</v>
      </c>
      <c r="M43" s="354" t="s">
        <v>2369</v>
      </c>
      <c r="N43" s="354" t="s">
        <v>1719</v>
      </c>
      <c r="O43" s="355">
        <v>4437</v>
      </c>
      <c r="P43" s="356">
        <v>4</v>
      </c>
      <c r="T43" s="357">
        <v>21824</v>
      </c>
      <c r="U43" s="358">
        <v>80</v>
      </c>
    </row>
    <row r="44" spans="1:21" s="351" customFormat="1" ht="71.25">
      <c r="A44" s="344"/>
      <c r="B44" s="345"/>
      <c r="C44" s="346"/>
      <c r="D44" s="347"/>
      <c r="E44" s="348"/>
      <c r="F44" s="349"/>
      <c r="G44" s="350"/>
      <c r="I44" s="344">
        <v>5</v>
      </c>
      <c r="J44" s="352" t="s">
        <v>2263</v>
      </c>
      <c r="K44" s="353" t="s">
        <v>1687</v>
      </c>
      <c r="L44" s="346" t="s">
        <v>1688</v>
      </c>
      <c r="M44" s="354" t="s">
        <v>1689</v>
      </c>
      <c r="N44" s="354" t="s">
        <v>1677</v>
      </c>
      <c r="O44" s="355">
        <v>4301</v>
      </c>
      <c r="P44" s="356">
        <v>2</v>
      </c>
      <c r="T44" s="357">
        <v>21854</v>
      </c>
      <c r="U44" s="358">
        <v>79</v>
      </c>
    </row>
    <row r="45" spans="1:21" s="351" customFormat="1" ht="57">
      <c r="A45" s="344"/>
      <c r="B45" s="345"/>
      <c r="C45" s="346"/>
      <c r="D45" s="347"/>
      <c r="E45" s="348"/>
      <c r="F45" s="349"/>
      <c r="G45" s="350"/>
      <c r="I45" s="344">
        <v>6</v>
      </c>
      <c r="J45" s="352" t="s">
        <v>2264</v>
      </c>
      <c r="K45" s="353" t="s">
        <v>2339</v>
      </c>
      <c r="L45" s="346" t="s">
        <v>2241</v>
      </c>
      <c r="M45" s="354" t="s">
        <v>2340</v>
      </c>
      <c r="N45" s="354" t="s">
        <v>1772</v>
      </c>
      <c r="O45" s="355">
        <v>4319</v>
      </c>
      <c r="P45" s="356">
        <v>3</v>
      </c>
      <c r="T45" s="357">
        <v>21894</v>
      </c>
      <c r="U45" s="358">
        <v>78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s="289" customFormat="1" ht="14.25" customHeight="1">
      <c r="A47" s="280" t="s">
        <v>18</v>
      </c>
      <c r="B47" s="280"/>
      <c r="C47" s="280"/>
      <c r="D47" s="281"/>
      <c r="E47" s="282" t="s">
        <v>0</v>
      </c>
      <c r="F47" s="292" t="s">
        <v>1</v>
      </c>
      <c r="G47" s="284"/>
      <c r="H47" s="283" t="s">
        <v>2</v>
      </c>
      <c r="I47" s="284"/>
      <c r="J47" s="284"/>
      <c r="K47" s="284"/>
      <c r="L47" s="285"/>
      <c r="M47" s="286" t="s">
        <v>3</v>
      </c>
      <c r="N47" s="287" t="s">
        <v>3</v>
      </c>
      <c r="O47" s="284" t="s">
        <v>3</v>
      </c>
      <c r="P47" s="280"/>
      <c r="Q47" s="288"/>
      <c r="T47" s="290">
        <v>22054</v>
      </c>
      <c r="U47" s="291">
        <v>74</v>
      </c>
    </row>
    <row r="48" spans="1:21">
      <c r="T48" s="192">
        <v>23254</v>
      </c>
      <c r="U48" s="190">
        <v>46</v>
      </c>
    </row>
    <row r="49" spans="5:21" ht="25.5" hidden="1">
      <c r="E49" s="37" t="s">
        <v>1769</v>
      </c>
      <c r="T49" s="192">
        <v>23314</v>
      </c>
      <c r="U49" s="190">
        <v>45</v>
      </c>
    </row>
    <row r="50" spans="5:21" hidden="1">
      <c r="E50" s="37" t="s">
        <v>1691</v>
      </c>
      <c r="T50" s="192">
        <v>23374</v>
      </c>
      <c r="U50" s="190">
        <v>44</v>
      </c>
    </row>
    <row r="51" spans="5:21" hidden="1">
      <c r="T51" s="192">
        <v>23434</v>
      </c>
      <c r="U51" s="190">
        <v>43</v>
      </c>
    </row>
    <row r="52" spans="5:21" hidden="1">
      <c r="T52" s="192">
        <v>23494</v>
      </c>
      <c r="U52" s="190">
        <v>42</v>
      </c>
    </row>
    <row r="53" spans="5:21" hidden="1">
      <c r="T53" s="192">
        <v>23554</v>
      </c>
      <c r="U53" s="190">
        <v>41</v>
      </c>
    </row>
    <row r="54" spans="5:21" hidden="1">
      <c r="T54" s="192">
        <v>23614</v>
      </c>
      <c r="U54" s="190">
        <v>40</v>
      </c>
    </row>
    <row r="55" spans="5:21" hidden="1">
      <c r="T55" s="192">
        <v>23674</v>
      </c>
      <c r="U55" s="190">
        <v>39</v>
      </c>
    </row>
    <row r="56" spans="5:21" hidden="1">
      <c r="T56" s="192">
        <v>23734</v>
      </c>
      <c r="U56" s="190">
        <v>38</v>
      </c>
    </row>
    <row r="57" spans="5:21" hidden="1">
      <c r="T57" s="192">
        <v>23794</v>
      </c>
      <c r="U57" s="190">
        <v>37</v>
      </c>
    </row>
    <row r="58" spans="5:21" hidden="1">
      <c r="T58" s="192">
        <v>23854</v>
      </c>
      <c r="U58" s="190">
        <v>36</v>
      </c>
    </row>
    <row r="59" spans="5:21" hidden="1">
      <c r="T59" s="192">
        <v>23814</v>
      </c>
      <c r="U59" s="190">
        <v>35</v>
      </c>
    </row>
    <row r="60" spans="5:21" ht="25.5" hidden="1">
      <c r="E60" s="37" t="s">
        <v>1660</v>
      </c>
      <c r="T60" s="192">
        <v>23974</v>
      </c>
      <c r="U60" s="190">
        <v>34</v>
      </c>
    </row>
    <row r="61" spans="5:21" hidden="1">
      <c r="E61" s="37" t="s">
        <v>1806</v>
      </c>
      <c r="T61" s="192">
        <v>24034</v>
      </c>
      <c r="U61" s="190">
        <v>33</v>
      </c>
    </row>
    <row r="62" spans="5:21" hidden="1">
      <c r="E62" s="37" t="s">
        <v>2054</v>
      </c>
      <c r="T62" s="192">
        <v>24094</v>
      </c>
      <c r="U62" s="190">
        <v>32</v>
      </c>
    </row>
    <row r="63" spans="5:21" hidden="1">
      <c r="E63" s="37" t="s">
        <v>1870</v>
      </c>
      <c r="T63" s="192">
        <v>24154</v>
      </c>
      <c r="U63" s="190">
        <v>31</v>
      </c>
    </row>
    <row r="64" spans="5:21" hidden="1">
      <c r="E64" s="37" t="s">
        <v>1675</v>
      </c>
      <c r="T64" s="192">
        <v>24214</v>
      </c>
      <c r="U64" s="190">
        <v>30</v>
      </c>
    </row>
    <row r="65" spans="5:21" hidden="1">
      <c r="T65" s="192">
        <v>24274</v>
      </c>
      <c r="U65" s="190">
        <v>29</v>
      </c>
    </row>
    <row r="66" spans="5:21" hidden="1">
      <c r="E66" s="37" t="s">
        <v>2062</v>
      </c>
      <c r="T66" s="192">
        <v>24334</v>
      </c>
      <c r="U66" s="190">
        <v>28</v>
      </c>
    </row>
    <row r="67" spans="5:21" hidden="1">
      <c r="T67" s="192">
        <v>24394</v>
      </c>
      <c r="U67" s="190">
        <v>27</v>
      </c>
    </row>
    <row r="68" spans="5:21" ht="25.5" hidden="1">
      <c r="E68" s="37" t="s">
        <v>2064</v>
      </c>
      <c r="T68" s="192">
        <v>24454</v>
      </c>
      <c r="U68" s="190">
        <v>26</v>
      </c>
    </row>
    <row r="69" spans="5:21" ht="25.5" hidden="1">
      <c r="E69" s="37" t="s">
        <v>2026</v>
      </c>
      <c r="T69" s="192">
        <v>24514</v>
      </c>
      <c r="U69" s="190">
        <v>25</v>
      </c>
    </row>
    <row r="70" spans="5:21" hidden="1">
      <c r="T70" s="192">
        <v>24614</v>
      </c>
      <c r="U70" s="190">
        <v>24</v>
      </c>
    </row>
    <row r="71" spans="5:21" hidden="1">
      <c r="T71" s="192">
        <v>24714</v>
      </c>
      <c r="U71" s="190">
        <v>23</v>
      </c>
    </row>
    <row r="72" spans="5:21" hidden="1">
      <c r="T72" s="192">
        <v>24814</v>
      </c>
      <c r="U72" s="190">
        <v>22</v>
      </c>
    </row>
    <row r="73" spans="5:21" ht="25.5" hidden="1">
      <c r="E73" s="37" t="s">
        <v>1940</v>
      </c>
      <c r="T73" s="192">
        <v>24914</v>
      </c>
      <c r="U73" s="190">
        <v>21</v>
      </c>
    </row>
    <row r="74" spans="5:21" hidden="1">
      <c r="T74" s="192">
        <v>25014</v>
      </c>
      <c r="U74" s="190">
        <v>20</v>
      </c>
    </row>
    <row r="75" spans="5:21" ht="25.5" hidden="1">
      <c r="E75" s="37" t="s">
        <v>1846</v>
      </c>
      <c r="T75" s="192">
        <v>25114</v>
      </c>
      <c r="U75" s="190">
        <v>19</v>
      </c>
    </row>
    <row r="76" spans="5:21" hidden="1">
      <c r="T76" s="192">
        <v>25214</v>
      </c>
      <c r="U76" s="190">
        <v>18</v>
      </c>
    </row>
    <row r="77" spans="5:21" hidden="1">
      <c r="T77" s="192">
        <v>25314</v>
      </c>
      <c r="U77" s="190">
        <v>17</v>
      </c>
    </row>
    <row r="78" spans="5:21" hidden="1">
      <c r="T78" s="192">
        <v>25414</v>
      </c>
      <c r="U78" s="190">
        <v>16</v>
      </c>
    </row>
    <row r="79" spans="5:21" hidden="1">
      <c r="T79" s="192">
        <v>25514</v>
      </c>
      <c r="U79" s="190">
        <v>15</v>
      </c>
    </row>
    <row r="80" spans="5:21" hidden="1">
      <c r="T80" s="192">
        <v>25614</v>
      </c>
      <c r="U80" s="190">
        <v>14</v>
      </c>
    </row>
    <row r="81" spans="5:21" hidden="1">
      <c r="E81" s="37" t="s">
        <v>1955</v>
      </c>
      <c r="T81" s="192">
        <v>25714</v>
      </c>
      <c r="U81" s="190">
        <v>13</v>
      </c>
    </row>
    <row r="82" spans="5:21" hidden="1">
      <c r="T82" s="192">
        <v>25814</v>
      </c>
      <c r="U82" s="190">
        <v>12</v>
      </c>
    </row>
    <row r="83" spans="5:21" ht="25.5" hidden="1">
      <c r="E83" s="37" t="s">
        <v>2070</v>
      </c>
      <c r="T83" s="192">
        <v>25914</v>
      </c>
      <c r="U83" s="190">
        <v>11</v>
      </c>
    </row>
    <row r="84" spans="5:21" hidden="1">
      <c r="T84" s="192">
        <v>30014</v>
      </c>
      <c r="U84" s="190">
        <v>10</v>
      </c>
    </row>
    <row r="85" spans="5:21" hidden="1">
      <c r="T85" s="192">
        <v>30114</v>
      </c>
      <c r="U85" s="190">
        <v>9</v>
      </c>
    </row>
    <row r="86" spans="5:21" hidden="1">
      <c r="T86" s="192">
        <v>30214</v>
      </c>
      <c r="U86" s="190">
        <v>8</v>
      </c>
    </row>
    <row r="87" spans="5:21" hidden="1">
      <c r="E87" s="37" t="s">
        <v>2073</v>
      </c>
      <c r="T87" s="192">
        <v>30314</v>
      </c>
      <c r="U87" s="190">
        <v>7</v>
      </c>
    </row>
    <row r="88" spans="5:21" hidden="1">
      <c r="E88" s="37" t="s">
        <v>1828</v>
      </c>
      <c r="T88" s="192">
        <v>30414</v>
      </c>
      <c r="U88" s="190">
        <v>6</v>
      </c>
    </row>
    <row r="89" spans="5:21" hidden="1">
      <c r="T89" s="192">
        <v>30514</v>
      </c>
      <c r="U89" s="190">
        <v>5</v>
      </c>
    </row>
    <row r="90" spans="5:21" hidden="1">
      <c r="T90" s="192">
        <v>30614</v>
      </c>
      <c r="U90" s="190">
        <v>4</v>
      </c>
    </row>
    <row r="91" spans="5:21" hidden="1">
      <c r="E91" s="37" t="s">
        <v>2066</v>
      </c>
      <c r="T91" s="192">
        <v>30714</v>
      </c>
      <c r="U91" s="190">
        <v>3</v>
      </c>
    </row>
    <row r="92" spans="5:21" ht="25.5" hidden="1">
      <c r="E92" s="37" t="s">
        <v>1948</v>
      </c>
      <c r="T92" s="192">
        <v>30814</v>
      </c>
      <c r="U92" s="190">
        <v>2</v>
      </c>
    </row>
    <row r="93" spans="5:21" hidden="1">
      <c r="E93" s="37" t="s">
        <v>2258</v>
      </c>
      <c r="T93" s="192">
        <v>30914</v>
      </c>
      <c r="U93" s="190">
        <v>1</v>
      </c>
    </row>
    <row r="94" spans="5:21" hidden="1"/>
  </sheetData>
  <mergeCells count="19">
    <mergeCell ref="N4:P4"/>
    <mergeCell ref="N5:P5"/>
    <mergeCell ref="A6:A7"/>
    <mergeCell ref="B6:B7"/>
    <mergeCell ref="C6:C7"/>
    <mergeCell ref="D6:D7"/>
    <mergeCell ref="E6:E7"/>
    <mergeCell ref="F6:F7"/>
    <mergeCell ref="G6:G7"/>
    <mergeCell ref="A46:P46"/>
    <mergeCell ref="H3:L3"/>
    <mergeCell ref="A4:C4"/>
    <mergeCell ref="A1:P1"/>
    <mergeCell ref="A2:P2"/>
    <mergeCell ref="A3:C3"/>
    <mergeCell ref="D3:E3"/>
    <mergeCell ref="F3:G3"/>
    <mergeCell ref="N3:P3"/>
    <mergeCell ref="D4:E4"/>
  </mergeCells>
  <conditionalFormatting sqref="F8:F45">
    <cfRule type="cellIs" dxfId="28" priority="3" stopIfTrue="1" operator="between">
      <formula>3980</formula>
      <formula>4182</formula>
    </cfRule>
  </conditionalFormatting>
  <conditionalFormatting sqref="E1:E1048576">
    <cfRule type="duplicateValues" dxfId="27" priority="1" stopIfTrue="1"/>
  </conditionalFormatting>
  <printOptions horizontalCentered="1"/>
  <pageMargins left="0.27559055118110237" right="0.19685039370078741" top="0.17" bottom="0.19" header="0.17" footer="0.19"/>
  <pageSetup paperSize="9" scale="34" orientation="portrait" r:id="rId1"/>
  <headerFooter alignWithMargins="0"/>
  <rowBreaks count="1" manualBreakCount="1">
    <brk id="45" max="15" man="1"/>
  </rowBreaks>
  <drawing r:id="rId2"/>
</worksheet>
</file>

<file path=xl/worksheets/sheet52.xml><?xml version="1.0" encoding="utf-8"?>
<worksheet xmlns="http://schemas.openxmlformats.org/spreadsheetml/2006/main" xmlns:r="http://schemas.openxmlformats.org/officeDocument/2006/relationships">
  <sheetPr>
    <tabColor rgb="FFFF0000"/>
  </sheetPr>
  <dimension ref="A1:R120"/>
  <sheetViews>
    <sheetView view="pageBreakPreview" topLeftCell="A64" zoomScale="80" zoomScaleNormal="100" zoomScaleSheetLayoutView="80" workbookViewId="0">
      <selection activeCell="E17" sqref="E17"/>
    </sheetView>
  </sheetViews>
  <sheetFormatPr defaultRowHeight="12.75"/>
  <cols>
    <col min="1" max="1" width="4.85546875" style="22" customWidth="1"/>
    <col min="2" max="2" width="15" style="22" bestFit="1" customWidth="1"/>
    <col min="3" max="3" width="7.28515625" style="20" customWidth="1"/>
    <col min="4" max="4" width="11.7109375" style="37" customWidth="1"/>
    <col min="5" max="5" width="27.28515625" style="37" customWidth="1"/>
    <col min="6" max="6" width="29.42578125" style="20" customWidth="1"/>
    <col min="7" max="7" width="2.140625" style="20" customWidth="1"/>
    <col min="8" max="8" width="7.7109375" style="22" customWidth="1"/>
    <col min="9" max="9" width="14" style="22" customWidth="1"/>
    <col min="10" max="10" width="7" style="22" customWidth="1"/>
    <col min="11" max="11" width="11.5703125" style="24" customWidth="1"/>
    <col min="12" max="12" width="25.28515625" style="40" customWidth="1"/>
    <col min="13" max="13" width="28.28515625" style="40" customWidth="1"/>
    <col min="14" max="14" width="5.7109375" style="20" customWidth="1"/>
    <col min="15" max="16" width="9.140625" style="20"/>
    <col min="17" max="17" width="9.140625" style="192" hidden="1" customWidth="1"/>
    <col min="18" max="18" width="9.140625" style="190" hidden="1" customWidth="1"/>
    <col min="19" max="16384" width="9.140625" style="20"/>
  </cols>
  <sheetData>
    <row r="1" spans="1:18" s="10" customFormat="1" ht="53.25" customHeight="1">
      <c r="A1" s="660" t="str">
        <f>('YARIŞMA BİLGİLERİ'!A2)</f>
        <v>Türkiye Üniversite Sporları Federasyonu
Ankara</v>
      </c>
      <c r="B1" s="660"/>
      <c r="C1" s="660"/>
      <c r="D1" s="660"/>
      <c r="E1" s="660"/>
      <c r="F1" s="660"/>
      <c r="G1" s="660"/>
      <c r="H1" s="660"/>
      <c r="I1" s="660"/>
      <c r="J1" s="660"/>
      <c r="K1" s="660"/>
      <c r="L1" s="660"/>
      <c r="M1" s="660"/>
      <c r="Q1" s="188">
        <v>1160</v>
      </c>
      <c r="R1" s="187">
        <v>100</v>
      </c>
    </row>
    <row r="2" spans="1:18" s="10" customFormat="1" ht="24.75" customHeight="1">
      <c r="A2" s="588" t="str">
        <f>'YARIŞMA BİLGİLERİ'!F19</f>
        <v>Türkiye Üniversiteler Atletizm Şampiyonası</v>
      </c>
      <c r="B2" s="588"/>
      <c r="C2" s="588"/>
      <c r="D2" s="588"/>
      <c r="E2" s="588"/>
      <c r="F2" s="588"/>
      <c r="G2" s="588"/>
      <c r="H2" s="588"/>
      <c r="I2" s="588"/>
      <c r="J2" s="588"/>
      <c r="K2" s="588"/>
      <c r="L2" s="588"/>
      <c r="M2" s="588"/>
      <c r="Q2" s="188">
        <v>1162</v>
      </c>
      <c r="R2" s="187">
        <v>99</v>
      </c>
    </row>
    <row r="3" spans="1:18" s="11" customFormat="1" ht="21.75" customHeight="1">
      <c r="A3" s="589" t="s">
        <v>100</v>
      </c>
      <c r="B3" s="589"/>
      <c r="C3" s="589"/>
      <c r="D3" s="590" t="s">
        <v>707</v>
      </c>
      <c r="E3" s="590"/>
      <c r="F3" s="276" t="s">
        <v>514</v>
      </c>
      <c r="G3" s="607" t="str">
        <f>'YARIŞMA PROGRAMI'!E35</f>
        <v>39,81-Milli Takım</v>
      </c>
      <c r="H3" s="607"/>
      <c r="I3" s="607"/>
      <c r="J3" s="607"/>
      <c r="K3" s="607"/>
      <c r="L3" s="276" t="s">
        <v>513</v>
      </c>
      <c r="M3" s="277" t="str">
        <f>'YARIŞMA PROGRAMI'!F35</f>
        <v>41,82-EGE ÜNİ.</v>
      </c>
      <c r="Q3" s="188">
        <v>1164</v>
      </c>
      <c r="R3" s="187">
        <v>98</v>
      </c>
    </row>
    <row r="4" spans="1:18" s="11" customFormat="1" ht="17.25" customHeight="1">
      <c r="A4" s="586" t="s">
        <v>90</v>
      </c>
      <c r="B4" s="586"/>
      <c r="C4" s="586"/>
      <c r="D4" s="594" t="str">
        <f>'YARIŞMA BİLGİLERİ'!F21</f>
        <v>Erkekler</v>
      </c>
      <c r="E4" s="594"/>
      <c r="F4" s="28"/>
      <c r="G4" s="28"/>
      <c r="H4" s="28"/>
      <c r="I4" s="28"/>
      <c r="J4" s="28"/>
      <c r="K4" s="29"/>
      <c r="L4" s="65" t="s">
        <v>98</v>
      </c>
      <c r="M4" s="278" t="str">
        <f>'YARIŞMA PROGRAMI'!B35</f>
        <v>10 Mayıs 2015 - 20.00</v>
      </c>
      <c r="Q4" s="188">
        <v>1166</v>
      </c>
      <c r="R4" s="187">
        <v>97</v>
      </c>
    </row>
    <row r="5" spans="1:18" s="10" customFormat="1" ht="15" customHeight="1">
      <c r="A5" s="12"/>
      <c r="B5" s="12"/>
      <c r="C5" s="13"/>
      <c r="D5" s="14"/>
      <c r="E5" s="15"/>
      <c r="F5" s="15"/>
      <c r="G5" s="15"/>
      <c r="H5" s="12"/>
      <c r="I5" s="12"/>
      <c r="J5" s="12"/>
      <c r="K5" s="16"/>
      <c r="L5" s="17"/>
      <c r="M5" s="279">
        <f ca="1">NOW()</f>
        <v>42135.868491666668</v>
      </c>
      <c r="Q5" s="191">
        <v>21334</v>
      </c>
      <c r="R5" s="187">
        <v>96</v>
      </c>
    </row>
    <row r="6" spans="1:18" s="18" customFormat="1" ht="24" customHeight="1">
      <c r="A6" s="201" t="s">
        <v>15</v>
      </c>
      <c r="B6" s="202"/>
      <c r="C6" s="202"/>
      <c r="D6" s="202"/>
      <c r="E6" s="202"/>
      <c r="F6" s="203"/>
      <c r="H6" s="201" t="s">
        <v>16</v>
      </c>
      <c r="I6" s="202"/>
      <c r="J6" s="202"/>
      <c r="K6" s="202"/>
      <c r="L6" s="202"/>
      <c r="M6" s="203"/>
      <c r="Q6" s="192">
        <v>21364</v>
      </c>
      <c r="R6" s="190">
        <v>95</v>
      </c>
    </row>
    <row r="7" spans="1:18" ht="25.5">
      <c r="A7" s="35" t="s">
        <v>11</v>
      </c>
      <c r="B7" s="32" t="s">
        <v>87</v>
      </c>
      <c r="C7" s="32" t="s">
        <v>86</v>
      </c>
      <c r="D7" s="33" t="s">
        <v>12</v>
      </c>
      <c r="E7" s="34" t="s">
        <v>13</v>
      </c>
      <c r="F7" s="34" t="s">
        <v>505</v>
      </c>
      <c r="G7" s="19"/>
      <c r="H7" s="35" t="s">
        <v>11</v>
      </c>
      <c r="I7" s="32" t="s">
        <v>87</v>
      </c>
      <c r="J7" s="32" t="s">
        <v>86</v>
      </c>
      <c r="K7" s="33" t="s">
        <v>12</v>
      </c>
      <c r="L7" s="34" t="s">
        <v>13</v>
      </c>
      <c r="M7" s="34" t="s">
        <v>505</v>
      </c>
      <c r="Q7" s="192">
        <v>21394</v>
      </c>
      <c r="R7" s="190">
        <v>94</v>
      </c>
    </row>
    <row r="8" spans="1:18" s="18" customFormat="1" ht="20.25" customHeight="1">
      <c r="A8" s="57">
        <v>1</v>
      </c>
      <c r="B8" s="172" t="s">
        <v>409</v>
      </c>
      <c r="C8" s="210" t="str">
        <f>IF(ISERROR(VLOOKUP(B8,'KAYIT LİSTESİ'!$B$4:$H$1164,2,0)),"",(VLOOKUP(B8,'KAYIT LİSTESİ'!$B$4:$H$1164,2,0)))</f>
        <v/>
      </c>
      <c r="D8" s="208" t="str">
        <f>IF(ISERROR(VLOOKUP(B8,'KAYIT LİSTESİ'!$B$4:$H$1164,4,0)),"",(VLOOKUP(B8,'KAYIT LİSTESİ'!$B$4:$H$1164,4,0)))</f>
        <v/>
      </c>
      <c r="E8" s="173" t="str">
        <f>IF(ISERROR(VLOOKUP(B8,'KAYIT LİSTESİ'!$B$4:$H$1164,5,0)),"",(VLOOKUP(B8,'KAYIT LİSTESİ'!$B$4:$H$1164,5,0)))</f>
        <v/>
      </c>
      <c r="F8" s="173" t="str">
        <f>IF(ISERROR(VLOOKUP(B8,'KAYIT LİSTESİ'!$B$4:$H$1164,6,0)),"",(VLOOKUP(B8,'KAYIT LİSTESİ'!$B$4:$H$1164,6,0)))</f>
        <v/>
      </c>
      <c r="G8" s="21"/>
      <c r="H8" s="57">
        <v>1</v>
      </c>
      <c r="I8" s="172" t="s">
        <v>417</v>
      </c>
      <c r="J8" s="210" t="str">
        <f>IF(ISERROR(VLOOKUP(I8,'KAYIT LİSTESİ'!$B$4:$H$1164,2,0)),"",(VLOOKUP(I8,'KAYIT LİSTESİ'!$B$4:$H$1164,2,0)))</f>
        <v/>
      </c>
      <c r="K8" s="208" t="str">
        <f>IF(ISERROR(VLOOKUP(I8,'KAYIT LİSTESİ'!$B$4:$H$1164,4,0)),"",(VLOOKUP(I8,'KAYIT LİSTESİ'!$B$4:$H$1164,4,0)))</f>
        <v/>
      </c>
      <c r="L8" s="173" t="str">
        <f>IF(ISERROR(VLOOKUP(I8,'KAYIT LİSTESİ'!$B$4:$H$1164,5,0)),"",(VLOOKUP(I8,'KAYIT LİSTESİ'!$B$4:$H$1164,5,0)))</f>
        <v/>
      </c>
      <c r="M8" s="173" t="str">
        <f>IF(ISERROR(VLOOKUP(I8,'KAYIT LİSTESİ'!$B$4:$H$1164,6,0)),"",(VLOOKUP(I8,'KAYIT LİSTESİ'!$B$4:$H$1164,6,0)))</f>
        <v/>
      </c>
      <c r="Q8" s="192">
        <v>21424</v>
      </c>
      <c r="R8" s="190">
        <v>93</v>
      </c>
    </row>
    <row r="9" spans="1:18" s="18" customFormat="1" ht="20.25" customHeight="1">
      <c r="A9" s="57">
        <v>2</v>
      </c>
      <c r="B9" s="172" t="s">
        <v>410</v>
      </c>
      <c r="C9" s="210" t="str">
        <f>IF(ISERROR(VLOOKUP(B9,'KAYIT LİSTESİ'!$B$4:$H$1164,2,0)),"",(VLOOKUP(B9,'KAYIT LİSTESİ'!$B$4:$H$1164,2,0)))</f>
        <v>692
691
690
694</v>
      </c>
      <c r="D9" s="208" t="str">
        <f>IF(ISERROR(VLOOKUP(B9,'KAYIT LİSTESİ'!$B$4:$H$1164,4,0)),"",(VLOOKUP(B9,'KAYIT LİSTESİ'!$B$4:$H$1164,4,0)))</f>
        <v>-</v>
      </c>
      <c r="E9" s="173" t="str">
        <f>IF(ISERROR(VLOOKUP(B9,'KAYIT LİSTESİ'!$B$4:$H$1164,5,0)),"",(VLOOKUP(B9,'KAYIT LİSTESİ'!$B$4:$H$1164,5,0)))</f>
        <v>NİMET ŞEN
FEYYAZ BARAN
ÇAĞDAŞ UÇAR
ÖMER SUAT ELDEM</v>
      </c>
      <c r="F9" s="173" t="str">
        <f>IF(ISERROR(VLOOKUP(B9,'KAYIT LİSTESİ'!$B$4:$H$1164,6,0)),"",(VLOOKUP(B9,'KAYIT LİSTESİ'!$B$4:$H$1164,6,0)))</f>
        <v>KARAMAN-KARAMANOĞLU MEHMETBEY ÜNİVERSİTESİ</v>
      </c>
      <c r="G9" s="21"/>
      <c r="H9" s="57">
        <v>2</v>
      </c>
      <c r="I9" s="172" t="s">
        <v>418</v>
      </c>
      <c r="J9" s="210" t="str">
        <f>IF(ISERROR(VLOOKUP(I9,'KAYIT LİSTESİ'!$B$4:$H$1164,2,0)),"",(VLOOKUP(I9,'KAYIT LİSTESİ'!$B$4:$H$1164,2,0)))</f>
        <v>524
529
533
523</v>
      </c>
      <c r="K9" s="208" t="str">
        <f>IF(ISERROR(VLOOKUP(I9,'KAYIT LİSTESİ'!$B$4:$H$1164,4,0)),"",(VLOOKUP(I9,'KAYIT LİSTESİ'!$B$4:$H$1164,4,0)))</f>
        <v>23.6.1990
11.10.1995
2.8.1992
2.1.1993</v>
      </c>
      <c r="L9" s="173" t="str">
        <f>IF(ISERROR(VLOOKUP(I9,'KAYIT LİSTESİ'!$B$4:$H$1164,5,0)),"",(VLOOKUP(I9,'KAYIT LİSTESİ'!$B$4:$H$1164,5,0)))</f>
        <v>TURGAY MAZREKU
SERKAN YILDIZ
KADİR M.SİYAHKURT
ÜMİT SARI</v>
      </c>
      <c r="M9" s="173" t="str">
        <f>IF(ISERROR(VLOOKUP(I9,'KAYIT LİSTESİ'!$B$4:$H$1164,6,0)),"",(VLOOKUP(I9,'KAYIT LİSTESİ'!$B$4:$H$1164,6,0)))</f>
        <v>MUĞLA-SITKI KOÇMAN ÜNİVERSİTESİ</v>
      </c>
      <c r="Q9" s="192">
        <v>21454</v>
      </c>
      <c r="R9" s="190">
        <v>92</v>
      </c>
    </row>
    <row r="10" spans="1:18" s="18" customFormat="1" ht="20.25" customHeight="1">
      <c r="A10" s="57">
        <v>3</v>
      </c>
      <c r="B10" s="172" t="s">
        <v>411</v>
      </c>
      <c r="C10" s="210" t="str">
        <f>IF(ISERROR(VLOOKUP(B10,'KAYIT LİSTESİ'!$B$4:$H$1164,2,0)),"",(VLOOKUP(B10,'KAYIT LİSTESİ'!$B$4:$H$1164,2,0)))</f>
        <v>539
617
613
615</v>
      </c>
      <c r="D10" s="208" t="str">
        <f>IF(ISERROR(VLOOKUP(B10,'KAYIT LİSTESİ'!$B$4:$H$1164,4,0)),"",(VLOOKUP(B10,'KAYIT LİSTESİ'!$B$4:$H$1164,4,0)))</f>
        <v>25.2.1994
27.6.1992
31.8.1993
11.10.1996</v>
      </c>
      <c r="E10" s="173" t="str">
        <f>IF(ISERROR(VLOOKUP(B10,'KAYIT LİSTESİ'!$B$4:$H$1164,5,0)),"",(VLOOKUP(B10,'KAYIT LİSTESİ'!$B$4:$H$1164,5,0)))</f>
        <v>YAĞIZ TEMUR
ŞAHİN BALÇIN
MESUT ÇAKAR
OSMAN DEMİR</v>
      </c>
      <c r="F10" s="173" t="str">
        <f>IF(ISERROR(VLOOKUP(B10,'KAYIT LİSTESİ'!$B$4:$H$1164,6,0)),"",(VLOOKUP(B10,'KAYIT LİSTESİ'!$B$4:$H$1164,6,0)))</f>
        <v>İZMİR-9 EYLÜL ÜNİVERSİTESİ</v>
      </c>
      <c r="G10" s="21"/>
      <c r="H10" s="57">
        <v>3</v>
      </c>
      <c r="I10" s="172" t="s">
        <v>419</v>
      </c>
      <c r="J10" s="210" t="str">
        <f>IF(ISERROR(VLOOKUP(I10,'KAYIT LİSTESİ'!$B$4:$H$1164,2,0)),"",(VLOOKUP(I10,'KAYIT LİSTESİ'!$B$4:$H$1164,2,0)))</f>
        <v>568
572
576
567</v>
      </c>
      <c r="K10" s="208" t="str">
        <f>IF(ISERROR(VLOOKUP(I10,'KAYIT LİSTESİ'!$B$4:$H$1164,4,0)),"",(VLOOKUP(I10,'KAYIT LİSTESİ'!$B$4:$H$1164,4,0)))</f>
        <v>2.2.1996
2.1.1994
1.2.1994
3.8.1993</v>
      </c>
      <c r="L10" s="173" t="str">
        <f>IF(ISERROR(VLOOKUP(I10,'KAYIT LİSTESİ'!$B$4:$H$1164,5,0)),"",(VLOOKUP(I10,'KAYIT LİSTESİ'!$B$4:$H$1164,5,0)))</f>
        <v>CAN ÖZÜPEK
MUSTAFA GÜÇLÜ
TEKYETTİN KÜKÜM
BARIŞ AKTAŞ</v>
      </c>
      <c r="M10" s="173" t="str">
        <f>IF(ISERROR(VLOOKUP(I10,'KAYIT LİSTESİ'!$B$4:$H$1164,6,0)),"",(VLOOKUP(I10,'KAYIT LİSTESİ'!$B$4:$H$1164,6,0)))</f>
        <v>BALIKESİR- BALIKESİR ÜNİVERSİTESİ</v>
      </c>
      <c r="Q10" s="192">
        <v>21484</v>
      </c>
      <c r="R10" s="190">
        <v>91</v>
      </c>
    </row>
    <row r="11" spans="1:18" s="18" customFormat="1" ht="20.25" customHeight="1">
      <c r="A11" s="57">
        <v>4</v>
      </c>
      <c r="B11" s="172" t="s">
        <v>412</v>
      </c>
      <c r="C11" s="210" t="str">
        <f>IF(ISERROR(VLOOKUP(B11,'KAYIT LİSTESİ'!$B$4:$H$1164,2,0)),"",(VLOOKUP(B11,'KAYIT LİSTESİ'!$B$4:$H$1164,2,0)))</f>
        <v>775
773
770
769</v>
      </c>
      <c r="D11" s="208" t="str">
        <f>IF(ISERROR(VLOOKUP(B11,'KAYIT LİSTESİ'!$B$4:$H$1164,4,0)),"",(VLOOKUP(B11,'KAYIT LİSTESİ'!$B$4:$H$1164,4,0)))</f>
        <v>12.3.1989
9.12.1993
14.4.1991
6.11.1995</v>
      </c>
      <c r="E11" s="173" t="str">
        <f>IF(ISERROR(VLOOKUP(B11,'KAYIT LİSTESİ'!$B$4:$H$1164,5,0)),"",(VLOOKUP(B11,'KAYIT LİSTESİ'!$B$4:$H$1164,5,0)))</f>
        <v>NAZMİ CEM AKKUŞ
MUSTAFA MUTLU
F.OĞUZHAN DEMİRKAN
EVRİM ALDEMİR</v>
      </c>
      <c r="F11" s="173" t="str">
        <f>IF(ISERROR(VLOOKUP(B11,'KAYIT LİSTESİ'!$B$4:$H$1164,6,0)),"",(VLOOKUP(B11,'KAYIT LİSTESİ'!$B$4:$H$1164,6,0)))</f>
        <v>ANKARA-HACETTEPE ÜNİVERSİTESİ</v>
      </c>
      <c r="G11" s="21"/>
      <c r="H11" s="57">
        <v>4</v>
      </c>
      <c r="I11" s="172" t="s">
        <v>420</v>
      </c>
      <c r="J11" s="210" t="str">
        <f>IF(ISERROR(VLOOKUP(I11,'KAYIT LİSTESİ'!$B$4:$H$1164,2,0)),"",(VLOOKUP(I11,'KAYIT LİSTESİ'!$B$4:$H$1164,2,0)))</f>
        <v>653
652
659
656</v>
      </c>
      <c r="K11" s="208" t="str">
        <f>IF(ISERROR(VLOOKUP(I11,'KAYIT LİSTESİ'!$B$4:$H$1164,4,0)),"",(VLOOKUP(I11,'KAYIT LİSTESİ'!$B$4:$H$1164,4,0)))</f>
        <v>20.7.1989
29.10.1990
5.8.1991
22.11.1991</v>
      </c>
      <c r="L11" s="173" t="str">
        <f>IF(ISERROR(VLOOKUP(I11,'KAYIT LİSTESİ'!$B$4:$H$1164,5,0)),"",(VLOOKUP(I11,'KAYIT LİSTESİ'!$B$4:$H$1164,5,0)))</f>
        <v>HÜSEYİN TOPRAK
HÜSEYİN ŞAŞ
YAKUP ÇARPANALI
METİN KILINÇ</v>
      </c>
      <c r="M11" s="173" t="str">
        <f>IF(ISERROR(VLOOKUP(I11,'KAYIT LİSTESİ'!$B$4:$H$1164,6,0)),"",(VLOOKUP(I11,'KAYIT LİSTESİ'!$B$4:$H$1164,6,0)))</f>
        <v>NİĞDE-NİĞDE ÜNİVERSİTESİ</v>
      </c>
      <c r="Q11" s="192">
        <v>21514</v>
      </c>
      <c r="R11" s="190">
        <v>90</v>
      </c>
    </row>
    <row r="12" spans="1:18" s="18" customFormat="1" ht="20.25" customHeight="1">
      <c r="A12" s="57">
        <v>5</v>
      </c>
      <c r="B12" s="172" t="s">
        <v>413</v>
      </c>
      <c r="C12" s="210" t="str">
        <f>IF(ISERROR(VLOOKUP(B12,'KAYIT LİSTESİ'!$B$4:$H$1164,2,0)),"",(VLOOKUP(B12,'KAYIT LİSTESİ'!$B$4:$H$1164,2,0)))</f>
        <v>817
816
815
818</v>
      </c>
      <c r="D12" s="208" t="str">
        <f>IF(ISERROR(VLOOKUP(B12,'KAYIT LİSTESİ'!$B$4:$H$1164,4,0)),"",(VLOOKUP(B12,'KAYIT LİSTESİ'!$B$4:$H$1164,4,0)))</f>
        <v>-</v>
      </c>
      <c r="E12" s="173" t="str">
        <f>IF(ISERROR(VLOOKUP(B12,'KAYIT LİSTESİ'!$B$4:$H$1164,5,0)),"",(VLOOKUP(B12,'KAYIT LİSTESİ'!$B$4:$H$1164,5,0)))</f>
        <v>MEHMET CASIM BAKIR
MEHMET URTEKİN
İBRAHİM HALİL PERÇIN
DAVUT MENDİ</v>
      </c>
      <c r="F12" s="173" t="str">
        <f>IF(ISERROR(VLOOKUP(B12,'KAYIT LİSTESİ'!$B$4:$H$1164,6,0)),"",(VLOOKUP(B12,'KAYIT LİSTESİ'!$B$4:$H$1164,6,0)))</f>
        <v>ŞANLIURFA-HARRAN ÜNİVERSİTESİ</v>
      </c>
      <c r="G12" s="21"/>
      <c r="H12" s="57">
        <v>5</v>
      </c>
      <c r="I12" s="172" t="s">
        <v>421</v>
      </c>
      <c r="J12" s="210" t="str">
        <f>IF(ISERROR(VLOOKUP(I12,'KAYIT LİSTESİ'!$B$4:$H$1164,2,0)),"",(VLOOKUP(I12,'KAYIT LİSTESİ'!$B$4:$H$1164,2,0)))</f>
        <v>611
689
612
606</v>
      </c>
      <c r="K12" s="208" t="str">
        <f>IF(ISERROR(VLOOKUP(I12,'KAYIT LİSTESİ'!$B$4:$H$1164,4,0)),"",(VLOOKUP(I12,'KAYIT LİSTESİ'!$B$4:$H$1164,4,0)))</f>
        <v>11.5.1993
8.9.1995
4.5.1994
12.5.1995</v>
      </c>
      <c r="L12" s="173" t="str">
        <f>IF(ISERROR(VLOOKUP(I12,'KAYIT LİSTESİ'!$B$4:$H$1164,5,0)),"",(VLOOKUP(I12,'KAYIT LİSTESİ'!$B$4:$H$1164,5,0)))</f>
        <v>KAAN AKALP
ÖZBERK KİRÇKAYA
M.YUSUF KARAHANCI
BATUHAN KÜÇÜK</v>
      </c>
      <c r="M12" s="173" t="str">
        <f>IF(ISERROR(VLOOKUP(I12,'KAYIT LİSTESİ'!$B$4:$H$1164,6,0)),"",(VLOOKUP(I12,'KAYIT LİSTESİ'!$B$4:$H$1164,6,0)))</f>
        <v>BURSA-ULUDAĞ ÜNİVERSİTESİ</v>
      </c>
      <c r="Q12" s="192">
        <v>21544</v>
      </c>
      <c r="R12" s="190">
        <v>89</v>
      </c>
    </row>
    <row r="13" spans="1:18" s="18" customFormat="1" ht="20.25" customHeight="1">
      <c r="A13" s="57">
        <v>6</v>
      </c>
      <c r="B13" s="172" t="s">
        <v>414</v>
      </c>
      <c r="C13" s="210" t="str">
        <f>IF(ISERROR(VLOOKUP(B13,'KAYIT LİSTESİ'!$B$4:$H$1164,2,0)),"",(VLOOKUP(B13,'KAYIT LİSTESİ'!$B$4:$H$1164,2,0)))</f>
        <v/>
      </c>
      <c r="D13" s="208" t="str">
        <f>IF(ISERROR(VLOOKUP(B13,'KAYIT LİSTESİ'!$B$4:$H$1164,4,0)),"",(VLOOKUP(B13,'KAYIT LİSTESİ'!$B$4:$H$1164,4,0)))</f>
        <v/>
      </c>
      <c r="E13" s="173" t="str">
        <f>IF(ISERROR(VLOOKUP(B13,'KAYIT LİSTESİ'!$B$4:$H$1164,5,0)),"",(VLOOKUP(B13,'KAYIT LİSTESİ'!$B$4:$H$1164,5,0)))</f>
        <v/>
      </c>
      <c r="F13" s="173" t="str">
        <f>IF(ISERROR(VLOOKUP(B13,'KAYIT LİSTESİ'!$B$4:$H$1164,6,0)),"",(VLOOKUP(B13,'KAYIT LİSTESİ'!$B$4:$H$1164,6,0)))</f>
        <v/>
      </c>
      <c r="G13" s="21"/>
      <c r="H13" s="57">
        <v>6</v>
      </c>
      <c r="I13" s="172" t="s">
        <v>422</v>
      </c>
      <c r="J13" s="210" t="str">
        <f>IF(ISERROR(VLOOKUP(I13,'KAYIT LİSTESİ'!$B$4:$H$1164,2,0)),"",(VLOOKUP(I13,'KAYIT LİSTESİ'!$B$4:$H$1164,2,0)))</f>
        <v>794
796
802
792</v>
      </c>
      <c r="K13" s="208" t="str">
        <f>IF(ISERROR(VLOOKUP(I13,'KAYIT LİSTESİ'!$B$4:$H$1164,4,0)),"",(VLOOKUP(I13,'KAYIT LİSTESİ'!$B$4:$H$1164,4,0)))</f>
        <v>20.4.1992
25.9.1994
-
17.1.1993</v>
      </c>
      <c r="L13" s="173" t="str">
        <f>IF(ISERROR(VLOOKUP(I13,'KAYIT LİSTESİ'!$B$4:$H$1164,5,0)),"",(VLOOKUP(I13,'KAYIT LİSTESİ'!$B$4:$H$1164,5,0)))</f>
        <v>MEHMET ÖZHAN
MESUT ABA
TEKİN ADSIZ
AYKUT HIZLISOY</v>
      </c>
      <c r="M13" s="173" t="str">
        <f>IF(ISERROR(VLOOKUP(I13,'KAYIT LİSTESİ'!$B$4:$H$1164,6,0)),"",(VLOOKUP(I13,'KAYIT LİSTESİ'!$B$4:$H$1164,6,0)))</f>
        <v>MERSİN-MERSİN ÜNİVERSİTESİ</v>
      </c>
      <c r="Q13" s="192">
        <v>21574</v>
      </c>
      <c r="R13" s="190">
        <v>88</v>
      </c>
    </row>
    <row r="14" spans="1:18" s="18" customFormat="1" ht="20.25" customHeight="1">
      <c r="A14" s="57">
        <v>7</v>
      </c>
      <c r="B14" s="172" t="s">
        <v>415</v>
      </c>
      <c r="C14" s="210" t="str">
        <f>IF(ISERROR(VLOOKUP(B14,'KAYIT LİSTESİ'!$B$4:$H$1164,2,0)),"",(VLOOKUP(B14,'KAYIT LİSTESİ'!$B$4:$H$1164,2,0)))</f>
        <v/>
      </c>
      <c r="D14" s="208" t="str">
        <f>IF(ISERROR(VLOOKUP(B14,'KAYIT LİSTESİ'!$B$4:$H$1164,4,0)),"",(VLOOKUP(B14,'KAYIT LİSTESİ'!$B$4:$H$1164,4,0)))</f>
        <v/>
      </c>
      <c r="E14" s="173" t="str">
        <f>IF(ISERROR(VLOOKUP(B14,'KAYIT LİSTESİ'!$B$4:$H$1164,5,0)),"",(VLOOKUP(B14,'KAYIT LİSTESİ'!$B$4:$H$1164,5,0)))</f>
        <v/>
      </c>
      <c r="F14" s="173" t="str">
        <f>IF(ISERROR(VLOOKUP(B14,'KAYIT LİSTESİ'!$B$4:$H$1164,6,0)),"",(VLOOKUP(B14,'KAYIT LİSTESİ'!$B$4:$H$1164,6,0)))</f>
        <v/>
      </c>
      <c r="G14" s="21"/>
      <c r="H14" s="57">
        <v>7</v>
      </c>
      <c r="I14" s="172" t="s">
        <v>423</v>
      </c>
      <c r="J14" s="210" t="str">
        <f>IF(ISERROR(VLOOKUP(I14,'KAYIT LİSTESİ'!$B$4:$H$1164,2,0)),"",(VLOOKUP(I14,'KAYIT LİSTESİ'!$B$4:$H$1164,2,0)))</f>
        <v/>
      </c>
      <c r="K14" s="208" t="str">
        <f>IF(ISERROR(VLOOKUP(I14,'KAYIT LİSTESİ'!$B$4:$H$1164,4,0)),"",(VLOOKUP(I14,'KAYIT LİSTESİ'!$B$4:$H$1164,4,0)))</f>
        <v/>
      </c>
      <c r="L14" s="173" t="str">
        <f>IF(ISERROR(VLOOKUP(I14,'KAYIT LİSTESİ'!$B$4:$H$1164,5,0)),"",(VLOOKUP(I14,'KAYIT LİSTESİ'!$B$4:$H$1164,5,0)))</f>
        <v/>
      </c>
      <c r="M14" s="173" t="str">
        <f>IF(ISERROR(VLOOKUP(I14,'KAYIT LİSTESİ'!$B$4:$H$1164,6,0)),"",(VLOOKUP(I14,'KAYIT LİSTESİ'!$B$4:$H$1164,6,0)))</f>
        <v/>
      </c>
      <c r="Q14" s="192">
        <v>21604</v>
      </c>
      <c r="R14" s="190">
        <v>87</v>
      </c>
    </row>
    <row r="15" spans="1:18" s="18" customFormat="1" ht="20.25" customHeight="1">
      <c r="A15" s="57">
        <v>8</v>
      </c>
      <c r="B15" s="172" t="s">
        <v>416</v>
      </c>
      <c r="C15" s="210" t="str">
        <f>IF(ISERROR(VLOOKUP(B15,'KAYIT LİSTESİ'!$B$4:$H$1164,2,0)),"",(VLOOKUP(B15,'KAYIT LİSTESİ'!$B$4:$H$1164,2,0)))</f>
        <v/>
      </c>
      <c r="D15" s="208" t="str">
        <f>IF(ISERROR(VLOOKUP(B15,'KAYIT LİSTESİ'!$B$4:$H$1164,4,0)),"",(VLOOKUP(B15,'KAYIT LİSTESİ'!$B$4:$H$1164,4,0)))</f>
        <v/>
      </c>
      <c r="E15" s="173" t="str">
        <f>IF(ISERROR(VLOOKUP(B15,'KAYIT LİSTESİ'!$B$4:$H$1164,5,0)),"",(VLOOKUP(B15,'KAYIT LİSTESİ'!$B$4:$H$1164,5,0)))</f>
        <v/>
      </c>
      <c r="F15" s="173" t="str">
        <f>IF(ISERROR(VLOOKUP(B15,'KAYIT LİSTESİ'!$B$4:$H$1164,6,0)),"",(VLOOKUP(B15,'KAYIT LİSTESİ'!$B$4:$H$1164,6,0)))</f>
        <v/>
      </c>
      <c r="G15" s="21"/>
      <c r="H15" s="57">
        <v>8</v>
      </c>
      <c r="I15" s="172" t="s">
        <v>424</v>
      </c>
      <c r="J15" s="210" t="str">
        <f>IF(ISERROR(VLOOKUP(I15,'KAYIT LİSTESİ'!$B$4:$H$1164,2,0)),"",(VLOOKUP(I15,'KAYIT LİSTESİ'!$B$4:$H$1164,2,0)))</f>
        <v/>
      </c>
      <c r="K15" s="208" t="str">
        <f>IF(ISERROR(VLOOKUP(I15,'KAYIT LİSTESİ'!$B$4:$H$1164,4,0)),"",(VLOOKUP(I15,'KAYIT LİSTESİ'!$B$4:$H$1164,4,0)))</f>
        <v/>
      </c>
      <c r="L15" s="173" t="str">
        <f>IF(ISERROR(VLOOKUP(I15,'KAYIT LİSTESİ'!$B$4:$H$1164,5,0)),"",(VLOOKUP(I15,'KAYIT LİSTESİ'!$B$4:$H$1164,5,0)))</f>
        <v/>
      </c>
      <c r="M15" s="173" t="str">
        <f>IF(ISERROR(VLOOKUP(I15,'KAYIT LİSTESİ'!$B$4:$H$1164,6,0)),"",(VLOOKUP(I15,'KAYIT LİSTESİ'!$B$4:$H$1164,6,0)))</f>
        <v/>
      </c>
      <c r="Q15" s="192">
        <v>21634</v>
      </c>
      <c r="R15" s="190">
        <v>86</v>
      </c>
    </row>
    <row r="16" spans="1:18" s="18" customFormat="1" ht="20.25" customHeight="1">
      <c r="A16" s="57">
        <v>9</v>
      </c>
      <c r="B16" s="172" t="s">
        <v>1351</v>
      </c>
      <c r="C16" s="210" t="str">
        <f>IF(ISERROR(VLOOKUP(B16,'KAYIT LİSTESİ'!$B$4:$H$1164,2,0)),"",(VLOOKUP(B16,'KAYIT LİSTESİ'!$B$4:$H$1164,2,0)))</f>
        <v/>
      </c>
      <c r="D16" s="208" t="str">
        <f>IF(ISERROR(VLOOKUP(B16,'KAYIT LİSTESİ'!$B$4:$H$1164,4,0)),"",(VLOOKUP(B16,'KAYIT LİSTESİ'!$B$4:$H$1164,4,0)))</f>
        <v/>
      </c>
      <c r="E16" s="173" t="str">
        <f>IF(ISERROR(VLOOKUP(B16,'KAYIT LİSTESİ'!$B$4:$H$1164,5,0)),"",(VLOOKUP(B16,'KAYIT LİSTESİ'!$B$4:$H$1164,5,0)))</f>
        <v/>
      </c>
      <c r="F16" s="173" t="str">
        <f>IF(ISERROR(VLOOKUP(B16,'KAYIT LİSTESİ'!$B$4:$H$1164,6,0)),"",(VLOOKUP(B16,'KAYIT LİSTESİ'!$B$4:$H$1164,6,0)))</f>
        <v/>
      </c>
      <c r="G16" s="21"/>
      <c r="H16" s="57">
        <v>9</v>
      </c>
      <c r="I16" s="172" t="s">
        <v>1352</v>
      </c>
      <c r="J16" s="210" t="str">
        <f>IF(ISERROR(VLOOKUP(I16,'KAYIT LİSTESİ'!$B$4:$H$1164,2,0)),"",(VLOOKUP(I16,'KAYIT LİSTESİ'!$B$4:$H$1164,2,0)))</f>
        <v/>
      </c>
      <c r="K16" s="208" t="str">
        <f>IF(ISERROR(VLOOKUP(I16,'KAYIT LİSTESİ'!$B$4:$H$1164,4,0)),"",(VLOOKUP(I16,'KAYIT LİSTESİ'!$B$4:$H$1164,4,0)))</f>
        <v/>
      </c>
      <c r="L16" s="173" t="str">
        <f>IF(ISERROR(VLOOKUP(I16,'KAYIT LİSTESİ'!$B$4:$H$1164,5,0)),"",(VLOOKUP(I16,'KAYIT LİSTESİ'!$B$4:$H$1164,5,0)))</f>
        <v/>
      </c>
      <c r="M16" s="173" t="str">
        <f>IF(ISERROR(VLOOKUP(I16,'KAYIT LİSTESİ'!$B$4:$H$1164,6,0)),"",(VLOOKUP(I16,'KAYIT LİSTESİ'!$B$4:$H$1164,6,0)))</f>
        <v/>
      </c>
      <c r="Q16" s="192">
        <v>21664</v>
      </c>
      <c r="R16" s="190">
        <v>85</v>
      </c>
    </row>
    <row r="17" spans="1:18" s="18" customFormat="1" ht="20.25" customHeight="1">
      <c r="A17" s="57">
        <v>10</v>
      </c>
      <c r="B17" s="172" t="s">
        <v>1353</v>
      </c>
      <c r="C17" s="210" t="str">
        <f>IF(ISERROR(VLOOKUP(B17,'KAYIT LİSTESİ'!$B$4:$H$1164,2,0)),"",(VLOOKUP(B17,'KAYIT LİSTESİ'!$B$4:$H$1164,2,0)))</f>
        <v/>
      </c>
      <c r="D17" s="208" t="str">
        <f>IF(ISERROR(VLOOKUP(B17,'KAYIT LİSTESİ'!$B$4:$H$1164,4,0)),"",(VLOOKUP(B17,'KAYIT LİSTESİ'!$B$4:$H$1164,4,0)))</f>
        <v/>
      </c>
      <c r="E17" s="173" t="str">
        <f>IF(ISERROR(VLOOKUP(B17,'KAYIT LİSTESİ'!$B$4:$H$1164,5,0)),"",(VLOOKUP(B17,'KAYIT LİSTESİ'!$B$4:$H$1164,5,0)))</f>
        <v/>
      </c>
      <c r="F17" s="173" t="str">
        <f>IF(ISERROR(VLOOKUP(B17,'KAYIT LİSTESİ'!$B$4:$H$1164,6,0)),"",(VLOOKUP(B17,'KAYIT LİSTESİ'!$B$4:$H$1164,6,0)))</f>
        <v/>
      </c>
      <c r="G17" s="21"/>
      <c r="H17" s="57">
        <v>10</v>
      </c>
      <c r="I17" s="172" t="s">
        <v>1354</v>
      </c>
      <c r="J17" s="210" t="str">
        <f>IF(ISERROR(VLOOKUP(I17,'KAYIT LİSTESİ'!$B$4:$H$1164,2,0)),"",(VLOOKUP(I17,'KAYIT LİSTESİ'!$B$4:$H$1164,2,0)))</f>
        <v/>
      </c>
      <c r="K17" s="208" t="str">
        <f>IF(ISERROR(VLOOKUP(I17,'KAYIT LİSTESİ'!$B$4:$H$1164,4,0)),"",(VLOOKUP(I17,'KAYIT LİSTESİ'!$B$4:$H$1164,4,0)))</f>
        <v/>
      </c>
      <c r="L17" s="173" t="str">
        <f>IF(ISERROR(VLOOKUP(I17,'KAYIT LİSTESİ'!$B$4:$H$1164,5,0)),"",(VLOOKUP(I17,'KAYIT LİSTESİ'!$B$4:$H$1164,5,0)))</f>
        <v/>
      </c>
      <c r="M17" s="173" t="str">
        <f>IF(ISERROR(VLOOKUP(I17,'KAYIT LİSTESİ'!$B$4:$H$1164,6,0)),"",(VLOOKUP(I17,'KAYIT LİSTESİ'!$B$4:$H$1164,6,0)))</f>
        <v/>
      </c>
      <c r="Q17" s="192">
        <v>21694</v>
      </c>
      <c r="R17" s="190">
        <v>84</v>
      </c>
    </row>
    <row r="18" spans="1:18" s="18" customFormat="1" ht="20.25" customHeight="1">
      <c r="A18" s="57">
        <v>11</v>
      </c>
      <c r="B18" s="172" t="s">
        <v>1355</v>
      </c>
      <c r="C18" s="210" t="str">
        <f>IF(ISERROR(VLOOKUP(B18,'KAYIT LİSTESİ'!$B$4:$H$1164,2,0)),"",(VLOOKUP(B18,'KAYIT LİSTESİ'!$B$4:$H$1164,2,0)))</f>
        <v/>
      </c>
      <c r="D18" s="208" t="str">
        <f>IF(ISERROR(VLOOKUP(B18,'KAYIT LİSTESİ'!$B$4:$H$1164,4,0)),"",(VLOOKUP(B18,'KAYIT LİSTESİ'!$B$4:$H$1164,4,0)))</f>
        <v/>
      </c>
      <c r="E18" s="173" t="str">
        <f>IF(ISERROR(VLOOKUP(B18,'KAYIT LİSTESİ'!$B$4:$H$1164,5,0)),"",(VLOOKUP(B18,'KAYIT LİSTESİ'!$B$4:$H$1164,5,0)))</f>
        <v/>
      </c>
      <c r="F18" s="173" t="str">
        <f>IF(ISERROR(VLOOKUP(B18,'KAYIT LİSTESİ'!$B$4:$H$1164,6,0)),"",(VLOOKUP(B18,'KAYIT LİSTESİ'!$B$4:$H$1164,6,0)))</f>
        <v/>
      </c>
      <c r="G18" s="21"/>
      <c r="H18" s="57">
        <v>11</v>
      </c>
      <c r="I18" s="172" t="s">
        <v>1356</v>
      </c>
      <c r="J18" s="210" t="str">
        <f>IF(ISERROR(VLOOKUP(I18,'KAYIT LİSTESİ'!$B$4:$H$1164,2,0)),"",(VLOOKUP(I18,'KAYIT LİSTESİ'!$B$4:$H$1164,2,0)))</f>
        <v/>
      </c>
      <c r="K18" s="208" t="str">
        <f>IF(ISERROR(VLOOKUP(I18,'KAYIT LİSTESİ'!$B$4:$H$1164,4,0)),"",(VLOOKUP(I18,'KAYIT LİSTESİ'!$B$4:$H$1164,4,0)))</f>
        <v/>
      </c>
      <c r="L18" s="173" t="str">
        <f>IF(ISERROR(VLOOKUP(I18,'KAYIT LİSTESİ'!$B$4:$H$1164,5,0)),"",(VLOOKUP(I18,'KAYIT LİSTESİ'!$B$4:$H$1164,5,0)))</f>
        <v/>
      </c>
      <c r="M18" s="173" t="str">
        <f>IF(ISERROR(VLOOKUP(I18,'KAYIT LİSTESİ'!$B$4:$H$1164,6,0)),"",(VLOOKUP(I18,'KAYIT LİSTESİ'!$B$4:$H$1164,6,0)))</f>
        <v/>
      </c>
      <c r="Q18" s="192">
        <v>21724</v>
      </c>
      <c r="R18" s="190">
        <v>83</v>
      </c>
    </row>
    <row r="19" spans="1:18" s="18" customFormat="1" ht="20.25" customHeight="1">
      <c r="A19" s="57">
        <v>12</v>
      </c>
      <c r="B19" s="172" t="s">
        <v>1357</v>
      </c>
      <c r="C19" s="210" t="str">
        <f>IF(ISERROR(VLOOKUP(B19,'KAYIT LİSTESİ'!$B$4:$H$1164,2,0)),"",(VLOOKUP(B19,'KAYIT LİSTESİ'!$B$4:$H$1164,2,0)))</f>
        <v/>
      </c>
      <c r="D19" s="208" t="str">
        <f>IF(ISERROR(VLOOKUP(B19,'KAYIT LİSTESİ'!$B$4:$H$1164,4,0)),"",(VLOOKUP(B19,'KAYIT LİSTESİ'!$B$4:$H$1164,4,0)))</f>
        <v/>
      </c>
      <c r="E19" s="173" t="str">
        <f>IF(ISERROR(VLOOKUP(B19,'KAYIT LİSTESİ'!$B$4:$H$1164,5,0)),"",(VLOOKUP(B19,'KAYIT LİSTESİ'!$B$4:$H$1164,5,0)))</f>
        <v/>
      </c>
      <c r="F19" s="173" t="str">
        <f>IF(ISERROR(VLOOKUP(B19,'KAYIT LİSTESİ'!$B$4:$H$1164,6,0)),"",(VLOOKUP(B19,'KAYIT LİSTESİ'!$B$4:$H$1164,6,0)))</f>
        <v/>
      </c>
      <c r="G19" s="21"/>
      <c r="H19" s="57">
        <v>12</v>
      </c>
      <c r="I19" s="172" t="s">
        <v>1358</v>
      </c>
      <c r="J19" s="210" t="str">
        <f>IF(ISERROR(VLOOKUP(I19,'KAYIT LİSTESİ'!$B$4:$H$1164,2,0)),"",(VLOOKUP(I19,'KAYIT LİSTESİ'!$B$4:$H$1164,2,0)))</f>
        <v/>
      </c>
      <c r="K19" s="208" t="str">
        <f>IF(ISERROR(VLOOKUP(I19,'KAYIT LİSTESİ'!$B$4:$H$1164,4,0)),"",(VLOOKUP(I19,'KAYIT LİSTESİ'!$B$4:$H$1164,4,0)))</f>
        <v/>
      </c>
      <c r="L19" s="173" t="str">
        <f>IF(ISERROR(VLOOKUP(I19,'KAYIT LİSTESİ'!$B$4:$H$1164,5,0)),"",(VLOOKUP(I19,'KAYIT LİSTESİ'!$B$4:$H$1164,5,0)))</f>
        <v/>
      </c>
      <c r="M19" s="173" t="str">
        <f>IF(ISERROR(VLOOKUP(I19,'KAYIT LİSTESİ'!$B$4:$H$1164,6,0)),"",(VLOOKUP(I19,'KAYIT LİSTESİ'!$B$4:$H$1164,6,0)))</f>
        <v/>
      </c>
      <c r="Q19" s="192">
        <v>21754</v>
      </c>
      <c r="R19" s="190">
        <v>82</v>
      </c>
    </row>
    <row r="20" spans="1:18" s="18" customFormat="1" ht="20.25" customHeight="1">
      <c r="A20" s="57">
        <v>13</v>
      </c>
      <c r="B20" s="172" t="s">
        <v>1359</v>
      </c>
      <c r="C20" s="210" t="str">
        <f>IF(ISERROR(VLOOKUP(B20,'KAYIT LİSTESİ'!$B$4:$H$1164,2,0)),"",(VLOOKUP(B20,'KAYIT LİSTESİ'!$B$4:$H$1164,2,0)))</f>
        <v/>
      </c>
      <c r="D20" s="208" t="str">
        <f>IF(ISERROR(VLOOKUP(B20,'KAYIT LİSTESİ'!$B$4:$H$1164,4,0)),"",(VLOOKUP(B20,'KAYIT LİSTESİ'!$B$4:$H$1164,4,0)))</f>
        <v/>
      </c>
      <c r="E20" s="173" t="str">
        <f>IF(ISERROR(VLOOKUP(B20,'KAYIT LİSTESİ'!$B$4:$H$1164,5,0)),"",(VLOOKUP(B20,'KAYIT LİSTESİ'!$B$4:$H$1164,5,0)))</f>
        <v/>
      </c>
      <c r="F20" s="173" t="str">
        <f>IF(ISERROR(VLOOKUP(B20,'KAYIT LİSTESİ'!$B$4:$H$1164,6,0)),"",(VLOOKUP(B20,'KAYIT LİSTESİ'!$B$4:$H$1164,6,0)))</f>
        <v/>
      </c>
      <c r="G20" s="21"/>
      <c r="H20" s="57">
        <v>13</v>
      </c>
      <c r="I20" s="172" t="s">
        <v>1360</v>
      </c>
      <c r="J20" s="210" t="str">
        <f>IF(ISERROR(VLOOKUP(I20,'KAYIT LİSTESİ'!$B$4:$H$1164,2,0)),"",(VLOOKUP(I20,'KAYIT LİSTESİ'!$B$4:$H$1164,2,0)))</f>
        <v/>
      </c>
      <c r="K20" s="208" t="str">
        <f>IF(ISERROR(VLOOKUP(I20,'KAYIT LİSTESİ'!$B$4:$H$1164,4,0)),"",(VLOOKUP(I20,'KAYIT LİSTESİ'!$B$4:$H$1164,4,0)))</f>
        <v/>
      </c>
      <c r="L20" s="173" t="str">
        <f>IF(ISERROR(VLOOKUP(I20,'KAYIT LİSTESİ'!$B$4:$H$1164,5,0)),"",(VLOOKUP(I20,'KAYIT LİSTESİ'!$B$4:$H$1164,5,0)))</f>
        <v/>
      </c>
      <c r="M20" s="173" t="str">
        <f>IF(ISERROR(VLOOKUP(I20,'KAYIT LİSTESİ'!$B$4:$H$1164,6,0)),"",(VLOOKUP(I20,'KAYIT LİSTESİ'!$B$4:$H$1164,6,0)))</f>
        <v/>
      </c>
      <c r="Q20" s="192">
        <v>21794</v>
      </c>
      <c r="R20" s="190">
        <v>81</v>
      </c>
    </row>
    <row r="21" spans="1:18" s="18" customFormat="1" ht="20.25" customHeight="1">
      <c r="A21" s="57">
        <v>14</v>
      </c>
      <c r="B21" s="172" t="s">
        <v>1361</v>
      </c>
      <c r="C21" s="210" t="str">
        <f>IF(ISERROR(VLOOKUP(B21,'KAYIT LİSTESİ'!$B$4:$H$1164,2,0)),"",(VLOOKUP(B21,'KAYIT LİSTESİ'!$B$4:$H$1164,2,0)))</f>
        <v/>
      </c>
      <c r="D21" s="208" t="str">
        <f>IF(ISERROR(VLOOKUP(B21,'KAYIT LİSTESİ'!$B$4:$H$1164,4,0)),"",(VLOOKUP(B21,'KAYIT LİSTESİ'!$B$4:$H$1164,4,0)))</f>
        <v/>
      </c>
      <c r="E21" s="173" t="str">
        <f>IF(ISERROR(VLOOKUP(B21,'KAYIT LİSTESİ'!$B$4:$H$1164,5,0)),"",(VLOOKUP(B21,'KAYIT LİSTESİ'!$B$4:$H$1164,5,0)))</f>
        <v/>
      </c>
      <c r="F21" s="173" t="str">
        <f>IF(ISERROR(VLOOKUP(B21,'KAYIT LİSTESİ'!$B$4:$H$1164,6,0)),"",(VLOOKUP(B21,'KAYIT LİSTESİ'!$B$4:$H$1164,6,0)))</f>
        <v/>
      </c>
      <c r="G21" s="21"/>
      <c r="H21" s="57">
        <v>14</v>
      </c>
      <c r="I21" s="172" t="s">
        <v>1362</v>
      </c>
      <c r="J21" s="210" t="str">
        <f>IF(ISERROR(VLOOKUP(I21,'KAYIT LİSTESİ'!$B$4:$H$1164,2,0)),"",(VLOOKUP(I21,'KAYIT LİSTESİ'!$B$4:$H$1164,2,0)))</f>
        <v/>
      </c>
      <c r="K21" s="208" t="str">
        <f>IF(ISERROR(VLOOKUP(I21,'KAYIT LİSTESİ'!$B$4:$H$1164,4,0)),"",(VLOOKUP(I21,'KAYIT LİSTESİ'!$B$4:$H$1164,4,0)))</f>
        <v/>
      </c>
      <c r="L21" s="173" t="str">
        <f>IF(ISERROR(VLOOKUP(I21,'KAYIT LİSTESİ'!$B$4:$H$1164,5,0)),"",(VLOOKUP(I21,'KAYIT LİSTESİ'!$B$4:$H$1164,5,0)))</f>
        <v/>
      </c>
      <c r="M21" s="173" t="str">
        <f>IF(ISERROR(VLOOKUP(I21,'KAYIT LİSTESİ'!$B$4:$H$1164,6,0)),"",(VLOOKUP(I21,'KAYIT LİSTESİ'!$B$4:$H$1164,6,0)))</f>
        <v/>
      </c>
      <c r="Q21" s="192">
        <v>21824</v>
      </c>
      <c r="R21" s="190">
        <v>80</v>
      </c>
    </row>
    <row r="22" spans="1:18" s="18" customFormat="1" ht="20.25" customHeight="1">
      <c r="A22" s="57">
        <v>15</v>
      </c>
      <c r="B22" s="172" t="s">
        <v>1363</v>
      </c>
      <c r="C22" s="210" t="str">
        <f>IF(ISERROR(VLOOKUP(B22,'KAYIT LİSTESİ'!$B$4:$H$1164,2,0)),"",(VLOOKUP(B22,'KAYIT LİSTESİ'!$B$4:$H$1164,2,0)))</f>
        <v/>
      </c>
      <c r="D22" s="208" t="str">
        <f>IF(ISERROR(VLOOKUP(B22,'KAYIT LİSTESİ'!$B$4:$H$1164,4,0)),"",(VLOOKUP(B22,'KAYIT LİSTESİ'!$B$4:$H$1164,4,0)))</f>
        <v/>
      </c>
      <c r="E22" s="173" t="str">
        <f>IF(ISERROR(VLOOKUP(B22,'KAYIT LİSTESİ'!$B$4:$H$1164,5,0)),"",(VLOOKUP(B22,'KAYIT LİSTESİ'!$B$4:$H$1164,5,0)))</f>
        <v/>
      </c>
      <c r="F22" s="173" t="str">
        <f>IF(ISERROR(VLOOKUP(B22,'KAYIT LİSTESİ'!$B$4:$H$1164,6,0)),"",(VLOOKUP(B22,'KAYIT LİSTESİ'!$B$4:$H$1164,6,0)))</f>
        <v/>
      </c>
      <c r="G22" s="21"/>
      <c r="H22" s="57">
        <v>15</v>
      </c>
      <c r="I22" s="172" t="s">
        <v>1364</v>
      </c>
      <c r="J22" s="210" t="str">
        <f>IF(ISERROR(VLOOKUP(I22,'KAYIT LİSTESİ'!$B$4:$H$1164,2,0)),"",(VLOOKUP(I22,'KAYIT LİSTESİ'!$B$4:$H$1164,2,0)))</f>
        <v/>
      </c>
      <c r="K22" s="208" t="str">
        <f>IF(ISERROR(VLOOKUP(I22,'KAYIT LİSTESİ'!$B$4:$H$1164,4,0)),"",(VLOOKUP(I22,'KAYIT LİSTESİ'!$B$4:$H$1164,4,0)))</f>
        <v/>
      </c>
      <c r="L22" s="173" t="str">
        <f>IF(ISERROR(VLOOKUP(I22,'KAYIT LİSTESİ'!$B$4:$H$1164,5,0)),"",(VLOOKUP(I22,'KAYIT LİSTESİ'!$B$4:$H$1164,5,0)))</f>
        <v/>
      </c>
      <c r="M22" s="173" t="str">
        <f>IF(ISERROR(VLOOKUP(I22,'KAYIT LİSTESİ'!$B$4:$H$1164,6,0)),"",(VLOOKUP(I22,'KAYIT LİSTESİ'!$B$4:$H$1164,6,0)))</f>
        <v/>
      </c>
      <c r="Q22" s="192">
        <v>21854</v>
      </c>
      <c r="R22" s="190">
        <v>79</v>
      </c>
    </row>
    <row r="23" spans="1:18" s="18" customFormat="1" ht="20.25" customHeight="1">
      <c r="A23" s="57">
        <v>16</v>
      </c>
      <c r="B23" s="172" t="s">
        <v>1365</v>
      </c>
      <c r="C23" s="210" t="str">
        <f>IF(ISERROR(VLOOKUP(B23,'KAYIT LİSTESİ'!$B$4:$H$1164,2,0)),"",(VLOOKUP(B23,'KAYIT LİSTESİ'!$B$4:$H$1164,2,0)))</f>
        <v/>
      </c>
      <c r="D23" s="208" t="str">
        <f>IF(ISERROR(VLOOKUP(B23,'KAYIT LİSTESİ'!$B$4:$H$1164,4,0)),"",(VLOOKUP(B23,'KAYIT LİSTESİ'!$B$4:$H$1164,4,0)))</f>
        <v/>
      </c>
      <c r="E23" s="173" t="str">
        <f>IF(ISERROR(VLOOKUP(B23,'KAYIT LİSTESİ'!$B$4:$H$1164,5,0)),"",(VLOOKUP(B23,'KAYIT LİSTESİ'!$B$4:$H$1164,5,0)))</f>
        <v/>
      </c>
      <c r="F23" s="173" t="str">
        <f>IF(ISERROR(VLOOKUP(B23,'KAYIT LİSTESİ'!$B$4:$H$1164,6,0)),"",(VLOOKUP(B23,'KAYIT LİSTESİ'!$B$4:$H$1164,6,0)))</f>
        <v/>
      </c>
      <c r="G23" s="21"/>
      <c r="H23" s="57">
        <v>16</v>
      </c>
      <c r="I23" s="172" t="s">
        <v>1366</v>
      </c>
      <c r="J23" s="210" t="str">
        <f>IF(ISERROR(VLOOKUP(I23,'KAYIT LİSTESİ'!$B$4:$H$1164,2,0)),"",(VLOOKUP(I23,'KAYIT LİSTESİ'!$B$4:$H$1164,2,0)))</f>
        <v/>
      </c>
      <c r="K23" s="208" t="str">
        <f>IF(ISERROR(VLOOKUP(I23,'KAYIT LİSTESİ'!$B$4:$H$1164,4,0)),"",(VLOOKUP(I23,'KAYIT LİSTESİ'!$B$4:$H$1164,4,0)))</f>
        <v/>
      </c>
      <c r="L23" s="173" t="str">
        <f>IF(ISERROR(VLOOKUP(I23,'KAYIT LİSTESİ'!$B$4:$H$1164,5,0)),"",(VLOOKUP(I23,'KAYIT LİSTESİ'!$B$4:$H$1164,5,0)))</f>
        <v/>
      </c>
      <c r="M23" s="173" t="str">
        <f>IF(ISERROR(VLOOKUP(I23,'KAYIT LİSTESİ'!$B$4:$H$1164,6,0)),"",(VLOOKUP(I23,'KAYIT LİSTESİ'!$B$4:$H$1164,6,0)))</f>
        <v/>
      </c>
      <c r="Q23" s="192">
        <v>21894</v>
      </c>
      <c r="R23" s="190">
        <v>78</v>
      </c>
    </row>
    <row r="24" spans="1:18" s="18" customFormat="1" ht="20.25" customHeight="1">
      <c r="A24" s="57">
        <v>17</v>
      </c>
      <c r="B24" s="172" t="s">
        <v>1367</v>
      </c>
      <c r="C24" s="210" t="str">
        <f>IF(ISERROR(VLOOKUP(B24,'KAYIT LİSTESİ'!$B$4:$H$1164,2,0)),"",(VLOOKUP(B24,'KAYIT LİSTESİ'!$B$4:$H$1164,2,0)))</f>
        <v/>
      </c>
      <c r="D24" s="208" t="str">
        <f>IF(ISERROR(VLOOKUP(B24,'KAYIT LİSTESİ'!$B$4:$H$1164,4,0)),"",(VLOOKUP(B24,'KAYIT LİSTESİ'!$B$4:$H$1164,4,0)))</f>
        <v/>
      </c>
      <c r="E24" s="173" t="str">
        <f>IF(ISERROR(VLOOKUP(B24,'KAYIT LİSTESİ'!$B$4:$H$1164,5,0)),"",(VLOOKUP(B24,'KAYIT LİSTESİ'!$B$4:$H$1164,5,0)))</f>
        <v/>
      </c>
      <c r="F24" s="173" t="str">
        <f>IF(ISERROR(VLOOKUP(B24,'KAYIT LİSTESİ'!$B$4:$H$1164,6,0)),"",(VLOOKUP(B24,'KAYIT LİSTESİ'!$B$4:$H$1164,6,0)))</f>
        <v/>
      </c>
      <c r="G24" s="21"/>
      <c r="H24" s="57">
        <v>17</v>
      </c>
      <c r="I24" s="172" t="s">
        <v>1368</v>
      </c>
      <c r="J24" s="210" t="str">
        <f>IF(ISERROR(VLOOKUP(I24,'KAYIT LİSTESİ'!$B$4:$H$1164,2,0)),"",(VLOOKUP(I24,'KAYIT LİSTESİ'!$B$4:$H$1164,2,0)))</f>
        <v/>
      </c>
      <c r="K24" s="208" t="str">
        <f>IF(ISERROR(VLOOKUP(I24,'KAYIT LİSTESİ'!$B$4:$H$1164,4,0)),"",(VLOOKUP(I24,'KAYIT LİSTESİ'!$B$4:$H$1164,4,0)))</f>
        <v/>
      </c>
      <c r="L24" s="173" t="str">
        <f>IF(ISERROR(VLOOKUP(I24,'KAYIT LİSTESİ'!$B$4:$H$1164,5,0)),"",(VLOOKUP(I24,'KAYIT LİSTESİ'!$B$4:$H$1164,5,0)))</f>
        <v/>
      </c>
      <c r="M24" s="173" t="str">
        <f>IF(ISERROR(VLOOKUP(I24,'KAYIT LİSTESİ'!$B$4:$H$1164,6,0)),"",(VLOOKUP(I24,'KAYIT LİSTESİ'!$B$4:$H$1164,6,0)))</f>
        <v/>
      </c>
      <c r="Q24" s="192">
        <v>21934</v>
      </c>
      <c r="R24" s="190">
        <v>77</v>
      </c>
    </row>
    <row r="25" spans="1:18" s="18" customFormat="1" ht="20.25" customHeight="1">
      <c r="A25" s="57">
        <v>18</v>
      </c>
      <c r="B25" s="172" t="s">
        <v>1369</v>
      </c>
      <c r="C25" s="210" t="str">
        <f>IF(ISERROR(VLOOKUP(B25,'KAYIT LİSTESİ'!$B$4:$H$1164,2,0)),"",(VLOOKUP(B25,'KAYIT LİSTESİ'!$B$4:$H$1164,2,0)))</f>
        <v/>
      </c>
      <c r="D25" s="208" t="str">
        <f>IF(ISERROR(VLOOKUP(B25,'KAYIT LİSTESİ'!$B$4:$H$1164,4,0)),"",(VLOOKUP(B25,'KAYIT LİSTESİ'!$B$4:$H$1164,4,0)))</f>
        <v/>
      </c>
      <c r="E25" s="173" t="str">
        <f>IF(ISERROR(VLOOKUP(B25,'KAYIT LİSTESİ'!$B$4:$H$1164,5,0)),"",(VLOOKUP(B25,'KAYIT LİSTESİ'!$B$4:$H$1164,5,0)))</f>
        <v/>
      </c>
      <c r="F25" s="173" t="str">
        <f>IF(ISERROR(VLOOKUP(B25,'KAYIT LİSTESİ'!$B$4:$H$1164,6,0)),"",(VLOOKUP(B25,'KAYIT LİSTESİ'!$B$4:$H$1164,6,0)))</f>
        <v/>
      </c>
      <c r="G25" s="21"/>
      <c r="H25" s="57">
        <v>18</v>
      </c>
      <c r="I25" s="172" t="s">
        <v>1370</v>
      </c>
      <c r="J25" s="210" t="str">
        <f>IF(ISERROR(VLOOKUP(I25,'KAYIT LİSTESİ'!$B$4:$H$1164,2,0)),"",(VLOOKUP(I25,'KAYIT LİSTESİ'!$B$4:$H$1164,2,0)))</f>
        <v/>
      </c>
      <c r="K25" s="208" t="str">
        <f>IF(ISERROR(VLOOKUP(I25,'KAYIT LİSTESİ'!$B$4:$H$1164,4,0)),"",(VLOOKUP(I25,'KAYIT LİSTESİ'!$B$4:$H$1164,4,0)))</f>
        <v/>
      </c>
      <c r="L25" s="173" t="str">
        <f>IF(ISERROR(VLOOKUP(I25,'KAYIT LİSTESİ'!$B$4:$H$1164,5,0)),"",(VLOOKUP(I25,'KAYIT LİSTESİ'!$B$4:$H$1164,5,0)))</f>
        <v/>
      </c>
      <c r="M25" s="173" t="str">
        <f>IF(ISERROR(VLOOKUP(I25,'KAYIT LİSTESİ'!$B$4:$H$1164,6,0)),"",(VLOOKUP(I25,'KAYIT LİSTESİ'!$B$4:$H$1164,6,0)))</f>
        <v/>
      </c>
      <c r="Q25" s="192">
        <v>21974</v>
      </c>
      <c r="R25" s="190">
        <v>76</v>
      </c>
    </row>
    <row r="26" spans="1:18" s="18" customFormat="1" ht="20.25" customHeight="1">
      <c r="A26" s="57">
        <v>19</v>
      </c>
      <c r="B26" s="172" t="s">
        <v>1371</v>
      </c>
      <c r="C26" s="210" t="str">
        <f>IF(ISERROR(VLOOKUP(B26,'KAYIT LİSTESİ'!$B$4:$H$1164,2,0)),"",(VLOOKUP(B26,'KAYIT LİSTESİ'!$B$4:$H$1164,2,0)))</f>
        <v/>
      </c>
      <c r="D26" s="208" t="str">
        <f>IF(ISERROR(VLOOKUP(B26,'KAYIT LİSTESİ'!$B$4:$H$1164,4,0)),"",(VLOOKUP(B26,'KAYIT LİSTESİ'!$B$4:$H$1164,4,0)))</f>
        <v/>
      </c>
      <c r="E26" s="173" t="str">
        <f>IF(ISERROR(VLOOKUP(B26,'KAYIT LİSTESİ'!$B$4:$H$1164,5,0)),"",(VLOOKUP(B26,'KAYIT LİSTESİ'!$B$4:$H$1164,5,0)))</f>
        <v/>
      </c>
      <c r="F26" s="173" t="str">
        <f>IF(ISERROR(VLOOKUP(B26,'KAYIT LİSTESİ'!$B$4:$H$1164,6,0)),"",(VLOOKUP(B26,'KAYIT LİSTESİ'!$B$4:$H$1164,6,0)))</f>
        <v/>
      </c>
      <c r="H26" s="57">
        <v>19</v>
      </c>
      <c r="I26" s="172" t="s">
        <v>1372</v>
      </c>
      <c r="J26" s="210" t="str">
        <f>IF(ISERROR(VLOOKUP(I26,'KAYIT LİSTESİ'!$B$4:$H$1164,2,0)),"",(VLOOKUP(I26,'KAYIT LİSTESİ'!$B$4:$H$1164,2,0)))</f>
        <v/>
      </c>
      <c r="K26" s="208" t="str">
        <f>IF(ISERROR(VLOOKUP(I26,'KAYIT LİSTESİ'!$B$4:$H$1164,4,0)),"",(VLOOKUP(I26,'KAYIT LİSTESİ'!$B$4:$H$1164,4,0)))</f>
        <v/>
      </c>
      <c r="L26" s="173" t="str">
        <f>IF(ISERROR(VLOOKUP(I26,'KAYIT LİSTESİ'!$B$4:$H$1164,5,0)),"",(VLOOKUP(I26,'KAYIT LİSTESİ'!$B$4:$H$1164,5,0)))</f>
        <v/>
      </c>
      <c r="M26" s="173" t="str">
        <f>IF(ISERROR(VLOOKUP(I26,'KAYIT LİSTESİ'!$B$4:$H$1164,6,0)),"",(VLOOKUP(I26,'KAYIT LİSTESİ'!$B$4:$H$1164,6,0)))</f>
        <v/>
      </c>
      <c r="Q26" s="192">
        <v>21364</v>
      </c>
      <c r="R26" s="190">
        <v>95</v>
      </c>
    </row>
    <row r="27" spans="1:18" ht="20.25" customHeight="1">
      <c r="A27" s="57">
        <v>20</v>
      </c>
      <c r="B27" s="172" t="s">
        <v>1373</v>
      </c>
      <c r="C27" s="210" t="str">
        <f>IF(ISERROR(VLOOKUP(B27,'KAYIT LİSTESİ'!$B$4:$H$1164,2,0)),"",(VLOOKUP(B27,'KAYIT LİSTESİ'!$B$4:$H$1164,2,0)))</f>
        <v/>
      </c>
      <c r="D27" s="208" t="str">
        <f>IF(ISERROR(VLOOKUP(B27,'KAYIT LİSTESİ'!$B$4:$H$1164,4,0)),"",(VLOOKUP(B27,'KAYIT LİSTESİ'!$B$4:$H$1164,4,0)))</f>
        <v/>
      </c>
      <c r="E27" s="173" t="str">
        <f>IF(ISERROR(VLOOKUP(B27,'KAYIT LİSTESİ'!$B$4:$H$1164,5,0)),"",(VLOOKUP(B27,'KAYIT LİSTESİ'!$B$4:$H$1164,5,0)))</f>
        <v/>
      </c>
      <c r="F27" s="173" t="str">
        <f>IF(ISERROR(VLOOKUP(B27,'KAYIT LİSTESİ'!$B$4:$H$1164,6,0)),"",(VLOOKUP(B27,'KAYIT LİSTESİ'!$B$4:$H$1164,6,0)))</f>
        <v/>
      </c>
      <c r="G27" s="19"/>
      <c r="H27" s="57">
        <v>20</v>
      </c>
      <c r="I27" s="172" t="s">
        <v>1374</v>
      </c>
      <c r="J27" s="210" t="str">
        <f>IF(ISERROR(VLOOKUP(I27,'KAYIT LİSTESİ'!$B$4:$H$1164,2,0)),"",(VLOOKUP(I27,'KAYIT LİSTESİ'!$B$4:$H$1164,2,0)))</f>
        <v/>
      </c>
      <c r="K27" s="208" t="str">
        <f>IF(ISERROR(VLOOKUP(I27,'KAYIT LİSTESİ'!$B$4:$H$1164,4,0)),"",(VLOOKUP(I27,'KAYIT LİSTESİ'!$B$4:$H$1164,4,0)))</f>
        <v/>
      </c>
      <c r="L27" s="173" t="str">
        <f>IF(ISERROR(VLOOKUP(I27,'KAYIT LİSTESİ'!$B$4:$H$1164,5,0)),"",(VLOOKUP(I27,'KAYIT LİSTESİ'!$B$4:$H$1164,5,0)))</f>
        <v/>
      </c>
      <c r="M27" s="173" t="str">
        <f>IF(ISERROR(VLOOKUP(I27,'KAYIT LİSTESİ'!$B$4:$H$1164,6,0)),"",(VLOOKUP(I27,'KAYIT LİSTESİ'!$B$4:$H$1164,6,0)))</f>
        <v/>
      </c>
      <c r="Q27" s="192">
        <v>21394</v>
      </c>
      <c r="R27" s="190">
        <v>94</v>
      </c>
    </row>
    <row r="28" spans="1:18" s="18" customFormat="1" ht="20.25" customHeight="1">
      <c r="A28" s="57">
        <v>21</v>
      </c>
      <c r="B28" s="172" t="s">
        <v>1375</v>
      </c>
      <c r="C28" s="210" t="str">
        <f>IF(ISERROR(VLOOKUP(B28,'KAYIT LİSTESİ'!$B$4:$H$1164,2,0)),"",(VLOOKUP(B28,'KAYIT LİSTESİ'!$B$4:$H$1164,2,0)))</f>
        <v/>
      </c>
      <c r="D28" s="208" t="str">
        <f>IF(ISERROR(VLOOKUP(B28,'KAYIT LİSTESİ'!$B$4:$H$1164,4,0)),"",(VLOOKUP(B28,'KAYIT LİSTESİ'!$B$4:$H$1164,4,0)))</f>
        <v/>
      </c>
      <c r="E28" s="173" t="str">
        <f>IF(ISERROR(VLOOKUP(B28,'KAYIT LİSTESİ'!$B$4:$H$1164,5,0)),"",(VLOOKUP(B28,'KAYIT LİSTESİ'!$B$4:$H$1164,5,0)))</f>
        <v/>
      </c>
      <c r="F28" s="173" t="str">
        <f>IF(ISERROR(VLOOKUP(B28,'KAYIT LİSTESİ'!$B$4:$H$1164,6,0)),"",(VLOOKUP(B28,'KAYIT LİSTESİ'!$B$4:$H$1164,6,0)))</f>
        <v/>
      </c>
      <c r="G28" s="21"/>
      <c r="H28" s="57">
        <v>21</v>
      </c>
      <c r="I28" s="172" t="s">
        <v>1376</v>
      </c>
      <c r="J28" s="210" t="str">
        <f>IF(ISERROR(VLOOKUP(I28,'KAYIT LİSTESİ'!$B$4:$H$1164,2,0)),"",(VLOOKUP(I28,'KAYIT LİSTESİ'!$B$4:$H$1164,2,0)))</f>
        <v/>
      </c>
      <c r="K28" s="208" t="str">
        <f>IF(ISERROR(VLOOKUP(I28,'KAYIT LİSTESİ'!$B$4:$H$1164,4,0)),"",(VLOOKUP(I28,'KAYIT LİSTESİ'!$B$4:$H$1164,4,0)))</f>
        <v/>
      </c>
      <c r="L28" s="173" t="str">
        <f>IF(ISERROR(VLOOKUP(I28,'KAYIT LİSTESİ'!$B$4:$H$1164,5,0)),"",(VLOOKUP(I28,'KAYIT LİSTESİ'!$B$4:$H$1164,5,0)))</f>
        <v/>
      </c>
      <c r="M28" s="173" t="str">
        <f>IF(ISERROR(VLOOKUP(I28,'KAYIT LİSTESİ'!$B$4:$H$1164,6,0)),"",(VLOOKUP(I28,'KAYIT LİSTESİ'!$B$4:$H$1164,6,0)))</f>
        <v/>
      </c>
      <c r="Q28" s="192">
        <v>21424</v>
      </c>
      <c r="R28" s="190">
        <v>93</v>
      </c>
    </row>
    <row r="29" spans="1:18" s="18" customFormat="1" ht="20.25" customHeight="1">
      <c r="A29" s="57">
        <v>22</v>
      </c>
      <c r="B29" s="172" t="s">
        <v>1377</v>
      </c>
      <c r="C29" s="210" t="str">
        <f>IF(ISERROR(VLOOKUP(B29,'KAYIT LİSTESİ'!$B$4:$H$1164,2,0)),"",(VLOOKUP(B29,'KAYIT LİSTESİ'!$B$4:$H$1164,2,0)))</f>
        <v/>
      </c>
      <c r="D29" s="208" t="str">
        <f>IF(ISERROR(VLOOKUP(B29,'KAYIT LİSTESİ'!$B$4:$H$1164,4,0)),"",(VLOOKUP(B29,'KAYIT LİSTESİ'!$B$4:$H$1164,4,0)))</f>
        <v/>
      </c>
      <c r="E29" s="173" t="str">
        <f>IF(ISERROR(VLOOKUP(B29,'KAYIT LİSTESİ'!$B$4:$H$1164,5,0)),"",(VLOOKUP(B29,'KAYIT LİSTESİ'!$B$4:$H$1164,5,0)))</f>
        <v/>
      </c>
      <c r="F29" s="173" t="str">
        <f>IF(ISERROR(VLOOKUP(B29,'KAYIT LİSTESİ'!$B$4:$H$1164,6,0)),"",(VLOOKUP(B29,'KAYIT LİSTESİ'!$B$4:$H$1164,6,0)))</f>
        <v/>
      </c>
      <c r="G29" s="21"/>
      <c r="H29" s="57">
        <v>22</v>
      </c>
      <c r="I29" s="172" t="s">
        <v>1378</v>
      </c>
      <c r="J29" s="210" t="str">
        <f>IF(ISERROR(VLOOKUP(I29,'KAYIT LİSTESİ'!$B$4:$H$1164,2,0)),"",(VLOOKUP(I29,'KAYIT LİSTESİ'!$B$4:$H$1164,2,0)))</f>
        <v/>
      </c>
      <c r="K29" s="208" t="str">
        <f>IF(ISERROR(VLOOKUP(I29,'KAYIT LİSTESİ'!$B$4:$H$1164,4,0)),"",(VLOOKUP(I29,'KAYIT LİSTESİ'!$B$4:$H$1164,4,0)))</f>
        <v/>
      </c>
      <c r="L29" s="173" t="str">
        <f>IF(ISERROR(VLOOKUP(I29,'KAYIT LİSTESİ'!$B$4:$H$1164,5,0)),"",(VLOOKUP(I29,'KAYIT LİSTESİ'!$B$4:$H$1164,5,0)))</f>
        <v/>
      </c>
      <c r="M29" s="173" t="str">
        <f>IF(ISERROR(VLOOKUP(I29,'KAYIT LİSTESİ'!$B$4:$H$1164,6,0)),"",(VLOOKUP(I29,'KAYIT LİSTESİ'!$B$4:$H$1164,6,0)))</f>
        <v/>
      </c>
      <c r="Q29" s="192">
        <v>21454</v>
      </c>
      <c r="R29" s="190">
        <v>92</v>
      </c>
    </row>
    <row r="30" spans="1:18" s="18" customFormat="1" ht="20.25" customHeight="1">
      <c r="A30" s="57">
        <v>23</v>
      </c>
      <c r="B30" s="172" t="s">
        <v>1379</v>
      </c>
      <c r="C30" s="210" t="str">
        <f>IF(ISERROR(VLOOKUP(B30,'KAYIT LİSTESİ'!$B$4:$H$1164,2,0)),"",(VLOOKUP(B30,'KAYIT LİSTESİ'!$B$4:$H$1164,2,0)))</f>
        <v/>
      </c>
      <c r="D30" s="208" t="str">
        <f>IF(ISERROR(VLOOKUP(B30,'KAYIT LİSTESİ'!$B$4:$H$1164,4,0)),"",(VLOOKUP(B30,'KAYIT LİSTESİ'!$B$4:$H$1164,4,0)))</f>
        <v/>
      </c>
      <c r="E30" s="173" t="str">
        <f>IF(ISERROR(VLOOKUP(B30,'KAYIT LİSTESİ'!$B$4:$H$1164,5,0)),"",(VLOOKUP(B30,'KAYIT LİSTESİ'!$B$4:$H$1164,5,0)))</f>
        <v/>
      </c>
      <c r="F30" s="173" t="str">
        <f>IF(ISERROR(VLOOKUP(B30,'KAYIT LİSTESİ'!$B$4:$H$1164,6,0)),"",(VLOOKUP(B30,'KAYIT LİSTESİ'!$B$4:$H$1164,6,0)))</f>
        <v/>
      </c>
      <c r="G30" s="21"/>
      <c r="H30" s="57">
        <v>23</v>
      </c>
      <c r="I30" s="172" t="s">
        <v>1380</v>
      </c>
      <c r="J30" s="210" t="str">
        <f>IF(ISERROR(VLOOKUP(I30,'KAYIT LİSTESİ'!$B$4:$H$1164,2,0)),"",(VLOOKUP(I30,'KAYIT LİSTESİ'!$B$4:$H$1164,2,0)))</f>
        <v/>
      </c>
      <c r="K30" s="208" t="str">
        <f>IF(ISERROR(VLOOKUP(I30,'KAYIT LİSTESİ'!$B$4:$H$1164,4,0)),"",(VLOOKUP(I30,'KAYIT LİSTESİ'!$B$4:$H$1164,4,0)))</f>
        <v/>
      </c>
      <c r="L30" s="173" t="str">
        <f>IF(ISERROR(VLOOKUP(I30,'KAYIT LİSTESİ'!$B$4:$H$1164,5,0)),"",(VLOOKUP(I30,'KAYIT LİSTESİ'!$B$4:$H$1164,5,0)))</f>
        <v/>
      </c>
      <c r="M30" s="173" t="str">
        <f>IF(ISERROR(VLOOKUP(I30,'KAYIT LİSTESİ'!$B$4:$H$1164,6,0)),"",(VLOOKUP(I30,'KAYIT LİSTESİ'!$B$4:$H$1164,6,0)))</f>
        <v/>
      </c>
      <c r="Q30" s="192">
        <v>21484</v>
      </c>
      <c r="R30" s="190">
        <v>91</v>
      </c>
    </row>
    <row r="31" spans="1:18" s="18" customFormat="1" ht="20.25" customHeight="1">
      <c r="A31" s="57">
        <v>24</v>
      </c>
      <c r="B31" s="172" t="s">
        <v>1381</v>
      </c>
      <c r="C31" s="210" t="str">
        <f>IF(ISERROR(VLOOKUP(B31,'KAYIT LİSTESİ'!$B$4:$H$1164,2,0)),"",(VLOOKUP(B31,'KAYIT LİSTESİ'!$B$4:$H$1164,2,0)))</f>
        <v/>
      </c>
      <c r="D31" s="208" t="str">
        <f>IF(ISERROR(VLOOKUP(B31,'KAYIT LİSTESİ'!$B$4:$H$1164,4,0)),"",(VLOOKUP(B31,'KAYIT LİSTESİ'!$B$4:$H$1164,4,0)))</f>
        <v/>
      </c>
      <c r="E31" s="173" t="str">
        <f>IF(ISERROR(VLOOKUP(B31,'KAYIT LİSTESİ'!$B$4:$H$1164,5,0)),"",(VLOOKUP(B31,'KAYIT LİSTESİ'!$B$4:$H$1164,5,0)))</f>
        <v/>
      </c>
      <c r="F31" s="173" t="str">
        <f>IF(ISERROR(VLOOKUP(B31,'KAYIT LİSTESİ'!$B$4:$H$1164,6,0)),"",(VLOOKUP(B31,'KAYIT LİSTESİ'!$B$4:$H$1164,6,0)))</f>
        <v/>
      </c>
      <c r="G31" s="21"/>
      <c r="H31" s="57">
        <v>24</v>
      </c>
      <c r="I31" s="172" t="s">
        <v>1382</v>
      </c>
      <c r="J31" s="210" t="str">
        <f>IF(ISERROR(VLOOKUP(I31,'KAYIT LİSTESİ'!$B$4:$H$1164,2,0)),"",(VLOOKUP(I31,'KAYIT LİSTESİ'!$B$4:$H$1164,2,0)))</f>
        <v/>
      </c>
      <c r="K31" s="208" t="str">
        <f>IF(ISERROR(VLOOKUP(I31,'KAYIT LİSTESİ'!$B$4:$H$1164,4,0)),"",(VLOOKUP(I31,'KAYIT LİSTESİ'!$B$4:$H$1164,4,0)))</f>
        <v/>
      </c>
      <c r="L31" s="173" t="str">
        <f>IF(ISERROR(VLOOKUP(I31,'KAYIT LİSTESİ'!$B$4:$H$1164,5,0)),"",(VLOOKUP(I31,'KAYIT LİSTESİ'!$B$4:$H$1164,5,0)))</f>
        <v/>
      </c>
      <c r="M31" s="173" t="str">
        <f>IF(ISERROR(VLOOKUP(I31,'KAYIT LİSTESİ'!$B$4:$H$1164,6,0)),"",(VLOOKUP(I31,'KAYIT LİSTESİ'!$B$4:$H$1164,6,0)))</f>
        <v/>
      </c>
      <c r="Q31" s="192">
        <v>21514</v>
      </c>
      <c r="R31" s="190">
        <v>90</v>
      </c>
    </row>
    <row r="32" spans="1:18" s="18" customFormat="1" ht="20.25" customHeight="1">
      <c r="A32" s="57">
        <v>25</v>
      </c>
      <c r="B32" s="172" t="s">
        <v>1383</v>
      </c>
      <c r="C32" s="210" t="str">
        <f>IF(ISERROR(VLOOKUP(B32,'KAYIT LİSTESİ'!$B$4:$H$1164,2,0)),"",(VLOOKUP(B32,'KAYIT LİSTESİ'!$B$4:$H$1164,2,0)))</f>
        <v/>
      </c>
      <c r="D32" s="208" t="str">
        <f>IF(ISERROR(VLOOKUP(B32,'KAYIT LİSTESİ'!$B$4:$H$1164,4,0)),"",(VLOOKUP(B32,'KAYIT LİSTESİ'!$B$4:$H$1164,4,0)))</f>
        <v/>
      </c>
      <c r="E32" s="173" t="str">
        <f>IF(ISERROR(VLOOKUP(B32,'KAYIT LİSTESİ'!$B$4:$H$1164,5,0)),"",(VLOOKUP(B32,'KAYIT LİSTESİ'!$B$4:$H$1164,5,0)))</f>
        <v/>
      </c>
      <c r="F32" s="173" t="str">
        <f>IF(ISERROR(VLOOKUP(B32,'KAYIT LİSTESİ'!$B$4:$H$1164,6,0)),"",(VLOOKUP(B32,'KAYIT LİSTESİ'!$B$4:$H$1164,6,0)))</f>
        <v/>
      </c>
      <c r="G32" s="21"/>
      <c r="H32" s="57">
        <v>25</v>
      </c>
      <c r="I32" s="172" t="s">
        <v>1384</v>
      </c>
      <c r="J32" s="210" t="str">
        <f>IF(ISERROR(VLOOKUP(I32,'KAYIT LİSTESİ'!$B$4:$H$1164,2,0)),"",(VLOOKUP(I32,'KAYIT LİSTESİ'!$B$4:$H$1164,2,0)))</f>
        <v/>
      </c>
      <c r="K32" s="208" t="str">
        <f>IF(ISERROR(VLOOKUP(I32,'KAYIT LİSTESİ'!$B$4:$H$1164,4,0)),"",(VLOOKUP(I32,'KAYIT LİSTESİ'!$B$4:$H$1164,4,0)))</f>
        <v/>
      </c>
      <c r="L32" s="173" t="str">
        <f>IF(ISERROR(VLOOKUP(I32,'KAYIT LİSTESİ'!$B$4:$H$1164,5,0)),"",(VLOOKUP(I32,'KAYIT LİSTESİ'!$B$4:$H$1164,5,0)))</f>
        <v/>
      </c>
      <c r="M32" s="173" t="str">
        <f>IF(ISERROR(VLOOKUP(I32,'KAYIT LİSTESİ'!$B$4:$H$1164,6,0)),"",(VLOOKUP(I32,'KAYIT LİSTESİ'!$B$4:$H$1164,6,0)))</f>
        <v/>
      </c>
      <c r="Q32" s="192">
        <v>21544</v>
      </c>
      <c r="R32" s="190">
        <v>89</v>
      </c>
    </row>
    <row r="33" spans="1:18" s="18" customFormat="1" ht="20.25" customHeight="1">
      <c r="A33" s="57">
        <v>26</v>
      </c>
      <c r="B33" s="172" t="s">
        <v>1385</v>
      </c>
      <c r="C33" s="210" t="str">
        <f>IF(ISERROR(VLOOKUP(B33,'KAYIT LİSTESİ'!$B$4:$H$1164,2,0)),"",(VLOOKUP(B33,'KAYIT LİSTESİ'!$B$4:$H$1164,2,0)))</f>
        <v/>
      </c>
      <c r="D33" s="208" t="str">
        <f>IF(ISERROR(VLOOKUP(B33,'KAYIT LİSTESİ'!$B$4:$H$1164,4,0)),"",(VLOOKUP(B33,'KAYIT LİSTESİ'!$B$4:$H$1164,4,0)))</f>
        <v/>
      </c>
      <c r="E33" s="173" t="str">
        <f>IF(ISERROR(VLOOKUP(B33,'KAYIT LİSTESİ'!$B$4:$H$1164,5,0)),"",(VLOOKUP(B33,'KAYIT LİSTESİ'!$B$4:$H$1164,5,0)))</f>
        <v/>
      </c>
      <c r="F33" s="173" t="str">
        <f>IF(ISERROR(VLOOKUP(B33,'KAYIT LİSTESİ'!$B$4:$H$1164,6,0)),"",(VLOOKUP(B33,'KAYIT LİSTESİ'!$B$4:$H$1164,6,0)))</f>
        <v/>
      </c>
      <c r="G33" s="21"/>
      <c r="H33" s="57">
        <v>26</v>
      </c>
      <c r="I33" s="172" t="s">
        <v>1386</v>
      </c>
      <c r="J33" s="210" t="str">
        <f>IF(ISERROR(VLOOKUP(I33,'KAYIT LİSTESİ'!$B$4:$H$1164,2,0)),"",(VLOOKUP(I33,'KAYIT LİSTESİ'!$B$4:$H$1164,2,0)))</f>
        <v/>
      </c>
      <c r="K33" s="208" t="str">
        <f>IF(ISERROR(VLOOKUP(I33,'KAYIT LİSTESİ'!$B$4:$H$1164,4,0)),"",(VLOOKUP(I33,'KAYIT LİSTESİ'!$B$4:$H$1164,4,0)))</f>
        <v/>
      </c>
      <c r="L33" s="173" t="str">
        <f>IF(ISERROR(VLOOKUP(I33,'KAYIT LİSTESİ'!$B$4:$H$1164,5,0)),"",(VLOOKUP(I33,'KAYIT LİSTESİ'!$B$4:$H$1164,5,0)))</f>
        <v/>
      </c>
      <c r="M33" s="173" t="str">
        <f>IF(ISERROR(VLOOKUP(I33,'KAYIT LİSTESİ'!$B$4:$H$1164,6,0)),"",(VLOOKUP(I33,'KAYIT LİSTESİ'!$B$4:$H$1164,6,0)))</f>
        <v/>
      </c>
      <c r="Q33" s="192">
        <v>21574</v>
      </c>
      <c r="R33" s="190">
        <v>88</v>
      </c>
    </row>
    <row r="34" spans="1:18" s="18" customFormat="1" ht="20.25" customHeight="1">
      <c r="A34" s="57">
        <v>27</v>
      </c>
      <c r="B34" s="172" t="s">
        <v>1387</v>
      </c>
      <c r="C34" s="210" t="str">
        <f>IF(ISERROR(VLOOKUP(B34,'KAYIT LİSTESİ'!$B$4:$H$1164,2,0)),"",(VLOOKUP(B34,'KAYIT LİSTESİ'!$B$4:$H$1164,2,0)))</f>
        <v/>
      </c>
      <c r="D34" s="208" t="str">
        <f>IF(ISERROR(VLOOKUP(B34,'KAYIT LİSTESİ'!$B$4:$H$1164,4,0)),"",(VLOOKUP(B34,'KAYIT LİSTESİ'!$B$4:$H$1164,4,0)))</f>
        <v/>
      </c>
      <c r="E34" s="173" t="str">
        <f>IF(ISERROR(VLOOKUP(B34,'KAYIT LİSTESİ'!$B$4:$H$1164,5,0)),"",(VLOOKUP(B34,'KAYIT LİSTESİ'!$B$4:$H$1164,5,0)))</f>
        <v/>
      </c>
      <c r="F34" s="173" t="str">
        <f>IF(ISERROR(VLOOKUP(B34,'KAYIT LİSTESİ'!$B$4:$H$1164,6,0)),"",(VLOOKUP(B34,'KAYIT LİSTESİ'!$B$4:$H$1164,6,0)))</f>
        <v/>
      </c>
      <c r="G34" s="21"/>
      <c r="H34" s="57">
        <v>27</v>
      </c>
      <c r="I34" s="172" t="s">
        <v>1388</v>
      </c>
      <c r="J34" s="210" t="str">
        <f>IF(ISERROR(VLOOKUP(I34,'KAYIT LİSTESİ'!$B$4:$H$1164,2,0)),"",(VLOOKUP(I34,'KAYIT LİSTESİ'!$B$4:$H$1164,2,0)))</f>
        <v/>
      </c>
      <c r="K34" s="208" t="str">
        <f>IF(ISERROR(VLOOKUP(I34,'KAYIT LİSTESİ'!$B$4:$H$1164,4,0)),"",(VLOOKUP(I34,'KAYIT LİSTESİ'!$B$4:$H$1164,4,0)))</f>
        <v/>
      </c>
      <c r="L34" s="173" t="str">
        <f>IF(ISERROR(VLOOKUP(I34,'KAYIT LİSTESİ'!$B$4:$H$1164,5,0)),"",(VLOOKUP(I34,'KAYIT LİSTESİ'!$B$4:$H$1164,5,0)))</f>
        <v/>
      </c>
      <c r="M34" s="173" t="str">
        <f>IF(ISERROR(VLOOKUP(I34,'KAYIT LİSTESİ'!$B$4:$H$1164,6,0)),"",(VLOOKUP(I34,'KAYIT LİSTESİ'!$B$4:$H$1164,6,0)))</f>
        <v/>
      </c>
      <c r="Q34" s="192">
        <v>21604</v>
      </c>
      <c r="R34" s="190">
        <v>87</v>
      </c>
    </row>
    <row r="35" spans="1:18" s="18" customFormat="1" ht="20.25" customHeight="1">
      <c r="A35" s="57">
        <v>28</v>
      </c>
      <c r="B35" s="172" t="s">
        <v>1389</v>
      </c>
      <c r="C35" s="210" t="str">
        <f>IF(ISERROR(VLOOKUP(B35,'KAYIT LİSTESİ'!$B$4:$H$1164,2,0)),"",(VLOOKUP(B35,'KAYIT LİSTESİ'!$B$4:$H$1164,2,0)))</f>
        <v/>
      </c>
      <c r="D35" s="208" t="str">
        <f>IF(ISERROR(VLOOKUP(B35,'KAYIT LİSTESİ'!$B$4:$H$1164,4,0)),"",(VLOOKUP(B35,'KAYIT LİSTESİ'!$B$4:$H$1164,4,0)))</f>
        <v/>
      </c>
      <c r="E35" s="173" t="str">
        <f>IF(ISERROR(VLOOKUP(B35,'KAYIT LİSTESİ'!$B$4:$H$1164,5,0)),"",(VLOOKUP(B35,'KAYIT LİSTESİ'!$B$4:$H$1164,5,0)))</f>
        <v/>
      </c>
      <c r="F35" s="173" t="str">
        <f>IF(ISERROR(VLOOKUP(B35,'KAYIT LİSTESİ'!$B$4:$H$1164,6,0)),"",(VLOOKUP(B35,'KAYIT LİSTESİ'!$B$4:$H$1164,6,0)))</f>
        <v/>
      </c>
      <c r="G35" s="21"/>
      <c r="H35" s="57">
        <v>28</v>
      </c>
      <c r="I35" s="172" t="s">
        <v>1390</v>
      </c>
      <c r="J35" s="210" t="str">
        <f>IF(ISERROR(VLOOKUP(I35,'KAYIT LİSTESİ'!$B$4:$H$1164,2,0)),"",(VLOOKUP(I35,'KAYIT LİSTESİ'!$B$4:$H$1164,2,0)))</f>
        <v/>
      </c>
      <c r="K35" s="208" t="str">
        <f>IF(ISERROR(VLOOKUP(I35,'KAYIT LİSTESİ'!$B$4:$H$1164,4,0)),"",(VLOOKUP(I35,'KAYIT LİSTESİ'!$B$4:$H$1164,4,0)))</f>
        <v/>
      </c>
      <c r="L35" s="173" t="str">
        <f>IF(ISERROR(VLOOKUP(I35,'KAYIT LİSTESİ'!$B$4:$H$1164,5,0)),"",(VLOOKUP(I35,'KAYIT LİSTESİ'!$B$4:$H$1164,5,0)))</f>
        <v/>
      </c>
      <c r="M35" s="173" t="str">
        <f>IF(ISERROR(VLOOKUP(I35,'KAYIT LİSTESİ'!$B$4:$H$1164,6,0)),"",(VLOOKUP(I35,'KAYIT LİSTESİ'!$B$4:$H$1164,6,0)))</f>
        <v/>
      </c>
      <c r="Q35" s="192">
        <v>21634</v>
      </c>
      <c r="R35" s="190">
        <v>86</v>
      </c>
    </row>
    <row r="36" spans="1:18" s="18" customFormat="1" ht="20.25" customHeight="1">
      <c r="A36" s="57">
        <v>29</v>
      </c>
      <c r="B36" s="172" t="s">
        <v>1391</v>
      </c>
      <c r="C36" s="210" t="str">
        <f>IF(ISERROR(VLOOKUP(B36,'KAYIT LİSTESİ'!$B$4:$H$1164,2,0)),"",(VLOOKUP(B36,'KAYIT LİSTESİ'!$B$4:$H$1164,2,0)))</f>
        <v/>
      </c>
      <c r="D36" s="208" t="str">
        <f>IF(ISERROR(VLOOKUP(B36,'KAYIT LİSTESİ'!$B$4:$H$1164,4,0)),"",(VLOOKUP(B36,'KAYIT LİSTESİ'!$B$4:$H$1164,4,0)))</f>
        <v/>
      </c>
      <c r="E36" s="173" t="str">
        <f>IF(ISERROR(VLOOKUP(B36,'KAYIT LİSTESİ'!$B$4:$H$1164,5,0)),"",(VLOOKUP(B36,'KAYIT LİSTESİ'!$B$4:$H$1164,5,0)))</f>
        <v/>
      </c>
      <c r="F36" s="173" t="str">
        <f>IF(ISERROR(VLOOKUP(B36,'KAYIT LİSTESİ'!$B$4:$H$1164,6,0)),"",(VLOOKUP(B36,'KAYIT LİSTESİ'!$B$4:$H$1164,6,0)))</f>
        <v/>
      </c>
      <c r="G36" s="21"/>
      <c r="H36" s="57">
        <v>29</v>
      </c>
      <c r="I36" s="172" t="s">
        <v>1392</v>
      </c>
      <c r="J36" s="210" t="str">
        <f>IF(ISERROR(VLOOKUP(I36,'KAYIT LİSTESİ'!$B$4:$H$1164,2,0)),"",(VLOOKUP(I36,'KAYIT LİSTESİ'!$B$4:$H$1164,2,0)))</f>
        <v/>
      </c>
      <c r="K36" s="208" t="str">
        <f>IF(ISERROR(VLOOKUP(I36,'KAYIT LİSTESİ'!$B$4:$H$1164,4,0)),"",(VLOOKUP(I36,'KAYIT LİSTESİ'!$B$4:$H$1164,4,0)))</f>
        <v/>
      </c>
      <c r="L36" s="173" t="str">
        <f>IF(ISERROR(VLOOKUP(I36,'KAYIT LİSTESİ'!$B$4:$H$1164,5,0)),"",(VLOOKUP(I36,'KAYIT LİSTESİ'!$B$4:$H$1164,5,0)))</f>
        <v/>
      </c>
      <c r="M36" s="173" t="str">
        <f>IF(ISERROR(VLOOKUP(I36,'KAYIT LİSTESİ'!$B$4:$H$1164,6,0)),"",(VLOOKUP(I36,'KAYIT LİSTESİ'!$B$4:$H$1164,6,0)))</f>
        <v/>
      </c>
      <c r="Q36" s="192">
        <v>21664</v>
      </c>
      <c r="R36" s="190">
        <v>85</v>
      </c>
    </row>
    <row r="37" spans="1:18" s="18" customFormat="1" ht="20.25" customHeight="1">
      <c r="A37" s="57">
        <v>30</v>
      </c>
      <c r="B37" s="172" t="s">
        <v>1393</v>
      </c>
      <c r="C37" s="210" t="str">
        <f>IF(ISERROR(VLOOKUP(B37,'KAYIT LİSTESİ'!$B$4:$H$1164,2,0)),"",(VLOOKUP(B37,'KAYIT LİSTESİ'!$B$4:$H$1164,2,0)))</f>
        <v/>
      </c>
      <c r="D37" s="208" t="str">
        <f>IF(ISERROR(VLOOKUP(B37,'KAYIT LİSTESİ'!$B$4:$H$1164,4,0)),"",(VLOOKUP(B37,'KAYIT LİSTESİ'!$B$4:$H$1164,4,0)))</f>
        <v/>
      </c>
      <c r="E37" s="173" t="str">
        <f>IF(ISERROR(VLOOKUP(B37,'KAYIT LİSTESİ'!$B$4:$H$1164,5,0)),"",(VLOOKUP(B37,'KAYIT LİSTESİ'!$B$4:$H$1164,5,0)))</f>
        <v/>
      </c>
      <c r="F37" s="173" t="str">
        <f>IF(ISERROR(VLOOKUP(B37,'KAYIT LİSTESİ'!$B$4:$H$1164,6,0)),"",(VLOOKUP(B37,'KAYIT LİSTESİ'!$B$4:$H$1164,6,0)))</f>
        <v/>
      </c>
      <c r="G37" s="21"/>
      <c r="H37" s="57">
        <v>30</v>
      </c>
      <c r="I37" s="172" t="s">
        <v>1394</v>
      </c>
      <c r="J37" s="210" t="str">
        <f>IF(ISERROR(VLOOKUP(I37,'KAYIT LİSTESİ'!$B$4:$H$1164,2,0)),"",(VLOOKUP(I37,'KAYIT LİSTESİ'!$B$4:$H$1164,2,0)))</f>
        <v/>
      </c>
      <c r="K37" s="208" t="str">
        <f>IF(ISERROR(VLOOKUP(I37,'KAYIT LİSTESİ'!$B$4:$H$1164,4,0)),"",(VLOOKUP(I37,'KAYIT LİSTESİ'!$B$4:$H$1164,4,0)))</f>
        <v/>
      </c>
      <c r="L37" s="173" t="str">
        <f>IF(ISERROR(VLOOKUP(I37,'KAYIT LİSTESİ'!$B$4:$H$1164,5,0)),"",(VLOOKUP(I37,'KAYIT LİSTESİ'!$B$4:$H$1164,5,0)))</f>
        <v/>
      </c>
      <c r="M37" s="173" t="str">
        <f>IF(ISERROR(VLOOKUP(I37,'KAYIT LİSTESİ'!$B$4:$H$1164,6,0)),"",(VLOOKUP(I37,'KAYIT LİSTESİ'!$B$4:$H$1164,6,0)))</f>
        <v/>
      </c>
      <c r="Q37" s="192">
        <v>21694</v>
      </c>
      <c r="R37" s="190">
        <v>84</v>
      </c>
    </row>
    <row r="38" spans="1:18" s="18" customFormat="1" ht="20.25" customHeight="1">
      <c r="A38" s="57">
        <v>31</v>
      </c>
      <c r="B38" s="172" t="s">
        <v>1395</v>
      </c>
      <c r="C38" s="210" t="str">
        <f>IF(ISERROR(VLOOKUP(B38,'KAYIT LİSTESİ'!$B$4:$H$1164,2,0)),"",(VLOOKUP(B38,'KAYIT LİSTESİ'!$B$4:$H$1164,2,0)))</f>
        <v/>
      </c>
      <c r="D38" s="208" t="str">
        <f>IF(ISERROR(VLOOKUP(B38,'KAYIT LİSTESİ'!$B$4:$H$1164,4,0)),"",(VLOOKUP(B38,'KAYIT LİSTESİ'!$B$4:$H$1164,4,0)))</f>
        <v/>
      </c>
      <c r="E38" s="173" t="str">
        <f>IF(ISERROR(VLOOKUP(B38,'KAYIT LİSTESİ'!$B$4:$H$1164,5,0)),"",(VLOOKUP(B38,'KAYIT LİSTESİ'!$B$4:$H$1164,5,0)))</f>
        <v/>
      </c>
      <c r="F38" s="173" t="str">
        <f>IF(ISERROR(VLOOKUP(B38,'KAYIT LİSTESİ'!$B$4:$H$1164,6,0)),"",(VLOOKUP(B38,'KAYIT LİSTESİ'!$B$4:$H$1164,6,0)))</f>
        <v/>
      </c>
      <c r="G38" s="21"/>
      <c r="H38" s="57">
        <v>31</v>
      </c>
      <c r="I38" s="172" t="s">
        <v>1396</v>
      </c>
      <c r="J38" s="210" t="str">
        <f>IF(ISERROR(VLOOKUP(I38,'KAYIT LİSTESİ'!$B$4:$H$1164,2,0)),"",(VLOOKUP(I38,'KAYIT LİSTESİ'!$B$4:$H$1164,2,0)))</f>
        <v/>
      </c>
      <c r="K38" s="208" t="str">
        <f>IF(ISERROR(VLOOKUP(I38,'KAYIT LİSTESİ'!$B$4:$H$1164,4,0)),"",(VLOOKUP(I38,'KAYIT LİSTESİ'!$B$4:$H$1164,4,0)))</f>
        <v/>
      </c>
      <c r="L38" s="173" t="str">
        <f>IF(ISERROR(VLOOKUP(I38,'KAYIT LİSTESİ'!$B$4:$H$1164,5,0)),"",(VLOOKUP(I38,'KAYIT LİSTESİ'!$B$4:$H$1164,5,0)))</f>
        <v/>
      </c>
      <c r="M38" s="173" t="str">
        <f>IF(ISERROR(VLOOKUP(I38,'KAYIT LİSTESİ'!$B$4:$H$1164,6,0)),"",(VLOOKUP(I38,'KAYIT LİSTESİ'!$B$4:$H$1164,6,0)))</f>
        <v/>
      </c>
      <c r="Q38" s="192">
        <v>21724</v>
      </c>
      <c r="R38" s="190">
        <v>83</v>
      </c>
    </row>
    <row r="39" spans="1:18" s="18" customFormat="1" ht="20.25" customHeight="1">
      <c r="A39" s="57">
        <v>32</v>
      </c>
      <c r="B39" s="172" t="s">
        <v>1397</v>
      </c>
      <c r="C39" s="210" t="str">
        <f>IF(ISERROR(VLOOKUP(B39,'KAYIT LİSTESİ'!$B$4:$H$1164,2,0)),"",(VLOOKUP(B39,'KAYIT LİSTESİ'!$B$4:$H$1164,2,0)))</f>
        <v/>
      </c>
      <c r="D39" s="208" t="str">
        <f>IF(ISERROR(VLOOKUP(B39,'KAYIT LİSTESİ'!$B$4:$H$1164,4,0)),"",(VLOOKUP(B39,'KAYIT LİSTESİ'!$B$4:$H$1164,4,0)))</f>
        <v/>
      </c>
      <c r="E39" s="173" t="str">
        <f>IF(ISERROR(VLOOKUP(B39,'KAYIT LİSTESİ'!$B$4:$H$1164,5,0)),"",(VLOOKUP(B39,'KAYIT LİSTESİ'!$B$4:$H$1164,5,0)))</f>
        <v/>
      </c>
      <c r="F39" s="173" t="str">
        <f>IF(ISERROR(VLOOKUP(B39,'KAYIT LİSTESİ'!$B$4:$H$1164,6,0)),"",(VLOOKUP(B39,'KAYIT LİSTESİ'!$B$4:$H$1164,6,0)))</f>
        <v/>
      </c>
      <c r="G39" s="21"/>
      <c r="H39" s="57">
        <v>32</v>
      </c>
      <c r="I39" s="172" t="s">
        <v>1398</v>
      </c>
      <c r="J39" s="210" t="str">
        <f>IF(ISERROR(VLOOKUP(I39,'KAYIT LİSTESİ'!$B$4:$H$1164,2,0)),"",(VLOOKUP(I39,'KAYIT LİSTESİ'!$B$4:$H$1164,2,0)))</f>
        <v/>
      </c>
      <c r="K39" s="208" t="str">
        <f>IF(ISERROR(VLOOKUP(I39,'KAYIT LİSTESİ'!$B$4:$H$1164,4,0)),"",(VLOOKUP(I39,'KAYIT LİSTESİ'!$B$4:$H$1164,4,0)))</f>
        <v/>
      </c>
      <c r="L39" s="173" t="str">
        <f>IF(ISERROR(VLOOKUP(I39,'KAYIT LİSTESİ'!$B$4:$H$1164,5,0)),"",(VLOOKUP(I39,'KAYIT LİSTESİ'!$B$4:$H$1164,5,0)))</f>
        <v/>
      </c>
      <c r="M39" s="173" t="str">
        <f>IF(ISERROR(VLOOKUP(I39,'KAYIT LİSTESİ'!$B$4:$H$1164,6,0)),"",(VLOOKUP(I39,'KAYIT LİSTESİ'!$B$4:$H$1164,6,0)))</f>
        <v/>
      </c>
      <c r="Q39" s="192">
        <v>21754</v>
      </c>
      <c r="R39" s="190">
        <v>82</v>
      </c>
    </row>
    <row r="40" spans="1:18" s="18" customFormat="1" ht="20.25" customHeight="1">
      <c r="A40" s="201" t="s">
        <v>17</v>
      </c>
      <c r="B40" s="202"/>
      <c r="C40" s="202"/>
      <c r="D40" s="202"/>
      <c r="E40" s="202"/>
      <c r="F40" s="203"/>
      <c r="H40" s="201" t="s">
        <v>512</v>
      </c>
      <c r="I40" s="202"/>
      <c r="J40" s="202"/>
      <c r="K40" s="202"/>
      <c r="L40" s="202"/>
      <c r="M40" s="203"/>
      <c r="Q40" s="192">
        <v>21364</v>
      </c>
      <c r="R40" s="190">
        <v>95</v>
      </c>
    </row>
    <row r="41" spans="1:18" ht="25.5">
      <c r="A41" s="35" t="s">
        <v>11</v>
      </c>
      <c r="B41" s="32" t="s">
        <v>87</v>
      </c>
      <c r="C41" s="32" t="s">
        <v>86</v>
      </c>
      <c r="D41" s="33" t="s">
        <v>12</v>
      </c>
      <c r="E41" s="34" t="s">
        <v>13</v>
      </c>
      <c r="F41" s="34" t="s">
        <v>505</v>
      </c>
      <c r="G41" s="19"/>
      <c r="H41" s="35" t="s">
        <v>11</v>
      </c>
      <c r="I41" s="32" t="s">
        <v>87</v>
      </c>
      <c r="J41" s="32" t="s">
        <v>86</v>
      </c>
      <c r="K41" s="33" t="s">
        <v>12</v>
      </c>
      <c r="L41" s="34" t="s">
        <v>13</v>
      </c>
      <c r="M41" s="34" t="s">
        <v>505</v>
      </c>
      <c r="Q41" s="192">
        <v>21394</v>
      </c>
      <c r="R41" s="190">
        <v>94</v>
      </c>
    </row>
    <row r="42" spans="1:18" s="18" customFormat="1" ht="20.25" customHeight="1">
      <c r="A42" s="57">
        <v>1</v>
      </c>
      <c r="B42" s="172" t="s">
        <v>1250</v>
      </c>
      <c r="C42" s="210" t="str">
        <f>IF(ISERROR(VLOOKUP(B42,'KAYIT LİSTESİ'!$B$4:$H$1164,2,0)),"",(VLOOKUP(B42,'KAYIT LİSTESİ'!$B$4:$H$1164,2,0)))</f>
        <v>665
662
667
670</v>
      </c>
      <c r="D42" s="208" t="str">
        <f>IF(ISERROR(VLOOKUP(B42,'KAYIT LİSTESİ'!$B$4:$H$1164,4,0)),"",(VLOOKUP(B42,'KAYIT LİSTESİ'!$B$4:$H$1164,4,0)))</f>
        <v>26.2.1992
30.8.1995
17.12.1994
26.6.1992</v>
      </c>
      <c r="E42" s="173" t="str">
        <f>IF(ISERROR(VLOOKUP(B42,'KAYIT LİSTESİ'!$B$4:$H$1164,5,0)),"",(VLOOKUP(B42,'KAYIT LİSTESİ'!$B$4:$H$1164,5,0)))</f>
        <v>HALİL YILMAZ
ARMAĞAN ÇOBAN
ÖZGÜR ARSLAN
SABRİ YILMAZ</v>
      </c>
      <c r="F42" s="173" t="str">
        <f>IF(ISERROR(VLOOKUP(B42,'KAYIT LİSTESİ'!$B$4:$H$1164,6,0)),"",(VLOOKUP(B42,'KAYIT LİSTESİ'!$B$4:$H$1164,6,0)))</f>
        <v>BURDUR-MEHMET AKİF ERSOY ÜNİVERSİTESİ</v>
      </c>
      <c r="G42" s="21"/>
      <c r="H42" s="57">
        <v>1</v>
      </c>
      <c r="I42" s="172" t="s">
        <v>1258</v>
      </c>
      <c r="J42" s="210" t="str">
        <f>IF(ISERROR(VLOOKUP(I42,'KAYIT LİSTESİ'!$B$4:$H$1164,2,0)),"",(VLOOKUP(I42,'KAYIT LİSTESİ'!$B$4:$H$1164,2,0)))</f>
        <v>639
643
647
645</v>
      </c>
      <c r="K42" s="208" t="str">
        <f>IF(ISERROR(VLOOKUP(I42,'KAYIT LİSTESİ'!$B$4:$H$1164,4,0)),"",(VLOOKUP(I42,'KAYIT LİSTESİ'!$B$4:$H$1164,4,0)))</f>
        <v>30.08.1989
04.01.1993
16.08.1994
07.08.1993</v>
      </c>
      <c r="L42" s="173" t="str">
        <f>IF(ISERROR(VLOOKUP(I42,'KAYIT LİSTESİ'!$B$4:$H$1164,5,0)),"",(VLOOKUP(I42,'KAYIT LİSTESİ'!$B$4:$H$1164,5,0)))</f>
        <v>FERHAT YILDIRIM
SERDAL TUNÇ
ÜMİT BOZBEY
SİNAN DOĞAN</v>
      </c>
      <c r="M42" s="173" t="str">
        <f>IF(ISERROR(VLOOKUP(I42,'KAYIT LİSTESİ'!$B$4:$H$1164,6,0)),"",(VLOOKUP(I42,'KAYIT LİSTESİ'!$B$4:$H$1164,6,0)))</f>
        <v>KAYSERİ-ERCİYES ÜNİVERSİTESİ</v>
      </c>
      <c r="Q42" s="192">
        <v>21424</v>
      </c>
      <c r="R42" s="190">
        <v>93</v>
      </c>
    </row>
    <row r="43" spans="1:18" s="18" customFormat="1" ht="20.25" customHeight="1">
      <c r="A43" s="57">
        <v>2</v>
      </c>
      <c r="B43" s="172" t="s">
        <v>1251</v>
      </c>
      <c r="C43" s="210" t="str">
        <f>IF(ISERROR(VLOOKUP(B43,'KAYIT LİSTESİ'!$B$4:$H$1164,2,0)),"",(VLOOKUP(B43,'KAYIT LİSTESİ'!$B$4:$H$1164,2,0)))</f>
        <v>808
805
804
810</v>
      </c>
      <c r="D43" s="208" t="str">
        <f>IF(ISERROR(VLOOKUP(B43,'KAYIT LİSTESİ'!$B$4:$H$1164,4,0)),"",(VLOOKUP(B43,'KAYIT LİSTESİ'!$B$4:$H$1164,4,0)))</f>
        <v>21.03.1995
12.08.1995
05.12.1991
15.07.1991</v>
      </c>
      <c r="E43" s="173" t="str">
        <f>IF(ISERROR(VLOOKUP(B43,'KAYIT LİSTESİ'!$B$4:$H$1164,5,0)),"",(VLOOKUP(B43,'KAYIT LİSTESİ'!$B$4:$H$1164,5,0)))</f>
        <v>MERİÇ AKPINAR
DENİZ EKSİN
BERKAN DİNAR
OĞUZHAN DÜNDAR</v>
      </c>
      <c r="F43" s="173" t="str">
        <f>IF(ISERROR(VLOOKUP(B43,'KAYIT LİSTESİ'!$B$4:$H$1164,6,0)),"",(VLOOKUP(B43,'KAYIT LİSTESİ'!$B$4:$H$1164,6,0)))</f>
        <v>İSTANBUL-İSTANBUL TEKNİK ÜNİVERSİTESİ</v>
      </c>
      <c r="G43" s="21"/>
      <c r="H43" s="57">
        <v>2</v>
      </c>
      <c r="I43" s="172" t="s">
        <v>1259</v>
      </c>
      <c r="J43" s="210" t="str">
        <f>IF(ISERROR(VLOOKUP(I43,'KAYIT LİSTESİ'!$B$4:$H$1164,2,0)),"",(VLOOKUP(I43,'KAYIT LİSTESİ'!$B$4:$H$1164,2,0)))</f>
        <v>705
700
708
703</v>
      </c>
      <c r="K43" s="208" t="str">
        <f>IF(ISERROR(VLOOKUP(I43,'KAYIT LİSTESİ'!$B$4:$H$1164,4,0)),"",(VLOOKUP(I43,'KAYIT LİSTESİ'!$B$4:$H$1164,4,0)))</f>
        <v>29.4.1994
9.8.1989
15.11.1988
20.5.1992</v>
      </c>
      <c r="L43" s="173" t="str">
        <f>IF(ISERROR(VLOOKUP(I43,'KAYIT LİSTESİ'!$B$4:$H$1164,5,0)),"",(VLOOKUP(I43,'KAYIT LİSTESİ'!$B$4:$H$1164,5,0)))</f>
        <v>UĞUR KARAÇAY
C.COŞKU OĞUŞ
Y.EMRE USLUCA
İSMET KOÇAK</v>
      </c>
      <c r="M43" s="173" t="str">
        <f>IF(ISERROR(VLOOKUP(I43,'KAYIT LİSTESİ'!$B$4:$H$1164,6,0)),"",(VLOOKUP(I43,'KAYIT LİSTESİ'!$B$4:$H$1164,6,0)))</f>
        <v>ANKARA-GAZİ ÜNİVERSİTESİ</v>
      </c>
      <c r="Q43" s="192">
        <v>21454</v>
      </c>
      <c r="R43" s="190">
        <v>92</v>
      </c>
    </row>
    <row r="44" spans="1:18" s="18" customFormat="1" ht="20.25" customHeight="1">
      <c r="A44" s="57">
        <v>3</v>
      </c>
      <c r="B44" s="172" t="s">
        <v>1252</v>
      </c>
      <c r="C44" s="210" t="str">
        <f>IF(ISERROR(VLOOKUP(B44,'KAYIT LİSTESİ'!$B$4:$H$1164,2,0)),"",(VLOOKUP(B44,'KAYIT LİSTESİ'!$B$4:$H$1164,2,0)))</f>
        <v>860
865
857
858</v>
      </c>
      <c r="D44" s="208" t="str">
        <f>IF(ISERROR(VLOOKUP(B44,'KAYIT LİSTESİ'!$B$4:$H$1164,4,0)),"",(VLOOKUP(B44,'KAYIT LİSTESİ'!$B$4:$H$1164,4,0)))</f>
        <v>20.5.1993
18.7.1993
12.2.1993
10.6.1992</v>
      </c>
      <c r="E44" s="173" t="str">
        <f>IF(ISERROR(VLOOKUP(B44,'KAYIT LİSTESİ'!$B$4:$H$1164,5,0)),"",(VLOOKUP(B44,'KAYIT LİSTESİ'!$B$4:$H$1164,5,0)))</f>
        <v>İSMAİL ÖZ ÖZDEMİR
ORHUN EKSİN
ARDA AKDEMİR
ARİF ÇAKIR</v>
      </c>
      <c r="F44" s="173" t="str">
        <f>IF(ISERROR(VLOOKUP(B44,'KAYIT LİSTESİ'!$B$4:$H$1164,6,0)),"",(VLOOKUP(B44,'KAYIT LİSTESİ'!$B$4:$H$1164,6,0)))</f>
        <v>İSTANBUL-BOĞAZİÇİ ÜNİVERSİTESİ</v>
      </c>
      <c r="G44" s="21"/>
      <c r="H44" s="57">
        <v>3</v>
      </c>
      <c r="I44" s="172" t="s">
        <v>1260</v>
      </c>
      <c r="J44" s="210" t="str">
        <f>IF(ISERROR(VLOOKUP(I44,'KAYIT LİSTESİ'!$B$4:$H$1164,2,0)),"",(VLOOKUP(I44,'KAYIT LİSTESİ'!$B$4:$H$1164,2,0)))</f>
        <v>713
722
726
724</v>
      </c>
      <c r="K44" s="208" t="str">
        <f>IF(ISERROR(VLOOKUP(I44,'KAYIT LİSTESİ'!$B$4:$H$1164,4,0)),"",(VLOOKUP(I44,'KAYIT LİSTESİ'!$B$4:$H$1164,4,0)))</f>
        <v>11.1.1995
12.2.1996
8.7.1996
27.9.1992</v>
      </c>
      <c r="L44" s="173" t="str">
        <f>IF(ISERROR(VLOOKUP(I44,'KAYIT LİSTESİ'!$B$4:$H$1164,5,0)),"",(VLOOKUP(I44,'KAYIT LİSTESİ'!$B$4:$H$1164,5,0)))</f>
        <v>ÇAĞLAYAN ERDEM 
MİKTAT KAYA 
TAYLAN AYTAÇ 
OĞULCAN DÜZYURT</v>
      </c>
      <c r="M44" s="173" t="str">
        <f>IF(ISERROR(VLOOKUP(I44,'KAYIT LİSTESİ'!$B$4:$H$1164,6,0)),"",(VLOOKUP(I44,'KAYIT LİSTESİ'!$B$4:$H$1164,6,0)))</f>
        <v>ANKARA-ANKARA ÜNİVERSİTESİ</v>
      </c>
      <c r="Q44" s="192">
        <v>21484</v>
      </c>
      <c r="R44" s="190">
        <v>91</v>
      </c>
    </row>
    <row r="45" spans="1:18" s="18" customFormat="1" ht="20.25" customHeight="1">
      <c r="A45" s="57">
        <v>4</v>
      </c>
      <c r="B45" s="172" t="s">
        <v>1253</v>
      </c>
      <c r="C45" s="210" t="str">
        <f>IF(ISERROR(VLOOKUP(B45,'KAYIT LİSTESİ'!$B$4:$H$1164,2,0)),"",(VLOOKUP(B45,'KAYIT LİSTESİ'!$B$4:$H$1164,2,0)))</f>
        <v>847
845
846
853</v>
      </c>
      <c r="D45" s="208" t="str">
        <f>IF(ISERROR(VLOOKUP(B45,'KAYIT LİSTESİ'!$B$4:$H$1164,4,0)),"",(VLOOKUP(B45,'KAYIT LİSTESİ'!$B$4:$H$1164,4,0)))</f>
        <v>15.6.1994
1.1.1995
4.9.1994
27.11.1993</v>
      </c>
      <c r="E45" s="173" t="str">
        <f>IF(ISERROR(VLOOKUP(B45,'KAYIT LİSTESİ'!$B$4:$H$1164,5,0)),"",(VLOOKUP(B45,'KAYIT LİSTESİ'!$B$4:$H$1164,5,0)))</f>
        <v>HAKKI GÜNAYDIN
BURAK BOLAT
FATİH ŞEKER
UMUT KORKMAZ</v>
      </c>
      <c r="F45" s="173" t="str">
        <f>IF(ISERROR(VLOOKUP(B45,'KAYIT LİSTESİ'!$B$4:$H$1164,6,0)),"",(VLOOKUP(B45,'KAYIT LİSTESİ'!$B$4:$H$1164,6,0)))</f>
        <v>BOLU-ABAN İZZET BAYSAL ÜNİVERSİTESİ</v>
      </c>
      <c r="G45" s="21"/>
      <c r="H45" s="57">
        <v>4</v>
      </c>
      <c r="I45" s="172" t="s">
        <v>1261</v>
      </c>
      <c r="J45" s="210" t="str">
        <f>IF(ISERROR(VLOOKUP(I45,'KAYIT LİSTESİ'!$B$4:$H$1164,2,0)),"",(VLOOKUP(I45,'KAYIT LİSTESİ'!$B$4:$H$1164,2,0)))</f>
        <v>752
755
757
756</v>
      </c>
      <c r="K45" s="208" t="str">
        <f>IF(ISERROR(VLOOKUP(I45,'KAYIT LİSTESİ'!$B$4:$H$1164,4,0)),"",(VLOOKUP(I45,'KAYIT LİSTESİ'!$B$4:$H$1164,4,0)))</f>
        <v>13.02.1991
27.11.1994
03.04.1994
06.021996</v>
      </c>
      <c r="L45" s="173" t="str">
        <f>IF(ISERROR(VLOOKUP(I45,'KAYIT LİSTESİ'!$B$4:$H$1164,5,0)),"",(VLOOKUP(I45,'KAYIT LİSTESİ'!$B$4:$H$1164,5,0)))</f>
        <v>BORA KARADANA
HÜSEYİN BABAYİĞİT
KÜRŞAT DAĞDELEN
İLKER UZER</v>
      </c>
      <c r="M45" s="173" t="str">
        <f>IF(ISERROR(VLOOKUP(I45,'KAYIT LİSTESİ'!$B$4:$H$1164,6,0)),"",(VLOOKUP(I45,'KAYIT LİSTESİ'!$B$4:$H$1164,6,0)))</f>
        <v>İZMİR- EGE ÜNİVERSİTESİ</v>
      </c>
      <c r="Q45" s="192">
        <v>21514</v>
      </c>
      <c r="R45" s="190">
        <v>90</v>
      </c>
    </row>
    <row r="46" spans="1:18" s="18" customFormat="1" ht="20.25" customHeight="1">
      <c r="A46" s="57">
        <v>5</v>
      </c>
      <c r="B46" s="172" t="s">
        <v>1254</v>
      </c>
      <c r="C46" s="210" t="str">
        <f>IF(ISERROR(VLOOKUP(B46,'KAYIT LİSTESİ'!$B$4:$H$1164,2,0)),"",(VLOOKUP(B46,'KAYIT LİSTESİ'!$B$4:$H$1164,2,0)))</f>
        <v xml:space="preserve">748
746
749
750
</v>
      </c>
      <c r="D46" s="208" t="str">
        <f>IF(ISERROR(VLOOKUP(B46,'KAYIT LİSTESİ'!$B$4:$H$1164,4,0)),"",(VLOOKUP(B46,'KAYIT LİSTESİ'!$B$4:$H$1164,4,0)))</f>
        <v>3.9.1989
25.4.1992
20.1.1996
24.09.1992</v>
      </c>
      <c r="E46" s="173" t="str">
        <f>IF(ISERROR(VLOOKUP(B46,'KAYIT LİSTESİ'!$B$4:$H$1164,5,0)),"",(VLOOKUP(B46,'KAYIT LİSTESİ'!$B$4:$H$1164,5,0)))</f>
        <v>SEYYİD KUTUB TUĞ
MURAT ÖZKÖK
SİNAN HALLAÇ
TOLGA SEZGÜN</v>
      </c>
      <c r="F46" s="173" t="str">
        <f>IF(ISERROR(VLOOKUP(B46,'KAYIT LİSTESİ'!$B$4:$H$1164,6,0)),"",(VLOOKUP(B46,'KAYIT LİSTESİ'!$B$4:$H$1164,6,0)))</f>
        <v>İSTANBUL-İSTANBUL ÜNİVERSİTESİ</v>
      </c>
      <c r="G46" s="21"/>
      <c r="H46" s="57">
        <v>5</v>
      </c>
      <c r="I46" s="172" t="s">
        <v>1262</v>
      </c>
      <c r="J46" s="210" t="str">
        <f>IF(ISERROR(VLOOKUP(I46,'KAYIT LİSTESİ'!$B$4:$H$1164,2,0)),"",(VLOOKUP(I46,'KAYIT LİSTESİ'!$B$4:$H$1164,2,0)))</f>
        <v>783
781
788
791</v>
      </c>
      <c r="K46" s="208" t="str">
        <f>IF(ISERROR(VLOOKUP(I46,'KAYIT LİSTESİ'!$B$4:$H$1164,4,0)),"",(VLOOKUP(I46,'KAYIT LİSTESİ'!$B$4:$H$1164,4,0)))</f>
        <v>20.4.1994
13.9.1996
1.6.1996
17.2.1990</v>
      </c>
      <c r="L46" s="173" t="str">
        <f>IF(ISERROR(VLOOKUP(I46,'KAYIT LİSTESİ'!$B$4:$H$1164,5,0)),"",(VLOOKUP(I46,'KAYIT LİSTESİ'!$B$4:$H$1164,5,0)))</f>
        <v>HASAN TÜRKDAĞLI
EREN DEMİR
NURİ SEZER
SÜLEYMAN ULUTAŞ</v>
      </c>
      <c r="M46" s="173" t="str">
        <f>IF(ISERROR(VLOOKUP(I46,'KAYIT LİSTESİ'!$B$4:$H$1164,6,0)),"",(VLOOKUP(I46,'KAYIT LİSTESİ'!$B$4:$H$1164,6,0)))</f>
        <v>TOKAT-GAZİOSMANPAŞA ÜNİVERSİTESİ</v>
      </c>
      <c r="Q46" s="192">
        <v>21544</v>
      </c>
      <c r="R46" s="190">
        <v>89</v>
      </c>
    </row>
    <row r="47" spans="1:18" s="18" customFormat="1" ht="20.25" customHeight="1">
      <c r="A47" s="57">
        <v>6</v>
      </c>
      <c r="B47" s="172" t="s">
        <v>1255</v>
      </c>
      <c r="C47" s="210" t="str">
        <f>IF(ISERROR(VLOOKUP(B47,'KAYIT LİSTESİ'!$B$4:$H$1164,2,0)),"",(VLOOKUP(B47,'KAYIT LİSTESİ'!$B$4:$H$1164,2,0)))</f>
        <v>835
833
840
837</v>
      </c>
      <c r="D47" s="208" t="str">
        <f>IF(ISERROR(VLOOKUP(B47,'KAYIT LİSTESİ'!$B$4:$H$1164,4,0)),"",(VLOOKUP(B47,'KAYIT LİSTESİ'!$B$4:$H$1164,4,0)))</f>
        <v>16.1.1994
19.9.1990
1.2.1995
12.7.1995</v>
      </c>
      <c r="E47" s="173" t="str">
        <f>IF(ISERROR(VLOOKUP(B47,'KAYIT LİSTESİ'!$B$4:$H$1164,5,0)),"",(VLOOKUP(B47,'KAYIT LİSTESİ'!$B$4:$H$1164,5,0)))</f>
        <v>MERTHAN AŞKIN
İSMAİL İLTER
SONER ÖZDEMİR
NURİ ÖRÜCÜ</v>
      </c>
      <c r="F47" s="173" t="str">
        <f>IF(ISERROR(VLOOKUP(B47,'KAYIT LİSTESİ'!$B$4:$H$1164,6,0)),"",(VLOOKUP(B47,'KAYIT LİSTESİ'!$B$4:$H$1164,6,0)))</f>
        <v>ADANA-ÇUKUROVA ÜNİVERSİTESİ</v>
      </c>
      <c r="G47" s="21"/>
      <c r="H47" s="57">
        <v>6</v>
      </c>
      <c r="I47" s="172" t="s">
        <v>1263</v>
      </c>
      <c r="J47" s="210" t="str">
        <f>IF(ISERROR(VLOOKUP(I47,'KAYIT LİSTESİ'!$B$4:$H$1164,2,0)),"",(VLOOKUP(I47,'KAYIT LİSTESİ'!$B$4:$H$1164,2,0)))</f>
        <v>739
735
732
730</v>
      </c>
      <c r="K47" s="208" t="str">
        <f>IF(ISERROR(VLOOKUP(I47,'KAYIT LİSTESİ'!$B$4:$H$1164,4,0)),"",(VLOOKUP(I47,'KAYIT LİSTESİ'!$B$4:$H$1164,4,0)))</f>
        <v>25.12.1995
1.4.1996
28.1.1995
16.2.1995</v>
      </c>
      <c r="L47" s="173" t="str">
        <f>IF(ISERROR(VLOOKUP(I47,'KAYIT LİSTESİ'!$B$4:$H$1164,5,0)),"",(VLOOKUP(I47,'KAYIT LİSTESİ'!$B$4:$H$1164,5,0)))</f>
        <v>UMUT DEMİRAL
SAMET SÖYLEMEZ
HASAN TAHSİN AĞCA
AHMET SERKAN ÖZSOLAK</v>
      </c>
      <c r="M47" s="173" t="str">
        <f>IF(ISERROR(VLOOKUP(I47,'KAYIT LİSTESİ'!$B$4:$H$1164,6,0)),"",(VLOOKUP(I47,'KAYIT LİSTESİ'!$B$4:$H$1164,6,0)))</f>
        <v>ERZİNCAN-ERZİNCAN ÜNİVERSİTESİ</v>
      </c>
      <c r="Q47" s="192">
        <v>21574</v>
      </c>
      <c r="R47" s="190">
        <v>88</v>
      </c>
    </row>
    <row r="48" spans="1:18" s="18" customFormat="1" ht="20.25" customHeight="1">
      <c r="A48" s="57">
        <v>7</v>
      </c>
      <c r="B48" s="172" t="s">
        <v>1256</v>
      </c>
      <c r="C48" s="210" t="str">
        <f>IF(ISERROR(VLOOKUP(B48,'KAYIT LİSTESİ'!$B$4:$H$1164,2,0)),"",(VLOOKUP(B48,'KAYIT LİSTESİ'!$B$4:$H$1164,2,0)))</f>
        <v/>
      </c>
      <c r="D48" s="208" t="str">
        <f>IF(ISERROR(VLOOKUP(B48,'KAYIT LİSTESİ'!$B$4:$H$1164,4,0)),"",(VLOOKUP(B48,'KAYIT LİSTESİ'!$B$4:$H$1164,4,0)))</f>
        <v/>
      </c>
      <c r="E48" s="173" t="str">
        <f>IF(ISERROR(VLOOKUP(B48,'KAYIT LİSTESİ'!$B$4:$H$1164,5,0)),"",(VLOOKUP(B48,'KAYIT LİSTESİ'!$B$4:$H$1164,5,0)))</f>
        <v/>
      </c>
      <c r="F48" s="173" t="str">
        <f>IF(ISERROR(VLOOKUP(B48,'KAYIT LİSTESİ'!$B$4:$H$1164,6,0)),"",(VLOOKUP(B48,'KAYIT LİSTESİ'!$B$4:$H$1164,6,0)))</f>
        <v/>
      </c>
      <c r="G48" s="21"/>
      <c r="H48" s="57">
        <v>7</v>
      </c>
      <c r="I48" s="172" t="s">
        <v>1264</v>
      </c>
      <c r="J48" s="210" t="str">
        <f>IF(ISERROR(VLOOKUP(I48,'KAYIT LİSTESİ'!$B$4:$H$1164,2,0)),"",(VLOOKUP(I48,'KAYIT LİSTESİ'!$B$4:$H$1164,2,0)))</f>
        <v/>
      </c>
      <c r="K48" s="208" t="str">
        <f>IF(ISERROR(VLOOKUP(I48,'KAYIT LİSTESİ'!$B$4:$H$1164,4,0)),"",(VLOOKUP(I48,'KAYIT LİSTESİ'!$B$4:$H$1164,4,0)))</f>
        <v/>
      </c>
      <c r="L48" s="173" t="str">
        <f>IF(ISERROR(VLOOKUP(I48,'KAYIT LİSTESİ'!$B$4:$H$1164,5,0)),"",(VLOOKUP(I48,'KAYIT LİSTESİ'!$B$4:$H$1164,5,0)))</f>
        <v/>
      </c>
      <c r="M48" s="173" t="str">
        <f>IF(ISERROR(VLOOKUP(I48,'KAYIT LİSTESİ'!$B$4:$H$1164,6,0)),"",(VLOOKUP(I48,'KAYIT LİSTESİ'!$B$4:$H$1164,6,0)))</f>
        <v/>
      </c>
      <c r="Q48" s="192">
        <v>21604</v>
      </c>
      <c r="R48" s="190">
        <v>87</v>
      </c>
    </row>
    <row r="49" spans="1:18" s="18" customFormat="1" ht="20.25" customHeight="1">
      <c r="A49" s="57">
        <v>8</v>
      </c>
      <c r="B49" s="172" t="s">
        <v>1257</v>
      </c>
      <c r="C49" s="210" t="str">
        <f>IF(ISERROR(VLOOKUP(B49,'KAYIT LİSTESİ'!$B$4:$H$1164,2,0)),"",(VLOOKUP(B49,'KAYIT LİSTESİ'!$B$4:$H$1164,2,0)))</f>
        <v/>
      </c>
      <c r="D49" s="208" t="str">
        <f>IF(ISERROR(VLOOKUP(B49,'KAYIT LİSTESİ'!$B$4:$H$1164,4,0)),"",(VLOOKUP(B49,'KAYIT LİSTESİ'!$B$4:$H$1164,4,0)))</f>
        <v/>
      </c>
      <c r="E49" s="173" t="str">
        <f>IF(ISERROR(VLOOKUP(B49,'KAYIT LİSTESİ'!$B$4:$H$1164,5,0)),"",(VLOOKUP(B49,'KAYIT LİSTESİ'!$B$4:$H$1164,5,0)))</f>
        <v/>
      </c>
      <c r="F49" s="173" t="str">
        <f>IF(ISERROR(VLOOKUP(B49,'KAYIT LİSTESİ'!$B$4:$H$1164,6,0)),"",(VLOOKUP(B49,'KAYIT LİSTESİ'!$B$4:$H$1164,6,0)))</f>
        <v/>
      </c>
      <c r="G49" s="21"/>
      <c r="H49" s="57">
        <v>8</v>
      </c>
      <c r="I49" s="172" t="s">
        <v>1265</v>
      </c>
      <c r="J49" s="210" t="str">
        <f>IF(ISERROR(VLOOKUP(I49,'KAYIT LİSTESİ'!$B$4:$H$1164,2,0)),"",(VLOOKUP(I49,'KAYIT LİSTESİ'!$B$4:$H$1164,2,0)))</f>
        <v/>
      </c>
      <c r="K49" s="208" t="str">
        <f>IF(ISERROR(VLOOKUP(I49,'KAYIT LİSTESİ'!$B$4:$H$1164,4,0)),"",(VLOOKUP(I49,'KAYIT LİSTESİ'!$B$4:$H$1164,4,0)))</f>
        <v/>
      </c>
      <c r="L49" s="173" t="str">
        <f>IF(ISERROR(VLOOKUP(I49,'KAYIT LİSTESİ'!$B$4:$H$1164,5,0)),"",(VLOOKUP(I49,'KAYIT LİSTESİ'!$B$4:$H$1164,5,0)))</f>
        <v/>
      </c>
      <c r="M49" s="173" t="str">
        <f>IF(ISERROR(VLOOKUP(I49,'KAYIT LİSTESİ'!$B$4:$H$1164,6,0)),"",(VLOOKUP(I49,'KAYIT LİSTESİ'!$B$4:$H$1164,6,0)))</f>
        <v/>
      </c>
      <c r="Q49" s="192">
        <v>21634</v>
      </c>
      <c r="R49" s="190">
        <v>86</v>
      </c>
    </row>
    <row r="50" spans="1:18" s="18" customFormat="1" ht="20.25" customHeight="1">
      <c r="A50" s="57">
        <v>9</v>
      </c>
      <c r="B50" s="172" t="s">
        <v>1399</v>
      </c>
      <c r="C50" s="210" t="str">
        <f>IF(ISERROR(VLOOKUP(B50,'KAYIT LİSTESİ'!$B$4:$H$1164,2,0)),"",(VLOOKUP(B50,'KAYIT LİSTESİ'!$B$4:$H$1164,2,0)))</f>
        <v/>
      </c>
      <c r="D50" s="208" t="str">
        <f>IF(ISERROR(VLOOKUP(B50,'KAYIT LİSTESİ'!$B$4:$H$1164,4,0)),"",(VLOOKUP(B50,'KAYIT LİSTESİ'!$B$4:$H$1164,4,0)))</f>
        <v/>
      </c>
      <c r="E50" s="173" t="str">
        <f>IF(ISERROR(VLOOKUP(B50,'KAYIT LİSTESİ'!$B$4:$H$1164,5,0)),"",(VLOOKUP(B50,'KAYIT LİSTESİ'!$B$4:$H$1164,5,0)))</f>
        <v/>
      </c>
      <c r="F50" s="173" t="str">
        <f>IF(ISERROR(VLOOKUP(B50,'KAYIT LİSTESİ'!$B$4:$H$1164,6,0)),"",(VLOOKUP(B50,'KAYIT LİSTESİ'!$B$4:$H$1164,6,0)))</f>
        <v/>
      </c>
      <c r="G50" s="21"/>
      <c r="H50" s="57">
        <v>9</v>
      </c>
      <c r="I50" s="172" t="s">
        <v>1400</v>
      </c>
      <c r="J50" s="210" t="str">
        <f>IF(ISERROR(VLOOKUP(I50,'KAYIT LİSTESİ'!$B$4:$H$1164,2,0)),"",(VLOOKUP(I50,'KAYIT LİSTESİ'!$B$4:$H$1164,2,0)))</f>
        <v/>
      </c>
      <c r="K50" s="208" t="str">
        <f>IF(ISERROR(VLOOKUP(I50,'KAYIT LİSTESİ'!$B$4:$H$1164,4,0)),"",(VLOOKUP(I50,'KAYIT LİSTESİ'!$B$4:$H$1164,4,0)))</f>
        <v/>
      </c>
      <c r="L50" s="173" t="str">
        <f>IF(ISERROR(VLOOKUP(I50,'KAYIT LİSTESİ'!$B$4:$H$1164,5,0)),"",(VLOOKUP(I50,'KAYIT LİSTESİ'!$B$4:$H$1164,5,0)))</f>
        <v/>
      </c>
      <c r="M50" s="173" t="str">
        <f>IF(ISERROR(VLOOKUP(I50,'KAYIT LİSTESİ'!$B$4:$H$1164,6,0)),"",(VLOOKUP(I50,'KAYIT LİSTESİ'!$B$4:$H$1164,6,0)))</f>
        <v/>
      </c>
      <c r="Q50" s="192">
        <v>21664</v>
      </c>
      <c r="R50" s="190">
        <v>85</v>
      </c>
    </row>
    <row r="51" spans="1:18" s="18" customFormat="1" ht="20.25" customHeight="1">
      <c r="A51" s="57">
        <v>10</v>
      </c>
      <c r="B51" s="172" t="s">
        <v>1401</v>
      </c>
      <c r="C51" s="210" t="str">
        <f>IF(ISERROR(VLOOKUP(B51,'KAYIT LİSTESİ'!$B$4:$H$1164,2,0)),"",(VLOOKUP(B51,'KAYIT LİSTESİ'!$B$4:$H$1164,2,0)))</f>
        <v/>
      </c>
      <c r="D51" s="208" t="str">
        <f>IF(ISERROR(VLOOKUP(B51,'KAYIT LİSTESİ'!$B$4:$H$1164,4,0)),"",(VLOOKUP(B51,'KAYIT LİSTESİ'!$B$4:$H$1164,4,0)))</f>
        <v/>
      </c>
      <c r="E51" s="173" t="str">
        <f>IF(ISERROR(VLOOKUP(B51,'KAYIT LİSTESİ'!$B$4:$H$1164,5,0)),"",(VLOOKUP(B51,'KAYIT LİSTESİ'!$B$4:$H$1164,5,0)))</f>
        <v/>
      </c>
      <c r="F51" s="173" t="str">
        <f>IF(ISERROR(VLOOKUP(B51,'KAYIT LİSTESİ'!$B$4:$H$1164,6,0)),"",(VLOOKUP(B51,'KAYIT LİSTESİ'!$B$4:$H$1164,6,0)))</f>
        <v/>
      </c>
      <c r="G51" s="21"/>
      <c r="H51" s="57">
        <v>10</v>
      </c>
      <c r="I51" s="172" t="s">
        <v>1402</v>
      </c>
      <c r="J51" s="210" t="str">
        <f>IF(ISERROR(VLOOKUP(I51,'KAYIT LİSTESİ'!$B$4:$H$1164,2,0)),"",(VLOOKUP(I51,'KAYIT LİSTESİ'!$B$4:$H$1164,2,0)))</f>
        <v/>
      </c>
      <c r="K51" s="208" t="str">
        <f>IF(ISERROR(VLOOKUP(I51,'KAYIT LİSTESİ'!$B$4:$H$1164,4,0)),"",(VLOOKUP(I51,'KAYIT LİSTESİ'!$B$4:$H$1164,4,0)))</f>
        <v/>
      </c>
      <c r="L51" s="173" t="str">
        <f>IF(ISERROR(VLOOKUP(I51,'KAYIT LİSTESİ'!$B$4:$H$1164,5,0)),"",(VLOOKUP(I51,'KAYIT LİSTESİ'!$B$4:$H$1164,5,0)))</f>
        <v/>
      </c>
      <c r="M51" s="173" t="str">
        <f>IF(ISERROR(VLOOKUP(I51,'KAYIT LİSTESİ'!$B$4:$H$1164,6,0)),"",(VLOOKUP(I51,'KAYIT LİSTESİ'!$B$4:$H$1164,6,0)))</f>
        <v/>
      </c>
      <c r="Q51" s="192">
        <v>21694</v>
      </c>
      <c r="R51" s="190">
        <v>84</v>
      </c>
    </row>
    <row r="52" spans="1:18" s="18" customFormat="1" ht="20.25" customHeight="1">
      <c r="A52" s="57">
        <v>11</v>
      </c>
      <c r="B52" s="172" t="s">
        <v>1403</v>
      </c>
      <c r="C52" s="210" t="str">
        <f>IF(ISERROR(VLOOKUP(B52,'KAYIT LİSTESİ'!$B$4:$H$1164,2,0)),"",(VLOOKUP(B52,'KAYIT LİSTESİ'!$B$4:$H$1164,2,0)))</f>
        <v/>
      </c>
      <c r="D52" s="208" t="str">
        <f>IF(ISERROR(VLOOKUP(B52,'KAYIT LİSTESİ'!$B$4:$H$1164,4,0)),"",(VLOOKUP(B52,'KAYIT LİSTESİ'!$B$4:$H$1164,4,0)))</f>
        <v/>
      </c>
      <c r="E52" s="173" t="str">
        <f>IF(ISERROR(VLOOKUP(B52,'KAYIT LİSTESİ'!$B$4:$H$1164,5,0)),"",(VLOOKUP(B52,'KAYIT LİSTESİ'!$B$4:$H$1164,5,0)))</f>
        <v/>
      </c>
      <c r="F52" s="173" t="str">
        <f>IF(ISERROR(VLOOKUP(B52,'KAYIT LİSTESİ'!$B$4:$H$1164,6,0)),"",(VLOOKUP(B52,'KAYIT LİSTESİ'!$B$4:$H$1164,6,0)))</f>
        <v/>
      </c>
      <c r="G52" s="21"/>
      <c r="H52" s="57">
        <v>11</v>
      </c>
      <c r="I52" s="172" t="s">
        <v>1404</v>
      </c>
      <c r="J52" s="210" t="str">
        <f>IF(ISERROR(VLOOKUP(I52,'KAYIT LİSTESİ'!$B$4:$H$1164,2,0)),"",(VLOOKUP(I52,'KAYIT LİSTESİ'!$B$4:$H$1164,2,0)))</f>
        <v/>
      </c>
      <c r="K52" s="208" t="str">
        <f>IF(ISERROR(VLOOKUP(I52,'KAYIT LİSTESİ'!$B$4:$H$1164,4,0)),"",(VLOOKUP(I52,'KAYIT LİSTESİ'!$B$4:$H$1164,4,0)))</f>
        <v/>
      </c>
      <c r="L52" s="173" t="str">
        <f>IF(ISERROR(VLOOKUP(I52,'KAYIT LİSTESİ'!$B$4:$H$1164,5,0)),"",(VLOOKUP(I52,'KAYIT LİSTESİ'!$B$4:$H$1164,5,0)))</f>
        <v/>
      </c>
      <c r="M52" s="173" t="str">
        <f>IF(ISERROR(VLOOKUP(I52,'KAYIT LİSTESİ'!$B$4:$H$1164,6,0)),"",(VLOOKUP(I52,'KAYIT LİSTESİ'!$B$4:$H$1164,6,0)))</f>
        <v/>
      </c>
      <c r="Q52" s="192">
        <v>21724</v>
      </c>
      <c r="R52" s="190">
        <v>83</v>
      </c>
    </row>
    <row r="53" spans="1:18" s="18" customFormat="1" ht="20.25" customHeight="1">
      <c r="A53" s="57">
        <v>12</v>
      </c>
      <c r="B53" s="172" t="s">
        <v>1405</v>
      </c>
      <c r="C53" s="210" t="str">
        <f>IF(ISERROR(VLOOKUP(B53,'KAYIT LİSTESİ'!$B$4:$H$1164,2,0)),"",(VLOOKUP(B53,'KAYIT LİSTESİ'!$B$4:$H$1164,2,0)))</f>
        <v/>
      </c>
      <c r="D53" s="208" t="str">
        <f>IF(ISERROR(VLOOKUP(B53,'KAYIT LİSTESİ'!$B$4:$H$1164,4,0)),"",(VLOOKUP(B53,'KAYIT LİSTESİ'!$B$4:$H$1164,4,0)))</f>
        <v/>
      </c>
      <c r="E53" s="173" t="str">
        <f>IF(ISERROR(VLOOKUP(B53,'KAYIT LİSTESİ'!$B$4:$H$1164,5,0)),"",(VLOOKUP(B53,'KAYIT LİSTESİ'!$B$4:$H$1164,5,0)))</f>
        <v/>
      </c>
      <c r="F53" s="173" t="str">
        <f>IF(ISERROR(VLOOKUP(B53,'KAYIT LİSTESİ'!$B$4:$H$1164,6,0)),"",(VLOOKUP(B53,'KAYIT LİSTESİ'!$B$4:$H$1164,6,0)))</f>
        <v/>
      </c>
      <c r="G53" s="21"/>
      <c r="H53" s="57">
        <v>12</v>
      </c>
      <c r="I53" s="172" t="s">
        <v>1406</v>
      </c>
      <c r="J53" s="210" t="str">
        <f>IF(ISERROR(VLOOKUP(I53,'KAYIT LİSTESİ'!$B$4:$H$1164,2,0)),"",(VLOOKUP(I53,'KAYIT LİSTESİ'!$B$4:$H$1164,2,0)))</f>
        <v/>
      </c>
      <c r="K53" s="208" t="str">
        <f>IF(ISERROR(VLOOKUP(I53,'KAYIT LİSTESİ'!$B$4:$H$1164,4,0)),"",(VLOOKUP(I53,'KAYIT LİSTESİ'!$B$4:$H$1164,4,0)))</f>
        <v/>
      </c>
      <c r="L53" s="173" t="str">
        <f>IF(ISERROR(VLOOKUP(I53,'KAYIT LİSTESİ'!$B$4:$H$1164,5,0)),"",(VLOOKUP(I53,'KAYIT LİSTESİ'!$B$4:$H$1164,5,0)))</f>
        <v/>
      </c>
      <c r="M53" s="173" t="str">
        <f>IF(ISERROR(VLOOKUP(I53,'KAYIT LİSTESİ'!$B$4:$H$1164,6,0)),"",(VLOOKUP(I53,'KAYIT LİSTESİ'!$B$4:$H$1164,6,0)))</f>
        <v/>
      </c>
      <c r="Q53" s="192">
        <v>21754</v>
      </c>
      <c r="R53" s="190">
        <v>82</v>
      </c>
    </row>
    <row r="54" spans="1:18" s="18" customFormat="1" ht="20.25" customHeight="1">
      <c r="A54" s="57">
        <v>13</v>
      </c>
      <c r="B54" s="172" t="s">
        <v>1407</v>
      </c>
      <c r="C54" s="210" t="str">
        <f>IF(ISERROR(VLOOKUP(B54,'KAYIT LİSTESİ'!$B$4:$H$1164,2,0)),"",(VLOOKUP(B54,'KAYIT LİSTESİ'!$B$4:$H$1164,2,0)))</f>
        <v/>
      </c>
      <c r="D54" s="208" t="str">
        <f>IF(ISERROR(VLOOKUP(B54,'KAYIT LİSTESİ'!$B$4:$H$1164,4,0)),"",(VLOOKUP(B54,'KAYIT LİSTESİ'!$B$4:$H$1164,4,0)))</f>
        <v/>
      </c>
      <c r="E54" s="173" t="str">
        <f>IF(ISERROR(VLOOKUP(B54,'KAYIT LİSTESİ'!$B$4:$H$1164,5,0)),"",(VLOOKUP(B54,'KAYIT LİSTESİ'!$B$4:$H$1164,5,0)))</f>
        <v/>
      </c>
      <c r="F54" s="173" t="str">
        <f>IF(ISERROR(VLOOKUP(B54,'KAYIT LİSTESİ'!$B$4:$H$1164,6,0)),"",(VLOOKUP(B54,'KAYIT LİSTESİ'!$B$4:$H$1164,6,0)))</f>
        <v/>
      </c>
      <c r="G54" s="21"/>
      <c r="H54" s="57">
        <v>13</v>
      </c>
      <c r="I54" s="172" t="s">
        <v>1408</v>
      </c>
      <c r="J54" s="210" t="str">
        <f>IF(ISERROR(VLOOKUP(I54,'KAYIT LİSTESİ'!$B$4:$H$1164,2,0)),"",(VLOOKUP(I54,'KAYIT LİSTESİ'!$B$4:$H$1164,2,0)))</f>
        <v/>
      </c>
      <c r="K54" s="208" t="str">
        <f>IF(ISERROR(VLOOKUP(I54,'KAYIT LİSTESİ'!$B$4:$H$1164,4,0)),"",(VLOOKUP(I54,'KAYIT LİSTESİ'!$B$4:$H$1164,4,0)))</f>
        <v/>
      </c>
      <c r="L54" s="173" t="str">
        <f>IF(ISERROR(VLOOKUP(I54,'KAYIT LİSTESİ'!$B$4:$H$1164,5,0)),"",(VLOOKUP(I54,'KAYIT LİSTESİ'!$B$4:$H$1164,5,0)))</f>
        <v/>
      </c>
      <c r="M54" s="173" t="str">
        <f>IF(ISERROR(VLOOKUP(I54,'KAYIT LİSTESİ'!$B$4:$H$1164,6,0)),"",(VLOOKUP(I54,'KAYIT LİSTESİ'!$B$4:$H$1164,6,0)))</f>
        <v/>
      </c>
      <c r="Q54" s="192">
        <v>21794</v>
      </c>
      <c r="R54" s="190">
        <v>81</v>
      </c>
    </row>
    <row r="55" spans="1:18" s="18" customFormat="1" ht="20.25" customHeight="1">
      <c r="A55" s="57">
        <v>14</v>
      </c>
      <c r="B55" s="172" t="s">
        <v>1409</v>
      </c>
      <c r="C55" s="210" t="str">
        <f>IF(ISERROR(VLOOKUP(B55,'KAYIT LİSTESİ'!$B$4:$H$1164,2,0)),"",(VLOOKUP(B55,'KAYIT LİSTESİ'!$B$4:$H$1164,2,0)))</f>
        <v/>
      </c>
      <c r="D55" s="208" t="str">
        <f>IF(ISERROR(VLOOKUP(B55,'KAYIT LİSTESİ'!$B$4:$H$1164,4,0)),"",(VLOOKUP(B55,'KAYIT LİSTESİ'!$B$4:$H$1164,4,0)))</f>
        <v/>
      </c>
      <c r="E55" s="173" t="str">
        <f>IF(ISERROR(VLOOKUP(B55,'KAYIT LİSTESİ'!$B$4:$H$1164,5,0)),"",(VLOOKUP(B55,'KAYIT LİSTESİ'!$B$4:$H$1164,5,0)))</f>
        <v/>
      </c>
      <c r="F55" s="173" t="str">
        <f>IF(ISERROR(VLOOKUP(B55,'KAYIT LİSTESİ'!$B$4:$H$1164,6,0)),"",(VLOOKUP(B55,'KAYIT LİSTESİ'!$B$4:$H$1164,6,0)))</f>
        <v/>
      </c>
      <c r="G55" s="21"/>
      <c r="H55" s="57">
        <v>14</v>
      </c>
      <c r="I55" s="172" t="s">
        <v>1410</v>
      </c>
      <c r="J55" s="210" t="str">
        <f>IF(ISERROR(VLOOKUP(I55,'KAYIT LİSTESİ'!$B$4:$H$1164,2,0)),"",(VLOOKUP(I55,'KAYIT LİSTESİ'!$B$4:$H$1164,2,0)))</f>
        <v/>
      </c>
      <c r="K55" s="208" t="str">
        <f>IF(ISERROR(VLOOKUP(I55,'KAYIT LİSTESİ'!$B$4:$H$1164,4,0)),"",(VLOOKUP(I55,'KAYIT LİSTESİ'!$B$4:$H$1164,4,0)))</f>
        <v/>
      </c>
      <c r="L55" s="173" t="str">
        <f>IF(ISERROR(VLOOKUP(I55,'KAYIT LİSTESİ'!$B$4:$H$1164,5,0)),"",(VLOOKUP(I55,'KAYIT LİSTESİ'!$B$4:$H$1164,5,0)))</f>
        <v/>
      </c>
      <c r="M55" s="173" t="str">
        <f>IF(ISERROR(VLOOKUP(I55,'KAYIT LİSTESİ'!$B$4:$H$1164,6,0)),"",(VLOOKUP(I55,'KAYIT LİSTESİ'!$B$4:$H$1164,6,0)))</f>
        <v/>
      </c>
      <c r="Q55" s="192">
        <v>21824</v>
      </c>
      <c r="R55" s="190">
        <v>80</v>
      </c>
    </row>
    <row r="56" spans="1:18" s="18" customFormat="1" ht="20.25" customHeight="1">
      <c r="A56" s="57">
        <v>15</v>
      </c>
      <c r="B56" s="172" t="s">
        <v>1411</v>
      </c>
      <c r="C56" s="210" t="str">
        <f>IF(ISERROR(VLOOKUP(B56,'KAYIT LİSTESİ'!$B$4:$H$1164,2,0)),"",(VLOOKUP(B56,'KAYIT LİSTESİ'!$B$4:$H$1164,2,0)))</f>
        <v/>
      </c>
      <c r="D56" s="208" t="str">
        <f>IF(ISERROR(VLOOKUP(B56,'KAYIT LİSTESİ'!$B$4:$H$1164,4,0)),"",(VLOOKUP(B56,'KAYIT LİSTESİ'!$B$4:$H$1164,4,0)))</f>
        <v/>
      </c>
      <c r="E56" s="173" t="str">
        <f>IF(ISERROR(VLOOKUP(B56,'KAYIT LİSTESİ'!$B$4:$H$1164,5,0)),"",(VLOOKUP(B56,'KAYIT LİSTESİ'!$B$4:$H$1164,5,0)))</f>
        <v/>
      </c>
      <c r="F56" s="173" t="str">
        <f>IF(ISERROR(VLOOKUP(B56,'KAYIT LİSTESİ'!$B$4:$H$1164,6,0)),"",(VLOOKUP(B56,'KAYIT LİSTESİ'!$B$4:$H$1164,6,0)))</f>
        <v/>
      </c>
      <c r="G56" s="21"/>
      <c r="H56" s="57">
        <v>15</v>
      </c>
      <c r="I56" s="172" t="s">
        <v>1412</v>
      </c>
      <c r="J56" s="210" t="str">
        <f>IF(ISERROR(VLOOKUP(I56,'KAYIT LİSTESİ'!$B$4:$H$1164,2,0)),"",(VLOOKUP(I56,'KAYIT LİSTESİ'!$B$4:$H$1164,2,0)))</f>
        <v/>
      </c>
      <c r="K56" s="208" t="str">
        <f>IF(ISERROR(VLOOKUP(I56,'KAYIT LİSTESİ'!$B$4:$H$1164,4,0)),"",(VLOOKUP(I56,'KAYIT LİSTESİ'!$B$4:$H$1164,4,0)))</f>
        <v/>
      </c>
      <c r="L56" s="173" t="str">
        <f>IF(ISERROR(VLOOKUP(I56,'KAYIT LİSTESİ'!$B$4:$H$1164,5,0)),"",(VLOOKUP(I56,'KAYIT LİSTESİ'!$B$4:$H$1164,5,0)))</f>
        <v/>
      </c>
      <c r="M56" s="173" t="str">
        <f>IF(ISERROR(VLOOKUP(I56,'KAYIT LİSTESİ'!$B$4:$H$1164,6,0)),"",(VLOOKUP(I56,'KAYIT LİSTESİ'!$B$4:$H$1164,6,0)))</f>
        <v/>
      </c>
      <c r="Q56" s="192">
        <v>21854</v>
      </c>
      <c r="R56" s="190">
        <v>79</v>
      </c>
    </row>
    <row r="57" spans="1:18" s="18" customFormat="1" ht="20.25" customHeight="1">
      <c r="A57" s="57">
        <v>16</v>
      </c>
      <c r="B57" s="172" t="s">
        <v>1413</v>
      </c>
      <c r="C57" s="210" t="str">
        <f>IF(ISERROR(VLOOKUP(B57,'KAYIT LİSTESİ'!$B$4:$H$1164,2,0)),"",(VLOOKUP(B57,'KAYIT LİSTESİ'!$B$4:$H$1164,2,0)))</f>
        <v/>
      </c>
      <c r="D57" s="208" t="str">
        <f>IF(ISERROR(VLOOKUP(B57,'KAYIT LİSTESİ'!$B$4:$H$1164,4,0)),"",(VLOOKUP(B57,'KAYIT LİSTESİ'!$B$4:$H$1164,4,0)))</f>
        <v/>
      </c>
      <c r="E57" s="173" t="str">
        <f>IF(ISERROR(VLOOKUP(B57,'KAYIT LİSTESİ'!$B$4:$H$1164,5,0)),"",(VLOOKUP(B57,'KAYIT LİSTESİ'!$B$4:$H$1164,5,0)))</f>
        <v/>
      </c>
      <c r="F57" s="173" t="str">
        <f>IF(ISERROR(VLOOKUP(B57,'KAYIT LİSTESİ'!$B$4:$H$1164,6,0)),"",(VLOOKUP(B57,'KAYIT LİSTESİ'!$B$4:$H$1164,6,0)))</f>
        <v/>
      </c>
      <c r="G57" s="21"/>
      <c r="H57" s="57">
        <v>16</v>
      </c>
      <c r="I57" s="172" t="s">
        <v>1414</v>
      </c>
      <c r="J57" s="210" t="str">
        <f>IF(ISERROR(VLOOKUP(I57,'KAYIT LİSTESİ'!$B$4:$H$1164,2,0)),"",(VLOOKUP(I57,'KAYIT LİSTESİ'!$B$4:$H$1164,2,0)))</f>
        <v/>
      </c>
      <c r="K57" s="208" t="str">
        <f>IF(ISERROR(VLOOKUP(I57,'KAYIT LİSTESİ'!$B$4:$H$1164,4,0)),"",(VLOOKUP(I57,'KAYIT LİSTESİ'!$B$4:$H$1164,4,0)))</f>
        <v/>
      </c>
      <c r="L57" s="173" t="str">
        <f>IF(ISERROR(VLOOKUP(I57,'KAYIT LİSTESİ'!$B$4:$H$1164,5,0)),"",(VLOOKUP(I57,'KAYIT LİSTESİ'!$B$4:$H$1164,5,0)))</f>
        <v/>
      </c>
      <c r="M57" s="173" t="str">
        <f>IF(ISERROR(VLOOKUP(I57,'KAYIT LİSTESİ'!$B$4:$H$1164,6,0)),"",(VLOOKUP(I57,'KAYIT LİSTESİ'!$B$4:$H$1164,6,0)))</f>
        <v/>
      </c>
      <c r="Q57" s="192">
        <v>21894</v>
      </c>
      <c r="R57" s="190">
        <v>78</v>
      </c>
    </row>
    <row r="58" spans="1:18" s="18" customFormat="1" ht="20.25" customHeight="1">
      <c r="A58" s="57">
        <v>17</v>
      </c>
      <c r="B58" s="172" t="s">
        <v>1415</v>
      </c>
      <c r="C58" s="210" t="str">
        <f>IF(ISERROR(VLOOKUP(B58,'KAYIT LİSTESİ'!$B$4:$H$1164,2,0)),"",(VLOOKUP(B58,'KAYIT LİSTESİ'!$B$4:$H$1164,2,0)))</f>
        <v/>
      </c>
      <c r="D58" s="208" t="str">
        <f>IF(ISERROR(VLOOKUP(B58,'KAYIT LİSTESİ'!$B$4:$H$1164,4,0)),"",(VLOOKUP(B58,'KAYIT LİSTESİ'!$B$4:$H$1164,4,0)))</f>
        <v/>
      </c>
      <c r="E58" s="173" t="str">
        <f>IF(ISERROR(VLOOKUP(B58,'KAYIT LİSTESİ'!$B$4:$H$1164,5,0)),"",(VLOOKUP(B58,'KAYIT LİSTESİ'!$B$4:$H$1164,5,0)))</f>
        <v/>
      </c>
      <c r="F58" s="173" t="str">
        <f>IF(ISERROR(VLOOKUP(B58,'KAYIT LİSTESİ'!$B$4:$H$1164,6,0)),"",(VLOOKUP(B58,'KAYIT LİSTESİ'!$B$4:$H$1164,6,0)))</f>
        <v/>
      </c>
      <c r="G58" s="21"/>
      <c r="H58" s="57">
        <v>17</v>
      </c>
      <c r="I58" s="172" t="s">
        <v>1416</v>
      </c>
      <c r="J58" s="210" t="str">
        <f>IF(ISERROR(VLOOKUP(I58,'KAYIT LİSTESİ'!$B$4:$H$1164,2,0)),"",(VLOOKUP(I58,'KAYIT LİSTESİ'!$B$4:$H$1164,2,0)))</f>
        <v/>
      </c>
      <c r="K58" s="208" t="str">
        <f>IF(ISERROR(VLOOKUP(I58,'KAYIT LİSTESİ'!$B$4:$H$1164,4,0)),"",(VLOOKUP(I58,'KAYIT LİSTESİ'!$B$4:$H$1164,4,0)))</f>
        <v/>
      </c>
      <c r="L58" s="173" t="str">
        <f>IF(ISERROR(VLOOKUP(I58,'KAYIT LİSTESİ'!$B$4:$H$1164,5,0)),"",(VLOOKUP(I58,'KAYIT LİSTESİ'!$B$4:$H$1164,5,0)))</f>
        <v/>
      </c>
      <c r="M58" s="173" t="str">
        <f>IF(ISERROR(VLOOKUP(I58,'KAYIT LİSTESİ'!$B$4:$H$1164,6,0)),"",(VLOOKUP(I58,'KAYIT LİSTESİ'!$B$4:$H$1164,6,0)))</f>
        <v/>
      </c>
      <c r="Q58" s="192">
        <v>21934</v>
      </c>
      <c r="R58" s="190">
        <v>77</v>
      </c>
    </row>
    <row r="59" spans="1:18" s="18" customFormat="1" ht="20.25" customHeight="1">
      <c r="A59" s="57">
        <v>18</v>
      </c>
      <c r="B59" s="172" t="s">
        <v>1417</v>
      </c>
      <c r="C59" s="210" t="str">
        <f>IF(ISERROR(VLOOKUP(B59,'KAYIT LİSTESİ'!$B$4:$H$1164,2,0)),"",(VLOOKUP(B59,'KAYIT LİSTESİ'!$B$4:$H$1164,2,0)))</f>
        <v/>
      </c>
      <c r="D59" s="208" t="str">
        <f>IF(ISERROR(VLOOKUP(B59,'KAYIT LİSTESİ'!$B$4:$H$1164,4,0)),"",(VLOOKUP(B59,'KAYIT LİSTESİ'!$B$4:$H$1164,4,0)))</f>
        <v/>
      </c>
      <c r="E59" s="173" t="str">
        <f>IF(ISERROR(VLOOKUP(B59,'KAYIT LİSTESİ'!$B$4:$H$1164,5,0)),"",(VLOOKUP(B59,'KAYIT LİSTESİ'!$B$4:$H$1164,5,0)))</f>
        <v/>
      </c>
      <c r="F59" s="173" t="str">
        <f>IF(ISERROR(VLOOKUP(B59,'KAYIT LİSTESİ'!$B$4:$H$1164,6,0)),"",(VLOOKUP(B59,'KAYIT LİSTESİ'!$B$4:$H$1164,6,0)))</f>
        <v/>
      </c>
      <c r="G59" s="21"/>
      <c r="H59" s="57">
        <v>18</v>
      </c>
      <c r="I59" s="172" t="s">
        <v>1418</v>
      </c>
      <c r="J59" s="210" t="str">
        <f>IF(ISERROR(VLOOKUP(I59,'KAYIT LİSTESİ'!$B$4:$H$1164,2,0)),"",(VLOOKUP(I59,'KAYIT LİSTESİ'!$B$4:$H$1164,2,0)))</f>
        <v/>
      </c>
      <c r="K59" s="208" t="str">
        <f>IF(ISERROR(VLOOKUP(I59,'KAYIT LİSTESİ'!$B$4:$H$1164,4,0)),"",(VLOOKUP(I59,'KAYIT LİSTESİ'!$B$4:$H$1164,4,0)))</f>
        <v/>
      </c>
      <c r="L59" s="173" t="str">
        <f>IF(ISERROR(VLOOKUP(I59,'KAYIT LİSTESİ'!$B$4:$H$1164,5,0)),"",(VLOOKUP(I59,'KAYIT LİSTESİ'!$B$4:$H$1164,5,0)))</f>
        <v/>
      </c>
      <c r="M59" s="173" t="str">
        <f>IF(ISERROR(VLOOKUP(I59,'KAYIT LİSTESİ'!$B$4:$H$1164,6,0)),"",(VLOOKUP(I59,'KAYIT LİSTESİ'!$B$4:$H$1164,6,0)))</f>
        <v/>
      </c>
      <c r="Q59" s="192">
        <v>21974</v>
      </c>
      <c r="R59" s="190">
        <v>76</v>
      </c>
    </row>
    <row r="60" spans="1:18" s="18" customFormat="1" ht="20.25" customHeight="1">
      <c r="A60" s="57">
        <v>19</v>
      </c>
      <c r="B60" s="172" t="s">
        <v>1419</v>
      </c>
      <c r="C60" s="210" t="str">
        <f>IF(ISERROR(VLOOKUP(B60,'KAYIT LİSTESİ'!$B$4:$H$1164,2,0)),"",(VLOOKUP(B60,'KAYIT LİSTESİ'!$B$4:$H$1164,2,0)))</f>
        <v/>
      </c>
      <c r="D60" s="208" t="str">
        <f>IF(ISERROR(VLOOKUP(B60,'KAYIT LİSTESİ'!$B$4:$H$1164,4,0)),"",(VLOOKUP(B60,'KAYIT LİSTESİ'!$B$4:$H$1164,4,0)))</f>
        <v/>
      </c>
      <c r="E60" s="173" t="str">
        <f>IF(ISERROR(VLOOKUP(B60,'KAYIT LİSTESİ'!$B$4:$H$1164,5,0)),"",(VLOOKUP(B60,'KAYIT LİSTESİ'!$B$4:$H$1164,5,0)))</f>
        <v/>
      </c>
      <c r="F60" s="173" t="str">
        <f>IF(ISERROR(VLOOKUP(B60,'KAYIT LİSTESİ'!$B$4:$H$1164,6,0)),"",(VLOOKUP(B60,'KAYIT LİSTESİ'!$B$4:$H$1164,6,0)))</f>
        <v/>
      </c>
      <c r="H60" s="57">
        <v>19</v>
      </c>
      <c r="I60" s="172" t="s">
        <v>1420</v>
      </c>
      <c r="J60" s="210" t="str">
        <f>IF(ISERROR(VLOOKUP(I60,'KAYIT LİSTESİ'!$B$4:$H$1164,2,0)),"",(VLOOKUP(I60,'KAYIT LİSTESİ'!$B$4:$H$1164,2,0)))</f>
        <v/>
      </c>
      <c r="K60" s="208" t="str">
        <f>IF(ISERROR(VLOOKUP(I60,'KAYIT LİSTESİ'!$B$4:$H$1164,4,0)),"",(VLOOKUP(I60,'KAYIT LİSTESİ'!$B$4:$H$1164,4,0)))</f>
        <v/>
      </c>
      <c r="L60" s="173" t="str">
        <f>IF(ISERROR(VLOOKUP(I60,'KAYIT LİSTESİ'!$B$4:$H$1164,5,0)),"",(VLOOKUP(I60,'KAYIT LİSTESİ'!$B$4:$H$1164,5,0)))</f>
        <v/>
      </c>
      <c r="M60" s="173" t="str">
        <f>IF(ISERROR(VLOOKUP(I60,'KAYIT LİSTESİ'!$B$4:$H$1164,6,0)),"",(VLOOKUP(I60,'KAYIT LİSTESİ'!$B$4:$H$1164,6,0)))</f>
        <v/>
      </c>
      <c r="Q60" s="192">
        <v>21364</v>
      </c>
      <c r="R60" s="190">
        <v>95</v>
      </c>
    </row>
    <row r="61" spans="1:18" ht="20.25" customHeight="1">
      <c r="A61" s="57">
        <v>20</v>
      </c>
      <c r="B61" s="172" t="s">
        <v>1421</v>
      </c>
      <c r="C61" s="210" t="str">
        <f>IF(ISERROR(VLOOKUP(B61,'KAYIT LİSTESİ'!$B$4:$H$1164,2,0)),"",(VLOOKUP(B61,'KAYIT LİSTESİ'!$B$4:$H$1164,2,0)))</f>
        <v/>
      </c>
      <c r="D61" s="208" t="str">
        <f>IF(ISERROR(VLOOKUP(B61,'KAYIT LİSTESİ'!$B$4:$H$1164,4,0)),"",(VLOOKUP(B61,'KAYIT LİSTESİ'!$B$4:$H$1164,4,0)))</f>
        <v/>
      </c>
      <c r="E61" s="173" t="str">
        <f>IF(ISERROR(VLOOKUP(B61,'KAYIT LİSTESİ'!$B$4:$H$1164,5,0)),"",(VLOOKUP(B61,'KAYIT LİSTESİ'!$B$4:$H$1164,5,0)))</f>
        <v/>
      </c>
      <c r="F61" s="173" t="str">
        <f>IF(ISERROR(VLOOKUP(B61,'KAYIT LİSTESİ'!$B$4:$H$1164,6,0)),"",(VLOOKUP(B61,'KAYIT LİSTESİ'!$B$4:$H$1164,6,0)))</f>
        <v/>
      </c>
      <c r="G61" s="19"/>
      <c r="H61" s="57">
        <v>20</v>
      </c>
      <c r="I61" s="172" t="s">
        <v>1422</v>
      </c>
      <c r="J61" s="210" t="str">
        <f>IF(ISERROR(VLOOKUP(I61,'KAYIT LİSTESİ'!$B$4:$H$1164,2,0)),"",(VLOOKUP(I61,'KAYIT LİSTESİ'!$B$4:$H$1164,2,0)))</f>
        <v/>
      </c>
      <c r="K61" s="208" t="str">
        <f>IF(ISERROR(VLOOKUP(I61,'KAYIT LİSTESİ'!$B$4:$H$1164,4,0)),"",(VLOOKUP(I61,'KAYIT LİSTESİ'!$B$4:$H$1164,4,0)))</f>
        <v/>
      </c>
      <c r="L61" s="173" t="str">
        <f>IF(ISERROR(VLOOKUP(I61,'KAYIT LİSTESİ'!$B$4:$H$1164,5,0)),"",(VLOOKUP(I61,'KAYIT LİSTESİ'!$B$4:$H$1164,5,0)))</f>
        <v/>
      </c>
      <c r="M61" s="173" t="str">
        <f>IF(ISERROR(VLOOKUP(I61,'KAYIT LİSTESİ'!$B$4:$H$1164,6,0)),"",(VLOOKUP(I61,'KAYIT LİSTESİ'!$B$4:$H$1164,6,0)))</f>
        <v/>
      </c>
      <c r="Q61" s="192">
        <v>21394</v>
      </c>
      <c r="R61" s="190">
        <v>94</v>
      </c>
    </row>
    <row r="62" spans="1:18" s="18" customFormat="1" ht="20.25" customHeight="1">
      <c r="A62" s="57">
        <v>21</v>
      </c>
      <c r="B62" s="172" t="s">
        <v>1423</v>
      </c>
      <c r="C62" s="210" t="str">
        <f>IF(ISERROR(VLOOKUP(B62,'KAYIT LİSTESİ'!$B$4:$H$1164,2,0)),"",(VLOOKUP(B62,'KAYIT LİSTESİ'!$B$4:$H$1164,2,0)))</f>
        <v/>
      </c>
      <c r="D62" s="208" t="str">
        <f>IF(ISERROR(VLOOKUP(B62,'KAYIT LİSTESİ'!$B$4:$H$1164,4,0)),"",(VLOOKUP(B62,'KAYIT LİSTESİ'!$B$4:$H$1164,4,0)))</f>
        <v/>
      </c>
      <c r="E62" s="173" t="str">
        <f>IF(ISERROR(VLOOKUP(B62,'KAYIT LİSTESİ'!$B$4:$H$1164,5,0)),"",(VLOOKUP(B62,'KAYIT LİSTESİ'!$B$4:$H$1164,5,0)))</f>
        <v/>
      </c>
      <c r="F62" s="173" t="str">
        <f>IF(ISERROR(VLOOKUP(B62,'KAYIT LİSTESİ'!$B$4:$H$1164,6,0)),"",(VLOOKUP(B62,'KAYIT LİSTESİ'!$B$4:$H$1164,6,0)))</f>
        <v/>
      </c>
      <c r="G62" s="21"/>
      <c r="H62" s="57">
        <v>21</v>
      </c>
      <c r="I62" s="172" t="s">
        <v>1424</v>
      </c>
      <c r="J62" s="210" t="str">
        <f>IF(ISERROR(VLOOKUP(I62,'KAYIT LİSTESİ'!$B$4:$H$1164,2,0)),"",(VLOOKUP(I62,'KAYIT LİSTESİ'!$B$4:$H$1164,2,0)))</f>
        <v/>
      </c>
      <c r="K62" s="208" t="str">
        <f>IF(ISERROR(VLOOKUP(I62,'KAYIT LİSTESİ'!$B$4:$H$1164,4,0)),"",(VLOOKUP(I62,'KAYIT LİSTESİ'!$B$4:$H$1164,4,0)))</f>
        <v/>
      </c>
      <c r="L62" s="173" t="str">
        <f>IF(ISERROR(VLOOKUP(I62,'KAYIT LİSTESİ'!$B$4:$H$1164,5,0)),"",(VLOOKUP(I62,'KAYIT LİSTESİ'!$B$4:$H$1164,5,0)))</f>
        <v/>
      </c>
      <c r="M62" s="173" t="str">
        <f>IF(ISERROR(VLOOKUP(I62,'KAYIT LİSTESİ'!$B$4:$H$1164,6,0)),"",(VLOOKUP(I62,'KAYIT LİSTESİ'!$B$4:$H$1164,6,0)))</f>
        <v/>
      </c>
      <c r="Q62" s="192">
        <v>21424</v>
      </c>
      <c r="R62" s="190">
        <v>93</v>
      </c>
    </row>
    <row r="63" spans="1:18" s="18" customFormat="1" ht="20.25" customHeight="1">
      <c r="A63" s="57">
        <v>22</v>
      </c>
      <c r="B63" s="172" t="s">
        <v>1425</v>
      </c>
      <c r="C63" s="210" t="str">
        <f>IF(ISERROR(VLOOKUP(B63,'KAYIT LİSTESİ'!$B$4:$H$1164,2,0)),"",(VLOOKUP(B63,'KAYIT LİSTESİ'!$B$4:$H$1164,2,0)))</f>
        <v/>
      </c>
      <c r="D63" s="208" t="str">
        <f>IF(ISERROR(VLOOKUP(B63,'KAYIT LİSTESİ'!$B$4:$H$1164,4,0)),"",(VLOOKUP(B63,'KAYIT LİSTESİ'!$B$4:$H$1164,4,0)))</f>
        <v/>
      </c>
      <c r="E63" s="173" t="str">
        <f>IF(ISERROR(VLOOKUP(B63,'KAYIT LİSTESİ'!$B$4:$H$1164,5,0)),"",(VLOOKUP(B63,'KAYIT LİSTESİ'!$B$4:$H$1164,5,0)))</f>
        <v/>
      </c>
      <c r="F63" s="173" t="str">
        <f>IF(ISERROR(VLOOKUP(B63,'KAYIT LİSTESİ'!$B$4:$H$1164,6,0)),"",(VLOOKUP(B63,'KAYIT LİSTESİ'!$B$4:$H$1164,6,0)))</f>
        <v/>
      </c>
      <c r="G63" s="21"/>
      <c r="H63" s="57">
        <v>22</v>
      </c>
      <c r="I63" s="172" t="s">
        <v>1426</v>
      </c>
      <c r="J63" s="210" t="str">
        <f>IF(ISERROR(VLOOKUP(I63,'KAYIT LİSTESİ'!$B$4:$H$1164,2,0)),"",(VLOOKUP(I63,'KAYIT LİSTESİ'!$B$4:$H$1164,2,0)))</f>
        <v/>
      </c>
      <c r="K63" s="208" t="str">
        <f>IF(ISERROR(VLOOKUP(I63,'KAYIT LİSTESİ'!$B$4:$H$1164,4,0)),"",(VLOOKUP(I63,'KAYIT LİSTESİ'!$B$4:$H$1164,4,0)))</f>
        <v/>
      </c>
      <c r="L63" s="173" t="str">
        <f>IF(ISERROR(VLOOKUP(I63,'KAYIT LİSTESİ'!$B$4:$H$1164,5,0)),"",(VLOOKUP(I63,'KAYIT LİSTESİ'!$B$4:$H$1164,5,0)))</f>
        <v/>
      </c>
      <c r="M63" s="173" t="str">
        <f>IF(ISERROR(VLOOKUP(I63,'KAYIT LİSTESİ'!$B$4:$H$1164,6,0)),"",(VLOOKUP(I63,'KAYIT LİSTESİ'!$B$4:$H$1164,6,0)))</f>
        <v/>
      </c>
      <c r="Q63" s="192">
        <v>21454</v>
      </c>
      <c r="R63" s="190">
        <v>92</v>
      </c>
    </row>
    <row r="64" spans="1:18" s="18" customFormat="1" ht="20.25" customHeight="1">
      <c r="A64" s="57">
        <v>23</v>
      </c>
      <c r="B64" s="172" t="s">
        <v>1427</v>
      </c>
      <c r="C64" s="210" t="str">
        <f>IF(ISERROR(VLOOKUP(B64,'KAYIT LİSTESİ'!$B$4:$H$1164,2,0)),"",(VLOOKUP(B64,'KAYIT LİSTESİ'!$B$4:$H$1164,2,0)))</f>
        <v/>
      </c>
      <c r="D64" s="208" t="str">
        <f>IF(ISERROR(VLOOKUP(B64,'KAYIT LİSTESİ'!$B$4:$H$1164,4,0)),"",(VLOOKUP(B64,'KAYIT LİSTESİ'!$B$4:$H$1164,4,0)))</f>
        <v/>
      </c>
      <c r="E64" s="173" t="str">
        <f>IF(ISERROR(VLOOKUP(B64,'KAYIT LİSTESİ'!$B$4:$H$1164,5,0)),"",(VLOOKUP(B64,'KAYIT LİSTESİ'!$B$4:$H$1164,5,0)))</f>
        <v/>
      </c>
      <c r="F64" s="173" t="str">
        <f>IF(ISERROR(VLOOKUP(B64,'KAYIT LİSTESİ'!$B$4:$H$1164,6,0)),"",(VLOOKUP(B64,'KAYIT LİSTESİ'!$B$4:$H$1164,6,0)))</f>
        <v/>
      </c>
      <c r="G64" s="21"/>
      <c r="H64" s="57">
        <v>23</v>
      </c>
      <c r="I64" s="172" t="s">
        <v>1428</v>
      </c>
      <c r="J64" s="210" t="str">
        <f>IF(ISERROR(VLOOKUP(I64,'KAYIT LİSTESİ'!$B$4:$H$1164,2,0)),"",(VLOOKUP(I64,'KAYIT LİSTESİ'!$B$4:$H$1164,2,0)))</f>
        <v/>
      </c>
      <c r="K64" s="208" t="str">
        <f>IF(ISERROR(VLOOKUP(I64,'KAYIT LİSTESİ'!$B$4:$H$1164,4,0)),"",(VLOOKUP(I64,'KAYIT LİSTESİ'!$B$4:$H$1164,4,0)))</f>
        <v/>
      </c>
      <c r="L64" s="173" t="str">
        <f>IF(ISERROR(VLOOKUP(I64,'KAYIT LİSTESİ'!$B$4:$H$1164,5,0)),"",(VLOOKUP(I64,'KAYIT LİSTESİ'!$B$4:$H$1164,5,0)))</f>
        <v/>
      </c>
      <c r="M64" s="173" t="str">
        <f>IF(ISERROR(VLOOKUP(I64,'KAYIT LİSTESİ'!$B$4:$H$1164,6,0)),"",(VLOOKUP(I64,'KAYIT LİSTESİ'!$B$4:$H$1164,6,0)))</f>
        <v/>
      </c>
      <c r="Q64" s="192">
        <v>21484</v>
      </c>
      <c r="R64" s="190">
        <v>91</v>
      </c>
    </row>
    <row r="65" spans="1:18" s="18" customFormat="1" ht="20.25" customHeight="1">
      <c r="A65" s="57">
        <v>24</v>
      </c>
      <c r="B65" s="172" t="s">
        <v>1429</v>
      </c>
      <c r="C65" s="210" t="str">
        <f>IF(ISERROR(VLOOKUP(B65,'KAYIT LİSTESİ'!$B$4:$H$1164,2,0)),"",(VLOOKUP(B65,'KAYIT LİSTESİ'!$B$4:$H$1164,2,0)))</f>
        <v/>
      </c>
      <c r="D65" s="208" t="str">
        <f>IF(ISERROR(VLOOKUP(B65,'KAYIT LİSTESİ'!$B$4:$H$1164,4,0)),"",(VLOOKUP(B65,'KAYIT LİSTESİ'!$B$4:$H$1164,4,0)))</f>
        <v/>
      </c>
      <c r="E65" s="173" t="str">
        <f>IF(ISERROR(VLOOKUP(B65,'KAYIT LİSTESİ'!$B$4:$H$1164,5,0)),"",(VLOOKUP(B65,'KAYIT LİSTESİ'!$B$4:$H$1164,5,0)))</f>
        <v/>
      </c>
      <c r="F65" s="173" t="str">
        <f>IF(ISERROR(VLOOKUP(B65,'KAYIT LİSTESİ'!$B$4:$H$1164,6,0)),"",(VLOOKUP(B65,'KAYIT LİSTESİ'!$B$4:$H$1164,6,0)))</f>
        <v/>
      </c>
      <c r="G65" s="21"/>
      <c r="H65" s="57">
        <v>24</v>
      </c>
      <c r="I65" s="172" t="s">
        <v>1430</v>
      </c>
      <c r="J65" s="210" t="str">
        <f>IF(ISERROR(VLOOKUP(I65,'KAYIT LİSTESİ'!$B$4:$H$1164,2,0)),"",(VLOOKUP(I65,'KAYIT LİSTESİ'!$B$4:$H$1164,2,0)))</f>
        <v/>
      </c>
      <c r="K65" s="208" t="str">
        <f>IF(ISERROR(VLOOKUP(I65,'KAYIT LİSTESİ'!$B$4:$H$1164,4,0)),"",(VLOOKUP(I65,'KAYIT LİSTESİ'!$B$4:$H$1164,4,0)))</f>
        <v/>
      </c>
      <c r="L65" s="173" t="str">
        <f>IF(ISERROR(VLOOKUP(I65,'KAYIT LİSTESİ'!$B$4:$H$1164,5,0)),"",(VLOOKUP(I65,'KAYIT LİSTESİ'!$B$4:$H$1164,5,0)))</f>
        <v/>
      </c>
      <c r="M65" s="173" t="str">
        <f>IF(ISERROR(VLOOKUP(I65,'KAYIT LİSTESİ'!$B$4:$H$1164,6,0)),"",(VLOOKUP(I65,'KAYIT LİSTESİ'!$B$4:$H$1164,6,0)))</f>
        <v/>
      </c>
      <c r="Q65" s="192">
        <v>21514</v>
      </c>
      <c r="R65" s="190">
        <v>90</v>
      </c>
    </row>
    <row r="66" spans="1:18" s="18" customFormat="1" ht="20.25" customHeight="1">
      <c r="A66" s="57">
        <v>25</v>
      </c>
      <c r="B66" s="172" t="s">
        <v>1431</v>
      </c>
      <c r="C66" s="210" t="str">
        <f>IF(ISERROR(VLOOKUP(B66,'KAYIT LİSTESİ'!$B$4:$H$1164,2,0)),"",(VLOOKUP(B66,'KAYIT LİSTESİ'!$B$4:$H$1164,2,0)))</f>
        <v/>
      </c>
      <c r="D66" s="208" t="str">
        <f>IF(ISERROR(VLOOKUP(B66,'KAYIT LİSTESİ'!$B$4:$H$1164,4,0)),"",(VLOOKUP(B66,'KAYIT LİSTESİ'!$B$4:$H$1164,4,0)))</f>
        <v/>
      </c>
      <c r="E66" s="173" t="str">
        <f>IF(ISERROR(VLOOKUP(B66,'KAYIT LİSTESİ'!$B$4:$H$1164,5,0)),"",(VLOOKUP(B66,'KAYIT LİSTESİ'!$B$4:$H$1164,5,0)))</f>
        <v/>
      </c>
      <c r="F66" s="173" t="str">
        <f>IF(ISERROR(VLOOKUP(B66,'KAYIT LİSTESİ'!$B$4:$H$1164,6,0)),"",(VLOOKUP(B66,'KAYIT LİSTESİ'!$B$4:$H$1164,6,0)))</f>
        <v/>
      </c>
      <c r="G66" s="21"/>
      <c r="H66" s="57">
        <v>25</v>
      </c>
      <c r="I66" s="172" t="s">
        <v>1432</v>
      </c>
      <c r="J66" s="210" t="str">
        <f>IF(ISERROR(VLOOKUP(I66,'KAYIT LİSTESİ'!$B$4:$H$1164,2,0)),"",(VLOOKUP(I66,'KAYIT LİSTESİ'!$B$4:$H$1164,2,0)))</f>
        <v/>
      </c>
      <c r="K66" s="208" t="str">
        <f>IF(ISERROR(VLOOKUP(I66,'KAYIT LİSTESİ'!$B$4:$H$1164,4,0)),"",(VLOOKUP(I66,'KAYIT LİSTESİ'!$B$4:$H$1164,4,0)))</f>
        <v/>
      </c>
      <c r="L66" s="173" t="str">
        <f>IF(ISERROR(VLOOKUP(I66,'KAYIT LİSTESİ'!$B$4:$H$1164,5,0)),"",(VLOOKUP(I66,'KAYIT LİSTESİ'!$B$4:$H$1164,5,0)))</f>
        <v/>
      </c>
      <c r="M66" s="173" t="str">
        <f>IF(ISERROR(VLOOKUP(I66,'KAYIT LİSTESİ'!$B$4:$H$1164,6,0)),"",(VLOOKUP(I66,'KAYIT LİSTESİ'!$B$4:$H$1164,6,0)))</f>
        <v/>
      </c>
      <c r="Q66" s="192">
        <v>21544</v>
      </c>
      <c r="R66" s="190">
        <v>89</v>
      </c>
    </row>
    <row r="67" spans="1:18" s="18" customFormat="1" ht="20.25" customHeight="1">
      <c r="A67" s="57">
        <v>26</v>
      </c>
      <c r="B67" s="172" t="s">
        <v>1433</v>
      </c>
      <c r="C67" s="210" t="str">
        <f>IF(ISERROR(VLOOKUP(B67,'KAYIT LİSTESİ'!$B$4:$H$1164,2,0)),"",(VLOOKUP(B67,'KAYIT LİSTESİ'!$B$4:$H$1164,2,0)))</f>
        <v/>
      </c>
      <c r="D67" s="208" t="str">
        <f>IF(ISERROR(VLOOKUP(B67,'KAYIT LİSTESİ'!$B$4:$H$1164,4,0)),"",(VLOOKUP(B67,'KAYIT LİSTESİ'!$B$4:$H$1164,4,0)))</f>
        <v/>
      </c>
      <c r="E67" s="173" t="str">
        <f>IF(ISERROR(VLOOKUP(B67,'KAYIT LİSTESİ'!$B$4:$H$1164,5,0)),"",(VLOOKUP(B67,'KAYIT LİSTESİ'!$B$4:$H$1164,5,0)))</f>
        <v/>
      </c>
      <c r="F67" s="173" t="str">
        <f>IF(ISERROR(VLOOKUP(B67,'KAYIT LİSTESİ'!$B$4:$H$1164,6,0)),"",(VLOOKUP(B67,'KAYIT LİSTESİ'!$B$4:$H$1164,6,0)))</f>
        <v/>
      </c>
      <c r="G67" s="21"/>
      <c r="H67" s="57">
        <v>26</v>
      </c>
      <c r="I67" s="172" t="s">
        <v>1434</v>
      </c>
      <c r="J67" s="210" t="str">
        <f>IF(ISERROR(VLOOKUP(I67,'KAYIT LİSTESİ'!$B$4:$H$1164,2,0)),"",(VLOOKUP(I67,'KAYIT LİSTESİ'!$B$4:$H$1164,2,0)))</f>
        <v/>
      </c>
      <c r="K67" s="208" t="str">
        <f>IF(ISERROR(VLOOKUP(I67,'KAYIT LİSTESİ'!$B$4:$H$1164,4,0)),"",(VLOOKUP(I67,'KAYIT LİSTESİ'!$B$4:$H$1164,4,0)))</f>
        <v/>
      </c>
      <c r="L67" s="173" t="str">
        <f>IF(ISERROR(VLOOKUP(I67,'KAYIT LİSTESİ'!$B$4:$H$1164,5,0)),"",(VLOOKUP(I67,'KAYIT LİSTESİ'!$B$4:$H$1164,5,0)))</f>
        <v/>
      </c>
      <c r="M67" s="173" t="str">
        <f>IF(ISERROR(VLOOKUP(I67,'KAYIT LİSTESİ'!$B$4:$H$1164,6,0)),"",(VLOOKUP(I67,'KAYIT LİSTESİ'!$B$4:$H$1164,6,0)))</f>
        <v/>
      </c>
      <c r="Q67" s="192">
        <v>21574</v>
      </c>
      <c r="R67" s="190">
        <v>88</v>
      </c>
    </row>
    <row r="68" spans="1:18" s="18" customFormat="1" ht="20.25" customHeight="1">
      <c r="A68" s="57">
        <v>27</v>
      </c>
      <c r="B68" s="172" t="s">
        <v>1435</v>
      </c>
      <c r="C68" s="210" t="str">
        <f>IF(ISERROR(VLOOKUP(B68,'KAYIT LİSTESİ'!$B$4:$H$1164,2,0)),"",(VLOOKUP(B68,'KAYIT LİSTESİ'!$B$4:$H$1164,2,0)))</f>
        <v/>
      </c>
      <c r="D68" s="208" t="str">
        <f>IF(ISERROR(VLOOKUP(B68,'KAYIT LİSTESİ'!$B$4:$H$1164,4,0)),"",(VLOOKUP(B68,'KAYIT LİSTESİ'!$B$4:$H$1164,4,0)))</f>
        <v/>
      </c>
      <c r="E68" s="173" t="str">
        <f>IF(ISERROR(VLOOKUP(B68,'KAYIT LİSTESİ'!$B$4:$H$1164,5,0)),"",(VLOOKUP(B68,'KAYIT LİSTESİ'!$B$4:$H$1164,5,0)))</f>
        <v/>
      </c>
      <c r="F68" s="173" t="str">
        <f>IF(ISERROR(VLOOKUP(B68,'KAYIT LİSTESİ'!$B$4:$H$1164,6,0)),"",(VLOOKUP(B68,'KAYIT LİSTESİ'!$B$4:$H$1164,6,0)))</f>
        <v/>
      </c>
      <c r="G68" s="21"/>
      <c r="H68" s="57">
        <v>27</v>
      </c>
      <c r="I68" s="172" t="s">
        <v>1436</v>
      </c>
      <c r="J68" s="210" t="str">
        <f>IF(ISERROR(VLOOKUP(I68,'KAYIT LİSTESİ'!$B$4:$H$1164,2,0)),"",(VLOOKUP(I68,'KAYIT LİSTESİ'!$B$4:$H$1164,2,0)))</f>
        <v/>
      </c>
      <c r="K68" s="208" t="str">
        <f>IF(ISERROR(VLOOKUP(I68,'KAYIT LİSTESİ'!$B$4:$H$1164,4,0)),"",(VLOOKUP(I68,'KAYIT LİSTESİ'!$B$4:$H$1164,4,0)))</f>
        <v/>
      </c>
      <c r="L68" s="173" t="str">
        <f>IF(ISERROR(VLOOKUP(I68,'KAYIT LİSTESİ'!$B$4:$H$1164,5,0)),"",(VLOOKUP(I68,'KAYIT LİSTESİ'!$B$4:$H$1164,5,0)))</f>
        <v/>
      </c>
      <c r="M68" s="173" t="str">
        <f>IF(ISERROR(VLOOKUP(I68,'KAYIT LİSTESİ'!$B$4:$H$1164,6,0)),"",(VLOOKUP(I68,'KAYIT LİSTESİ'!$B$4:$H$1164,6,0)))</f>
        <v/>
      </c>
      <c r="Q68" s="192">
        <v>21604</v>
      </c>
      <c r="R68" s="190">
        <v>87</v>
      </c>
    </row>
    <row r="69" spans="1:18" s="18" customFormat="1" ht="20.25" customHeight="1">
      <c r="A69" s="57">
        <v>28</v>
      </c>
      <c r="B69" s="172" t="s">
        <v>1437</v>
      </c>
      <c r="C69" s="210" t="str">
        <f>IF(ISERROR(VLOOKUP(B69,'KAYIT LİSTESİ'!$B$4:$H$1164,2,0)),"",(VLOOKUP(B69,'KAYIT LİSTESİ'!$B$4:$H$1164,2,0)))</f>
        <v/>
      </c>
      <c r="D69" s="208" t="str">
        <f>IF(ISERROR(VLOOKUP(B69,'KAYIT LİSTESİ'!$B$4:$H$1164,4,0)),"",(VLOOKUP(B69,'KAYIT LİSTESİ'!$B$4:$H$1164,4,0)))</f>
        <v/>
      </c>
      <c r="E69" s="173" t="str">
        <f>IF(ISERROR(VLOOKUP(B69,'KAYIT LİSTESİ'!$B$4:$H$1164,5,0)),"",(VLOOKUP(B69,'KAYIT LİSTESİ'!$B$4:$H$1164,5,0)))</f>
        <v/>
      </c>
      <c r="F69" s="173" t="str">
        <f>IF(ISERROR(VLOOKUP(B69,'KAYIT LİSTESİ'!$B$4:$H$1164,6,0)),"",(VLOOKUP(B69,'KAYIT LİSTESİ'!$B$4:$H$1164,6,0)))</f>
        <v/>
      </c>
      <c r="G69" s="21"/>
      <c r="H69" s="57">
        <v>28</v>
      </c>
      <c r="I69" s="172" t="s">
        <v>1438</v>
      </c>
      <c r="J69" s="210" t="str">
        <f>IF(ISERROR(VLOOKUP(I69,'KAYIT LİSTESİ'!$B$4:$H$1164,2,0)),"",(VLOOKUP(I69,'KAYIT LİSTESİ'!$B$4:$H$1164,2,0)))</f>
        <v/>
      </c>
      <c r="K69" s="208" t="str">
        <f>IF(ISERROR(VLOOKUP(I69,'KAYIT LİSTESİ'!$B$4:$H$1164,4,0)),"",(VLOOKUP(I69,'KAYIT LİSTESİ'!$B$4:$H$1164,4,0)))</f>
        <v/>
      </c>
      <c r="L69" s="173" t="str">
        <f>IF(ISERROR(VLOOKUP(I69,'KAYIT LİSTESİ'!$B$4:$H$1164,5,0)),"",(VLOOKUP(I69,'KAYIT LİSTESİ'!$B$4:$H$1164,5,0)))</f>
        <v/>
      </c>
      <c r="M69" s="173" t="str">
        <f>IF(ISERROR(VLOOKUP(I69,'KAYIT LİSTESİ'!$B$4:$H$1164,6,0)),"",(VLOOKUP(I69,'KAYIT LİSTESİ'!$B$4:$H$1164,6,0)))</f>
        <v/>
      </c>
      <c r="Q69" s="192">
        <v>21634</v>
      </c>
      <c r="R69" s="190">
        <v>86</v>
      </c>
    </row>
    <row r="70" spans="1:18" s="18" customFormat="1" ht="20.25" customHeight="1">
      <c r="A70" s="57">
        <v>29</v>
      </c>
      <c r="B70" s="172" t="s">
        <v>1439</v>
      </c>
      <c r="C70" s="210" t="str">
        <f>IF(ISERROR(VLOOKUP(B70,'KAYIT LİSTESİ'!$B$4:$H$1164,2,0)),"",(VLOOKUP(B70,'KAYIT LİSTESİ'!$B$4:$H$1164,2,0)))</f>
        <v/>
      </c>
      <c r="D70" s="208" t="str">
        <f>IF(ISERROR(VLOOKUP(B70,'KAYIT LİSTESİ'!$B$4:$H$1164,4,0)),"",(VLOOKUP(B70,'KAYIT LİSTESİ'!$B$4:$H$1164,4,0)))</f>
        <v/>
      </c>
      <c r="E70" s="173" t="str">
        <f>IF(ISERROR(VLOOKUP(B70,'KAYIT LİSTESİ'!$B$4:$H$1164,5,0)),"",(VLOOKUP(B70,'KAYIT LİSTESİ'!$B$4:$H$1164,5,0)))</f>
        <v/>
      </c>
      <c r="F70" s="173" t="str">
        <f>IF(ISERROR(VLOOKUP(B70,'KAYIT LİSTESİ'!$B$4:$H$1164,6,0)),"",(VLOOKUP(B70,'KAYIT LİSTESİ'!$B$4:$H$1164,6,0)))</f>
        <v/>
      </c>
      <c r="G70" s="21"/>
      <c r="H70" s="57">
        <v>29</v>
      </c>
      <c r="I70" s="172" t="s">
        <v>1440</v>
      </c>
      <c r="J70" s="210" t="str">
        <f>IF(ISERROR(VLOOKUP(I70,'KAYIT LİSTESİ'!$B$4:$H$1164,2,0)),"",(VLOOKUP(I70,'KAYIT LİSTESİ'!$B$4:$H$1164,2,0)))</f>
        <v/>
      </c>
      <c r="K70" s="208" t="str">
        <f>IF(ISERROR(VLOOKUP(I70,'KAYIT LİSTESİ'!$B$4:$H$1164,4,0)),"",(VLOOKUP(I70,'KAYIT LİSTESİ'!$B$4:$H$1164,4,0)))</f>
        <v/>
      </c>
      <c r="L70" s="173" t="str">
        <f>IF(ISERROR(VLOOKUP(I70,'KAYIT LİSTESİ'!$B$4:$H$1164,5,0)),"",(VLOOKUP(I70,'KAYIT LİSTESİ'!$B$4:$H$1164,5,0)))</f>
        <v/>
      </c>
      <c r="M70" s="173" t="str">
        <f>IF(ISERROR(VLOOKUP(I70,'KAYIT LİSTESİ'!$B$4:$H$1164,6,0)),"",(VLOOKUP(I70,'KAYIT LİSTESİ'!$B$4:$H$1164,6,0)))</f>
        <v/>
      </c>
      <c r="Q70" s="192">
        <v>21664</v>
      </c>
      <c r="R70" s="190">
        <v>85</v>
      </c>
    </row>
    <row r="71" spans="1:18" s="18" customFormat="1" ht="20.25" customHeight="1">
      <c r="A71" s="57">
        <v>30</v>
      </c>
      <c r="B71" s="172" t="s">
        <v>1441</v>
      </c>
      <c r="C71" s="210" t="str">
        <f>IF(ISERROR(VLOOKUP(B71,'KAYIT LİSTESİ'!$B$4:$H$1164,2,0)),"",(VLOOKUP(B71,'KAYIT LİSTESİ'!$B$4:$H$1164,2,0)))</f>
        <v/>
      </c>
      <c r="D71" s="208" t="str">
        <f>IF(ISERROR(VLOOKUP(B71,'KAYIT LİSTESİ'!$B$4:$H$1164,4,0)),"",(VLOOKUP(B71,'KAYIT LİSTESİ'!$B$4:$H$1164,4,0)))</f>
        <v/>
      </c>
      <c r="E71" s="173" t="str">
        <f>IF(ISERROR(VLOOKUP(B71,'KAYIT LİSTESİ'!$B$4:$H$1164,5,0)),"",(VLOOKUP(B71,'KAYIT LİSTESİ'!$B$4:$H$1164,5,0)))</f>
        <v/>
      </c>
      <c r="F71" s="173" t="str">
        <f>IF(ISERROR(VLOOKUP(B71,'KAYIT LİSTESİ'!$B$4:$H$1164,6,0)),"",(VLOOKUP(B71,'KAYIT LİSTESİ'!$B$4:$H$1164,6,0)))</f>
        <v/>
      </c>
      <c r="G71" s="21"/>
      <c r="H71" s="57">
        <v>30</v>
      </c>
      <c r="I71" s="172" t="s">
        <v>1442</v>
      </c>
      <c r="J71" s="210" t="str">
        <f>IF(ISERROR(VLOOKUP(I71,'KAYIT LİSTESİ'!$B$4:$H$1164,2,0)),"",(VLOOKUP(I71,'KAYIT LİSTESİ'!$B$4:$H$1164,2,0)))</f>
        <v/>
      </c>
      <c r="K71" s="208" t="str">
        <f>IF(ISERROR(VLOOKUP(I71,'KAYIT LİSTESİ'!$B$4:$H$1164,4,0)),"",(VLOOKUP(I71,'KAYIT LİSTESİ'!$B$4:$H$1164,4,0)))</f>
        <v/>
      </c>
      <c r="L71" s="173" t="str">
        <f>IF(ISERROR(VLOOKUP(I71,'KAYIT LİSTESİ'!$B$4:$H$1164,5,0)),"",(VLOOKUP(I71,'KAYIT LİSTESİ'!$B$4:$H$1164,5,0)))</f>
        <v/>
      </c>
      <c r="M71" s="173" t="str">
        <f>IF(ISERROR(VLOOKUP(I71,'KAYIT LİSTESİ'!$B$4:$H$1164,6,0)),"",(VLOOKUP(I71,'KAYIT LİSTESİ'!$B$4:$H$1164,6,0)))</f>
        <v/>
      </c>
      <c r="Q71" s="192">
        <v>21694</v>
      </c>
      <c r="R71" s="190">
        <v>84</v>
      </c>
    </row>
    <row r="72" spans="1:18" s="18" customFormat="1" ht="20.25" customHeight="1">
      <c r="A72" s="57">
        <v>31</v>
      </c>
      <c r="B72" s="172" t="s">
        <v>1443</v>
      </c>
      <c r="C72" s="210" t="str">
        <f>IF(ISERROR(VLOOKUP(B72,'KAYIT LİSTESİ'!$B$4:$H$1164,2,0)),"",(VLOOKUP(B72,'KAYIT LİSTESİ'!$B$4:$H$1164,2,0)))</f>
        <v/>
      </c>
      <c r="D72" s="208" t="str">
        <f>IF(ISERROR(VLOOKUP(B72,'KAYIT LİSTESİ'!$B$4:$H$1164,4,0)),"",(VLOOKUP(B72,'KAYIT LİSTESİ'!$B$4:$H$1164,4,0)))</f>
        <v/>
      </c>
      <c r="E72" s="173" t="str">
        <f>IF(ISERROR(VLOOKUP(B72,'KAYIT LİSTESİ'!$B$4:$H$1164,5,0)),"",(VLOOKUP(B72,'KAYIT LİSTESİ'!$B$4:$H$1164,5,0)))</f>
        <v/>
      </c>
      <c r="F72" s="173" t="str">
        <f>IF(ISERROR(VLOOKUP(B72,'KAYIT LİSTESİ'!$B$4:$H$1164,6,0)),"",(VLOOKUP(B72,'KAYIT LİSTESİ'!$B$4:$H$1164,6,0)))</f>
        <v/>
      </c>
      <c r="G72" s="21"/>
      <c r="H72" s="57">
        <v>31</v>
      </c>
      <c r="I72" s="172" t="s">
        <v>1444</v>
      </c>
      <c r="J72" s="210" t="str">
        <f>IF(ISERROR(VLOOKUP(I72,'KAYIT LİSTESİ'!$B$4:$H$1164,2,0)),"",(VLOOKUP(I72,'KAYIT LİSTESİ'!$B$4:$H$1164,2,0)))</f>
        <v/>
      </c>
      <c r="K72" s="208" t="str">
        <f>IF(ISERROR(VLOOKUP(I72,'KAYIT LİSTESİ'!$B$4:$H$1164,4,0)),"",(VLOOKUP(I72,'KAYIT LİSTESİ'!$B$4:$H$1164,4,0)))</f>
        <v/>
      </c>
      <c r="L72" s="173" t="str">
        <f>IF(ISERROR(VLOOKUP(I72,'KAYIT LİSTESİ'!$B$4:$H$1164,5,0)),"",(VLOOKUP(I72,'KAYIT LİSTESİ'!$B$4:$H$1164,5,0)))</f>
        <v/>
      </c>
      <c r="M72" s="173" t="str">
        <f>IF(ISERROR(VLOOKUP(I72,'KAYIT LİSTESİ'!$B$4:$H$1164,6,0)),"",(VLOOKUP(I72,'KAYIT LİSTESİ'!$B$4:$H$1164,6,0)))</f>
        <v/>
      </c>
      <c r="Q72" s="192">
        <v>21724</v>
      </c>
      <c r="R72" s="190">
        <v>83</v>
      </c>
    </row>
    <row r="73" spans="1:18" s="18" customFormat="1" ht="20.25" customHeight="1">
      <c r="A73" s="57">
        <v>32</v>
      </c>
      <c r="B73" s="172" t="s">
        <v>1445</v>
      </c>
      <c r="C73" s="210" t="str">
        <f>IF(ISERROR(VLOOKUP(B73,'KAYIT LİSTESİ'!$B$4:$H$1164,2,0)),"",(VLOOKUP(B73,'KAYIT LİSTESİ'!$B$4:$H$1164,2,0)))</f>
        <v/>
      </c>
      <c r="D73" s="208" t="str">
        <f>IF(ISERROR(VLOOKUP(B73,'KAYIT LİSTESİ'!$B$4:$H$1164,4,0)),"",(VLOOKUP(B73,'KAYIT LİSTESİ'!$B$4:$H$1164,4,0)))</f>
        <v/>
      </c>
      <c r="E73" s="173" t="str">
        <f>IF(ISERROR(VLOOKUP(B73,'KAYIT LİSTESİ'!$B$4:$H$1164,5,0)),"",(VLOOKUP(B73,'KAYIT LİSTESİ'!$B$4:$H$1164,5,0)))</f>
        <v/>
      </c>
      <c r="F73" s="173" t="str">
        <f>IF(ISERROR(VLOOKUP(B73,'KAYIT LİSTESİ'!$B$4:$H$1164,6,0)),"",(VLOOKUP(B73,'KAYIT LİSTESİ'!$B$4:$H$1164,6,0)))</f>
        <v/>
      </c>
      <c r="G73" s="21"/>
      <c r="H73" s="57">
        <v>32</v>
      </c>
      <c r="I73" s="172" t="s">
        <v>1446</v>
      </c>
      <c r="J73" s="210" t="str">
        <f>IF(ISERROR(VLOOKUP(I73,'KAYIT LİSTESİ'!$B$4:$H$1164,2,0)),"",(VLOOKUP(I73,'KAYIT LİSTESİ'!$B$4:$H$1164,2,0)))</f>
        <v/>
      </c>
      <c r="K73" s="208" t="str">
        <f>IF(ISERROR(VLOOKUP(I73,'KAYIT LİSTESİ'!$B$4:$H$1164,4,0)),"",(VLOOKUP(I73,'KAYIT LİSTESİ'!$B$4:$H$1164,4,0)))</f>
        <v/>
      </c>
      <c r="L73" s="173" t="str">
        <f>IF(ISERROR(VLOOKUP(I73,'KAYIT LİSTESİ'!$B$4:$H$1164,5,0)),"",(VLOOKUP(I73,'KAYIT LİSTESİ'!$B$4:$H$1164,5,0)))</f>
        <v/>
      </c>
      <c r="M73" s="173" t="str">
        <f>IF(ISERROR(VLOOKUP(I73,'KAYIT LİSTESİ'!$B$4:$H$1164,6,0)),"",(VLOOKUP(I73,'KAYIT LİSTESİ'!$B$4:$H$1164,6,0)))</f>
        <v/>
      </c>
      <c r="Q73" s="192">
        <v>21754</v>
      </c>
      <c r="R73" s="190">
        <v>82</v>
      </c>
    </row>
    <row r="74" spans="1:18" s="289" customFormat="1" ht="14.25" customHeight="1">
      <c r="A74" s="280" t="s">
        <v>18</v>
      </c>
      <c r="B74" s="280"/>
      <c r="C74" s="280"/>
      <c r="D74" s="281"/>
      <c r="E74" s="282" t="s">
        <v>0</v>
      </c>
      <c r="F74" s="292" t="s">
        <v>1</v>
      </c>
      <c r="G74" s="283" t="s">
        <v>2</v>
      </c>
      <c r="H74" s="284"/>
      <c r="I74" s="284"/>
      <c r="J74" s="284"/>
      <c r="K74" s="285"/>
      <c r="L74" s="286" t="s">
        <v>3</v>
      </c>
      <c r="M74" s="287" t="s">
        <v>3</v>
      </c>
      <c r="N74" s="288"/>
      <c r="Q74" s="290">
        <v>22054</v>
      </c>
      <c r="R74" s="291">
        <v>74</v>
      </c>
    </row>
    <row r="75" spans="1:18">
      <c r="Q75" s="192">
        <v>23254</v>
      </c>
      <c r="R75" s="190">
        <v>46</v>
      </c>
    </row>
    <row r="76" spans="1:18">
      <c r="Q76" s="192">
        <v>23314</v>
      </c>
      <c r="R76" s="190">
        <v>45</v>
      </c>
    </row>
    <row r="77" spans="1:18">
      <c r="Q77" s="192">
        <v>23374</v>
      </c>
      <c r="R77" s="190">
        <v>44</v>
      </c>
    </row>
    <row r="78" spans="1:18">
      <c r="Q78" s="192">
        <v>23434</v>
      </c>
      <c r="R78" s="190">
        <v>43</v>
      </c>
    </row>
    <row r="79" spans="1:18">
      <c r="Q79" s="192">
        <v>23494</v>
      </c>
      <c r="R79" s="190">
        <v>42</v>
      </c>
    </row>
    <row r="80" spans="1:18">
      <c r="Q80" s="192">
        <v>23554</v>
      </c>
      <c r="R80" s="190">
        <v>41</v>
      </c>
    </row>
    <row r="81" spans="17:18">
      <c r="Q81" s="192">
        <v>23614</v>
      </c>
      <c r="R81" s="190">
        <v>40</v>
      </c>
    </row>
    <row r="82" spans="17:18">
      <c r="Q82" s="192">
        <v>23674</v>
      </c>
      <c r="R82" s="190">
        <v>39</v>
      </c>
    </row>
    <row r="83" spans="17:18">
      <c r="Q83" s="192">
        <v>23734</v>
      </c>
      <c r="R83" s="190">
        <v>38</v>
      </c>
    </row>
    <row r="84" spans="17:18">
      <c r="Q84" s="192">
        <v>23794</v>
      </c>
      <c r="R84" s="190">
        <v>37</v>
      </c>
    </row>
    <row r="85" spans="17:18">
      <c r="Q85" s="192">
        <v>23854</v>
      </c>
      <c r="R85" s="190">
        <v>36</v>
      </c>
    </row>
    <row r="86" spans="17:18">
      <c r="Q86" s="192">
        <v>23814</v>
      </c>
      <c r="R86" s="190">
        <v>35</v>
      </c>
    </row>
    <row r="87" spans="17:18">
      <c r="Q87" s="192">
        <v>23974</v>
      </c>
      <c r="R87" s="190">
        <v>34</v>
      </c>
    </row>
    <row r="88" spans="17:18">
      <c r="Q88" s="192">
        <v>24034</v>
      </c>
      <c r="R88" s="190">
        <v>33</v>
      </c>
    </row>
    <row r="89" spans="17:18">
      <c r="Q89" s="192">
        <v>24094</v>
      </c>
      <c r="R89" s="190">
        <v>32</v>
      </c>
    </row>
    <row r="90" spans="17:18">
      <c r="Q90" s="192">
        <v>24154</v>
      </c>
      <c r="R90" s="190">
        <v>31</v>
      </c>
    </row>
    <row r="91" spans="17:18">
      <c r="Q91" s="192">
        <v>24214</v>
      </c>
      <c r="R91" s="190">
        <v>30</v>
      </c>
    </row>
    <row r="92" spans="17:18">
      <c r="Q92" s="192">
        <v>24274</v>
      </c>
      <c r="R92" s="190">
        <v>29</v>
      </c>
    </row>
    <row r="93" spans="17:18">
      <c r="Q93" s="192">
        <v>24334</v>
      </c>
      <c r="R93" s="190">
        <v>28</v>
      </c>
    </row>
    <row r="94" spans="17:18">
      <c r="Q94" s="192">
        <v>24394</v>
      </c>
      <c r="R94" s="190">
        <v>27</v>
      </c>
    </row>
    <row r="95" spans="17:18">
      <c r="Q95" s="192">
        <v>24454</v>
      </c>
      <c r="R95" s="190">
        <v>26</v>
      </c>
    </row>
    <row r="96" spans="17:18">
      <c r="Q96" s="192">
        <v>24514</v>
      </c>
      <c r="R96" s="190">
        <v>25</v>
      </c>
    </row>
    <row r="97" spans="17:18">
      <c r="Q97" s="192">
        <v>24614</v>
      </c>
      <c r="R97" s="190">
        <v>24</v>
      </c>
    </row>
    <row r="98" spans="17:18">
      <c r="Q98" s="192">
        <v>24714</v>
      </c>
      <c r="R98" s="190">
        <v>23</v>
      </c>
    </row>
    <row r="99" spans="17:18">
      <c r="Q99" s="192">
        <v>24814</v>
      </c>
      <c r="R99" s="190">
        <v>22</v>
      </c>
    </row>
    <row r="100" spans="17:18">
      <c r="Q100" s="192">
        <v>24914</v>
      </c>
      <c r="R100" s="190">
        <v>21</v>
      </c>
    </row>
    <row r="101" spans="17:18">
      <c r="Q101" s="192">
        <v>25014</v>
      </c>
      <c r="R101" s="190">
        <v>20</v>
      </c>
    </row>
    <row r="102" spans="17:18">
      <c r="Q102" s="192">
        <v>25114</v>
      </c>
      <c r="R102" s="190">
        <v>19</v>
      </c>
    </row>
    <row r="103" spans="17:18">
      <c r="Q103" s="192">
        <v>25214</v>
      </c>
      <c r="R103" s="190">
        <v>18</v>
      </c>
    </row>
    <row r="104" spans="17:18">
      <c r="Q104" s="192">
        <v>25314</v>
      </c>
      <c r="R104" s="190">
        <v>17</v>
      </c>
    </row>
    <row r="105" spans="17:18">
      <c r="Q105" s="192">
        <v>25414</v>
      </c>
      <c r="R105" s="190">
        <v>16</v>
      </c>
    </row>
    <row r="106" spans="17:18">
      <c r="Q106" s="192">
        <v>25514</v>
      </c>
      <c r="R106" s="190">
        <v>15</v>
      </c>
    </row>
    <row r="107" spans="17:18">
      <c r="Q107" s="192">
        <v>25614</v>
      </c>
      <c r="R107" s="190">
        <v>14</v>
      </c>
    </row>
    <row r="108" spans="17:18">
      <c r="Q108" s="192">
        <v>25714</v>
      </c>
      <c r="R108" s="190">
        <v>13</v>
      </c>
    </row>
    <row r="109" spans="17:18">
      <c r="Q109" s="192">
        <v>25814</v>
      </c>
      <c r="R109" s="190">
        <v>12</v>
      </c>
    </row>
    <row r="110" spans="17:18">
      <c r="Q110" s="192">
        <v>25914</v>
      </c>
      <c r="R110" s="190">
        <v>11</v>
      </c>
    </row>
    <row r="111" spans="17:18">
      <c r="Q111" s="192">
        <v>30014</v>
      </c>
      <c r="R111" s="190">
        <v>10</v>
      </c>
    </row>
    <row r="112" spans="17:18">
      <c r="Q112" s="192">
        <v>30114</v>
      </c>
      <c r="R112" s="190">
        <v>9</v>
      </c>
    </row>
    <row r="113" spans="17:18">
      <c r="Q113" s="192">
        <v>30214</v>
      </c>
      <c r="R113" s="190">
        <v>8</v>
      </c>
    </row>
    <row r="114" spans="17:18">
      <c r="Q114" s="192">
        <v>30314</v>
      </c>
      <c r="R114" s="190">
        <v>7</v>
      </c>
    </row>
    <row r="115" spans="17:18">
      <c r="Q115" s="192">
        <v>30414</v>
      </c>
      <c r="R115" s="190">
        <v>6</v>
      </c>
    </row>
    <row r="116" spans="17:18">
      <c r="Q116" s="192">
        <v>30514</v>
      </c>
      <c r="R116" s="190">
        <v>5</v>
      </c>
    </row>
    <row r="117" spans="17:18">
      <c r="Q117" s="192">
        <v>30614</v>
      </c>
      <c r="R117" s="190">
        <v>4</v>
      </c>
    </row>
    <row r="118" spans="17:18">
      <c r="Q118" s="192">
        <v>30714</v>
      </c>
      <c r="R118" s="190">
        <v>3</v>
      </c>
    </row>
    <row r="119" spans="17:18">
      <c r="Q119" s="192">
        <v>30814</v>
      </c>
      <c r="R119" s="190">
        <v>2</v>
      </c>
    </row>
    <row r="120" spans="17:18">
      <c r="Q120" s="192">
        <v>30914</v>
      </c>
      <c r="R120" s="190">
        <v>1</v>
      </c>
    </row>
  </sheetData>
  <mergeCells count="7">
    <mergeCell ref="A4:C4"/>
    <mergeCell ref="D4:E4"/>
    <mergeCell ref="A1:M1"/>
    <mergeCell ref="A2:M2"/>
    <mergeCell ref="A3:C3"/>
    <mergeCell ref="D3:E3"/>
    <mergeCell ref="G3:K3"/>
  </mergeCells>
  <conditionalFormatting sqref="F40:F41">
    <cfRule type="cellIs" dxfId="26" priority="2" stopIfTrue="1" operator="between">
      <formula>3980</formula>
      <formula>4182</formula>
    </cfRule>
  </conditionalFormatting>
  <printOptions horizontalCentered="1"/>
  <pageMargins left="0.27559055118110237" right="0.19685039370078741" top="0.51181102362204722" bottom="0.35433070866141736" header="0.39370078740157483" footer="0.27559055118110237"/>
  <pageSetup paperSize="9" scale="50" orientation="portrait" r:id="rId1"/>
  <headerFooter alignWithMargins="0"/>
  <drawing r:id="rId2"/>
</worksheet>
</file>

<file path=xl/worksheets/sheet53.xml><?xml version="1.0" encoding="utf-8"?>
<worksheet xmlns="http://schemas.openxmlformats.org/spreadsheetml/2006/main" xmlns:r="http://schemas.openxmlformats.org/officeDocument/2006/relationships">
  <sheetPr>
    <tabColor rgb="FFFFFF00"/>
  </sheetPr>
  <dimension ref="A1:U61"/>
  <sheetViews>
    <sheetView view="pageBreakPreview" zoomScale="50" zoomScaleNormal="100" zoomScaleSheetLayoutView="50" workbookViewId="0">
      <selection activeCell="U16" sqref="U16"/>
    </sheetView>
  </sheetViews>
  <sheetFormatPr defaultRowHeight="12.75"/>
  <cols>
    <col min="2" max="2" width="58.7109375" customWidth="1"/>
    <col min="3" max="3" width="15.7109375" customWidth="1"/>
    <col min="4" max="5" width="12.5703125" customWidth="1"/>
    <col min="6" max="6" width="14.85546875" customWidth="1"/>
    <col min="7" max="7" width="12.5703125" customWidth="1"/>
    <col min="8" max="8" width="14.85546875" customWidth="1"/>
    <col min="9" max="9" width="10.28515625" customWidth="1"/>
    <col min="10" max="10" width="17.28515625" customWidth="1"/>
    <col min="11" max="12" width="10.28515625" customWidth="1"/>
    <col min="13" max="13" width="10.85546875" customWidth="1"/>
    <col min="14" max="15" width="10.28515625" customWidth="1"/>
    <col min="16" max="16" width="11.5703125" customWidth="1"/>
    <col min="17" max="17" width="10.28515625" customWidth="1"/>
    <col min="18" max="18" width="14.85546875" customWidth="1"/>
    <col min="19" max="19" width="10.28515625" customWidth="1"/>
    <col min="20" max="20" width="16.42578125" customWidth="1"/>
    <col min="21" max="21" width="23" customWidth="1"/>
  </cols>
  <sheetData>
    <row r="1" spans="1:21" ht="45">
      <c r="A1" s="631" t="s">
        <v>510</v>
      </c>
      <c r="B1" s="631"/>
      <c r="C1" s="631"/>
      <c r="D1" s="631"/>
      <c r="E1" s="631"/>
      <c r="F1" s="631"/>
      <c r="G1" s="631"/>
      <c r="H1" s="631"/>
      <c r="I1" s="631"/>
      <c r="J1" s="631"/>
      <c r="K1" s="631"/>
      <c r="L1" s="631"/>
      <c r="M1" s="631"/>
      <c r="N1" s="631"/>
      <c r="O1" s="631"/>
      <c r="P1" s="631"/>
      <c r="Q1" s="631"/>
      <c r="R1" s="631"/>
      <c r="S1" s="631"/>
      <c r="T1" s="631"/>
      <c r="U1" s="631"/>
    </row>
    <row r="2" spans="1:21" ht="45">
      <c r="A2" s="632" t="s">
        <v>506</v>
      </c>
      <c r="B2" s="632"/>
      <c r="C2" s="632"/>
      <c r="D2" s="632"/>
      <c r="E2" s="632"/>
      <c r="F2" s="632"/>
      <c r="G2" s="632"/>
      <c r="H2" s="632"/>
      <c r="I2" s="632"/>
      <c r="J2" s="632"/>
      <c r="K2" s="632"/>
      <c r="L2" s="632"/>
      <c r="M2" s="632"/>
      <c r="N2" s="632"/>
      <c r="O2" s="632"/>
      <c r="P2" s="632"/>
      <c r="Q2" s="632"/>
      <c r="R2" s="632"/>
      <c r="S2" s="632"/>
      <c r="T2" s="632"/>
      <c r="U2" s="632"/>
    </row>
    <row r="3" spans="1:21" ht="59.25">
      <c r="A3" s="633" t="s">
        <v>1207</v>
      </c>
      <c r="B3" s="633"/>
      <c r="C3" s="633"/>
      <c r="D3" s="633"/>
      <c r="E3" s="633"/>
      <c r="F3" s="633"/>
      <c r="G3" s="633"/>
      <c r="H3" s="633"/>
      <c r="I3" s="633"/>
      <c r="J3" s="633"/>
      <c r="K3" s="633"/>
      <c r="L3" s="633"/>
      <c r="M3" s="633"/>
      <c r="N3" s="633"/>
      <c r="O3" s="633"/>
      <c r="P3" s="633"/>
      <c r="Q3" s="633"/>
      <c r="R3" s="633"/>
      <c r="S3" s="633"/>
      <c r="T3" s="633"/>
      <c r="U3" s="633"/>
    </row>
    <row r="4" spans="1:21" ht="59.25">
      <c r="A4" s="633" t="s">
        <v>2396</v>
      </c>
      <c r="B4" s="633"/>
      <c r="C4" s="633"/>
      <c r="D4" s="633"/>
      <c r="E4" s="633"/>
      <c r="F4" s="633"/>
      <c r="G4" s="633"/>
      <c r="H4" s="633"/>
      <c r="I4" s="633"/>
      <c r="J4" s="633"/>
      <c r="K4" s="633"/>
      <c r="L4" s="633"/>
      <c r="M4" s="633"/>
      <c r="N4" s="633"/>
      <c r="O4" s="633"/>
      <c r="P4" s="633"/>
      <c r="Q4" s="633"/>
      <c r="R4" s="633"/>
      <c r="S4" s="633"/>
      <c r="T4" s="633"/>
      <c r="U4" s="633"/>
    </row>
    <row r="5" spans="1:21" ht="63" customHeight="1">
      <c r="A5" s="634" t="s">
        <v>1206</v>
      </c>
      <c r="B5" s="636" t="s">
        <v>505</v>
      </c>
      <c r="C5" s="630" t="s">
        <v>200</v>
      </c>
      <c r="D5" s="639" t="s">
        <v>320</v>
      </c>
      <c r="E5" s="640"/>
      <c r="F5" s="628" t="s">
        <v>471</v>
      </c>
      <c r="G5" s="629"/>
      <c r="H5" s="639" t="s">
        <v>198</v>
      </c>
      <c r="I5" s="640"/>
      <c r="J5" s="639" t="s">
        <v>723</v>
      </c>
      <c r="K5" s="640"/>
      <c r="L5" s="628" t="s">
        <v>197</v>
      </c>
      <c r="M5" s="629"/>
      <c r="N5" s="628" t="s">
        <v>199</v>
      </c>
      <c r="O5" s="629"/>
      <c r="P5" s="639" t="s">
        <v>311</v>
      </c>
      <c r="Q5" s="640"/>
      <c r="R5" s="639" t="s">
        <v>469</v>
      </c>
      <c r="S5" s="640"/>
      <c r="T5" s="661" t="s">
        <v>201</v>
      </c>
      <c r="U5" s="661" t="s">
        <v>1205</v>
      </c>
    </row>
    <row r="6" spans="1:21" ht="63" customHeight="1">
      <c r="A6" s="635"/>
      <c r="B6" s="637"/>
      <c r="C6" s="630" t="s">
        <v>26</v>
      </c>
      <c r="D6" s="498" t="s">
        <v>26</v>
      </c>
      <c r="E6" s="498" t="s">
        <v>125</v>
      </c>
      <c r="F6" s="498" t="s">
        <v>26</v>
      </c>
      <c r="G6" s="498" t="s">
        <v>125</v>
      </c>
      <c r="H6" s="498" t="s">
        <v>26</v>
      </c>
      <c r="I6" s="498" t="s">
        <v>125</v>
      </c>
      <c r="J6" s="498" t="s">
        <v>26</v>
      </c>
      <c r="K6" s="498" t="s">
        <v>125</v>
      </c>
      <c r="L6" s="498" t="s">
        <v>26</v>
      </c>
      <c r="M6" s="498" t="s">
        <v>125</v>
      </c>
      <c r="N6" s="498" t="s">
        <v>26</v>
      </c>
      <c r="O6" s="498" t="s">
        <v>125</v>
      </c>
      <c r="P6" s="498" t="s">
        <v>26</v>
      </c>
      <c r="Q6" s="498" t="s">
        <v>125</v>
      </c>
      <c r="R6" s="498" t="s">
        <v>26</v>
      </c>
      <c r="S6" s="498" t="s">
        <v>125</v>
      </c>
      <c r="T6" s="662"/>
      <c r="U6" s="662"/>
    </row>
    <row r="7" spans="1:21" ht="48.75" customHeight="1">
      <c r="A7" s="237">
        <v>1</v>
      </c>
      <c r="B7" s="316" t="s">
        <v>1999</v>
      </c>
      <c r="C7" s="269">
        <v>154</v>
      </c>
      <c r="D7" s="239">
        <v>2257</v>
      </c>
      <c r="E7" s="240">
        <v>24</v>
      </c>
      <c r="F7" s="241">
        <v>5753</v>
      </c>
      <c r="G7" s="242">
        <v>22</v>
      </c>
      <c r="H7" s="265">
        <v>15694</v>
      </c>
      <c r="I7" s="244">
        <v>25</v>
      </c>
      <c r="J7" s="264">
        <v>100526</v>
      </c>
      <c r="K7" s="242">
        <v>19</v>
      </c>
      <c r="L7" s="246">
        <v>180</v>
      </c>
      <c r="M7" s="240">
        <v>19.5</v>
      </c>
      <c r="N7" s="245">
        <v>726</v>
      </c>
      <c r="O7" s="242">
        <v>27</v>
      </c>
      <c r="P7" s="243">
        <v>5324</v>
      </c>
      <c r="Q7" s="244">
        <v>27</v>
      </c>
      <c r="R7" s="241">
        <v>4202</v>
      </c>
      <c r="S7" s="242">
        <v>27</v>
      </c>
      <c r="T7" s="269">
        <v>190.5</v>
      </c>
      <c r="U7" s="247">
        <v>344.5</v>
      </c>
    </row>
    <row r="8" spans="1:21" ht="48.75" customHeight="1">
      <c r="A8" s="237">
        <v>2</v>
      </c>
      <c r="B8" s="316" t="s">
        <v>1719</v>
      </c>
      <c r="C8" s="269">
        <v>118</v>
      </c>
      <c r="D8" s="239">
        <v>2235</v>
      </c>
      <c r="E8" s="240">
        <v>26</v>
      </c>
      <c r="F8" s="241">
        <v>5767</v>
      </c>
      <c r="G8" s="242">
        <v>21</v>
      </c>
      <c r="H8" s="265">
        <v>15932</v>
      </c>
      <c r="I8" s="244">
        <v>23</v>
      </c>
      <c r="J8" s="264">
        <v>93756</v>
      </c>
      <c r="K8" s="242">
        <v>24</v>
      </c>
      <c r="L8" s="246">
        <v>200</v>
      </c>
      <c r="M8" s="240">
        <v>27</v>
      </c>
      <c r="N8" s="245">
        <v>724</v>
      </c>
      <c r="O8" s="242">
        <v>26</v>
      </c>
      <c r="P8" s="243">
        <v>2991</v>
      </c>
      <c r="Q8" s="244">
        <v>12</v>
      </c>
      <c r="R8" s="241">
        <v>4437</v>
      </c>
      <c r="S8" s="242">
        <v>24</v>
      </c>
      <c r="T8" s="269">
        <v>183</v>
      </c>
      <c r="U8" s="247">
        <v>301</v>
      </c>
    </row>
    <row r="9" spans="1:21" ht="48.75" customHeight="1">
      <c r="A9" s="237">
        <v>3</v>
      </c>
      <c r="B9" s="316" t="s">
        <v>1772</v>
      </c>
      <c r="C9" s="269">
        <v>106</v>
      </c>
      <c r="D9" s="239">
        <v>2371</v>
      </c>
      <c r="E9" s="240">
        <v>17</v>
      </c>
      <c r="F9" s="241">
        <v>5921</v>
      </c>
      <c r="G9" s="242">
        <v>18</v>
      </c>
      <c r="H9" s="265">
        <v>20070</v>
      </c>
      <c r="I9" s="244">
        <v>22</v>
      </c>
      <c r="J9" s="264">
        <v>91113</v>
      </c>
      <c r="K9" s="242">
        <v>26</v>
      </c>
      <c r="L9" s="246">
        <v>191</v>
      </c>
      <c r="M9" s="240">
        <v>24</v>
      </c>
      <c r="N9" s="245">
        <v>667</v>
      </c>
      <c r="O9" s="242">
        <v>23</v>
      </c>
      <c r="P9" s="243">
        <v>2889</v>
      </c>
      <c r="Q9" s="244">
        <v>17</v>
      </c>
      <c r="R9" s="241">
        <v>4319</v>
      </c>
      <c r="S9" s="242">
        <v>25</v>
      </c>
      <c r="T9" s="269">
        <v>172</v>
      </c>
      <c r="U9" s="247">
        <v>278</v>
      </c>
    </row>
    <row r="10" spans="1:21" ht="48.75" customHeight="1">
      <c r="A10" s="237">
        <v>4</v>
      </c>
      <c r="B10" s="316" t="s">
        <v>2029</v>
      </c>
      <c r="C10" s="269">
        <v>118</v>
      </c>
      <c r="D10" s="239">
        <v>2341</v>
      </c>
      <c r="E10" s="240">
        <v>14</v>
      </c>
      <c r="F10" s="241">
        <v>5315</v>
      </c>
      <c r="G10" s="242">
        <v>27</v>
      </c>
      <c r="H10" s="265">
        <v>20506</v>
      </c>
      <c r="I10" s="244">
        <v>17</v>
      </c>
      <c r="J10" s="264">
        <v>94286</v>
      </c>
      <c r="K10" s="242">
        <v>23</v>
      </c>
      <c r="L10" s="246">
        <v>180</v>
      </c>
      <c r="M10" s="240">
        <v>18</v>
      </c>
      <c r="N10" s="245">
        <v>666</v>
      </c>
      <c r="O10" s="242">
        <v>22</v>
      </c>
      <c r="P10" s="243">
        <v>3087</v>
      </c>
      <c r="Q10" s="244">
        <v>15</v>
      </c>
      <c r="R10" s="241">
        <v>4440</v>
      </c>
      <c r="S10" s="242">
        <v>23</v>
      </c>
      <c r="T10" s="269">
        <v>159</v>
      </c>
      <c r="U10" s="247">
        <v>277</v>
      </c>
    </row>
    <row r="11" spans="1:21" ht="48.75" customHeight="1">
      <c r="A11" s="237">
        <v>5</v>
      </c>
      <c r="B11" s="316" t="s">
        <v>1677</v>
      </c>
      <c r="C11" s="269">
        <v>110</v>
      </c>
      <c r="D11" s="239">
        <v>2337</v>
      </c>
      <c r="E11" s="240">
        <v>15</v>
      </c>
      <c r="F11" s="241">
        <v>5380</v>
      </c>
      <c r="G11" s="242">
        <v>26</v>
      </c>
      <c r="H11" s="265">
        <v>22284</v>
      </c>
      <c r="I11" s="244">
        <v>0</v>
      </c>
      <c r="J11" s="264">
        <v>111315</v>
      </c>
      <c r="K11" s="242">
        <v>12</v>
      </c>
      <c r="L11" s="246">
        <v>175</v>
      </c>
      <c r="M11" s="240">
        <v>15</v>
      </c>
      <c r="N11" s="245">
        <v>654</v>
      </c>
      <c r="O11" s="242">
        <v>21</v>
      </c>
      <c r="P11" s="243">
        <v>4656</v>
      </c>
      <c r="Q11" s="244">
        <v>26</v>
      </c>
      <c r="R11" s="241">
        <v>4301</v>
      </c>
      <c r="S11" s="242">
        <v>26</v>
      </c>
      <c r="T11" s="269">
        <v>141</v>
      </c>
      <c r="U11" s="247">
        <v>251</v>
      </c>
    </row>
    <row r="12" spans="1:21" ht="48.75" customHeight="1">
      <c r="A12" s="237">
        <v>6</v>
      </c>
      <c r="B12" s="316" t="s">
        <v>1858</v>
      </c>
      <c r="C12" s="269">
        <v>95</v>
      </c>
      <c r="D12" s="472" t="s">
        <v>2298</v>
      </c>
      <c r="E12" s="240">
        <v>0</v>
      </c>
      <c r="F12" s="241">
        <v>10009</v>
      </c>
      <c r="G12" s="242">
        <v>16</v>
      </c>
      <c r="H12" s="265">
        <v>15375</v>
      </c>
      <c r="I12" s="244">
        <v>27</v>
      </c>
      <c r="J12" s="264">
        <v>100606</v>
      </c>
      <c r="K12" s="242">
        <v>18</v>
      </c>
      <c r="L12" s="246">
        <v>200</v>
      </c>
      <c r="M12" s="240">
        <v>26</v>
      </c>
      <c r="N12" s="245">
        <v>650</v>
      </c>
      <c r="O12" s="242">
        <v>20</v>
      </c>
      <c r="P12" s="243">
        <v>4343</v>
      </c>
      <c r="Q12" s="244">
        <v>24</v>
      </c>
      <c r="R12" s="241">
        <v>4479</v>
      </c>
      <c r="S12" s="242">
        <v>22</v>
      </c>
      <c r="T12" s="269">
        <v>153</v>
      </c>
      <c r="U12" s="247">
        <v>248</v>
      </c>
    </row>
    <row r="13" spans="1:21" ht="48.75" customHeight="1">
      <c r="A13" s="237">
        <v>7</v>
      </c>
      <c r="B13" s="316" t="s">
        <v>1648</v>
      </c>
      <c r="C13" s="269">
        <v>123</v>
      </c>
      <c r="D13" s="239">
        <v>2224</v>
      </c>
      <c r="E13" s="240">
        <v>27</v>
      </c>
      <c r="F13" s="241">
        <v>10239</v>
      </c>
      <c r="G13" s="242">
        <v>14</v>
      </c>
      <c r="H13" s="265">
        <v>15438</v>
      </c>
      <c r="I13" s="244">
        <v>26</v>
      </c>
      <c r="J13" s="264">
        <v>95305</v>
      </c>
      <c r="K13" s="242">
        <v>20</v>
      </c>
      <c r="L13" s="246" t="s">
        <v>2242</v>
      </c>
      <c r="M13" s="240">
        <v>0</v>
      </c>
      <c r="N13" s="245">
        <v>674</v>
      </c>
      <c r="O13" s="242">
        <v>24</v>
      </c>
      <c r="P13" s="243">
        <v>3047</v>
      </c>
      <c r="Q13" s="244">
        <v>13</v>
      </c>
      <c r="R13" s="241" t="s">
        <v>2393</v>
      </c>
      <c r="S13" s="242">
        <v>0</v>
      </c>
      <c r="T13" s="269">
        <v>124</v>
      </c>
      <c r="U13" s="247">
        <v>247</v>
      </c>
    </row>
    <row r="14" spans="1:21" ht="48.75" customHeight="1">
      <c r="A14" s="237">
        <v>8</v>
      </c>
      <c r="B14" s="316" t="s">
        <v>1816</v>
      </c>
      <c r="C14" s="269">
        <v>88</v>
      </c>
      <c r="D14" s="239">
        <v>2331</v>
      </c>
      <c r="E14" s="240">
        <v>21</v>
      </c>
      <c r="F14" s="241">
        <v>10149</v>
      </c>
      <c r="G14" s="242">
        <v>15</v>
      </c>
      <c r="H14" s="265">
        <v>21230</v>
      </c>
      <c r="I14" s="244">
        <v>4</v>
      </c>
      <c r="J14" s="264">
        <v>124078</v>
      </c>
      <c r="K14" s="242">
        <v>6</v>
      </c>
      <c r="L14" s="246">
        <v>175</v>
      </c>
      <c r="M14" s="240">
        <v>15</v>
      </c>
      <c r="N14" s="245">
        <v>699</v>
      </c>
      <c r="O14" s="242">
        <v>25</v>
      </c>
      <c r="P14" s="243">
        <v>4061</v>
      </c>
      <c r="Q14" s="244">
        <v>21</v>
      </c>
      <c r="R14" s="241" t="s">
        <v>2393</v>
      </c>
      <c r="S14" s="242">
        <v>0</v>
      </c>
      <c r="T14" s="269">
        <v>107</v>
      </c>
      <c r="U14" s="247">
        <v>195</v>
      </c>
    </row>
    <row r="15" spans="1:21" ht="48.75" customHeight="1">
      <c r="A15" s="237">
        <v>9</v>
      </c>
      <c r="B15" s="316" t="s">
        <v>1887</v>
      </c>
      <c r="C15" s="269">
        <v>60</v>
      </c>
      <c r="D15" s="239">
        <v>2520</v>
      </c>
      <c r="E15" s="240">
        <v>3</v>
      </c>
      <c r="F15" s="241">
        <v>5967</v>
      </c>
      <c r="G15" s="242">
        <v>17</v>
      </c>
      <c r="H15" s="265">
        <v>21119</v>
      </c>
      <c r="I15" s="244">
        <v>7</v>
      </c>
      <c r="J15" s="264">
        <v>94820</v>
      </c>
      <c r="K15" s="242">
        <v>21</v>
      </c>
      <c r="L15" s="246">
        <v>191</v>
      </c>
      <c r="M15" s="240">
        <v>23</v>
      </c>
      <c r="N15" s="245">
        <v>639</v>
      </c>
      <c r="O15" s="242">
        <v>19</v>
      </c>
      <c r="P15" s="243">
        <v>4129</v>
      </c>
      <c r="Q15" s="244">
        <v>23</v>
      </c>
      <c r="R15" s="241">
        <v>4691</v>
      </c>
      <c r="S15" s="242">
        <v>17</v>
      </c>
      <c r="T15" s="269">
        <v>130</v>
      </c>
      <c r="U15" s="247">
        <v>190</v>
      </c>
    </row>
    <row r="16" spans="1:21" ht="48.75" customHeight="1">
      <c r="A16" s="237">
        <v>10</v>
      </c>
      <c r="B16" s="316" t="s">
        <v>1795</v>
      </c>
      <c r="C16" s="269">
        <v>82</v>
      </c>
      <c r="D16" s="239">
        <v>2298</v>
      </c>
      <c r="E16" s="240">
        <v>22</v>
      </c>
      <c r="F16" s="241">
        <v>13311</v>
      </c>
      <c r="G16" s="242">
        <v>3</v>
      </c>
      <c r="H16" s="265">
        <v>21169</v>
      </c>
      <c r="I16" s="244">
        <v>6</v>
      </c>
      <c r="J16" s="264">
        <v>150470</v>
      </c>
      <c r="K16" s="242">
        <v>3</v>
      </c>
      <c r="L16" s="246">
        <v>170</v>
      </c>
      <c r="M16" s="240">
        <v>12</v>
      </c>
      <c r="N16" s="245">
        <v>560</v>
      </c>
      <c r="O16" s="242">
        <v>17</v>
      </c>
      <c r="P16" s="243">
        <v>2266</v>
      </c>
      <c r="Q16" s="244">
        <v>6</v>
      </c>
      <c r="R16" s="241">
        <v>4657</v>
      </c>
      <c r="S16" s="242">
        <v>18</v>
      </c>
      <c r="T16" s="269">
        <v>87</v>
      </c>
      <c r="U16" s="247">
        <v>169</v>
      </c>
    </row>
    <row r="17" spans="1:21" ht="48.75" customHeight="1">
      <c r="A17" s="237">
        <v>11</v>
      </c>
      <c r="B17" s="316" t="s">
        <v>1732</v>
      </c>
      <c r="C17" s="269">
        <v>78</v>
      </c>
      <c r="D17" s="239">
        <v>2469</v>
      </c>
      <c r="E17" s="240">
        <v>5</v>
      </c>
      <c r="F17" s="241">
        <v>10700</v>
      </c>
      <c r="G17" s="242">
        <v>10</v>
      </c>
      <c r="H17" s="265">
        <v>21525</v>
      </c>
      <c r="I17" s="244">
        <v>3</v>
      </c>
      <c r="J17" s="264">
        <v>104011</v>
      </c>
      <c r="K17" s="242">
        <v>13</v>
      </c>
      <c r="L17" s="246">
        <v>175</v>
      </c>
      <c r="M17" s="240">
        <v>15</v>
      </c>
      <c r="N17" s="245">
        <v>547</v>
      </c>
      <c r="O17" s="242">
        <v>10</v>
      </c>
      <c r="P17" s="243">
        <v>2453</v>
      </c>
      <c r="Q17" s="244">
        <v>9</v>
      </c>
      <c r="R17" s="241">
        <v>4931</v>
      </c>
      <c r="S17" s="242">
        <v>12</v>
      </c>
      <c r="T17" s="269">
        <v>77</v>
      </c>
      <c r="U17" s="247">
        <v>155</v>
      </c>
    </row>
    <row r="18" spans="1:21" ht="48.75" customHeight="1">
      <c r="A18" s="237">
        <v>12</v>
      </c>
      <c r="B18" s="316" t="s">
        <v>1744</v>
      </c>
      <c r="C18" s="269">
        <v>49</v>
      </c>
      <c r="D18" s="239">
        <v>2357</v>
      </c>
      <c r="E18" s="240">
        <v>20</v>
      </c>
      <c r="F18" s="241">
        <v>10829</v>
      </c>
      <c r="G18" s="242">
        <v>7</v>
      </c>
      <c r="H18" s="265">
        <v>20430</v>
      </c>
      <c r="I18" s="244">
        <v>19</v>
      </c>
      <c r="J18" s="264">
        <v>103797</v>
      </c>
      <c r="K18" s="242">
        <v>14</v>
      </c>
      <c r="L18" s="246">
        <v>165</v>
      </c>
      <c r="M18" s="240">
        <v>11</v>
      </c>
      <c r="N18" s="245">
        <v>475</v>
      </c>
      <c r="O18" s="242">
        <v>0</v>
      </c>
      <c r="P18" s="243">
        <v>2823</v>
      </c>
      <c r="Q18" s="244">
        <v>11</v>
      </c>
      <c r="R18" s="241">
        <v>4627</v>
      </c>
      <c r="S18" s="242">
        <v>20</v>
      </c>
      <c r="T18" s="269">
        <v>102</v>
      </c>
      <c r="U18" s="247">
        <v>151</v>
      </c>
    </row>
    <row r="19" spans="1:21" ht="48.75" customHeight="1">
      <c r="A19" s="237">
        <v>13</v>
      </c>
      <c r="B19" s="316" t="s">
        <v>1665</v>
      </c>
      <c r="C19" s="269">
        <v>54</v>
      </c>
      <c r="D19" s="239">
        <v>2584</v>
      </c>
      <c r="E19" s="240">
        <v>1</v>
      </c>
      <c r="F19" s="241">
        <v>5900</v>
      </c>
      <c r="G19" s="242">
        <v>20</v>
      </c>
      <c r="H19" s="265">
        <v>21004</v>
      </c>
      <c r="I19" s="244">
        <v>12</v>
      </c>
      <c r="J19" s="264">
        <v>102257</v>
      </c>
      <c r="K19" s="242">
        <v>16</v>
      </c>
      <c r="L19" s="246">
        <v>185</v>
      </c>
      <c r="M19" s="240">
        <v>21</v>
      </c>
      <c r="N19" s="245">
        <v>578</v>
      </c>
      <c r="O19" s="242">
        <v>15</v>
      </c>
      <c r="P19" s="243">
        <v>1401</v>
      </c>
      <c r="Q19" s="244">
        <v>0</v>
      </c>
      <c r="R19" s="241" t="s">
        <v>2393</v>
      </c>
      <c r="S19" s="242">
        <v>0</v>
      </c>
      <c r="T19" s="269">
        <v>85</v>
      </c>
      <c r="U19" s="247">
        <v>139</v>
      </c>
    </row>
    <row r="20" spans="1:21" ht="48.75" customHeight="1">
      <c r="A20" s="237">
        <v>14</v>
      </c>
      <c r="B20" s="316" t="s">
        <v>1832</v>
      </c>
      <c r="C20" s="269">
        <v>74</v>
      </c>
      <c r="D20" s="239">
        <v>2500</v>
      </c>
      <c r="E20" s="240">
        <v>4</v>
      </c>
      <c r="F20" s="241" t="s">
        <v>2255</v>
      </c>
      <c r="G20" s="242">
        <v>0</v>
      </c>
      <c r="H20" s="265">
        <v>20880</v>
      </c>
      <c r="I20" s="244">
        <v>13</v>
      </c>
      <c r="J20" s="264">
        <v>112618</v>
      </c>
      <c r="K20" s="242">
        <v>11</v>
      </c>
      <c r="L20" s="246">
        <v>165</v>
      </c>
      <c r="M20" s="240">
        <v>9</v>
      </c>
      <c r="N20" s="245">
        <v>595</v>
      </c>
      <c r="O20" s="242">
        <v>18</v>
      </c>
      <c r="P20" s="243">
        <v>2375</v>
      </c>
      <c r="Q20" s="244">
        <v>7</v>
      </c>
      <c r="R20" s="241" t="s">
        <v>2393</v>
      </c>
      <c r="S20" s="242">
        <v>0</v>
      </c>
      <c r="T20" s="269">
        <v>62</v>
      </c>
      <c r="U20" s="247">
        <v>136</v>
      </c>
    </row>
    <row r="21" spans="1:21" ht="48.75" customHeight="1">
      <c r="A21" s="237">
        <v>15</v>
      </c>
      <c r="B21" s="316" t="s">
        <v>1986</v>
      </c>
      <c r="C21" s="269">
        <v>57</v>
      </c>
      <c r="D21" s="239">
        <v>2399</v>
      </c>
      <c r="E21" s="240">
        <v>9</v>
      </c>
      <c r="F21" s="241">
        <v>10292</v>
      </c>
      <c r="G21" s="242">
        <v>13</v>
      </c>
      <c r="H21" s="265">
        <v>21584</v>
      </c>
      <c r="I21" s="244">
        <v>2</v>
      </c>
      <c r="J21" s="264">
        <v>135998</v>
      </c>
      <c r="K21" s="242">
        <v>5</v>
      </c>
      <c r="L21" s="246">
        <v>145</v>
      </c>
      <c r="M21" s="240">
        <v>6.5</v>
      </c>
      <c r="N21" s="245">
        <v>469</v>
      </c>
      <c r="O21" s="242">
        <v>0</v>
      </c>
      <c r="P21" s="243">
        <v>3379</v>
      </c>
      <c r="Q21" s="244">
        <v>18</v>
      </c>
      <c r="R21" s="241">
        <v>4553</v>
      </c>
      <c r="S21" s="242">
        <v>21</v>
      </c>
      <c r="T21" s="269">
        <v>74.5</v>
      </c>
      <c r="U21" s="247">
        <v>131.5</v>
      </c>
    </row>
    <row r="22" spans="1:21" ht="48.75" customHeight="1">
      <c r="A22" s="237">
        <v>16</v>
      </c>
      <c r="B22" s="316" t="s">
        <v>2040</v>
      </c>
      <c r="C22" s="269">
        <v>45</v>
      </c>
      <c r="D22" s="239">
        <v>2454</v>
      </c>
      <c r="E22" s="240">
        <v>7</v>
      </c>
      <c r="F22" s="241">
        <v>5905</v>
      </c>
      <c r="G22" s="242">
        <v>19</v>
      </c>
      <c r="H22" s="265" t="s">
        <v>2286</v>
      </c>
      <c r="I22" s="244">
        <v>0</v>
      </c>
      <c r="J22" s="264">
        <v>90632</v>
      </c>
      <c r="K22" s="242">
        <v>27</v>
      </c>
      <c r="L22" s="246">
        <v>180</v>
      </c>
      <c r="M22" s="240">
        <v>19.5</v>
      </c>
      <c r="N22" s="245">
        <v>511</v>
      </c>
      <c r="O22" s="242">
        <v>4</v>
      </c>
      <c r="P22" s="243">
        <v>2424</v>
      </c>
      <c r="Q22" s="244">
        <v>8</v>
      </c>
      <c r="R22" s="241" t="s">
        <v>2286</v>
      </c>
      <c r="S22" s="242">
        <v>0</v>
      </c>
      <c r="T22" s="269">
        <v>84.5</v>
      </c>
      <c r="U22" s="247">
        <v>129.5</v>
      </c>
    </row>
    <row r="23" spans="1:21" ht="48.75" customHeight="1">
      <c r="A23" s="237">
        <v>17</v>
      </c>
      <c r="B23" s="316" t="s">
        <v>1918</v>
      </c>
      <c r="C23" s="269">
        <v>52</v>
      </c>
      <c r="D23" s="239">
        <v>2369</v>
      </c>
      <c r="E23" s="240">
        <v>18</v>
      </c>
      <c r="F23" s="241">
        <v>10613</v>
      </c>
      <c r="G23" s="242">
        <v>11</v>
      </c>
      <c r="H23" s="265">
        <v>21182</v>
      </c>
      <c r="I23" s="244">
        <v>5</v>
      </c>
      <c r="J23" s="264">
        <v>143729</v>
      </c>
      <c r="K23" s="242">
        <v>4</v>
      </c>
      <c r="L23" s="246">
        <v>145</v>
      </c>
      <c r="M23" s="240">
        <v>6.5</v>
      </c>
      <c r="N23" s="245">
        <v>544</v>
      </c>
      <c r="O23" s="242">
        <v>8</v>
      </c>
      <c r="P23" s="243">
        <v>2078</v>
      </c>
      <c r="Q23" s="244">
        <v>5</v>
      </c>
      <c r="R23" s="241">
        <v>4647</v>
      </c>
      <c r="S23" s="242">
        <v>19</v>
      </c>
      <c r="T23" s="269">
        <v>76.5</v>
      </c>
      <c r="U23" s="247">
        <v>128.5</v>
      </c>
    </row>
    <row r="24" spans="1:21" ht="48.75" customHeight="1">
      <c r="A24" s="237">
        <v>18</v>
      </c>
      <c r="B24" s="316" t="s">
        <v>1756</v>
      </c>
      <c r="C24" s="269">
        <v>39</v>
      </c>
      <c r="D24" s="239">
        <v>2371</v>
      </c>
      <c r="E24" s="240">
        <v>11</v>
      </c>
      <c r="F24" s="241">
        <v>10462</v>
      </c>
      <c r="G24" s="242">
        <v>12</v>
      </c>
      <c r="H24" s="265">
        <v>21704</v>
      </c>
      <c r="I24" s="244">
        <v>1</v>
      </c>
      <c r="J24" s="264">
        <v>121790</v>
      </c>
      <c r="K24" s="242">
        <v>9</v>
      </c>
      <c r="L24" s="246">
        <v>165</v>
      </c>
      <c r="M24" s="240">
        <v>10</v>
      </c>
      <c r="N24" s="245">
        <v>556</v>
      </c>
      <c r="O24" s="242">
        <v>12</v>
      </c>
      <c r="P24" s="243">
        <v>3461</v>
      </c>
      <c r="Q24" s="244">
        <v>19</v>
      </c>
      <c r="R24" s="241">
        <v>4791</v>
      </c>
      <c r="S24" s="242">
        <v>14</v>
      </c>
      <c r="T24" s="269">
        <v>88</v>
      </c>
      <c r="U24" s="247">
        <v>127</v>
      </c>
    </row>
    <row r="25" spans="1:21" ht="48.75" customHeight="1">
      <c r="A25" s="237">
        <v>19</v>
      </c>
      <c r="B25" s="316" t="s">
        <v>1874</v>
      </c>
      <c r="C25" s="269">
        <v>40</v>
      </c>
      <c r="D25" s="239">
        <v>2406</v>
      </c>
      <c r="E25" s="240">
        <v>8</v>
      </c>
      <c r="F25" s="241">
        <v>11467</v>
      </c>
      <c r="G25" s="242">
        <v>5</v>
      </c>
      <c r="H25" s="265">
        <v>21117</v>
      </c>
      <c r="I25" s="244">
        <v>8</v>
      </c>
      <c r="J25" s="264">
        <v>123826</v>
      </c>
      <c r="K25" s="242">
        <v>7</v>
      </c>
      <c r="L25" s="246">
        <v>180</v>
      </c>
      <c r="M25" s="240">
        <v>17</v>
      </c>
      <c r="N25" s="245">
        <v>575</v>
      </c>
      <c r="O25" s="242">
        <v>14</v>
      </c>
      <c r="P25" s="243">
        <v>1518</v>
      </c>
      <c r="Q25" s="244">
        <v>1</v>
      </c>
      <c r="R25" s="241">
        <v>4750</v>
      </c>
      <c r="S25" s="242">
        <v>15</v>
      </c>
      <c r="T25" s="269">
        <v>75</v>
      </c>
      <c r="U25" s="247">
        <v>115</v>
      </c>
    </row>
    <row r="26" spans="1:21" ht="48.75" customHeight="1">
      <c r="A26" s="237">
        <v>20</v>
      </c>
      <c r="B26" s="316" t="s">
        <v>1709</v>
      </c>
      <c r="C26" s="269">
        <v>47</v>
      </c>
      <c r="D26" s="239">
        <v>2556</v>
      </c>
      <c r="E26" s="240">
        <v>2</v>
      </c>
      <c r="F26" s="241">
        <v>5448</v>
      </c>
      <c r="G26" s="242">
        <v>25</v>
      </c>
      <c r="H26" s="265">
        <v>22077</v>
      </c>
      <c r="I26" s="244">
        <v>0</v>
      </c>
      <c r="J26" s="264">
        <v>0</v>
      </c>
      <c r="K26" s="242">
        <v>0</v>
      </c>
      <c r="L26" s="246">
        <v>191</v>
      </c>
      <c r="M26" s="240">
        <v>22</v>
      </c>
      <c r="N26" s="245">
        <v>502</v>
      </c>
      <c r="O26" s="242">
        <v>2</v>
      </c>
      <c r="P26" s="243">
        <v>1135</v>
      </c>
      <c r="Q26" s="244">
        <v>0</v>
      </c>
      <c r="R26" s="241">
        <v>4849</v>
      </c>
      <c r="S26" s="242">
        <v>13</v>
      </c>
      <c r="T26" s="269">
        <v>64</v>
      </c>
      <c r="U26" s="247">
        <v>111</v>
      </c>
    </row>
    <row r="27" spans="1:21" ht="48.75" customHeight="1">
      <c r="A27" s="237">
        <v>21</v>
      </c>
      <c r="B27" s="316" t="s">
        <v>1700</v>
      </c>
      <c r="C27" s="269">
        <v>42</v>
      </c>
      <c r="D27" s="239">
        <v>2287</v>
      </c>
      <c r="E27" s="240">
        <v>23</v>
      </c>
      <c r="F27" s="241">
        <v>0</v>
      </c>
      <c r="G27" s="242">
        <v>0</v>
      </c>
      <c r="H27" s="265">
        <v>15713</v>
      </c>
      <c r="I27" s="244">
        <v>24</v>
      </c>
      <c r="J27" s="264">
        <v>0</v>
      </c>
      <c r="K27" s="242">
        <v>0</v>
      </c>
      <c r="L27" s="246">
        <v>160</v>
      </c>
      <c r="M27" s="240">
        <v>8</v>
      </c>
      <c r="N27" s="245">
        <v>569</v>
      </c>
      <c r="O27" s="242">
        <v>13</v>
      </c>
      <c r="P27" s="243">
        <v>0</v>
      </c>
      <c r="Q27" s="244">
        <v>0</v>
      </c>
      <c r="R27" s="241" t="s">
        <v>2394</v>
      </c>
      <c r="S27" s="242">
        <v>0</v>
      </c>
      <c r="T27" s="269">
        <v>68</v>
      </c>
      <c r="U27" s="247">
        <v>110</v>
      </c>
    </row>
    <row r="28" spans="1:21" ht="48.75" customHeight="1">
      <c r="A28" s="237">
        <v>22</v>
      </c>
      <c r="B28" s="316" t="s">
        <v>1903</v>
      </c>
      <c r="C28" s="269">
        <v>51</v>
      </c>
      <c r="D28" s="239" t="s">
        <v>2278</v>
      </c>
      <c r="E28" s="240">
        <v>0</v>
      </c>
      <c r="F28" s="241">
        <v>10828</v>
      </c>
      <c r="G28" s="242">
        <v>8</v>
      </c>
      <c r="H28" s="265">
        <v>21100</v>
      </c>
      <c r="I28" s="244">
        <v>9</v>
      </c>
      <c r="J28" s="264">
        <v>123350</v>
      </c>
      <c r="K28" s="242">
        <v>8</v>
      </c>
      <c r="L28" s="246">
        <v>170</v>
      </c>
      <c r="M28" s="240">
        <v>13</v>
      </c>
      <c r="N28" s="245">
        <v>546</v>
      </c>
      <c r="O28" s="242">
        <v>9</v>
      </c>
      <c r="P28" s="243">
        <v>2528</v>
      </c>
      <c r="Q28" s="244">
        <v>10</v>
      </c>
      <c r="R28" s="241" t="s">
        <v>2393</v>
      </c>
      <c r="S28" s="242">
        <v>0</v>
      </c>
      <c r="T28" s="269">
        <v>57</v>
      </c>
      <c r="U28" s="247">
        <v>108</v>
      </c>
    </row>
    <row r="29" spans="1:21" ht="48.75" customHeight="1">
      <c r="A29" s="237">
        <v>23</v>
      </c>
      <c r="B29" s="316" t="s">
        <v>1973</v>
      </c>
      <c r="C29" s="269">
        <v>57.5</v>
      </c>
      <c r="D29" s="239" t="s">
        <v>2299</v>
      </c>
      <c r="E29" s="240">
        <v>0</v>
      </c>
      <c r="F29" s="241">
        <v>11542</v>
      </c>
      <c r="G29" s="242">
        <v>4</v>
      </c>
      <c r="H29" s="265">
        <v>21077</v>
      </c>
      <c r="I29" s="244">
        <v>10</v>
      </c>
      <c r="J29" s="264" t="s">
        <v>2286</v>
      </c>
      <c r="K29" s="242">
        <v>0</v>
      </c>
      <c r="L29" s="246">
        <v>0</v>
      </c>
      <c r="M29" s="240">
        <v>0</v>
      </c>
      <c r="N29" s="245">
        <v>552</v>
      </c>
      <c r="O29" s="242">
        <v>11</v>
      </c>
      <c r="P29" s="243">
        <v>4073</v>
      </c>
      <c r="Q29" s="244">
        <v>22</v>
      </c>
      <c r="R29" s="241" t="s">
        <v>2393</v>
      </c>
      <c r="S29" s="242">
        <v>0</v>
      </c>
      <c r="T29" s="269">
        <v>47</v>
      </c>
      <c r="U29" s="247">
        <v>104.5</v>
      </c>
    </row>
    <row r="30" spans="1:21" ht="48.75" customHeight="1">
      <c r="A30" s="237">
        <v>24</v>
      </c>
      <c r="B30" s="316" t="s">
        <v>1784</v>
      </c>
      <c r="C30" s="269">
        <v>54</v>
      </c>
      <c r="D30" s="239">
        <v>2463</v>
      </c>
      <c r="E30" s="240">
        <v>6</v>
      </c>
      <c r="F30" s="241">
        <v>11293</v>
      </c>
      <c r="G30" s="242">
        <v>6</v>
      </c>
      <c r="H30" s="265">
        <v>22077</v>
      </c>
      <c r="I30" s="244">
        <v>0</v>
      </c>
      <c r="J30" s="264">
        <v>94694</v>
      </c>
      <c r="K30" s="242">
        <v>22</v>
      </c>
      <c r="L30" s="246" t="s">
        <v>2242</v>
      </c>
      <c r="M30" s="240">
        <v>0</v>
      </c>
      <c r="N30" s="245">
        <v>426</v>
      </c>
      <c r="O30" s="242">
        <v>0</v>
      </c>
      <c r="P30" s="243">
        <v>0</v>
      </c>
      <c r="Q30" s="244">
        <v>0</v>
      </c>
      <c r="R30" s="241">
        <v>4716</v>
      </c>
      <c r="S30" s="242">
        <v>16</v>
      </c>
      <c r="T30" s="269">
        <v>50</v>
      </c>
      <c r="U30" s="247">
        <v>104</v>
      </c>
    </row>
    <row r="31" spans="1:21" ht="48.75" customHeight="1">
      <c r="A31" s="237">
        <v>25</v>
      </c>
      <c r="B31" s="316" t="s">
        <v>1849</v>
      </c>
      <c r="C31" s="269">
        <v>53</v>
      </c>
      <c r="D31" s="239">
        <v>2344</v>
      </c>
      <c r="E31" s="240">
        <v>13</v>
      </c>
      <c r="F31" s="241">
        <v>5632</v>
      </c>
      <c r="G31" s="242">
        <v>23</v>
      </c>
      <c r="H31" s="265">
        <v>22117</v>
      </c>
      <c r="I31" s="244">
        <v>0</v>
      </c>
      <c r="J31" s="264">
        <v>114640</v>
      </c>
      <c r="K31" s="242">
        <v>10</v>
      </c>
      <c r="L31" s="246">
        <v>0</v>
      </c>
      <c r="M31" s="240">
        <v>0</v>
      </c>
      <c r="N31" s="245">
        <v>500</v>
      </c>
      <c r="O31" s="242">
        <v>1</v>
      </c>
      <c r="P31" s="243">
        <v>1572</v>
      </c>
      <c r="Q31" s="244">
        <v>3</v>
      </c>
      <c r="R31" s="241" t="s">
        <v>2286</v>
      </c>
      <c r="S31" s="242">
        <v>0</v>
      </c>
      <c r="T31" s="269">
        <v>50</v>
      </c>
      <c r="U31" s="247">
        <v>103</v>
      </c>
    </row>
    <row r="32" spans="1:21" ht="48.75" customHeight="1">
      <c r="A32" s="237">
        <v>26</v>
      </c>
      <c r="B32" s="316" t="s">
        <v>1691</v>
      </c>
      <c r="C32" s="269">
        <v>40</v>
      </c>
      <c r="D32" s="239">
        <v>0</v>
      </c>
      <c r="E32" s="240">
        <v>0</v>
      </c>
      <c r="F32" s="241">
        <v>10763</v>
      </c>
      <c r="G32" s="242">
        <v>9</v>
      </c>
      <c r="H32" s="265">
        <v>20236</v>
      </c>
      <c r="I32" s="244">
        <v>20</v>
      </c>
      <c r="J32" s="264">
        <v>91772</v>
      </c>
      <c r="K32" s="242">
        <v>25</v>
      </c>
      <c r="L32" s="246">
        <v>0</v>
      </c>
      <c r="M32" s="240">
        <v>0</v>
      </c>
      <c r="N32" s="245">
        <v>505</v>
      </c>
      <c r="O32" s="242">
        <v>3</v>
      </c>
      <c r="P32" s="243">
        <v>1918</v>
      </c>
      <c r="Q32" s="244">
        <v>4</v>
      </c>
      <c r="R32" s="241">
        <v>0</v>
      </c>
      <c r="S32" s="242">
        <v>0</v>
      </c>
      <c r="T32" s="269">
        <v>61</v>
      </c>
      <c r="U32" s="247">
        <v>101</v>
      </c>
    </row>
    <row r="33" spans="1:21" ht="48.75" customHeight="1">
      <c r="A33" s="237">
        <v>27</v>
      </c>
      <c r="B33" s="316" t="s">
        <v>1948</v>
      </c>
      <c r="C33" s="269">
        <v>64</v>
      </c>
      <c r="D33" s="239" t="s">
        <v>2255</v>
      </c>
      <c r="E33" s="240">
        <v>0</v>
      </c>
      <c r="F33" s="241">
        <v>0</v>
      </c>
      <c r="G33" s="242">
        <v>0</v>
      </c>
      <c r="H33" s="265">
        <v>21048</v>
      </c>
      <c r="I33" s="244">
        <v>11</v>
      </c>
      <c r="J33" s="264">
        <v>0</v>
      </c>
      <c r="K33" s="242">
        <v>0</v>
      </c>
      <c r="L33" s="246" t="s">
        <v>2242</v>
      </c>
      <c r="M33" s="240">
        <v>0</v>
      </c>
      <c r="N33" s="245">
        <v>538</v>
      </c>
      <c r="O33" s="242">
        <v>6</v>
      </c>
      <c r="P33" s="243">
        <v>3071</v>
      </c>
      <c r="Q33" s="244">
        <v>14</v>
      </c>
      <c r="R33" s="241">
        <v>0</v>
      </c>
      <c r="S33" s="242">
        <v>0</v>
      </c>
      <c r="T33" s="269">
        <v>31</v>
      </c>
      <c r="U33" s="247">
        <v>95</v>
      </c>
    </row>
    <row r="34" spans="1:21" ht="48.75" customHeight="1">
      <c r="A34" s="237">
        <v>28</v>
      </c>
      <c r="B34" s="316" t="s">
        <v>1962</v>
      </c>
      <c r="C34" s="269">
        <v>44</v>
      </c>
      <c r="D34" s="239">
        <v>2364</v>
      </c>
      <c r="E34" s="240">
        <v>12</v>
      </c>
      <c r="F34" s="241">
        <v>0</v>
      </c>
      <c r="G34" s="242">
        <v>0</v>
      </c>
      <c r="H34" s="265">
        <v>0</v>
      </c>
      <c r="I34" s="244">
        <v>0</v>
      </c>
      <c r="J34" s="264">
        <v>0</v>
      </c>
      <c r="K34" s="242">
        <v>0</v>
      </c>
      <c r="L34" s="246">
        <v>0</v>
      </c>
      <c r="M34" s="240">
        <v>0</v>
      </c>
      <c r="N34" s="245">
        <v>582</v>
      </c>
      <c r="O34" s="242">
        <v>16</v>
      </c>
      <c r="P34" s="243">
        <v>3899</v>
      </c>
      <c r="Q34" s="244">
        <v>20</v>
      </c>
      <c r="R34" s="241" t="s">
        <v>2255</v>
      </c>
      <c r="S34" s="242">
        <v>0</v>
      </c>
      <c r="T34" s="269">
        <v>48</v>
      </c>
      <c r="U34" s="247">
        <v>92</v>
      </c>
    </row>
    <row r="35" spans="1:21" ht="48.75" customHeight="1">
      <c r="A35" s="237">
        <v>29</v>
      </c>
      <c r="B35" s="316" t="s">
        <v>1660</v>
      </c>
      <c r="C35" s="269">
        <v>24</v>
      </c>
      <c r="D35" s="239">
        <v>2237</v>
      </c>
      <c r="E35" s="240">
        <v>25</v>
      </c>
      <c r="F35" s="241">
        <v>5605</v>
      </c>
      <c r="G35" s="242">
        <v>24</v>
      </c>
      <c r="H35" s="265">
        <v>20472</v>
      </c>
      <c r="I35" s="244">
        <v>18</v>
      </c>
      <c r="J35" s="264">
        <v>0</v>
      </c>
      <c r="K35" s="242">
        <v>0</v>
      </c>
      <c r="L35" s="246">
        <v>0</v>
      </c>
      <c r="M35" s="240">
        <v>0</v>
      </c>
      <c r="N35" s="245">
        <v>0</v>
      </c>
      <c r="O35" s="242">
        <v>0</v>
      </c>
      <c r="P35" s="243">
        <v>0</v>
      </c>
      <c r="Q35" s="244">
        <v>0</v>
      </c>
      <c r="R35" s="241">
        <v>0</v>
      </c>
      <c r="S35" s="242">
        <v>0</v>
      </c>
      <c r="T35" s="269">
        <v>67</v>
      </c>
      <c r="U35" s="247">
        <v>91</v>
      </c>
    </row>
    <row r="36" spans="1:21" ht="48.75" customHeight="1">
      <c r="A36" s="237">
        <v>30</v>
      </c>
      <c r="B36" s="316" t="s">
        <v>2054</v>
      </c>
      <c r="C36" s="269">
        <v>31.5</v>
      </c>
      <c r="D36" s="239">
        <v>2397</v>
      </c>
      <c r="E36" s="240">
        <v>10</v>
      </c>
      <c r="F36" s="241" t="s">
        <v>2255</v>
      </c>
      <c r="G36" s="242">
        <v>0</v>
      </c>
      <c r="H36" s="265">
        <v>20232</v>
      </c>
      <c r="I36" s="244">
        <v>21</v>
      </c>
      <c r="J36" s="264">
        <v>102962</v>
      </c>
      <c r="K36" s="242">
        <v>15</v>
      </c>
      <c r="L36" s="246" t="s">
        <v>2255</v>
      </c>
      <c r="M36" s="240">
        <v>0</v>
      </c>
      <c r="N36" s="245" t="s">
        <v>2255</v>
      </c>
      <c r="O36" s="242">
        <v>0</v>
      </c>
      <c r="P36" s="243">
        <v>1539</v>
      </c>
      <c r="Q36" s="244">
        <v>2</v>
      </c>
      <c r="R36" s="241">
        <v>0</v>
      </c>
      <c r="S36" s="242">
        <v>0</v>
      </c>
      <c r="T36" s="269">
        <v>48</v>
      </c>
      <c r="U36" s="247">
        <v>79.5</v>
      </c>
    </row>
    <row r="37" spans="1:21" ht="48.75" customHeight="1">
      <c r="A37" s="237">
        <v>31</v>
      </c>
      <c r="B37" s="316" t="s">
        <v>1955</v>
      </c>
      <c r="C37" s="269">
        <v>45</v>
      </c>
      <c r="D37" s="239" t="s">
        <v>2255</v>
      </c>
      <c r="E37" s="240">
        <v>0</v>
      </c>
      <c r="F37" s="241">
        <v>0</v>
      </c>
      <c r="G37" s="242">
        <v>0</v>
      </c>
      <c r="H37" s="265" t="s">
        <v>2255</v>
      </c>
      <c r="I37" s="244">
        <v>0</v>
      </c>
      <c r="J37" s="264">
        <v>0</v>
      </c>
      <c r="K37" s="242">
        <v>0</v>
      </c>
      <c r="L37" s="246">
        <v>0</v>
      </c>
      <c r="M37" s="240">
        <v>0</v>
      </c>
      <c r="N37" s="245" t="s">
        <v>2242</v>
      </c>
      <c r="O37" s="242">
        <v>0</v>
      </c>
      <c r="P37" s="243">
        <v>0</v>
      </c>
      <c r="Q37" s="244">
        <v>0</v>
      </c>
      <c r="R37" s="241">
        <v>0</v>
      </c>
      <c r="S37" s="242">
        <v>0</v>
      </c>
      <c r="T37" s="269">
        <v>0</v>
      </c>
      <c r="U37" s="247">
        <v>45</v>
      </c>
    </row>
    <row r="38" spans="1:21" ht="48.75" customHeight="1">
      <c r="A38" s="237">
        <v>32</v>
      </c>
      <c r="B38" s="316" t="s">
        <v>1828</v>
      </c>
      <c r="C38" s="269">
        <v>5</v>
      </c>
      <c r="D38" s="239">
        <v>2587</v>
      </c>
      <c r="E38" s="240">
        <v>0</v>
      </c>
      <c r="F38" s="241">
        <v>0</v>
      </c>
      <c r="G38" s="242">
        <v>0</v>
      </c>
      <c r="H38" s="265">
        <v>20616</v>
      </c>
      <c r="I38" s="244">
        <v>16</v>
      </c>
      <c r="J38" s="264">
        <v>100980</v>
      </c>
      <c r="K38" s="242">
        <v>17</v>
      </c>
      <c r="L38" s="246">
        <v>0</v>
      </c>
      <c r="M38" s="240">
        <v>0</v>
      </c>
      <c r="N38" s="245">
        <v>0</v>
      </c>
      <c r="O38" s="242">
        <v>0</v>
      </c>
      <c r="P38" s="243">
        <v>0</v>
      </c>
      <c r="Q38" s="244">
        <v>0</v>
      </c>
      <c r="R38" s="241">
        <v>0</v>
      </c>
      <c r="S38" s="242">
        <v>0</v>
      </c>
      <c r="T38" s="269">
        <v>33</v>
      </c>
      <c r="U38" s="247">
        <v>38</v>
      </c>
    </row>
    <row r="39" spans="1:21" ht="48.75" customHeight="1">
      <c r="A39" s="237">
        <v>33</v>
      </c>
      <c r="B39" s="316" t="s">
        <v>1940</v>
      </c>
      <c r="C39" s="269">
        <v>18</v>
      </c>
      <c r="D39" s="239">
        <v>2366</v>
      </c>
      <c r="E39" s="240">
        <v>19</v>
      </c>
      <c r="F39" s="241">
        <v>0</v>
      </c>
      <c r="G39" s="242">
        <v>0</v>
      </c>
      <c r="H39" s="265">
        <v>0</v>
      </c>
      <c r="I39" s="244">
        <v>0</v>
      </c>
      <c r="J39" s="264">
        <v>0</v>
      </c>
      <c r="K39" s="242">
        <v>0</v>
      </c>
      <c r="L39" s="246">
        <v>0</v>
      </c>
      <c r="M39" s="240">
        <v>0</v>
      </c>
      <c r="N39" s="245">
        <v>0</v>
      </c>
      <c r="O39" s="242">
        <v>0</v>
      </c>
      <c r="P39" s="243">
        <v>0</v>
      </c>
      <c r="Q39" s="244">
        <v>0</v>
      </c>
      <c r="R39" s="241">
        <v>0</v>
      </c>
      <c r="S39" s="242">
        <v>0</v>
      </c>
      <c r="T39" s="269">
        <v>19</v>
      </c>
      <c r="U39" s="247">
        <v>37</v>
      </c>
    </row>
    <row r="40" spans="1:21" ht="48.75" customHeight="1">
      <c r="A40" s="237">
        <v>34</v>
      </c>
      <c r="B40" s="316" t="s">
        <v>2026</v>
      </c>
      <c r="C40" s="269">
        <v>0</v>
      </c>
      <c r="D40" s="239">
        <v>0</v>
      </c>
      <c r="E40" s="240">
        <v>0</v>
      </c>
      <c r="F40" s="241">
        <v>0</v>
      </c>
      <c r="G40" s="242">
        <v>0</v>
      </c>
      <c r="H40" s="265">
        <v>0</v>
      </c>
      <c r="I40" s="244">
        <v>0</v>
      </c>
      <c r="J40" s="264">
        <v>0</v>
      </c>
      <c r="K40" s="242">
        <v>0</v>
      </c>
      <c r="L40" s="246">
        <v>194</v>
      </c>
      <c r="M40" s="240">
        <v>25</v>
      </c>
      <c r="N40" s="245">
        <v>543</v>
      </c>
      <c r="O40" s="242">
        <v>7</v>
      </c>
      <c r="P40" s="243">
        <v>0</v>
      </c>
      <c r="Q40" s="244">
        <v>0</v>
      </c>
      <c r="R40" s="241">
        <v>0</v>
      </c>
      <c r="S40" s="242">
        <v>0</v>
      </c>
      <c r="T40" s="269">
        <v>32</v>
      </c>
      <c r="U40" s="247">
        <v>32</v>
      </c>
    </row>
    <row r="41" spans="1:21" ht="48.75" customHeight="1">
      <c r="A41" s="237">
        <v>35</v>
      </c>
      <c r="B41" s="316" t="s">
        <v>1942</v>
      </c>
      <c r="C41" s="269">
        <v>12</v>
      </c>
      <c r="D41" s="239">
        <v>2402</v>
      </c>
      <c r="E41" s="240">
        <v>16</v>
      </c>
      <c r="F41" s="241">
        <v>0</v>
      </c>
      <c r="G41" s="242">
        <v>0</v>
      </c>
      <c r="H41" s="265">
        <v>0</v>
      </c>
      <c r="I41" s="244">
        <v>0</v>
      </c>
      <c r="J41" s="264">
        <v>0</v>
      </c>
      <c r="K41" s="242">
        <v>0</v>
      </c>
      <c r="L41" s="246">
        <v>0</v>
      </c>
      <c r="M41" s="240">
        <v>0</v>
      </c>
      <c r="N41" s="245" t="s">
        <v>2255</v>
      </c>
      <c r="O41" s="242">
        <v>0</v>
      </c>
      <c r="P41" s="243">
        <v>0</v>
      </c>
      <c r="Q41" s="244">
        <v>0</v>
      </c>
      <c r="R41" s="241" t="s">
        <v>2255</v>
      </c>
      <c r="S41" s="242">
        <v>0</v>
      </c>
      <c r="T41" s="269">
        <v>16</v>
      </c>
      <c r="U41" s="247">
        <v>28</v>
      </c>
    </row>
    <row r="42" spans="1:21" ht="48.75" customHeight="1">
      <c r="A42" s="237">
        <v>36</v>
      </c>
      <c r="B42" s="316" t="s">
        <v>2073</v>
      </c>
      <c r="C42" s="269">
        <v>27</v>
      </c>
      <c r="D42" s="239">
        <v>0</v>
      </c>
      <c r="E42" s="240">
        <v>0</v>
      </c>
      <c r="F42" s="241">
        <v>0</v>
      </c>
      <c r="G42" s="242">
        <v>0</v>
      </c>
      <c r="H42" s="265">
        <v>0</v>
      </c>
      <c r="I42" s="244">
        <v>0</v>
      </c>
      <c r="J42" s="264">
        <v>0</v>
      </c>
      <c r="K42" s="242">
        <v>0</v>
      </c>
      <c r="L42" s="246">
        <v>0</v>
      </c>
      <c r="M42" s="240">
        <v>0</v>
      </c>
      <c r="N42" s="245">
        <v>0</v>
      </c>
      <c r="O42" s="242">
        <v>0</v>
      </c>
      <c r="P42" s="243">
        <v>0</v>
      </c>
      <c r="Q42" s="244">
        <v>0</v>
      </c>
      <c r="R42" s="241">
        <v>0</v>
      </c>
      <c r="S42" s="242">
        <v>0</v>
      </c>
      <c r="T42" s="269">
        <v>0</v>
      </c>
      <c r="U42" s="247">
        <v>27</v>
      </c>
    </row>
    <row r="43" spans="1:21" ht="48.75" customHeight="1">
      <c r="A43" s="237">
        <v>37</v>
      </c>
      <c r="B43" s="316" t="s">
        <v>2066</v>
      </c>
      <c r="C43" s="269">
        <v>26</v>
      </c>
      <c r="D43" s="239">
        <v>0</v>
      </c>
      <c r="E43" s="240">
        <v>0</v>
      </c>
      <c r="F43" s="241">
        <v>0</v>
      </c>
      <c r="G43" s="242">
        <v>0</v>
      </c>
      <c r="H43" s="265">
        <v>21813</v>
      </c>
      <c r="I43" s="244">
        <v>0</v>
      </c>
      <c r="J43" s="264">
        <v>0</v>
      </c>
      <c r="K43" s="242">
        <v>0</v>
      </c>
      <c r="L43" s="246">
        <v>0</v>
      </c>
      <c r="M43" s="240">
        <v>0</v>
      </c>
      <c r="N43" s="245">
        <v>0</v>
      </c>
      <c r="O43" s="242">
        <v>0</v>
      </c>
      <c r="P43" s="243">
        <v>0</v>
      </c>
      <c r="Q43" s="244">
        <v>0</v>
      </c>
      <c r="R43" s="241">
        <v>0</v>
      </c>
      <c r="S43" s="242">
        <v>0</v>
      </c>
      <c r="T43" s="269">
        <v>0</v>
      </c>
      <c r="U43" s="247">
        <v>26</v>
      </c>
    </row>
    <row r="44" spans="1:21" ht="48.75" customHeight="1">
      <c r="A44" s="237">
        <v>38</v>
      </c>
      <c r="B44" s="316" t="s">
        <v>2062</v>
      </c>
      <c r="C44" s="269">
        <v>0</v>
      </c>
      <c r="D44" s="239">
        <v>0</v>
      </c>
      <c r="E44" s="240">
        <v>0</v>
      </c>
      <c r="F44" s="241">
        <v>0</v>
      </c>
      <c r="G44" s="242">
        <v>0</v>
      </c>
      <c r="H44" s="265">
        <v>0</v>
      </c>
      <c r="I44" s="244">
        <v>0</v>
      </c>
      <c r="J44" s="264">
        <v>0</v>
      </c>
      <c r="K44" s="242">
        <v>0</v>
      </c>
      <c r="L44" s="246">
        <v>0</v>
      </c>
      <c r="M44" s="240">
        <v>0</v>
      </c>
      <c r="N44" s="245">
        <v>0</v>
      </c>
      <c r="O44" s="242">
        <v>0</v>
      </c>
      <c r="P44" s="243">
        <v>4572</v>
      </c>
      <c r="Q44" s="244">
        <v>25</v>
      </c>
      <c r="R44" s="241">
        <v>0</v>
      </c>
      <c r="S44" s="242">
        <v>0</v>
      </c>
      <c r="T44" s="269">
        <v>25</v>
      </c>
      <c r="U44" s="247">
        <v>25</v>
      </c>
    </row>
    <row r="45" spans="1:21" ht="48.75" customHeight="1">
      <c r="A45" s="237">
        <v>39</v>
      </c>
      <c r="B45" s="316" t="s">
        <v>1846</v>
      </c>
      <c r="C45" s="269">
        <v>22</v>
      </c>
      <c r="D45" s="239">
        <v>0</v>
      </c>
      <c r="E45" s="240">
        <v>0</v>
      </c>
      <c r="F45" s="241">
        <v>0</v>
      </c>
      <c r="G45" s="242">
        <v>0</v>
      </c>
      <c r="H45" s="265">
        <v>0</v>
      </c>
      <c r="I45" s="244">
        <v>0</v>
      </c>
      <c r="J45" s="264">
        <v>0</v>
      </c>
      <c r="K45" s="242">
        <v>0</v>
      </c>
      <c r="L45" s="246">
        <v>0</v>
      </c>
      <c r="M45" s="240">
        <v>0</v>
      </c>
      <c r="N45" s="245">
        <v>0</v>
      </c>
      <c r="O45" s="242">
        <v>0</v>
      </c>
      <c r="P45" s="243">
        <v>0</v>
      </c>
      <c r="Q45" s="244">
        <v>0</v>
      </c>
      <c r="R45" s="241">
        <v>0</v>
      </c>
      <c r="S45" s="242">
        <v>0</v>
      </c>
      <c r="T45" s="269">
        <v>0</v>
      </c>
      <c r="U45" s="247">
        <v>22</v>
      </c>
    </row>
    <row r="46" spans="1:21" ht="48.75" customHeight="1">
      <c r="A46" s="237">
        <v>40</v>
      </c>
      <c r="B46" s="316" t="s">
        <v>1806</v>
      </c>
      <c r="C46" s="269">
        <v>2</v>
      </c>
      <c r="D46" s="239">
        <v>2700</v>
      </c>
      <c r="E46" s="240">
        <v>0</v>
      </c>
      <c r="F46" s="241">
        <v>0</v>
      </c>
      <c r="G46" s="242">
        <v>0</v>
      </c>
      <c r="H46" s="265">
        <v>20855</v>
      </c>
      <c r="I46" s="244">
        <v>14</v>
      </c>
      <c r="J46" s="264">
        <v>0</v>
      </c>
      <c r="K46" s="242">
        <v>0</v>
      </c>
      <c r="L46" s="246">
        <v>0</v>
      </c>
      <c r="M46" s="240">
        <v>0</v>
      </c>
      <c r="N46" s="245">
        <v>534</v>
      </c>
      <c r="O46" s="242">
        <v>5</v>
      </c>
      <c r="P46" s="243" t="s">
        <v>2242</v>
      </c>
      <c r="Q46" s="244">
        <v>0</v>
      </c>
      <c r="R46" s="241">
        <v>0</v>
      </c>
      <c r="S46" s="242">
        <v>0</v>
      </c>
      <c r="T46" s="269">
        <v>19</v>
      </c>
      <c r="U46" s="247">
        <v>21</v>
      </c>
    </row>
    <row r="47" spans="1:21" ht="48.75" customHeight="1">
      <c r="A47" s="237">
        <v>41</v>
      </c>
      <c r="B47" s="316" t="s">
        <v>2064</v>
      </c>
      <c r="C47" s="269">
        <v>19</v>
      </c>
      <c r="D47" s="239" t="s">
        <v>2255</v>
      </c>
      <c r="E47" s="240">
        <v>0</v>
      </c>
      <c r="F47" s="241">
        <v>0</v>
      </c>
      <c r="G47" s="242">
        <v>0</v>
      </c>
      <c r="H47" s="265">
        <v>0</v>
      </c>
      <c r="I47" s="244">
        <v>0</v>
      </c>
      <c r="J47" s="264">
        <v>0</v>
      </c>
      <c r="K47" s="242">
        <v>0</v>
      </c>
      <c r="L47" s="246">
        <v>0</v>
      </c>
      <c r="M47" s="240">
        <v>0</v>
      </c>
      <c r="N47" s="245">
        <v>0</v>
      </c>
      <c r="O47" s="242">
        <v>0</v>
      </c>
      <c r="P47" s="243">
        <v>0</v>
      </c>
      <c r="Q47" s="244">
        <v>0</v>
      </c>
      <c r="R47" s="241">
        <v>0</v>
      </c>
      <c r="S47" s="242">
        <v>0</v>
      </c>
      <c r="T47" s="269">
        <v>0</v>
      </c>
      <c r="U47" s="247">
        <v>19</v>
      </c>
    </row>
    <row r="48" spans="1:21" ht="48.75" customHeight="1">
      <c r="A48" s="237">
        <v>42</v>
      </c>
      <c r="B48" s="316" t="s">
        <v>1675</v>
      </c>
      <c r="C48" s="269">
        <v>0</v>
      </c>
      <c r="D48" s="239">
        <v>0</v>
      </c>
      <c r="E48" s="240">
        <v>0</v>
      </c>
      <c r="F48" s="241">
        <v>0</v>
      </c>
      <c r="G48" s="242">
        <v>0</v>
      </c>
      <c r="H48" s="265">
        <v>20764</v>
      </c>
      <c r="I48" s="244">
        <v>15</v>
      </c>
      <c r="J48" s="264">
        <v>0</v>
      </c>
      <c r="K48" s="242">
        <v>0</v>
      </c>
      <c r="L48" s="246">
        <v>0</v>
      </c>
      <c r="M48" s="240">
        <v>0</v>
      </c>
      <c r="N48" s="245">
        <v>0</v>
      </c>
      <c r="O48" s="242">
        <v>0</v>
      </c>
      <c r="P48" s="243">
        <v>0</v>
      </c>
      <c r="Q48" s="244">
        <v>0</v>
      </c>
      <c r="R48" s="241">
        <v>0</v>
      </c>
      <c r="S48" s="242">
        <v>0</v>
      </c>
      <c r="T48" s="269">
        <v>15</v>
      </c>
      <c r="U48" s="247">
        <v>15</v>
      </c>
    </row>
    <row r="49" spans="1:21" ht="48.75" customHeight="1">
      <c r="A49" s="237">
        <v>43</v>
      </c>
      <c r="B49" s="316" t="s">
        <v>1769</v>
      </c>
      <c r="C49" s="269">
        <v>0</v>
      </c>
      <c r="D49" s="239">
        <v>0</v>
      </c>
      <c r="E49" s="240">
        <v>0</v>
      </c>
      <c r="F49" s="241">
        <v>0</v>
      </c>
      <c r="G49" s="242">
        <v>0</v>
      </c>
      <c r="H49" s="265" t="s">
        <v>2255</v>
      </c>
      <c r="I49" s="244">
        <v>0</v>
      </c>
      <c r="J49" s="264">
        <v>0</v>
      </c>
      <c r="K49" s="242">
        <v>0</v>
      </c>
      <c r="L49" s="246">
        <v>0</v>
      </c>
      <c r="M49" s="240">
        <v>0</v>
      </c>
      <c r="N49" s="245">
        <v>0</v>
      </c>
      <c r="O49" s="242">
        <v>0</v>
      </c>
      <c r="P49" s="243">
        <v>0</v>
      </c>
      <c r="Q49" s="244">
        <v>0</v>
      </c>
      <c r="R49" s="241">
        <v>0</v>
      </c>
      <c r="S49" s="242">
        <v>0</v>
      </c>
      <c r="T49" s="269">
        <v>0</v>
      </c>
      <c r="U49" s="247">
        <v>0</v>
      </c>
    </row>
    <row r="50" spans="1:21" ht="48.75" customHeight="1">
      <c r="A50" s="237">
        <v>44</v>
      </c>
      <c r="B50" s="316" t="s">
        <v>1870</v>
      </c>
      <c r="C50" s="269">
        <v>0</v>
      </c>
      <c r="D50" s="239">
        <v>0</v>
      </c>
      <c r="E50" s="240">
        <v>0</v>
      </c>
      <c r="F50" s="241">
        <v>0</v>
      </c>
      <c r="G50" s="242">
        <v>0</v>
      </c>
      <c r="H50" s="265">
        <v>0</v>
      </c>
      <c r="I50" s="244">
        <v>0</v>
      </c>
      <c r="J50" s="264">
        <v>0</v>
      </c>
      <c r="K50" s="242">
        <v>0</v>
      </c>
      <c r="L50" s="246">
        <v>0</v>
      </c>
      <c r="M50" s="240">
        <v>0</v>
      </c>
      <c r="N50" s="245">
        <v>0</v>
      </c>
      <c r="O50" s="242">
        <v>0</v>
      </c>
      <c r="P50" s="243">
        <v>0</v>
      </c>
      <c r="Q50" s="244">
        <v>0</v>
      </c>
      <c r="R50" s="241">
        <v>0</v>
      </c>
      <c r="S50" s="242">
        <v>0</v>
      </c>
      <c r="T50" s="269">
        <v>0</v>
      </c>
      <c r="U50" s="247">
        <v>0</v>
      </c>
    </row>
    <row r="51" spans="1:21" ht="48.75" customHeight="1">
      <c r="A51" s="237">
        <v>45</v>
      </c>
      <c r="B51" s="316" t="s">
        <v>2070</v>
      </c>
      <c r="C51" s="269">
        <v>0</v>
      </c>
      <c r="D51" s="239">
        <v>0</v>
      </c>
      <c r="E51" s="240">
        <v>0</v>
      </c>
      <c r="F51" s="241">
        <v>0</v>
      </c>
      <c r="G51" s="242">
        <v>0</v>
      </c>
      <c r="H51" s="265">
        <v>21934</v>
      </c>
      <c r="I51" s="244">
        <v>0</v>
      </c>
      <c r="J51" s="264">
        <v>0</v>
      </c>
      <c r="K51" s="242">
        <v>0</v>
      </c>
      <c r="L51" s="246">
        <v>0</v>
      </c>
      <c r="M51" s="240">
        <v>0</v>
      </c>
      <c r="N51" s="245">
        <v>0</v>
      </c>
      <c r="O51" s="242">
        <v>0</v>
      </c>
      <c r="P51" s="243">
        <v>0</v>
      </c>
      <c r="Q51" s="244">
        <v>0</v>
      </c>
      <c r="R51" s="241">
        <v>0</v>
      </c>
      <c r="S51" s="242">
        <v>0</v>
      </c>
      <c r="T51" s="269">
        <v>0</v>
      </c>
      <c r="U51" s="247">
        <v>0</v>
      </c>
    </row>
    <row r="52" spans="1:21" ht="48.75" customHeight="1">
      <c r="A52" s="237">
        <v>46</v>
      </c>
      <c r="B52" s="316" t="s">
        <v>2258</v>
      </c>
      <c r="C52" s="269">
        <v>0</v>
      </c>
      <c r="D52" s="239">
        <v>0</v>
      </c>
      <c r="E52" s="240">
        <v>0</v>
      </c>
      <c r="F52" s="241">
        <v>0</v>
      </c>
      <c r="G52" s="242">
        <v>0</v>
      </c>
      <c r="H52" s="265">
        <v>0</v>
      </c>
      <c r="I52" s="244">
        <v>0</v>
      </c>
      <c r="J52" s="264">
        <v>0</v>
      </c>
      <c r="K52" s="242">
        <v>0</v>
      </c>
      <c r="L52" s="246">
        <v>0</v>
      </c>
      <c r="M52" s="240">
        <v>0</v>
      </c>
      <c r="N52" s="245">
        <v>0</v>
      </c>
      <c r="O52" s="242">
        <v>0</v>
      </c>
      <c r="P52" s="243">
        <v>0</v>
      </c>
      <c r="Q52" s="244">
        <v>0</v>
      </c>
      <c r="R52" s="241">
        <v>0</v>
      </c>
      <c r="S52" s="242">
        <v>0</v>
      </c>
      <c r="T52" s="269">
        <v>0</v>
      </c>
      <c r="U52" s="247">
        <v>0</v>
      </c>
    </row>
    <row r="53" spans="1:21" ht="36" hidden="1" customHeight="1">
      <c r="A53" s="237">
        <v>47</v>
      </c>
      <c r="B53" s="238"/>
      <c r="C53" s="269" t="e">
        <v>#VALUE!</v>
      </c>
      <c r="D53" s="239" t="s">
        <v>1705</v>
      </c>
      <c r="E53" s="240" t="s">
        <v>1705</v>
      </c>
      <c r="F53" s="241" t="s">
        <v>1705</v>
      </c>
      <c r="G53" s="242" t="s">
        <v>1705</v>
      </c>
      <c r="H53" s="265" t="s">
        <v>1705</v>
      </c>
      <c r="I53" s="244" t="s">
        <v>1705</v>
      </c>
      <c r="J53" s="264" t="s">
        <v>1705</v>
      </c>
      <c r="K53" s="242" t="s">
        <v>1705</v>
      </c>
      <c r="L53" s="246" t="s">
        <v>1705</v>
      </c>
      <c r="M53" s="240" t="s">
        <v>1705</v>
      </c>
      <c r="N53" s="245" t="s">
        <v>1705</v>
      </c>
      <c r="O53" s="242" t="s">
        <v>1705</v>
      </c>
      <c r="P53" s="243" t="s">
        <v>1705</v>
      </c>
      <c r="Q53" s="244" t="s">
        <v>1705</v>
      </c>
      <c r="R53" s="241" t="s">
        <v>1705</v>
      </c>
      <c r="S53" s="242" t="s">
        <v>1705</v>
      </c>
      <c r="T53" s="269" t="e">
        <v>#VALUE!</v>
      </c>
      <c r="U53" s="247" t="e">
        <v>#VALUE!</v>
      </c>
    </row>
    <row r="54" spans="1:21" ht="36" hidden="1" customHeight="1">
      <c r="A54" s="237">
        <v>48</v>
      </c>
      <c r="B54" s="238"/>
      <c r="C54" s="269" t="e">
        <v>#VALUE!</v>
      </c>
      <c r="D54" s="239" t="s">
        <v>1705</v>
      </c>
      <c r="E54" s="240" t="s">
        <v>1705</v>
      </c>
      <c r="F54" s="241" t="s">
        <v>1705</v>
      </c>
      <c r="G54" s="242" t="s">
        <v>1705</v>
      </c>
      <c r="H54" s="265" t="s">
        <v>1705</v>
      </c>
      <c r="I54" s="244" t="s">
        <v>1705</v>
      </c>
      <c r="J54" s="264" t="s">
        <v>1705</v>
      </c>
      <c r="K54" s="242" t="s">
        <v>1705</v>
      </c>
      <c r="L54" s="246" t="s">
        <v>1705</v>
      </c>
      <c r="M54" s="240" t="s">
        <v>1705</v>
      </c>
      <c r="N54" s="245" t="s">
        <v>1705</v>
      </c>
      <c r="O54" s="242" t="s">
        <v>1705</v>
      </c>
      <c r="P54" s="243" t="s">
        <v>1705</v>
      </c>
      <c r="Q54" s="244" t="s">
        <v>1705</v>
      </c>
      <c r="R54" s="241" t="s">
        <v>1705</v>
      </c>
      <c r="S54" s="242" t="s">
        <v>1705</v>
      </c>
      <c r="T54" s="269" t="e">
        <v>#VALUE!</v>
      </c>
      <c r="U54" s="247" t="e">
        <v>#VALUE!</v>
      </c>
    </row>
    <row r="55" spans="1:21" ht="36" hidden="1" customHeight="1">
      <c r="A55" s="237">
        <v>49</v>
      </c>
      <c r="B55" s="238"/>
      <c r="C55" s="269" t="e">
        <v>#VALUE!</v>
      </c>
      <c r="D55" s="239" t="s">
        <v>1705</v>
      </c>
      <c r="E55" s="240" t="s">
        <v>1705</v>
      </c>
      <c r="F55" s="241" t="s">
        <v>1705</v>
      </c>
      <c r="G55" s="242" t="s">
        <v>1705</v>
      </c>
      <c r="H55" s="265" t="s">
        <v>1705</v>
      </c>
      <c r="I55" s="244" t="s">
        <v>1705</v>
      </c>
      <c r="J55" s="264" t="s">
        <v>1705</v>
      </c>
      <c r="K55" s="242" t="s">
        <v>1705</v>
      </c>
      <c r="L55" s="246" t="s">
        <v>1705</v>
      </c>
      <c r="M55" s="240" t="s">
        <v>1705</v>
      </c>
      <c r="N55" s="245" t="s">
        <v>1705</v>
      </c>
      <c r="O55" s="242" t="s">
        <v>1705</v>
      </c>
      <c r="P55" s="243" t="s">
        <v>1705</v>
      </c>
      <c r="Q55" s="244" t="s">
        <v>1705</v>
      </c>
      <c r="R55" s="241" t="s">
        <v>1705</v>
      </c>
      <c r="S55" s="242" t="s">
        <v>1705</v>
      </c>
      <c r="T55" s="269" t="e">
        <v>#VALUE!</v>
      </c>
      <c r="U55" s="247" t="e">
        <v>#VALUE!</v>
      </c>
    </row>
    <row r="56" spans="1:21" ht="36" hidden="1" customHeight="1">
      <c r="A56" s="237">
        <v>50</v>
      </c>
      <c r="B56" s="238"/>
      <c r="C56" s="269" t="e">
        <v>#VALUE!</v>
      </c>
      <c r="D56" s="239" t="s">
        <v>1705</v>
      </c>
      <c r="E56" s="240" t="s">
        <v>1705</v>
      </c>
      <c r="F56" s="241" t="s">
        <v>1705</v>
      </c>
      <c r="G56" s="242" t="s">
        <v>1705</v>
      </c>
      <c r="H56" s="265" t="s">
        <v>1705</v>
      </c>
      <c r="I56" s="244" t="s">
        <v>1705</v>
      </c>
      <c r="J56" s="264" t="s">
        <v>1705</v>
      </c>
      <c r="K56" s="242" t="s">
        <v>1705</v>
      </c>
      <c r="L56" s="246" t="s">
        <v>1705</v>
      </c>
      <c r="M56" s="240" t="s">
        <v>1705</v>
      </c>
      <c r="N56" s="245" t="s">
        <v>1705</v>
      </c>
      <c r="O56" s="242" t="s">
        <v>1705</v>
      </c>
      <c r="P56" s="243" t="s">
        <v>1705</v>
      </c>
      <c r="Q56" s="244" t="s">
        <v>1705</v>
      </c>
      <c r="R56" s="241" t="s">
        <v>1705</v>
      </c>
      <c r="S56" s="242" t="s">
        <v>1705</v>
      </c>
      <c r="T56" s="269" t="e">
        <v>#VALUE!</v>
      </c>
      <c r="U56" s="247" t="e">
        <v>#VALUE!</v>
      </c>
    </row>
    <row r="57" spans="1:21" ht="36" hidden="1" customHeight="1">
      <c r="A57" s="237">
        <v>51</v>
      </c>
      <c r="B57" s="238"/>
      <c r="C57" s="269" t="e">
        <v>#VALUE!</v>
      </c>
      <c r="D57" s="239" t="s">
        <v>1705</v>
      </c>
      <c r="E57" s="240" t="s">
        <v>1705</v>
      </c>
      <c r="F57" s="241" t="s">
        <v>1705</v>
      </c>
      <c r="G57" s="242" t="s">
        <v>1705</v>
      </c>
      <c r="H57" s="265" t="s">
        <v>1705</v>
      </c>
      <c r="I57" s="244" t="s">
        <v>1705</v>
      </c>
      <c r="J57" s="264" t="s">
        <v>1705</v>
      </c>
      <c r="K57" s="242" t="s">
        <v>1705</v>
      </c>
      <c r="L57" s="246" t="s">
        <v>1705</v>
      </c>
      <c r="M57" s="240" t="s">
        <v>1705</v>
      </c>
      <c r="N57" s="245" t="s">
        <v>1705</v>
      </c>
      <c r="O57" s="242" t="s">
        <v>1705</v>
      </c>
      <c r="P57" s="243" t="s">
        <v>1705</v>
      </c>
      <c r="Q57" s="244" t="s">
        <v>1705</v>
      </c>
      <c r="R57" s="241" t="s">
        <v>1705</v>
      </c>
      <c r="S57" s="242" t="s">
        <v>1705</v>
      </c>
      <c r="T57" s="269" t="e">
        <v>#VALUE!</v>
      </c>
      <c r="U57" s="247" t="e">
        <v>#VALUE!</v>
      </c>
    </row>
    <row r="58" spans="1:21" ht="36" hidden="1" customHeight="1">
      <c r="A58" s="237">
        <v>52</v>
      </c>
      <c r="B58" s="238"/>
      <c r="C58" s="269" t="e">
        <v>#VALUE!</v>
      </c>
      <c r="D58" s="239" t="s">
        <v>1705</v>
      </c>
      <c r="E58" s="240" t="s">
        <v>1705</v>
      </c>
      <c r="F58" s="241" t="s">
        <v>1705</v>
      </c>
      <c r="G58" s="242" t="s">
        <v>1705</v>
      </c>
      <c r="H58" s="265" t="s">
        <v>1705</v>
      </c>
      <c r="I58" s="244" t="s">
        <v>1705</v>
      </c>
      <c r="J58" s="264" t="s">
        <v>1705</v>
      </c>
      <c r="K58" s="242" t="s">
        <v>1705</v>
      </c>
      <c r="L58" s="246" t="s">
        <v>1705</v>
      </c>
      <c r="M58" s="240" t="s">
        <v>1705</v>
      </c>
      <c r="N58" s="245" t="s">
        <v>1705</v>
      </c>
      <c r="O58" s="242" t="s">
        <v>1705</v>
      </c>
      <c r="P58" s="243" t="s">
        <v>1705</v>
      </c>
      <c r="Q58" s="244" t="s">
        <v>1705</v>
      </c>
      <c r="R58" s="241" t="s">
        <v>1705</v>
      </c>
      <c r="S58" s="242" t="s">
        <v>1705</v>
      </c>
      <c r="T58" s="269" t="e">
        <v>#VALUE!</v>
      </c>
      <c r="U58" s="247" t="e">
        <v>#VALUE!</v>
      </c>
    </row>
    <row r="59" spans="1:21" ht="36" hidden="1" customHeight="1">
      <c r="A59" s="237">
        <v>53</v>
      </c>
      <c r="B59" s="238"/>
      <c r="C59" s="269" t="e">
        <v>#VALUE!</v>
      </c>
      <c r="D59" s="239" t="s">
        <v>1705</v>
      </c>
      <c r="E59" s="240" t="s">
        <v>1705</v>
      </c>
      <c r="F59" s="241" t="s">
        <v>1705</v>
      </c>
      <c r="G59" s="242" t="s">
        <v>1705</v>
      </c>
      <c r="H59" s="265" t="s">
        <v>1705</v>
      </c>
      <c r="I59" s="244" t="s">
        <v>1705</v>
      </c>
      <c r="J59" s="264" t="s">
        <v>1705</v>
      </c>
      <c r="K59" s="242" t="s">
        <v>1705</v>
      </c>
      <c r="L59" s="246" t="s">
        <v>1705</v>
      </c>
      <c r="M59" s="240" t="s">
        <v>1705</v>
      </c>
      <c r="N59" s="245" t="s">
        <v>1705</v>
      </c>
      <c r="O59" s="242" t="s">
        <v>1705</v>
      </c>
      <c r="P59" s="243" t="s">
        <v>1705</v>
      </c>
      <c r="Q59" s="244" t="s">
        <v>1705</v>
      </c>
      <c r="R59" s="241" t="s">
        <v>1705</v>
      </c>
      <c r="S59" s="242" t="s">
        <v>1705</v>
      </c>
      <c r="T59" s="269" t="e">
        <v>#VALUE!</v>
      </c>
      <c r="U59" s="247" t="e">
        <v>#VALUE!</v>
      </c>
    </row>
    <row r="60" spans="1:21" ht="36" hidden="1" customHeight="1">
      <c r="A60" s="237">
        <v>54</v>
      </c>
      <c r="B60" s="238"/>
      <c r="C60" s="269" t="e">
        <v>#VALUE!</v>
      </c>
      <c r="D60" s="239" t="s">
        <v>1705</v>
      </c>
      <c r="E60" s="240" t="s">
        <v>1705</v>
      </c>
      <c r="F60" s="241" t="s">
        <v>1705</v>
      </c>
      <c r="G60" s="242" t="s">
        <v>1705</v>
      </c>
      <c r="H60" s="265" t="s">
        <v>1705</v>
      </c>
      <c r="I60" s="244" t="s">
        <v>1705</v>
      </c>
      <c r="J60" s="264" t="s">
        <v>1705</v>
      </c>
      <c r="K60" s="242" t="s">
        <v>1705</v>
      </c>
      <c r="L60" s="246" t="s">
        <v>1705</v>
      </c>
      <c r="M60" s="240" t="s">
        <v>1705</v>
      </c>
      <c r="N60" s="245" t="s">
        <v>1705</v>
      </c>
      <c r="O60" s="242" t="s">
        <v>1705</v>
      </c>
      <c r="P60" s="243" t="s">
        <v>1705</v>
      </c>
      <c r="Q60" s="244" t="s">
        <v>1705</v>
      </c>
      <c r="R60" s="241" t="s">
        <v>1705</v>
      </c>
      <c r="S60" s="242" t="s">
        <v>1705</v>
      </c>
      <c r="T60" s="269" t="e">
        <v>#VALUE!</v>
      </c>
      <c r="U60" s="247" t="e">
        <v>#VALUE!</v>
      </c>
    </row>
    <row r="61" spans="1:21" ht="36" hidden="1" customHeight="1">
      <c r="A61" s="237">
        <v>55</v>
      </c>
      <c r="B61" s="238"/>
      <c r="C61" s="269" t="e">
        <v>#VALUE!</v>
      </c>
      <c r="D61" s="239" t="s">
        <v>1705</v>
      </c>
      <c r="E61" s="240" t="s">
        <v>1705</v>
      </c>
      <c r="F61" s="241" t="s">
        <v>1705</v>
      </c>
      <c r="G61" s="242" t="s">
        <v>1705</v>
      </c>
      <c r="H61" s="265" t="s">
        <v>1705</v>
      </c>
      <c r="I61" s="244" t="s">
        <v>1705</v>
      </c>
      <c r="J61" s="264" t="s">
        <v>1705</v>
      </c>
      <c r="K61" s="242" t="s">
        <v>1705</v>
      </c>
      <c r="L61" s="246" t="s">
        <v>1705</v>
      </c>
      <c r="M61" s="240" t="s">
        <v>1705</v>
      </c>
      <c r="N61" s="245" t="s">
        <v>1705</v>
      </c>
      <c r="O61" s="242" t="s">
        <v>1705</v>
      </c>
      <c r="P61" s="243" t="s">
        <v>1705</v>
      </c>
      <c r="Q61" s="244" t="s">
        <v>1705</v>
      </c>
      <c r="R61" s="241" t="s">
        <v>1705</v>
      </c>
      <c r="S61" s="242" t="s">
        <v>1705</v>
      </c>
      <c r="T61" s="269" t="e">
        <v>#VALUE!</v>
      </c>
      <c r="U61" s="247" t="e">
        <v>#VALUE!</v>
      </c>
    </row>
  </sheetData>
  <mergeCells count="17">
    <mergeCell ref="U5:U6"/>
    <mergeCell ref="J5:K5"/>
    <mergeCell ref="L5:M5"/>
    <mergeCell ref="N5:O5"/>
    <mergeCell ref="P5:Q5"/>
    <mergeCell ref="R5:S5"/>
    <mergeCell ref="T5:T6"/>
    <mergeCell ref="C5:C6"/>
    <mergeCell ref="D5:E5"/>
    <mergeCell ref="F5:G5"/>
    <mergeCell ref="H5:I5"/>
    <mergeCell ref="A1:U1"/>
    <mergeCell ref="A2:U2"/>
    <mergeCell ref="A3:U3"/>
    <mergeCell ref="A4:U4"/>
    <mergeCell ref="A5:A6"/>
    <mergeCell ref="B5:B6"/>
  </mergeCells>
  <printOptions horizontalCentered="1" verticalCentered="1"/>
  <pageMargins left="7.874015748031496E-2" right="7.874015748031496E-2" top="7.874015748031496E-2" bottom="7.874015748031496E-2" header="0.74803149606299213" footer="0.39370078740157483"/>
  <pageSetup paperSize="9" scale="31" orientation="portrait" r:id="rId1"/>
  <drawing r:id="rId2"/>
</worksheet>
</file>

<file path=xl/worksheets/sheet54.xml><?xml version="1.0" encoding="utf-8"?>
<worksheet xmlns="http://schemas.openxmlformats.org/spreadsheetml/2006/main" xmlns:r="http://schemas.openxmlformats.org/officeDocument/2006/relationships">
  <sheetPr>
    <tabColor theme="9" tint="-0.249977111117893"/>
  </sheetPr>
  <dimension ref="A1:BZ77"/>
  <sheetViews>
    <sheetView view="pageBreakPreview" zoomScale="40" zoomScaleNormal="50" zoomScaleSheetLayoutView="40" workbookViewId="0">
      <selection activeCell="U16" sqref="U16"/>
    </sheetView>
  </sheetViews>
  <sheetFormatPr defaultRowHeight="20.25"/>
  <cols>
    <col min="1" max="1" width="10.140625" style="23" customWidth="1"/>
    <col min="2" max="2" width="20" style="23" hidden="1" customWidth="1"/>
    <col min="3" max="3" width="12.28515625" style="23" customWidth="1"/>
    <col min="4" max="4" width="20.85546875" style="44" customWidth="1"/>
    <col min="5" max="5" width="34.5703125" style="23" customWidth="1"/>
    <col min="6" max="6" width="58.42578125" style="23" customWidth="1"/>
    <col min="7" max="7" width="5.5703125" style="43" bestFit="1" customWidth="1"/>
    <col min="8" max="69" width="4.7109375" style="43" customWidth="1"/>
    <col min="70" max="70" width="14.85546875" style="45" customWidth="1"/>
    <col min="71" max="71" width="14.140625" style="46" customWidth="1"/>
    <col min="72" max="72" width="17" style="23" customWidth="1"/>
    <col min="73" max="76" width="9.140625" style="43"/>
    <col min="77" max="77" width="9.140625" style="196" hidden="1" customWidth="1"/>
    <col min="78" max="78" width="9.140625" style="194" hidden="1" customWidth="1"/>
    <col min="79" max="16384" width="9.140625" style="43"/>
  </cols>
  <sheetData>
    <row r="1" spans="1:78" s="10" customFormat="1" ht="69.75" customHeight="1">
      <c r="A1" s="641" t="s">
        <v>510</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R1" s="641"/>
      <c r="BS1" s="641"/>
      <c r="BT1" s="641"/>
      <c r="BY1" s="196">
        <v>60</v>
      </c>
      <c r="BZ1" s="194">
        <v>1</v>
      </c>
    </row>
    <row r="2" spans="1:78" s="10" customFormat="1" ht="36.75" customHeight="1">
      <c r="A2" s="642" t="s">
        <v>506</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R2" s="642"/>
      <c r="BS2" s="642"/>
      <c r="BT2" s="642"/>
      <c r="BY2" s="196">
        <v>62</v>
      </c>
      <c r="BZ2" s="194">
        <v>2</v>
      </c>
    </row>
    <row r="3" spans="1:78" s="55" customFormat="1" ht="23.25" customHeight="1">
      <c r="A3" s="643" t="s">
        <v>100</v>
      </c>
      <c r="B3" s="643"/>
      <c r="C3" s="643"/>
      <c r="D3" s="643"/>
      <c r="E3" s="644" t="s">
        <v>1620</v>
      </c>
      <c r="F3" s="644"/>
      <c r="G3" s="53"/>
      <c r="H3" s="53"/>
      <c r="I3" s="53"/>
      <c r="J3" s="53"/>
      <c r="K3" s="53"/>
      <c r="L3" s="53"/>
      <c r="M3" s="53"/>
      <c r="N3" s="53"/>
      <c r="O3" s="53"/>
      <c r="P3" s="53"/>
      <c r="Q3" s="53"/>
      <c r="R3" s="53"/>
      <c r="S3" s="53"/>
      <c r="T3" s="53"/>
      <c r="U3" s="645"/>
      <c r="V3" s="645"/>
      <c r="W3" s="645"/>
      <c r="X3" s="645"/>
      <c r="Y3" s="53"/>
      <c r="Z3" s="53"/>
      <c r="AA3" s="646" t="s">
        <v>514</v>
      </c>
      <c r="AB3" s="646"/>
      <c r="AC3" s="646"/>
      <c r="AD3" s="646"/>
      <c r="AE3" s="646"/>
      <c r="AF3" s="647" t="s">
        <v>1276</v>
      </c>
      <c r="AG3" s="647"/>
      <c r="AH3" s="647"/>
      <c r="AI3" s="647"/>
      <c r="AJ3" s="647"/>
      <c r="AK3" s="647"/>
      <c r="AL3" s="647"/>
      <c r="AM3" s="647"/>
      <c r="AN3" s="647"/>
      <c r="AO3" s="647"/>
      <c r="AP3" s="647"/>
      <c r="AQ3" s="53"/>
      <c r="AR3" s="54"/>
      <c r="AS3" s="54"/>
      <c r="AT3" s="54"/>
      <c r="AU3" s="54"/>
      <c r="AV3" s="54"/>
      <c r="AW3" s="643" t="s">
        <v>554</v>
      </c>
      <c r="AX3" s="643"/>
      <c r="AY3" s="643"/>
      <c r="AZ3" s="643"/>
      <c r="BA3" s="643"/>
      <c r="BB3" s="643"/>
      <c r="BC3" s="648" t="s">
        <v>1298</v>
      </c>
      <c r="BD3" s="648"/>
      <c r="BE3" s="648"/>
      <c r="BF3" s="648"/>
      <c r="BG3" s="648"/>
      <c r="BH3" s="648"/>
      <c r="BI3" s="648"/>
      <c r="BJ3" s="648"/>
      <c r="BK3" s="648"/>
      <c r="BL3" s="648"/>
      <c r="BM3" s="648"/>
      <c r="BN3" s="648"/>
      <c r="BO3" s="648"/>
      <c r="BP3" s="648"/>
      <c r="BQ3" s="648"/>
      <c r="BR3" s="648"/>
      <c r="BS3" s="648"/>
      <c r="BT3" s="648"/>
      <c r="BY3" s="196">
        <v>64</v>
      </c>
      <c r="BZ3" s="194">
        <v>3</v>
      </c>
    </row>
    <row r="4" spans="1:78" s="55" customFormat="1" ht="23.25" customHeight="1">
      <c r="A4" s="649" t="s">
        <v>102</v>
      </c>
      <c r="B4" s="649"/>
      <c r="C4" s="649"/>
      <c r="D4" s="649"/>
      <c r="E4" s="650" t="s">
        <v>491</v>
      </c>
      <c r="F4" s="650"/>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649" t="s">
        <v>98</v>
      </c>
      <c r="AX4" s="649"/>
      <c r="AY4" s="649"/>
      <c r="AZ4" s="649"/>
      <c r="BA4" s="649"/>
      <c r="BB4" s="649"/>
      <c r="BC4" s="651" t="s">
        <v>2230</v>
      </c>
      <c r="BD4" s="651"/>
      <c r="BE4" s="651"/>
      <c r="BF4" s="651"/>
      <c r="BG4" s="651"/>
      <c r="BH4" s="651"/>
      <c r="BI4" s="651"/>
      <c r="BJ4" s="651"/>
      <c r="BK4" s="651"/>
      <c r="BL4" s="651"/>
      <c r="BM4" s="651"/>
      <c r="BN4" s="651"/>
      <c r="BO4" s="651"/>
      <c r="BP4" s="651"/>
      <c r="BQ4" s="651"/>
      <c r="BR4" s="651"/>
      <c r="BS4" s="651"/>
      <c r="BT4" s="651"/>
      <c r="BY4" s="196">
        <v>66</v>
      </c>
      <c r="BZ4" s="194">
        <v>4</v>
      </c>
    </row>
    <row r="5" spans="1:78" s="10" customFormat="1" ht="30" customHeight="1">
      <c r="A5" s="47"/>
      <c r="B5" s="47"/>
      <c r="C5" s="47"/>
      <c r="D5" s="48"/>
      <c r="E5" s="49"/>
      <c r="F5" s="50"/>
      <c r="G5" s="51"/>
      <c r="H5" s="51"/>
      <c r="I5" s="51"/>
      <c r="J5" s="51"/>
      <c r="K5" s="47"/>
      <c r="L5" s="47"/>
      <c r="M5" s="47"/>
      <c r="N5" s="47"/>
      <c r="O5" s="47"/>
      <c r="P5" s="47"/>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652">
        <v>42135.584302662035</v>
      </c>
      <c r="BS5" s="652"/>
      <c r="BT5" s="652"/>
      <c r="BY5" s="196">
        <v>68</v>
      </c>
      <c r="BZ5" s="194">
        <v>5</v>
      </c>
    </row>
    <row r="6" spans="1:78" ht="22.5" customHeight="1">
      <c r="A6" s="653" t="s">
        <v>5</v>
      </c>
      <c r="B6" s="655"/>
      <c r="C6" s="653" t="s">
        <v>85</v>
      </c>
      <c r="D6" s="653" t="s">
        <v>20</v>
      </c>
      <c r="E6" s="653" t="s">
        <v>6</v>
      </c>
      <c r="F6" s="653" t="s">
        <v>505</v>
      </c>
      <c r="G6" s="663" t="s">
        <v>21</v>
      </c>
      <c r="H6" s="664"/>
      <c r="I6" s="664"/>
      <c r="J6" s="664"/>
      <c r="K6" s="664"/>
      <c r="L6" s="664"/>
      <c r="M6" s="664"/>
      <c r="N6" s="664"/>
      <c r="O6" s="664"/>
      <c r="P6" s="664"/>
      <c r="Q6" s="664"/>
      <c r="R6" s="664"/>
      <c r="S6" s="664"/>
      <c r="T6" s="664"/>
      <c r="U6" s="664"/>
      <c r="V6" s="664"/>
      <c r="W6" s="664"/>
      <c r="X6" s="664"/>
      <c r="Y6" s="664"/>
      <c r="Z6" s="664"/>
      <c r="AA6" s="664"/>
      <c r="AB6" s="664"/>
      <c r="AC6" s="664"/>
      <c r="AD6" s="664"/>
      <c r="AE6" s="664"/>
      <c r="AF6" s="664"/>
      <c r="AG6" s="664"/>
      <c r="AH6" s="664"/>
      <c r="AI6" s="664"/>
      <c r="AJ6" s="664"/>
      <c r="AK6" s="664"/>
      <c r="AL6" s="664"/>
      <c r="AM6" s="664"/>
      <c r="AN6" s="664"/>
      <c r="AO6" s="664"/>
      <c r="AP6" s="664"/>
      <c r="AQ6" s="664"/>
      <c r="AR6" s="664"/>
      <c r="AS6" s="664"/>
      <c r="AT6" s="664"/>
      <c r="AU6" s="664"/>
      <c r="AV6" s="664"/>
      <c r="AW6" s="664"/>
      <c r="AX6" s="664"/>
      <c r="AY6" s="664"/>
      <c r="AZ6" s="664"/>
      <c r="BA6" s="664"/>
      <c r="BB6" s="664"/>
      <c r="BC6" s="664"/>
      <c r="BD6" s="664"/>
      <c r="BE6" s="664"/>
      <c r="BF6" s="664"/>
      <c r="BG6" s="664"/>
      <c r="BH6" s="664"/>
      <c r="BI6" s="664"/>
      <c r="BJ6" s="664"/>
      <c r="BK6" s="664"/>
      <c r="BL6" s="664"/>
      <c r="BM6" s="664"/>
      <c r="BN6" s="664"/>
      <c r="BO6" s="664"/>
      <c r="BP6" s="664"/>
      <c r="BQ6" s="665"/>
      <c r="BR6" s="657" t="s">
        <v>7</v>
      </c>
      <c r="BS6" s="658" t="s">
        <v>125</v>
      </c>
      <c r="BT6" s="653" t="s">
        <v>8</v>
      </c>
      <c r="BY6" s="196">
        <v>70</v>
      </c>
      <c r="BZ6" s="194">
        <v>6</v>
      </c>
    </row>
    <row r="7" spans="1:78" ht="54.75" customHeight="1">
      <c r="A7" s="654"/>
      <c r="B7" s="655"/>
      <c r="C7" s="654"/>
      <c r="D7" s="654"/>
      <c r="E7" s="654"/>
      <c r="F7" s="654"/>
      <c r="G7" s="659">
        <v>240</v>
      </c>
      <c r="H7" s="659"/>
      <c r="I7" s="659"/>
      <c r="J7" s="659">
        <v>260</v>
      </c>
      <c r="K7" s="659"/>
      <c r="L7" s="659"/>
      <c r="M7" s="659">
        <v>280</v>
      </c>
      <c r="N7" s="659"/>
      <c r="O7" s="659"/>
      <c r="P7" s="659">
        <v>300</v>
      </c>
      <c r="Q7" s="659"/>
      <c r="R7" s="659"/>
      <c r="S7" s="659">
        <v>320</v>
      </c>
      <c r="T7" s="659"/>
      <c r="U7" s="659"/>
      <c r="V7" s="659">
        <v>340</v>
      </c>
      <c r="W7" s="659"/>
      <c r="X7" s="659"/>
      <c r="Y7" s="659">
        <v>350</v>
      </c>
      <c r="Z7" s="659"/>
      <c r="AA7" s="659"/>
      <c r="AB7" s="659">
        <v>360</v>
      </c>
      <c r="AC7" s="659"/>
      <c r="AD7" s="659"/>
      <c r="AE7" s="659">
        <v>370</v>
      </c>
      <c r="AF7" s="659"/>
      <c r="AG7" s="659"/>
      <c r="AH7" s="659">
        <v>380</v>
      </c>
      <c r="AI7" s="659"/>
      <c r="AJ7" s="659"/>
      <c r="AK7" s="659">
        <v>390</v>
      </c>
      <c r="AL7" s="659"/>
      <c r="AM7" s="659"/>
      <c r="AN7" s="659">
        <v>400</v>
      </c>
      <c r="AO7" s="659"/>
      <c r="AP7" s="659"/>
      <c r="AQ7" s="659">
        <v>410</v>
      </c>
      <c r="AR7" s="659"/>
      <c r="AS7" s="659"/>
      <c r="AT7" s="659">
        <v>420</v>
      </c>
      <c r="AU7" s="659"/>
      <c r="AV7" s="659"/>
      <c r="AW7" s="659">
        <v>430</v>
      </c>
      <c r="AX7" s="659"/>
      <c r="AY7" s="659"/>
      <c r="AZ7" s="659">
        <v>440</v>
      </c>
      <c r="BA7" s="659"/>
      <c r="BB7" s="659"/>
      <c r="BC7" s="659">
        <v>450</v>
      </c>
      <c r="BD7" s="659"/>
      <c r="BE7" s="659"/>
      <c r="BF7" s="659">
        <v>460</v>
      </c>
      <c r="BG7" s="659"/>
      <c r="BH7" s="659"/>
      <c r="BI7" s="659">
        <v>470</v>
      </c>
      <c r="BJ7" s="659"/>
      <c r="BK7" s="659"/>
      <c r="BL7" s="659">
        <v>490</v>
      </c>
      <c r="BM7" s="659"/>
      <c r="BN7" s="659"/>
      <c r="BO7" s="659">
        <v>500</v>
      </c>
      <c r="BP7" s="659"/>
      <c r="BQ7" s="659"/>
      <c r="BR7" s="657"/>
      <c r="BS7" s="658"/>
      <c r="BT7" s="654"/>
      <c r="BY7" s="196">
        <v>72</v>
      </c>
      <c r="BZ7" s="194">
        <v>7</v>
      </c>
    </row>
    <row r="8" spans="1:78" s="18" customFormat="1" ht="54" customHeight="1">
      <c r="A8" s="233">
        <v>1</v>
      </c>
      <c r="B8" s="141" t="s">
        <v>1621</v>
      </c>
      <c r="C8" s="234">
        <v>832</v>
      </c>
      <c r="D8" s="235">
        <v>34892</v>
      </c>
      <c r="E8" s="236" t="s">
        <v>1969</v>
      </c>
      <c r="F8" s="236" t="s">
        <v>1962</v>
      </c>
      <c r="G8" s="224" t="s">
        <v>2241</v>
      </c>
      <c r="H8" s="224"/>
      <c r="I8" s="224"/>
      <c r="J8" s="225" t="s">
        <v>2241</v>
      </c>
      <c r="K8" s="226"/>
      <c r="L8" s="226"/>
      <c r="M8" s="224" t="s">
        <v>2241</v>
      </c>
      <c r="N8" s="227"/>
      <c r="O8" s="224"/>
      <c r="P8" s="226" t="s">
        <v>2241</v>
      </c>
      <c r="Q8" s="226"/>
      <c r="R8" s="226"/>
      <c r="S8" s="224" t="s">
        <v>2241</v>
      </c>
      <c r="T8" s="224"/>
      <c r="U8" s="224"/>
      <c r="V8" s="226" t="s">
        <v>2241</v>
      </c>
      <c r="W8" s="226"/>
      <c r="X8" s="226"/>
      <c r="Y8" s="224" t="s">
        <v>2241</v>
      </c>
      <c r="Z8" s="224"/>
      <c r="AA8" s="224"/>
      <c r="AB8" s="226" t="s">
        <v>2241</v>
      </c>
      <c r="AC8" s="226"/>
      <c r="AD8" s="226"/>
      <c r="AE8" s="224" t="s">
        <v>2241</v>
      </c>
      <c r="AF8" s="224"/>
      <c r="AG8" s="224"/>
      <c r="AH8" s="226" t="s">
        <v>2241</v>
      </c>
      <c r="AI8" s="226"/>
      <c r="AJ8" s="226"/>
      <c r="AK8" s="224" t="s">
        <v>2241</v>
      </c>
      <c r="AL8" s="224"/>
      <c r="AM8" s="224"/>
      <c r="AN8" s="226" t="s">
        <v>2241</v>
      </c>
      <c r="AO8" s="226"/>
      <c r="AP8" s="226"/>
      <c r="AQ8" s="224" t="s">
        <v>2241</v>
      </c>
      <c r="AR8" s="224"/>
      <c r="AS8" s="224"/>
      <c r="AT8" s="226" t="s">
        <v>2241</v>
      </c>
      <c r="AU8" s="228"/>
      <c r="AV8" s="228"/>
      <c r="AW8" s="229" t="s">
        <v>2241</v>
      </c>
      <c r="AX8" s="229"/>
      <c r="AY8" s="229"/>
      <c r="AZ8" s="228" t="s">
        <v>2241</v>
      </c>
      <c r="BA8" s="228"/>
      <c r="BB8" s="228"/>
      <c r="BC8" s="229" t="s">
        <v>2470</v>
      </c>
      <c r="BD8" s="229"/>
      <c r="BE8" s="229"/>
      <c r="BF8" s="228" t="s">
        <v>2241</v>
      </c>
      <c r="BG8" s="228"/>
      <c r="BH8" s="228"/>
      <c r="BI8" s="229" t="s">
        <v>2240</v>
      </c>
      <c r="BJ8" s="229" t="s">
        <v>2470</v>
      </c>
      <c r="BK8" s="229"/>
      <c r="BL8" s="228" t="s">
        <v>2470</v>
      </c>
      <c r="BM8" s="228"/>
      <c r="BN8" s="228"/>
      <c r="BO8" s="517" t="s">
        <v>2240</v>
      </c>
      <c r="BP8" s="517" t="s">
        <v>2293</v>
      </c>
      <c r="BQ8" s="517"/>
      <c r="BR8" s="174">
        <v>500</v>
      </c>
      <c r="BS8" s="211">
        <v>28</v>
      </c>
      <c r="BT8" s="518" t="s">
        <v>2471</v>
      </c>
      <c r="BY8" s="196">
        <v>74</v>
      </c>
      <c r="BZ8" s="194">
        <v>8</v>
      </c>
    </row>
    <row r="9" spans="1:78" s="18" customFormat="1" ht="54" customHeight="1">
      <c r="A9" s="233">
        <v>2</v>
      </c>
      <c r="B9" s="141" t="s">
        <v>1623</v>
      </c>
      <c r="C9" s="234">
        <v>884</v>
      </c>
      <c r="D9" s="235" t="s">
        <v>2024</v>
      </c>
      <c r="E9" s="236" t="s">
        <v>2025</v>
      </c>
      <c r="F9" s="236" t="s">
        <v>1999</v>
      </c>
      <c r="G9" s="224" t="s">
        <v>2241</v>
      </c>
      <c r="H9" s="224"/>
      <c r="I9" s="224"/>
      <c r="J9" s="225" t="s">
        <v>2241</v>
      </c>
      <c r="K9" s="226"/>
      <c r="L9" s="226"/>
      <c r="M9" s="224" t="s">
        <v>2241</v>
      </c>
      <c r="N9" s="227"/>
      <c r="O9" s="224"/>
      <c r="P9" s="226" t="s">
        <v>2241</v>
      </c>
      <c r="Q9" s="226"/>
      <c r="R9" s="226"/>
      <c r="S9" s="224" t="s">
        <v>2241</v>
      </c>
      <c r="T9" s="224"/>
      <c r="U9" s="224"/>
      <c r="V9" s="226" t="s">
        <v>2241</v>
      </c>
      <c r="W9" s="226"/>
      <c r="X9" s="226"/>
      <c r="Y9" s="224" t="s">
        <v>2470</v>
      </c>
      <c r="Z9" s="224"/>
      <c r="AA9" s="224"/>
      <c r="AB9" s="226" t="s">
        <v>2241</v>
      </c>
      <c r="AC9" s="226"/>
      <c r="AD9" s="226"/>
      <c r="AE9" s="224" t="s">
        <v>2241</v>
      </c>
      <c r="AF9" s="224"/>
      <c r="AG9" s="224"/>
      <c r="AH9" s="226" t="s">
        <v>2241</v>
      </c>
      <c r="AI9" s="226"/>
      <c r="AJ9" s="226"/>
      <c r="AK9" s="224" t="s">
        <v>2241</v>
      </c>
      <c r="AL9" s="224"/>
      <c r="AM9" s="224"/>
      <c r="AN9" s="226" t="s">
        <v>2470</v>
      </c>
      <c r="AO9" s="226"/>
      <c r="AP9" s="226"/>
      <c r="AQ9" s="224" t="s">
        <v>2241</v>
      </c>
      <c r="AR9" s="224"/>
      <c r="AS9" s="224"/>
      <c r="AT9" s="226" t="s">
        <v>2241</v>
      </c>
      <c r="AU9" s="228"/>
      <c r="AV9" s="228"/>
      <c r="AW9" s="229" t="s">
        <v>2470</v>
      </c>
      <c r="AX9" s="229"/>
      <c r="AY9" s="229"/>
      <c r="AZ9" s="228" t="s">
        <v>2241</v>
      </c>
      <c r="BA9" s="228"/>
      <c r="BB9" s="228"/>
      <c r="BC9" s="229" t="s">
        <v>2240</v>
      </c>
      <c r="BD9" s="229" t="s">
        <v>2240</v>
      </c>
      <c r="BE9" s="229" t="s">
        <v>2240</v>
      </c>
      <c r="BF9" s="228"/>
      <c r="BG9" s="228"/>
      <c r="BH9" s="228"/>
      <c r="BI9" s="229"/>
      <c r="BJ9" s="229"/>
      <c r="BK9" s="229"/>
      <c r="BL9" s="228"/>
      <c r="BM9" s="228"/>
      <c r="BN9" s="228"/>
      <c r="BO9" s="517"/>
      <c r="BP9" s="517"/>
      <c r="BQ9" s="517"/>
      <c r="BR9" s="174">
        <v>430</v>
      </c>
      <c r="BS9" s="211">
        <v>26</v>
      </c>
      <c r="BT9" s="58"/>
      <c r="BY9" s="196">
        <v>76</v>
      </c>
      <c r="BZ9" s="194">
        <v>9</v>
      </c>
    </row>
    <row r="10" spans="1:78" s="18" customFormat="1" ht="54" customHeight="1">
      <c r="A10" s="233">
        <v>3</v>
      </c>
      <c r="B10" s="141" t="s">
        <v>1622</v>
      </c>
      <c r="C10" s="234">
        <v>720</v>
      </c>
      <c r="D10" s="235">
        <v>35254</v>
      </c>
      <c r="E10" s="236" t="s">
        <v>1825</v>
      </c>
      <c r="F10" s="236" t="s">
        <v>1816</v>
      </c>
      <c r="G10" s="224" t="s">
        <v>2241</v>
      </c>
      <c r="H10" s="224"/>
      <c r="I10" s="224"/>
      <c r="J10" s="225" t="s">
        <v>2241</v>
      </c>
      <c r="K10" s="226"/>
      <c r="L10" s="226"/>
      <c r="M10" s="224" t="s">
        <v>2241</v>
      </c>
      <c r="N10" s="227"/>
      <c r="O10" s="224"/>
      <c r="P10" s="226" t="s">
        <v>2241</v>
      </c>
      <c r="Q10" s="226"/>
      <c r="R10" s="226"/>
      <c r="S10" s="224" t="s">
        <v>2241</v>
      </c>
      <c r="T10" s="224"/>
      <c r="U10" s="224"/>
      <c r="V10" s="226" t="s">
        <v>2470</v>
      </c>
      <c r="W10" s="226"/>
      <c r="X10" s="226"/>
      <c r="Y10" s="224" t="s">
        <v>2241</v>
      </c>
      <c r="Z10" s="224"/>
      <c r="AA10" s="224"/>
      <c r="AB10" s="226" t="s">
        <v>2241</v>
      </c>
      <c r="AC10" s="226"/>
      <c r="AD10" s="226"/>
      <c r="AE10" s="224" t="s">
        <v>2241</v>
      </c>
      <c r="AF10" s="224"/>
      <c r="AG10" s="224"/>
      <c r="AH10" s="226" t="s">
        <v>2470</v>
      </c>
      <c r="AI10" s="226"/>
      <c r="AJ10" s="226"/>
      <c r="AK10" s="224" t="s">
        <v>2241</v>
      </c>
      <c r="AL10" s="224"/>
      <c r="AM10" s="224"/>
      <c r="AN10" s="226" t="s">
        <v>2470</v>
      </c>
      <c r="AO10" s="226"/>
      <c r="AP10" s="226"/>
      <c r="AQ10" s="224" t="s">
        <v>2241</v>
      </c>
      <c r="AR10" s="224"/>
      <c r="AS10" s="224"/>
      <c r="AT10" s="226" t="s">
        <v>2470</v>
      </c>
      <c r="AU10" s="228"/>
      <c r="AV10" s="228"/>
      <c r="AW10" s="229" t="s">
        <v>2240</v>
      </c>
      <c r="AX10" s="229" t="s">
        <v>2240</v>
      </c>
      <c r="AY10" s="229" t="s">
        <v>2470</v>
      </c>
      <c r="AZ10" s="228" t="s">
        <v>2241</v>
      </c>
      <c r="BA10" s="228"/>
      <c r="BB10" s="228"/>
      <c r="BC10" s="229" t="s">
        <v>2240</v>
      </c>
      <c r="BD10" s="229" t="s">
        <v>2240</v>
      </c>
      <c r="BE10" s="229" t="s">
        <v>2240</v>
      </c>
      <c r="BF10" s="228"/>
      <c r="BG10" s="228"/>
      <c r="BH10" s="228"/>
      <c r="BI10" s="229"/>
      <c r="BJ10" s="229"/>
      <c r="BK10" s="229"/>
      <c r="BL10" s="228"/>
      <c r="BM10" s="228"/>
      <c r="BN10" s="228"/>
      <c r="BO10" s="517"/>
      <c r="BP10" s="517"/>
      <c r="BQ10" s="517"/>
      <c r="BR10" s="174">
        <v>430</v>
      </c>
      <c r="BS10" s="211">
        <v>25</v>
      </c>
      <c r="BT10" s="58"/>
      <c r="BY10" s="196">
        <v>78</v>
      </c>
      <c r="BZ10" s="194">
        <v>10</v>
      </c>
    </row>
    <row r="11" spans="1:78" s="18" customFormat="1" ht="54" customHeight="1">
      <c r="A11" s="233">
        <v>4</v>
      </c>
      <c r="B11" s="141" t="s">
        <v>1624</v>
      </c>
      <c r="C11" s="234">
        <v>791</v>
      </c>
      <c r="D11" s="235">
        <v>35217</v>
      </c>
      <c r="E11" s="236" t="s">
        <v>1899</v>
      </c>
      <c r="F11" s="236" t="s">
        <v>1887</v>
      </c>
      <c r="G11" s="224" t="s">
        <v>2241</v>
      </c>
      <c r="H11" s="224"/>
      <c r="I11" s="224"/>
      <c r="J11" s="225" t="s">
        <v>2241</v>
      </c>
      <c r="K11" s="226"/>
      <c r="L11" s="226"/>
      <c r="M11" s="224" t="s">
        <v>2241</v>
      </c>
      <c r="N11" s="227"/>
      <c r="O11" s="224"/>
      <c r="P11" s="226" t="s">
        <v>2241</v>
      </c>
      <c r="Q11" s="226"/>
      <c r="R11" s="226"/>
      <c r="S11" s="224" t="s">
        <v>2241</v>
      </c>
      <c r="T11" s="224"/>
      <c r="U11" s="224"/>
      <c r="V11" s="226" t="s">
        <v>2241</v>
      </c>
      <c r="W11" s="226"/>
      <c r="X11" s="226"/>
      <c r="Y11" s="224" t="s">
        <v>2241</v>
      </c>
      <c r="Z11" s="224"/>
      <c r="AA11" s="224"/>
      <c r="AB11" s="226" t="s">
        <v>2241</v>
      </c>
      <c r="AC11" s="226"/>
      <c r="AD11" s="226"/>
      <c r="AE11" s="224" t="s">
        <v>2241</v>
      </c>
      <c r="AF11" s="224"/>
      <c r="AG11" s="224"/>
      <c r="AH11" s="226" t="s">
        <v>2240</v>
      </c>
      <c r="AI11" s="226" t="s">
        <v>2240</v>
      </c>
      <c r="AJ11" s="226" t="s">
        <v>2470</v>
      </c>
      <c r="AK11" s="224" t="s">
        <v>2241</v>
      </c>
      <c r="AL11" s="224"/>
      <c r="AM11" s="224"/>
      <c r="AN11" s="226" t="s">
        <v>2240</v>
      </c>
      <c r="AO11" s="226" t="s">
        <v>2470</v>
      </c>
      <c r="AP11" s="226"/>
      <c r="AQ11" s="224" t="s">
        <v>2240</v>
      </c>
      <c r="AR11" s="224" t="s">
        <v>2240</v>
      </c>
      <c r="AS11" s="224" t="s">
        <v>2240</v>
      </c>
      <c r="AT11" s="226"/>
      <c r="AU11" s="228"/>
      <c r="AV11" s="228"/>
      <c r="AW11" s="229"/>
      <c r="AX11" s="229"/>
      <c r="AY11" s="229"/>
      <c r="AZ11" s="228"/>
      <c r="BA11" s="228"/>
      <c r="BB11" s="228"/>
      <c r="BC11" s="229"/>
      <c r="BD11" s="229"/>
      <c r="BE11" s="229"/>
      <c r="BF11" s="228"/>
      <c r="BG11" s="228"/>
      <c r="BH11" s="228"/>
      <c r="BI11" s="229"/>
      <c r="BJ11" s="229"/>
      <c r="BK11" s="229"/>
      <c r="BL11" s="228"/>
      <c r="BM11" s="228"/>
      <c r="BN11" s="228"/>
      <c r="BO11" s="517"/>
      <c r="BP11" s="517"/>
      <c r="BQ11" s="517"/>
      <c r="BR11" s="174">
        <v>400</v>
      </c>
      <c r="BS11" s="211">
        <v>24</v>
      </c>
      <c r="BT11" s="58"/>
      <c r="BY11" s="196">
        <v>80</v>
      </c>
      <c r="BZ11" s="194">
        <v>11</v>
      </c>
    </row>
    <row r="12" spans="1:78" s="18" customFormat="1" ht="54" customHeight="1">
      <c r="A12" s="233">
        <v>5</v>
      </c>
      <c r="B12" s="141" t="s">
        <v>1625</v>
      </c>
      <c r="C12" s="234">
        <v>719</v>
      </c>
      <c r="D12" s="235">
        <v>33726</v>
      </c>
      <c r="E12" s="236" t="s">
        <v>2103</v>
      </c>
      <c r="F12" s="236" t="s">
        <v>2098</v>
      </c>
      <c r="G12" s="224" t="s">
        <v>2241</v>
      </c>
      <c r="H12" s="224"/>
      <c r="I12" s="224"/>
      <c r="J12" s="225" t="s">
        <v>2241</v>
      </c>
      <c r="K12" s="226"/>
      <c r="L12" s="226"/>
      <c r="M12" s="224" t="s">
        <v>2241</v>
      </c>
      <c r="N12" s="227"/>
      <c r="O12" s="224"/>
      <c r="P12" s="226" t="s">
        <v>2241</v>
      </c>
      <c r="Q12" s="226"/>
      <c r="R12" s="226"/>
      <c r="S12" s="224" t="s">
        <v>2241</v>
      </c>
      <c r="T12" s="224"/>
      <c r="U12" s="224"/>
      <c r="V12" s="226" t="s">
        <v>2241</v>
      </c>
      <c r="W12" s="226"/>
      <c r="X12" s="226"/>
      <c r="Y12" s="224" t="s">
        <v>2240</v>
      </c>
      <c r="Z12" s="224" t="s">
        <v>2293</v>
      </c>
      <c r="AA12" s="224"/>
      <c r="AB12" s="226" t="s">
        <v>2241</v>
      </c>
      <c r="AC12" s="226"/>
      <c r="AD12" s="226"/>
      <c r="AE12" s="224" t="s">
        <v>2241</v>
      </c>
      <c r="AF12" s="224"/>
      <c r="AG12" s="224"/>
      <c r="AH12" s="226" t="s">
        <v>2240</v>
      </c>
      <c r="AI12" s="226" t="s">
        <v>2293</v>
      </c>
      <c r="AJ12" s="226"/>
      <c r="AK12" s="224" t="s">
        <v>2241</v>
      </c>
      <c r="AL12" s="224"/>
      <c r="AM12" s="224"/>
      <c r="AN12" s="226" t="s">
        <v>2241</v>
      </c>
      <c r="AO12" s="226"/>
      <c r="AP12" s="226"/>
      <c r="AQ12" s="224" t="s">
        <v>2241</v>
      </c>
      <c r="AR12" s="224"/>
      <c r="AS12" s="224"/>
      <c r="AT12" s="226" t="s">
        <v>2240</v>
      </c>
      <c r="AU12" s="228" t="s">
        <v>2240</v>
      </c>
      <c r="AV12" s="228" t="s">
        <v>2240</v>
      </c>
      <c r="AW12" s="229"/>
      <c r="AX12" s="229"/>
      <c r="AY12" s="229"/>
      <c r="AZ12" s="228"/>
      <c r="BA12" s="228"/>
      <c r="BB12" s="228"/>
      <c r="BC12" s="229"/>
      <c r="BD12" s="229"/>
      <c r="BE12" s="229"/>
      <c r="BF12" s="228"/>
      <c r="BG12" s="228"/>
      <c r="BH12" s="228"/>
      <c r="BI12" s="229"/>
      <c r="BJ12" s="229"/>
      <c r="BK12" s="229"/>
      <c r="BL12" s="228"/>
      <c r="BM12" s="228"/>
      <c r="BN12" s="228"/>
      <c r="BO12" s="517"/>
      <c r="BP12" s="517"/>
      <c r="BQ12" s="517"/>
      <c r="BR12" s="174">
        <v>380</v>
      </c>
      <c r="BS12" s="211">
        <v>23</v>
      </c>
      <c r="BT12" s="58"/>
      <c r="BY12" s="196">
        <v>82</v>
      </c>
      <c r="BZ12" s="194">
        <v>12</v>
      </c>
    </row>
    <row r="13" spans="1:78" s="18" customFormat="1" ht="54" customHeight="1">
      <c r="A13" s="233">
        <v>6</v>
      </c>
      <c r="B13" s="141" t="s">
        <v>1626</v>
      </c>
      <c r="C13" s="234">
        <v>590</v>
      </c>
      <c r="D13" s="235">
        <v>33556</v>
      </c>
      <c r="E13" s="236" t="s">
        <v>1683</v>
      </c>
      <c r="F13" s="236" t="s">
        <v>1677</v>
      </c>
      <c r="G13" s="224" t="s">
        <v>2241</v>
      </c>
      <c r="H13" s="224"/>
      <c r="I13" s="224"/>
      <c r="J13" s="225" t="s">
        <v>2241</v>
      </c>
      <c r="K13" s="226"/>
      <c r="L13" s="226"/>
      <c r="M13" s="224" t="s">
        <v>2241</v>
      </c>
      <c r="N13" s="227"/>
      <c r="O13" s="224"/>
      <c r="P13" s="226" t="s">
        <v>2240</v>
      </c>
      <c r="Q13" s="226" t="s">
        <v>2470</v>
      </c>
      <c r="R13" s="226"/>
      <c r="S13" s="224" t="s">
        <v>2470</v>
      </c>
      <c r="T13" s="224"/>
      <c r="U13" s="224"/>
      <c r="V13" s="226" t="s">
        <v>2241</v>
      </c>
      <c r="W13" s="226"/>
      <c r="X13" s="226"/>
      <c r="Y13" s="224" t="s">
        <v>2470</v>
      </c>
      <c r="Z13" s="224"/>
      <c r="AA13" s="224"/>
      <c r="AB13" s="226" t="s">
        <v>2241</v>
      </c>
      <c r="AC13" s="226"/>
      <c r="AD13" s="226"/>
      <c r="AE13" s="224" t="s">
        <v>2241</v>
      </c>
      <c r="AF13" s="224"/>
      <c r="AG13" s="224"/>
      <c r="AH13" s="226" t="s">
        <v>2240</v>
      </c>
      <c r="AI13" s="226" t="s">
        <v>2241</v>
      </c>
      <c r="AJ13" s="226" t="s">
        <v>2241</v>
      </c>
      <c r="AK13" s="224"/>
      <c r="AL13" s="224"/>
      <c r="AM13" s="224"/>
      <c r="AN13" s="226"/>
      <c r="AO13" s="226"/>
      <c r="AP13" s="226"/>
      <c r="AQ13" s="224"/>
      <c r="AR13" s="224"/>
      <c r="AS13" s="224"/>
      <c r="AT13" s="226"/>
      <c r="AU13" s="228"/>
      <c r="AV13" s="228"/>
      <c r="AW13" s="229"/>
      <c r="AX13" s="229"/>
      <c r="AY13" s="229"/>
      <c r="AZ13" s="228"/>
      <c r="BA13" s="228"/>
      <c r="BB13" s="228"/>
      <c r="BC13" s="229"/>
      <c r="BD13" s="229"/>
      <c r="BE13" s="229"/>
      <c r="BF13" s="228"/>
      <c r="BG13" s="228"/>
      <c r="BH13" s="228"/>
      <c r="BI13" s="229"/>
      <c r="BJ13" s="229"/>
      <c r="BK13" s="229"/>
      <c r="BL13" s="228"/>
      <c r="BM13" s="228"/>
      <c r="BN13" s="228"/>
      <c r="BO13" s="517"/>
      <c r="BP13" s="517"/>
      <c r="BQ13" s="517"/>
      <c r="BR13" s="174">
        <v>350</v>
      </c>
      <c r="BS13" s="211">
        <v>22</v>
      </c>
      <c r="BT13" s="58"/>
      <c r="BY13" s="196">
        <v>84</v>
      </c>
      <c r="BZ13" s="194">
        <v>13</v>
      </c>
    </row>
    <row r="14" spans="1:78" s="18" customFormat="1" ht="54" customHeight="1">
      <c r="A14" s="233">
        <v>7</v>
      </c>
      <c r="B14" s="141" t="s">
        <v>1627</v>
      </c>
      <c r="C14" s="234">
        <v>708</v>
      </c>
      <c r="D14" s="235">
        <v>32462</v>
      </c>
      <c r="E14" s="236" t="s">
        <v>1803</v>
      </c>
      <c r="F14" s="236" t="s">
        <v>1795</v>
      </c>
      <c r="G14" s="224" t="s">
        <v>2293</v>
      </c>
      <c r="H14" s="224"/>
      <c r="I14" s="224"/>
      <c r="J14" s="225" t="s">
        <v>2241</v>
      </c>
      <c r="K14" s="226"/>
      <c r="L14" s="226"/>
      <c r="M14" s="224" t="s">
        <v>2241</v>
      </c>
      <c r="N14" s="227"/>
      <c r="O14" s="224"/>
      <c r="P14" s="226" t="s">
        <v>2241</v>
      </c>
      <c r="Q14" s="226"/>
      <c r="R14" s="226"/>
      <c r="S14" s="224" t="s">
        <v>2240</v>
      </c>
      <c r="T14" s="224" t="s">
        <v>2240</v>
      </c>
      <c r="U14" s="224" t="s">
        <v>2470</v>
      </c>
      <c r="V14" s="226"/>
      <c r="W14" s="226"/>
      <c r="X14" s="226"/>
      <c r="Y14" s="224"/>
      <c r="Z14" s="224"/>
      <c r="AA14" s="224"/>
      <c r="AB14" s="226"/>
      <c r="AC14" s="226"/>
      <c r="AD14" s="226"/>
      <c r="AE14" s="224"/>
      <c r="AF14" s="224"/>
      <c r="AG14" s="224"/>
      <c r="AH14" s="226"/>
      <c r="AI14" s="226"/>
      <c r="AJ14" s="226"/>
      <c r="AK14" s="224"/>
      <c r="AL14" s="224"/>
      <c r="AM14" s="224"/>
      <c r="AN14" s="226"/>
      <c r="AO14" s="226"/>
      <c r="AP14" s="226"/>
      <c r="AQ14" s="224"/>
      <c r="AR14" s="224"/>
      <c r="AS14" s="224"/>
      <c r="AT14" s="226"/>
      <c r="AU14" s="228"/>
      <c r="AV14" s="228"/>
      <c r="AW14" s="229"/>
      <c r="AX14" s="229"/>
      <c r="AY14" s="229"/>
      <c r="AZ14" s="228"/>
      <c r="BA14" s="228"/>
      <c r="BB14" s="228"/>
      <c r="BC14" s="229"/>
      <c r="BD14" s="229"/>
      <c r="BE14" s="229"/>
      <c r="BF14" s="228"/>
      <c r="BG14" s="228"/>
      <c r="BH14" s="228"/>
      <c r="BI14" s="229"/>
      <c r="BJ14" s="229"/>
      <c r="BK14" s="229"/>
      <c r="BL14" s="228"/>
      <c r="BM14" s="228"/>
      <c r="BN14" s="228"/>
      <c r="BO14" s="517"/>
      <c r="BP14" s="517"/>
      <c r="BQ14" s="517"/>
      <c r="BR14" s="174">
        <v>320</v>
      </c>
      <c r="BS14" s="211">
        <v>21</v>
      </c>
      <c r="BT14" s="58"/>
      <c r="BY14" s="196">
        <v>86</v>
      </c>
      <c r="BZ14" s="194">
        <v>14</v>
      </c>
    </row>
    <row r="15" spans="1:78" s="18" customFormat="1" ht="54" customHeight="1">
      <c r="A15" s="233">
        <v>8</v>
      </c>
      <c r="B15" s="141" t="s">
        <v>1629</v>
      </c>
      <c r="C15" s="234">
        <v>1020</v>
      </c>
      <c r="D15" s="235" t="s">
        <v>2104</v>
      </c>
      <c r="E15" s="236" t="s">
        <v>2105</v>
      </c>
      <c r="F15" s="236" t="s">
        <v>2082</v>
      </c>
      <c r="G15" s="224" t="s">
        <v>2240</v>
      </c>
      <c r="H15" s="224" t="s">
        <v>2293</v>
      </c>
      <c r="I15" s="224"/>
      <c r="J15" s="225" t="s">
        <v>2241</v>
      </c>
      <c r="K15" s="226"/>
      <c r="L15" s="226"/>
      <c r="M15" s="224" t="s">
        <v>2293</v>
      </c>
      <c r="N15" s="227"/>
      <c r="O15" s="224"/>
      <c r="P15" s="226" t="s">
        <v>2293</v>
      </c>
      <c r="Q15" s="226"/>
      <c r="R15" s="226"/>
      <c r="S15" s="224" t="s">
        <v>2240</v>
      </c>
      <c r="T15" s="224" t="s">
        <v>2240</v>
      </c>
      <c r="U15" s="224" t="s">
        <v>2240</v>
      </c>
      <c r="V15" s="226"/>
      <c r="W15" s="226"/>
      <c r="X15" s="226"/>
      <c r="Y15" s="224"/>
      <c r="Z15" s="224"/>
      <c r="AA15" s="224"/>
      <c r="AB15" s="226"/>
      <c r="AC15" s="226"/>
      <c r="AD15" s="226"/>
      <c r="AE15" s="224"/>
      <c r="AF15" s="224"/>
      <c r="AG15" s="224"/>
      <c r="AH15" s="226"/>
      <c r="AI15" s="226"/>
      <c r="AJ15" s="226"/>
      <c r="AK15" s="224"/>
      <c r="AL15" s="224"/>
      <c r="AM15" s="224"/>
      <c r="AN15" s="226"/>
      <c r="AO15" s="226"/>
      <c r="AP15" s="226"/>
      <c r="AQ15" s="224"/>
      <c r="AR15" s="224"/>
      <c r="AS15" s="224"/>
      <c r="AT15" s="226"/>
      <c r="AU15" s="228"/>
      <c r="AV15" s="228"/>
      <c r="AW15" s="229"/>
      <c r="AX15" s="229"/>
      <c r="AY15" s="229"/>
      <c r="AZ15" s="228"/>
      <c r="BA15" s="228"/>
      <c r="BB15" s="228"/>
      <c r="BC15" s="229"/>
      <c r="BD15" s="229"/>
      <c r="BE15" s="229"/>
      <c r="BF15" s="228"/>
      <c r="BG15" s="228"/>
      <c r="BH15" s="228"/>
      <c r="BI15" s="229"/>
      <c r="BJ15" s="229"/>
      <c r="BK15" s="229"/>
      <c r="BL15" s="228"/>
      <c r="BM15" s="228"/>
      <c r="BN15" s="228"/>
      <c r="BO15" s="517"/>
      <c r="BP15" s="517"/>
      <c r="BQ15" s="517"/>
      <c r="BR15" s="174">
        <v>300</v>
      </c>
      <c r="BS15" s="211">
        <v>20</v>
      </c>
      <c r="BT15" s="58"/>
      <c r="BY15" s="196">
        <v>88</v>
      </c>
      <c r="BZ15" s="194">
        <v>15</v>
      </c>
    </row>
    <row r="16" spans="1:78" s="18" customFormat="1" ht="54" customHeight="1">
      <c r="A16" s="233">
        <v>9</v>
      </c>
      <c r="B16" s="141" t="s">
        <v>1628</v>
      </c>
      <c r="C16" s="234">
        <v>503</v>
      </c>
      <c r="D16" s="235">
        <v>35167</v>
      </c>
      <c r="E16" s="236" t="s">
        <v>2037</v>
      </c>
      <c r="F16" s="236" t="s">
        <v>2029</v>
      </c>
      <c r="G16" s="224" t="s">
        <v>2470</v>
      </c>
      <c r="H16" s="224"/>
      <c r="I16" s="224"/>
      <c r="J16" s="225" t="s">
        <v>2241</v>
      </c>
      <c r="K16" s="226"/>
      <c r="L16" s="226"/>
      <c r="M16" s="224" t="s">
        <v>2240</v>
      </c>
      <c r="N16" s="227" t="s">
        <v>2470</v>
      </c>
      <c r="O16" s="224"/>
      <c r="P16" s="226" t="s">
        <v>2240</v>
      </c>
      <c r="Q16" s="226" t="s">
        <v>2470</v>
      </c>
      <c r="R16" s="226"/>
      <c r="S16" s="224" t="s">
        <v>2240</v>
      </c>
      <c r="T16" s="224" t="s">
        <v>2240</v>
      </c>
      <c r="U16" s="224" t="s">
        <v>2240</v>
      </c>
      <c r="V16" s="226"/>
      <c r="W16" s="226"/>
      <c r="X16" s="226"/>
      <c r="Y16" s="224"/>
      <c r="Z16" s="224"/>
      <c r="AA16" s="224"/>
      <c r="AB16" s="226"/>
      <c r="AC16" s="226"/>
      <c r="AD16" s="226"/>
      <c r="AE16" s="224"/>
      <c r="AF16" s="224"/>
      <c r="AG16" s="224"/>
      <c r="AH16" s="226"/>
      <c r="AI16" s="226"/>
      <c r="AJ16" s="226"/>
      <c r="AK16" s="224"/>
      <c r="AL16" s="224"/>
      <c r="AM16" s="224"/>
      <c r="AN16" s="226"/>
      <c r="AO16" s="226"/>
      <c r="AP16" s="226"/>
      <c r="AQ16" s="224"/>
      <c r="AR16" s="224"/>
      <c r="AS16" s="224"/>
      <c r="AT16" s="226"/>
      <c r="AU16" s="228"/>
      <c r="AV16" s="228"/>
      <c r="AW16" s="229"/>
      <c r="AX16" s="229"/>
      <c r="AY16" s="229"/>
      <c r="AZ16" s="228"/>
      <c r="BA16" s="228"/>
      <c r="BB16" s="228"/>
      <c r="BC16" s="229"/>
      <c r="BD16" s="229"/>
      <c r="BE16" s="229"/>
      <c r="BF16" s="228"/>
      <c r="BG16" s="228"/>
      <c r="BH16" s="228"/>
      <c r="BI16" s="229"/>
      <c r="BJ16" s="229"/>
      <c r="BK16" s="229"/>
      <c r="BL16" s="228"/>
      <c r="BM16" s="228"/>
      <c r="BN16" s="228"/>
      <c r="BO16" s="517"/>
      <c r="BP16" s="517"/>
      <c r="BQ16" s="517"/>
      <c r="BR16" s="174">
        <v>300</v>
      </c>
      <c r="BS16" s="211">
        <v>19</v>
      </c>
      <c r="BT16" s="58"/>
      <c r="BY16" s="196">
        <v>90</v>
      </c>
      <c r="BZ16" s="194">
        <v>16</v>
      </c>
    </row>
    <row r="17" spans="1:78" s="18" customFormat="1" ht="54" customHeight="1">
      <c r="A17" s="233">
        <v>10</v>
      </c>
      <c r="B17" s="141" t="s">
        <v>1631</v>
      </c>
      <c r="C17" s="234">
        <v>525</v>
      </c>
      <c r="D17" s="235">
        <v>32509</v>
      </c>
      <c r="E17" s="236" t="s">
        <v>2050</v>
      </c>
      <c r="F17" s="236" t="s">
        <v>2040</v>
      </c>
      <c r="G17" s="224" t="s">
        <v>2240</v>
      </c>
      <c r="H17" s="224" t="s">
        <v>2293</v>
      </c>
      <c r="I17" s="224"/>
      <c r="J17" s="225" t="s">
        <v>2293</v>
      </c>
      <c r="K17" s="226"/>
      <c r="L17" s="226"/>
      <c r="M17" s="224" t="s">
        <v>2293</v>
      </c>
      <c r="N17" s="227"/>
      <c r="O17" s="224"/>
      <c r="P17" s="226" t="s">
        <v>2240</v>
      </c>
      <c r="Q17" s="226" t="s">
        <v>2240</v>
      </c>
      <c r="R17" s="226" t="s">
        <v>2240</v>
      </c>
      <c r="S17" s="224"/>
      <c r="T17" s="224"/>
      <c r="U17" s="224"/>
      <c r="V17" s="226"/>
      <c r="W17" s="226"/>
      <c r="X17" s="226"/>
      <c r="Y17" s="224"/>
      <c r="Z17" s="224"/>
      <c r="AA17" s="224"/>
      <c r="AB17" s="226"/>
      <c r="AC17" s="226"/>
      <c r="AD17" s="226"/>
      <c r="AE17" s="224"/>
      <c r="AF17" s="224"/>
      <c r="AG17" s="224"/>
      <c r="AH17" s="226"/>
      <c r="AI17" s="226"/>
      <c r="AJ17" s="226"/>
      <c r="AK17" s="224"/>
      <c r="AL17" s="224"/>
      <c r="AM17" s="224"/>
      <c r="AN17" s="226"/>
      <c r="AO17" s="226"/>
      <c r="AP17" s="226"/>
      <c r="AQ17" s="224"/>
      <c r="AR17" s="224"/>
      <c r="AS17" s="224"/>
      <c r="AT17" s="226"/>
      <c r="AU17" s="228"/>
      <c r="AV17" s="228"/>
      <c r="AW17" s="229"/>
      <c r="AX17" s="229"/>
      <c r="AY17" s="229"/>
      <c r="AZ17" s="228"/>
      <c r="BA17" s="228"/>
      <c r="BB17" s="228"/>
      <c r="BC17" s="229"/>
      <c r="BD17" s="229"/>
      <c r="BE17" s="229"/>
      <c r="BF17" s="228"/>
      <c r="BG17" s="228"/>
      <c r="BH17" s="228"/>
      <c r="BI17" s="229"/>
      <c r="BJ17" s="229"/>
      <c r="BK17" s="229"/>
      <c r="BL17" s="228"/>
      <c r="BM17" s="228"/>
      <c r="BN17" s="228"/>
      <c r="BO17" s="517"/>
      <c r="BP17" s="517"/>
      <c r="BQ17" s="517"/>
      <c r="BR17" s="174">
        <v>280</v>
      </c>
      <c r="BS17" s="211">
        <v>18</v>
      </c>
      <c r="BT17" s="58"/>
      <c r="BY17" s="196">
        <v>92</v>
      </c>
      <c r="BZ17" s="194">
        <v>17</v>
      </c>
    </row>
    <row r="18" spans="1:78" s="18" customFormat="1" ht="54" customHeight="1">
      <c r="A18" s="233">
        <v>11</v>
      </c>
      <c r="B18" s="141" t="s">
        <v>1630</v>
      </c>
      <c r="C18" s="234">
        <v>757</v>
      </c>
      <c r="D18" s="235">
        <v>34427</v>
      </c>
      <c r="E18" s="236" t="s">
        <v>1863</v>
      </c>
      <c r="F18" s="236" t="s">
        <v>1858</v>
      </c>
      <c r="G18" s="224" t="s">
        <v>2470</v>
      </c>
      <c r="H18" s="224"/>
      <c r="I18" s="224"/>
      <c r="J18" s="225" t="s">
        <v>2470</v>
      </c>
      <c r="K18" s="226"/>
      <c r="L18" s="226"/>
      <c r="M18" s="224" t="s">
        <v>2240</v>
      </c>
      <c r="N18" s="227" t="s">
        <v>2240</v>
      </c>
      <c r="O18" s="224" t="s">
        <v>2470</v>
      </c>
      <c r="P18" s="226" t="s">
        <v>2240</v>
      </c>
      <c r="Q18" s="226" t="s">
        <v>2240</v>
      </c>
      <c r="R18" s="226" t="s">
        <v>2240</v>
      </c>
      <c r="S18" s="224"/>
      <c r="T18" s="224"/>
      <c r="U18" s="224"/>
      <c r="V18" s="226"/>
      <c r="W18" s="226"/>
      <c r="X18" s="226"/>
      <c r="Y18" s="224"/>
      <c r="Z18" s="224"/>
      <c r="AA18" s="224"/>
      <c r="AB18" s="226"/>
      <c r="AC18" s="226"/>
      <c r="AD18" s="226"/>
      <c r="AE18" s="224"/>
      <c r="AF18" s="224"/>
      <c r="AG18" s="224"/>
      <c r="AH18" s="226"/>
      <c r="AI18" s="226"/>
      <c r="AJ18" s="226"/>
      <c r="AK18" s="224"/>
      <c r="AL18" s="224"/>
      <c r="AM18" s="224"/>
      <c r="AN18" s="226"/>
      <c r="AO18" s="226"/>
      <c r="AP18" s="226"/>
      <c r="AQ18" s="224"/>
      <c r="AR18" s="224"/>
      <c r="AS18" s="224"/>
      <c r="AT18" s="226"/>
      <c r="AU18" s="228"/>
      <c r="AV18" s="228"/>
      <c r="AW18" s="229"/>
      <c r="AX18" s="229"/>
      <c r="AY18" s="229"/>
      <c r="AZ18" s="228"/>
      <c r="BA18" s="228"/>
      <c r="BB18" s="228"/>
      <c r="BC18" s="229"/>
      <c r="BD18" s="229"/>
      <c r="BE18" s="229"/>
      <c r="BF18" s="228"/>
      <c r="BG18" s="228"/>
      <c r="BH18" s="228"/>
      <c r="BI18" s="229"/>
      <c r="BJ18" s="229"/>
      <c r="BK18" s="229"/>
      <c r="BL18" s="228"/>
      <c r="BM18" s="228"/>
      <c r="BN18" s="228"/>
      <c r="BO18" s="517"/>
      <c r="BP18" s="517"/>
      <c r="BQ18" s="517"/>
      <c r="BR18" s="174">
        <v>280</v>
      </c>
      <c r="BS18" s="211">
        <v>17</v>
      </c>
      <c r="BT18" s="58"/>
      <c r="BY18" s="196">
        <v>94</v>
      </c>
      <c r="BZ18" s="194">
        <v>18</v>
      </c>
    </row>
    <row r="19" spans="1:78" s="18" customFormat="1" ht="54" customHeight="1">
      <c r="A19" s="233">
        <v>12</v>
      </c>
      <c r="B19" s="141" t="s">
        <v>1632</v>
      </c>
      <c r="C19" s="234">
        <v>673</v>
      </c>
      <c r="D19" s="235">
        <v>34135</v>
      </c>
      <c r="E19" s="236" t="s">
        <v>1766</v>
      </c>
      <c r="F19" s="236" t="s">
        <v>1756</v>
      </c>
      <c r="G19" s="224" t="s">
        <v>2293</v>
      </c>
      <c r="H19" s="224"/>
      <c r="I19" s="224"/>
      <c r="J19" s="225" t="s">
        <v>2293</v>
      </c>
      <c r="K19" s="226"/>
      <c r="L19" s="226"/>
      <c r="M19" s="224" t="s">
        <v>2240</v>
      </c>
      <c r="N19" s="227" t="s">
        <v>2240</v>
      </c>
      <c r="O19" s="224" t="s">
        <v>2240</v>
      </c>
      <c r="P19" s="226"/>
      <c r="Q19" s="226"/>
      <c r="R19" s="226"/>
      <c r="S19" s="224"/>
      <c r="T19" s="224"/>
      <c r="U19" s="224"/>
      <c r="V19" s="226"/>
      <c r="W19" s="226"/>
      <c r="X19" s="226"/>
      <c r="Y19" s="224"/>
      <c r="Z19" s="224"/>
      <c r="AA19" s="224"/>
      <c r="AB19" s="226"/>
      <c r="AC19" s="226"/>
      <c r="AD19" s="226"/>
      <c r="AE19" s="224"/>
      <c r="AF19" s="224"/>
      <c r="AG19" s="224"/>
      <c r="AH19" s="226"/>
      <c r="AI19" s="226"/>
      <c r="AJ19" s="226"/>
      <c r="AK19" s="224"/>
      <c r="AL19" s="224"/>
      <c r="AM19" s="224"/>
      <c r="AN19" s="226"/>
      <c r="AO19" s="226"/>
      <c r="AP19" s="226"/>
      <c r="AQ19" s="224"/>
      <c r="AR19" s="224"/>
      <c r="AS19" s="224"/>
      <c r="AT19" s="226"/>
      <c r="AU19" s="228"/>
      <c r="AV19" s="228"/>
      <c r="AW19" s="229"/>
      <c r="AX19" s="229"/>
      <c r="AY19" s="229"/>
      <c r="AZ19" s="228"/>
      <c r="BA19" s="228"/>
      <c r="BB19" s="228"/>
      <c r="BC19" s="229"/>
      <c r="BD19" s="229"/>
      <c r="BE19" s="229"/>
      <c r="BF19" s="228"/>
      <c r="BG19" s="228"/>
      <c r="BH19" s="228"/>
      <c r="BI19" s="229"/>
      <c r="BJ19" s="229"/>
      <c r="BK19" s="229"/>
      <c r="BL19" s="228"/>
      <c r="BM19" s="228"/>
      <c r="BN19" s="228"/>
      <c r="BO19" s="517"/>
      <c r="BP19" s="517"/>
      <c r="BQ19" s="517"/>
      <c r="BR19" s="174">
        <v>260</v>
      </c>
      <c r="BS19" s="211">
        <v>16</v>
      </c>
      <c r="BT19" s="58"/>
      <c r="BY19" s="196">
        <v>96</v>
      </c>
      <c r="BZ19" s="194">
        <v>19</v>
      </c>
    </row>
    <row r="20" spans="1:78" s="18" customFormat="1" ht="54" customHeight="1">
      <c r="A20" s="233">
        <v>13</v>
      </c>
      <c r="B20" s="141" t="s">
        <v>1634</v>
      </c>
      <c r="C20" s="234">
        <v>859</v>
      </c>
      <c r="D20" s="235">
        <v>34012</v>
      </c>
      <c r="E20" s="236" t="s">
        <v>1991</v>
      </c>
      <c r="F20" s="236" t="s">
        <v>1986</v>
      </c>
      <c r="G20" s="224" t="s">
        <v>2470</v>
      </c>
      <c r="H20" s="224"/>
      <c r="I20" s="224"/>
      <c r="J20" s="225" t="s">
        <v>2240</v>
      </c>
      <c r="K20" s="226" t="s">
        <v>2240</v>
      </c>
      <c r="L20" s="226" t="s">
        <v>2240</v>
      </c>
      <c r="M20" s="224"/>
      <c r="N20" s="227"/>
      <c r="O20" s="224"/>
      <c r="P20" s="226"/>
      <c r="Q20" s="226"/>
      <c r="R20" s="226"/>
      <c r="S20" s="224"/>
      <c r="T20" s="224"/>
      <c r="U20" s="224"/>
      <c r="V20" s="226"/>
      <c r="W20" s="226"/>
      <c r="X20" s="226"/>
      <c r="Y20" s="224"/>
      <c r="Z20" s="224"/>
      <c r="AA20" s="224"/>
      <c r="AB20" s="226"/>
      <c r="AC20" s="226"/>
      <c r="AD20" s="226"/>
      <c r="AE20" s="224"/>
      <c r="AF20" s="224"/>
      <c r="AG20" s="224"/>
      <c r="AH20" s="226"/>
      <c r="AI20" s="226"/>
      <c r="AJ20" s="226"/>
      <c r="AK20" s="224"/>
      <c r="AL20" s="224"/>
      <c r="AM20" s="224"/>
      <c r="AN20" s="226"/>
      <c r="AO20" s="226"/>
      <c r="AP20" s="226"/>
      <c r="AQ20" s="224"/>
      <c r="AR20" s="224"/>
      <c r="AS20" s="224"/>
      <c r="AT20" s="226"/>
      <c r="AU20" s="228"/>
      <c r="AV20" s="228"/>
      <c r="AW20" s="229"/>
      <c r="AX20" s="229"/>
      <c r="AY20" s="229"/>
      <c r="AZ20" s="228"/>
      <c r="BA20" s="228"/>
      <c r="BB20" s="228"/>
      <c r="BC20" s="229"/>
      <c r="BD20" s="229"/>
      <c r="BE20" s="229"/>
      <c r="BF20" s="228"/>
      <c r="BG20" s="228"/>
      <c r="BH20" s="228"/>
      <c r="BI20" s="229"/>
      <c r="BJ20" s="229"/>
      <c r="BK20" s="229"/>
      <c r="BL20" s="228"/>
      <c r="BM20" s="228"/>
      <c r="BN20" s="228"/>
      <c r="BO20" s="517"/>
      <c r="BP20" s="517"/>
      <c r="BQ20" s="517"/>
      <c r="BR20" s="174">
        <v>240</v>
      </c>
      <c r="BS20" s="211">
        <v>15</v>
      </c>
      <c r="BT20" s="58"/>
      <c r="BY20" s="196">
        <v>98</v>
      </c>
      <c r="BZ20" s="194">
        <v>20</v>
      </c>
    </row>
    <row r="21" spans="1:78" s="18" customFormat="1" ht="54" customHeight="1">
      <c r="A21" s="233">
        <v>14</v>
      </c>
      <c r="B21" s="141" t="s">
        <v>1633</v>
      </c>
      <c r="C21" s="234">
        <v>801</v>
      </c>
      <c r="D21" s="235">
        <v>34038</v>
      </c>
      <c r="E21" s="236" t="s">
        <v>1913</v>
      </c>
      <c r="F21" s="236" t="s">
        <v>1903</v>
      </c>
      <c r="G21" s="224" t="s">
        <v>2240</v>
      </c>
      <c r="H21" s="224" t="s">
        <v>2240</v>
      </c>
      <c r="I21" s="224" t="s">
        <v>2470</v>
      </c>
      <c r="J21" s="225" t="s">
        <v>2240</v>
      </c>
      <c r="K21" s="226" t="s">
        <v>2240</v>
      </c>
      <c r="L21" s="226" t="s">
        <v>2240</v>
      </c>
      <c r="M21" s="224"/>
      <c r="N21" s="227"/>
      <c r="O21" s="224"/>
      <c r="P21" s="226"/>
      <c r="Q21" s="226"/>
      <c r="R21" s="226"/>
      <c r="S21" s="224"/>
      <c r="T21" s="224"/>
      <c r="U21" s="224"/>
      <c r="V21" s="226"/>
      <c r="W21" s="226"/>
      <c r="X21" s="226"/>
      <c r="Y21" s="224"/>
      <c r="Z21" s="224"/>
      <c r="AA21" s="224"/>
      <c r="AB21" s="226"/>
      <c r="AC21" s="226"/>
      <c r="AD21" s="226"/>
      <c r="AE21" s="224"/>
      <c r="AF21" s="224"/>
      <c r="AG21" s="224"/>
      <c r="AH21" s="226"/>
      <c r="AI21" s="226"/>
      <c r="AJ21" s="226"/>
      <c r="AK21" s="224"/>
      <c r="AL21" s="224"/>
      <c r="AM21" s="224"/>
      <c r="AN21" s="226"/>
      <c r="AO21" s="226"/>
      <c r="AP21" s="226"/>
      <c r="AQ21" s="224"/>
      <c r="AR21" s="224"/>
      <c r="AS21" s="224"/>
      <c r="AT21" s="226"/>
      <c r="AU21" s="228"/>
      <c r="AV21" s="228"/>
      <c r="AW21" s="229"/>
      <c r="AX21" s="229"/>
      <c r="AY21" s="229"/>
      <c r="AZ21" s="228"/>
      <c r="BA21" s="228"/>
      <c r="BB21" s="228"/>
      <c r="BC21" s="229"/>
      <c r="BD21" s="229"/>
      <c r="BE21" s="229"/>
      <c r="BF21" s="228"/>
      <c r="BG21" s="228"/>
      <c r="BH21" s="228"/>
      <c r="BI21" s="229"/>
      <c r="BJ21" s="229"/>
      <c r="BK21" s="229"/>
      <c r="BL21" s="228"/>
      <c r="BM21" s="228"/>
      <c r="BN21" s="228"/>
      <c r="BO21" s="517"/>
      <c r="BP21" s="517"/>
      <c r="BQ21" s="517"/>
      <c r="BR21" s="174">
        <v>240</v>
      </c>
      <c r="BS21" s="211">
        <v>14</v>
      </c>
      <c r="BT21" s="58"/>
      <c r="BY21" s="196">
        <v>100</v>
      </c>
      <c r="BZ21" s="194">
        <v>21</v>
      </c>
    </row>
    <row r="22" spans="1:78" s="18" customFormat="1" ht="54" customHeight="1">
      <c r="A22" s="233" t="s">
        <v>2241</v>
      </c>
      <c r="B22" s="141" t="s">
        <v>1635</v>
      </c>
      <c r="C22" s="234">
        <v>556</v>
      </c>
      <c r="D22" s="235">
        <v>34839</v>
      </c>
      <c r="E22" s="236" t="s">
        <v>1657</v>
      </c>
      <c r="F22" s="236" t="s">
        <v>1648</v>
      </c>
      <c r="G22" s="224" t="s">
        <v>2240</v>
      </c>
      <c r="H22" s="224" t="s">
        <v>2240</v>
      </c>
      <c r="I22" s="224" t="s">
        <v>2240</v>
      </c>
      <c r="J22" s="225"/>
      <c r="K22" s="226"/>
      <c r="L22" s="226"/>
      <c r="M22" s="224"/>
      <c r="N22" s="227"/>
      <c r="O22" s="224"/>
      <c r="P22" s="226"/>
      <c r="Q22" s="226"/>
      <c r="R22" s="226"/>
      <c r="S22" s="224"/>
      <c r="T22" s="224"/>
      <c r="U22" s="224"/>
      <c r="V22" s="226"/>
      <c r="W22" s="226"/>
      <c r="X22" s="226"/>
      <c r="Y22" s="224"/>
      <c r="Z22" s="224"/>
      <c r="AA22" s="224"/>
      <c r="AB22" s="226"/>
      <c r="AC22" s="226"/>
      <c r="AD22" s="226"/>
      <c r="AE22" s="224"/>
      <c r="AF22" s="224"/>
      <c r="AG22" s="224"/>
      <c r="AH22" s="226"/>
      <c r="AI22" s="226"/>
      <c r="AJ22" s="226"/>
      <c r="AK22" s="224"/>
      <c r="AL22" s="224"/>
      <c r="AM22" s="224"/>
      <c r="AN22" s="226"/>
      <c r="AO22" s="226"/>
      <c r="AP22" s="226"/>
      <c r="AQ22" s="224"/>
      <c r="AR22" s="224"/>
      <c r="AS22" s="224"/>
      <c r="AT22" s="226"/>
      <c r="AU22" s="228"/>
      <c r="AV22" s="228"/>
      <c r="AW22" s="224"/>
      <c r="AX22" s="224"/>
      <c r="AY22" s="224"/>
      <c r="AZ22" s="226"/>
      <c r="BA22" s="226"/>
      <c r="BB22" s="226"/>
      <c r="BC22" s="224"/>
      <c r="BD22" s="229"/>
      <c r="BE22" s="229"/>
      <c r="BF22" s="226"/>
      <c r="BG22" s="228"/>
      <c r="BH22" s="228"/>
      <c r="BI22" s="224"/>
      <c r="BJ22" s="229"/>
      <c r="BK22" s="229"/>
      <c r="BL22" s="226"/>
      <c r="BM22" s="228"/>
      <c r="BN22" s="228"/>
      <c r="BO22" s="517"/>
      <c r="BP22" s="517"/>
      <c r="BQ22" s="517"/>
      <c r="BR22" s="174" t="s">
        <v>2242</v>
      </c>
      <c r="BS22" s="211"/>
      <c r="BT22" s="58"/>
      <c r="BY22" s="196"/>
      <c r="BZ22" s="194"/>
    </row>
    <row r="23" spans="1:78" s="18" customFormat="1" ht="54" customHeight="1">
      <c r="A23" s="233" t="s">
        <v>2241</v>
      </c>
      <c r="B23" s="141" t="s">
        <v>1636</v>
      </c>
      <c r="C23" s="234">
        <v>568</v>
      </c>
      <c r="D23" s="235">
        <v>35097</v>
      </c>
      <c r="E23" s="236" t="s">
        <v>1674</v>
      </c>
      <c r="F23" s="236" t="s">
        <v>1665</v>
      </c>
      <c r="G23" s="224" t="s">
        <v>2240</v>
      </c>
      <c r="H23" s="224" t="s">
        <v>2240</v>
      </c>
      <c r="I23" s="224" t="s">
        <v>2240</v>
      </c>
      <c r="J23" s="225"/>
      <c r="K23" s="226"/>
      <c r="L23" s="226"/>
      <c r="M23" s="224"/>
      <c r="N23" s="227"/>
      <c r="O23" s="224"/>
      <c r="P23" s="226"/>
      <c r="Q23" s="226"/>
      <c r="R23" s="226"/>
      <c r="S23" s="224"/>
      <c r="T23" s="224"/>
      <c r="U23" s="224"/>
      <c r="V23" s="226"/>
      <c r="W23" s="226"/>
      <c r="X23" s="226"/>
      <c r="Y23" s="224"/>
      <c r="Z23" s="224"/>
      <c r="AA23" s="224"/>
      <c r="AB23" s="226"/>
      <c r="AC23" s="226"/>
      <c r="AD23" s="226"/>
      <c r="AE23" s="224"/>
      <c r="AF23" s="224"/>
      <c r="AG23" s="224"/>
      <c r="AH23" s="226"/>
      <c r="AI23" s="226"/>
      <c r="AJ23" s="226"/>
      <c r="AK23" s="224"/>
      <c r="AL23" s="224"/>
      <c r="AM23" s="224"/>
      <c r="AN23" s="226"/>
      <c r="AO23" s="226"/>
      <c r="AP23" s="226"/>
      <c r="AQ23" s="224"/>
      <c r="AR23" s="224"/>
      <c r="AS23" s="224"/>
      <c r="AT23" s="226"/>
      <c r="AU23" s="228"/>
      <c r="AV23" s="228"/>
      <c r="AW23" s="224"/>
      <c r="AX23" s="224"/>
      <c r="AY23" s="224"/>
      <c r="AZ23" s="226"/>
      <c r="BA23" s="226"/>
      <c r="BB23" s="226"/>
      <c r="BC23" s="224"/>
      <c r="BD23" s="229"/>
      <c r="BE23" s="229"/>
      <c r="BF23" s="226"/>
      <c r="BG23" s="228"/>
      <c r="BH23" s="228"/>
      <c r="BI23" s="224"/>
      <c r="BJ23" s="229"/>
      <c r="BK23" s="229"/>
      <c r="BL23" s="226"/>
      <c r="BM23" s="228"/>
      <c r="BN23" s="228"/>
      <c r="BO23" s="517"/>
      <c r="BP23" s="517"/>
      <c r="BQ23" s="517"/>
      <c r="BR23" s="174" t="s">
        <v>2242</v>
      </c>
      <c r="BS23" s="211"/>
      <c r="BT23" s="58"/>
      <c r="BY23" s="196"/>
      <c r="BZ23" s="194"/>
    </row>
    <row r="24" spans="1:78" s="18" customFormat="1" ht="54" customHeight="1">
      <c r="A24" s="233" t="s">
        <v>2241</v>
      </c>
      <c r="B24" s="141" t="s">
        <v>1637</v>
      </c>
      <c r="C24" s="234">
        <v>621</v>
      </c>
      <c r="D24" s="235">
        <v>33302</v>
      </c>
      <c r="E24" s="236" t="s">
        <v>1718</v>
      </c>
      <c r="F24" s="236" t="s">
        <v>1719</v>
      </c>
      <c r="G24" s="224" t="s">
        <v>2241</v>
      </c>
      <c r="H24" s="224"/>
      <c r="I24" s="224"/>
      <c r="J24" s="225" t="s">
        <v>2241</v>
      </c>
      <c r="K24" s="226"/>
      <c r="L24" s="226"/>
      <c r="M24" s="224" t="s">
        <v>2241</v>
      </c>
      <c r="N24" s="227"/>
      <c r="O24" s="224"/>
      <c r="P24" s="226" t="s">
        <v>2241</v>
      </c>
      <c r="Q24" s="226"/>
      <c r="R24" s="226"/>
      <c r="S24" s="224" t="s">
        <v>2241</v>
      </c>
      <c r="T24" s="224"/>
      <c r="U24" s="224"/>
      <c r="V24" s="226" t="s">
        <v>2241</v>
      </c>
      <c r="W24" s="226"/>
      <c r="X24" s="226"/>
      <c r="Y24" s="224" t="s">
        <v>2241</v>
      </c>
      <c r="Z24" s="224"/>
      <c r="AA24" s="224"/>
      <c r="AB24" s="226" t="s">
        <v>2241</v>
      </c>
      <c r="AC24" s="226"/>
      <c r="AD24" s="226"/>
      <c r="AE24" s="224" t="s">
        <v>2241</v>
      </c>
      <c r="AF24" s="224"/>
      <c r="AG24" s="224"/>
      <c r="AH24" s="226" t="s">
        <v>2241</v>
      </c>
      <c r="AI24" s="226"/>
      <c r="AJ24" s="226"/>
      <c r="AK24" s="224" t="s">
        <v>2241</v>
      </c>
      <c r="AL24" s="224"/>
      <c r="AM24" s="224"/>
      <c r="AN24" s="226" t="s">
        <v>2241</v>
      </c>
      <c r="AO24" s="226"/>
      <c r="AP24" s="226"/>
      <c r="AQ24" s="224" t="s">
        <v>2241</v>
      </c>
      <c r="AR24" s="224"/>
      <c r="AS24" s="224"/>
      <c r="AT24" s="226" t="s">
        <v>2241</v>
      </c>
      <c r="AU24" s="228"/>
      <c r="AV24" s="228"/>
      <c r="AW24" s="224" t="s">
        <v>2240</v>
      </c>
      <c r="AX24" s="224" t="s">
        <v>2240</v>
      </c>
      <c r="AY24" s="224" t="s">
        <v>2240</v>
      </c>
      <c r="AZ24" s="226"/>
      <c r="BA24" s="226"/>
      <c r="BB24" s="226"/>
      <c r="BC24" s="224"/>
      <c r="BD24" s="229"/>
      <c r="BE24" s="229"/>
      <c r="BF24" s="226"/>
      <c r="BG24" s="228"/>
      <c r="BH24" s="228"/>
      <c r="BI24" s="224"/>
      <c r="BJ24" s="229"/>
      <c r="BK24" s="229"/>
      <c r="BL24" s="226"/>
      <c r="BM24" s="228"/>
      <c r="BN24" s="228"/>
      <c r="BO24" s="517"/>
      <c r="BP24" s="517"/>
      <c r="BQ24" s="517"/>
      <c r="BR24" s="174" t="s">
        <v>2242</v>
      </c>
      <c r="BS24" s="211"/>
      <c r="BT24" s="58"/>
      <c r="BY24" s="196"/>
      <c r="BZ24" s="194"/>
    </row>
    <row r="25" spans="1:78" s="18" customFormat="1" ht="54" customHeight="1">
      <c r="A25" s="233" t="s">
        <v>2241</v>
      </c>
      <c r="B25" s="141" t="s">
        <v>1638</v>
      </c>
      <c r="C25" s="234">
        <v>650</v>
      </c>
      <c r="D25" s="235">
        <v>34151</v>
      </c>
      <c r="E25" s="236" t="s">
        <v>1749</v>
      </c>
      <c r="F25" s="236" t="s">
        <v>1744</v>
      </c>
      <c r="G25" s="224" t="s">
        <v>2240</v>
      </c>
      <c r="H25" s="224" t="s">
        <v>2240</v>
      </c>
      <c r="I25" s="224" t="s">
        <v>2240</v>
      </c>
      <c r="J25" s="225"/>
      <c r="K25" s="226"/>
      <c r="L25" s="226"/>
      <c r="M25" s="224"/>
      <c r="N25" s="227"/>
      <c r="O25" s="224"/>
      <c r="P25" s="226"/>
      <c r="Q25" s="226"/>
      <c r="R25" s="226"/>
      <c r="S25" s="224"/>
      <c r="T25" s="224"/>
      <c r="U25" s="224"/>
      <c r="V25" s="226"/>
      <c r="W25" s="226"/>
      <c r="X25" s="226"/>
      <c r="Y25" s="224"/>
      <c r="Z25" s="224"/>
      <c r="AA25" s="224"/>
      <c r="AB25" s="226"/>
      <c r="AC25" s="226"/>
      <c r="AD25" s="226"/>
      <c r="AE25" s="224"/>
      <c r="AF25" s="224"/>
      <c r="AG25" s="224"/>
      <c r="AH25" s="226"/>
      <c r="AI25" s="226"/>
      <c r="AJ25" s="226"/>
      <c r="AK25" s="224"/>
      <c r="AL25" s="224"/>
      <c r="AM25" s="224"/>
      <c r="AN25" s="226"/>
      <c r="AO25" s="226"/>
      <c r="AP25" s="226"/>
      <c r="AQ25" s="224"/>
      <c r="AR25" s="224"/>
      <c r="AS25" s="224"/>
      <c r="AT25" s="226"/>
      <c r="AU25" s="228"/>
      <c r="AV25" s="228"/>
      <c r="AW25" s="229"/>
      <c r="AX25" s="229"/>
      <c r="AY25" s="229"/>
      <c r="AZ25" s="228"/>
      <c r="BA25" s="228"/>
      <c r="BB25" s="228"/>
      <c r="BC25" s="229"/>
      <c r="BD25" s="229"/>
      <c r="BE25" s="229"/>
      <c r="BF25" s="228"/>
      <c r="BG25" s="228"/>
      <c r="BH25" s="228"/>
      <c r="BI25" s="229"/>
      <c r="BJ25" s="229"/>
      <c r="BK25" s="229"/>
      <c r="BL25" s="228"/>
      <c r="BM25" s="228"/>
      <c r="BN25" s="228"/>
      <c r="BO25" s="517"/>
      <c r="BP25" s="517"/>
      <c r="BQ25" s="517"/>
      <c r="BR25" s="174" t="s">
        <v>2242</v>
      </c>
      <c r="BS25" s="211"/>
      <c r="BT25" s="58"/>
      <c r="BY25" s="196"/>
      <c r="BZ25" s="194"/>
    </row>
    <row r="26" spans="1:78" s="18" customFormat="1" ht="54" customHeight="1">
      <c r="A26" s="233" t="s">
        <v>2241</v>
      </c>
      <c r="B26" s="141" t="s">
        <v>1639</v>
      </c>
      <c r="C26" s="234">
        <v>770</v>
      </c>
      <c r="D26" s="235">
        <v>34746</v>
      </c>
      <c r="E26" s="236" t="s">
        <v>1885</v>
      </c>
      <c r="F26" s="236" t="s">
        <v>1874</v>
      </c>
      <c r="G26" s="224" t="s">
        <v>2240</v>
      </c>
      <c r="H26" s="224" t="s">
        <v>2240</v>
      </c>
      <c r="I26" s="224" t="s">
        <v>2240</v>
      </c>
      <c r="J26" s="225"/>
      <c r="K26" s="226"/>
      <c r="L26" s="226"/>
      <c r="M26" s="224"/>
      <c r="N26" s="227"/>
      <c r="O26" s="224"/>
      <c r="P26" s="226"/>
      <c r="Q26" s="226"/>
      <c r="R26" s="226"/>
      <c r="S26" s="224"/>
      <c r="T26" s="224"/>
      <c r="U26" s="224"/>
      <c r="V26" s="226"/>
      <c r="W26" s="226"/>
      <c r="X26" s="226"/>
      <c r="Y26" s="224"/>
      <c r="Z26" s="224"/>
      <c r="AA26" s="224"/>
      <c r="AB26" s="226"/>
      <c r="AC26" s="226"/>
      <c r="AD26" s="226"/>
      <c r="AE26" s="224"/>
      <c r="AF26" s="224"/>
      <c r="AG26" s="224"/>
      <c r="AH26" s="226"/>
      <c r="AI26" s="226"/>
      <c r="AJ26" s="226"/>
      <c r="AK26" s="224"/>
      <c r="AL26" s="224"/>
      <c r="AM26" s="224"/>
      <c r="AN26" s="226"/>
      <c r="AO26" s="226"/>
      <c r="AP26" s="226"/>
      <c r="AQ26" s="224"/>
      <c r="AR26" s="224"/>
      <c r="AS26" s="224"/>
      <c r="AT26" s="226"/>
      <c r="AU26" s="228"/>
      <c r="AV26" s="228"/>
      <c r="AW26" s="229"/>
      <c r="AX26" s="229"/>
      <c r="AY26" s="229"/>
      <c r="AZ26" s="228"/>
      <c r="BA26" s="228"/>
      <c r="BB26" s="228"/>
      <c r="BC26" s="229"/>
      <c r="BD26" s="229"/>
      <c r="BE26" s="229"/>
      <c r="BF26" s="228"/>
      <c r="BG26" s="228"/>
      <c r="BH26" s="228"/>
      <c r="BI26" s="229"/>
      <c r="BJ26" s="229"/>
      <c r="BK26" s="229"/>
      <c r="BL26" s="228"/>
      <c r="BM26" s="228"/>
      <c r="BN26" s="228"/>
      <c r="BO26" s="517"/>
      <c r="BP26" s="517"/>
      <c r="BQ26" s="517"/>
      <c r="BR26" s="174" t="s">
        <v>2242</v>
      </c>
      <c r="BS26" s="211"/>
      <c r="BT26" s="58"/>
      <c r="BY26" s="196"/>
      <c r="BZ26" s="194"/>
    </row>
    <row r="27" spans="1:78" s="18" customFormat="1" ht="54" customHeight="1">
      <c r="A27" s="233" t="s">
        <v>2241</v>
      </c>
      <c r="B27" s="141" t="s">
        <v>1640</v>
      </c>
      <c r="C27" s="234">
        <v>828</v>
      </c>
      <c r="D27" s="235">
        <v>0</v>
      </c>
      <c r="E27" s="236" t="s">
        <v>1960</v>
      </c>
      <c r="F27" s="236" t="s">
        <v>1955</v>
      </c>
      <c r="G27" s="224" t="s">
        <v>2240</v>
      </c>
      <c r="H27" s="224" t="s">
        <v>2240</v>
      </c>
      <c r="I27" s="224" t="s">
        <v>2240</v>
      </c>
      <c r="J27" s="225"/>
      <c r="K27" s="226"/>
      <c r="L27" s="226"/>
      <c r="M27" s="224"/>
      <c r="N27" s="227"/>
      <c r="O27" s="224"/>
      <c r="P27" s="226"/>
      <c r="Q27" s="226"/>
      <c r="R27" s="226"/>
      <c r="S27" s="224"/>
      <c r="T27" s="224"/>
      <c r="U27" s="224"/>
      <c r="V27" s="226"/>
      <c r="W27" s="226"/>
      <c r="X27" s="226"/>
      <c r="Y27" s="224"/>
      <c r="Z27" s="224"/>
      <c r="AA27" s="224"/>
      <c r="AB27" s="226"/>
      <c r="AC27" s="226"/>
      <c r="AD27" s="226"/>
      <c r="AE27" s="224"/>
      <c r="AF27" s="224"/>
      <c r="AG27" s="224"/>
      <c r="AH27" s="226"/>
      <c r="AI27" s="226"/>
      <c r="AJ27" s="226"/>
      <c r="AK27" s="224"/>
      <c r="AL27" s="224"/>
      <c r="AM27" s="224"/>
      <c r="AN27" s="226"/>
      <c r="AO27" s="226"/>
      <c r="AP27" s="226"/>
      <c r="AQ27" s="224"/>
      <c r="AR27" s="224"/>
      <c r="AS27" s="224"/>
      <c r="AT27" s="226"/>
      <c r="AU27" s="228"/>
      <c r="AV27" s="228"/>
      <c r="AW27" s="229"/>
      <c r="AX27" s="229"/>
      <c r="AY27" s="229"/>
      <c r="AZ27" s="228"/>
      <c r="BA27" s="228"/>
      <c r="BB27" s="228"/>
      <c r="BC27" s="229"/>
      <c r="BD27" s="229"/>
      <c r="BE27" s="229"/>
      <c r="BF27" s="228"/>
      <c r="BG27" s="228"/>
      <c r="BH27" s="228"/>
      <c r="BI27" s="229"/>
      <c r="BJ27" s="229"/>
      <c r="BK27" s="229"/>
      <c r="BL27" s="228"/>
      <c r="BM27" s="228"/>
      <c r="BN27" s="228"/>
      <c r="BO27" s="517"/>
      <c r="BP27" s="517"/>
      <c r="BQ27" s="517"/>
      <c r="BR27" s="174" t="s">
        <v>2242</v>
      </c>
      <c r="BS27" s="211"/>
      <c r="BT27" s="58"/>
      <c r="BY27" s="196"/>
      <c r="BZ27" s="194"/>
    </row>
    <row r="28" spans="1:78" s="18" customFormat="1" ht="54" customHeight="1">
      <c r="A28" s="233" t="s">
        <v>2241</v>
      </c>
      <c r="B28" s="141" t="s">
        <v>1641</v>
      </c>
      <c r="C28" s="234">
        <v>848</v>
      </c>
      <c r="D28" s="235">
        <v>34368</v>
      </c>
      <c r="E28" s="236" t="s">
        <v>1984</v>
      </c>
      <c r="F28" s="236" t="s">
        <v>1973</v>
      </c>
      <c r="G28" s="224" t="s">
        <v>2240</v>
      </c>
      <c r="H28" s="224" t="s">
        <v>2240</v>
      </c>
      <c r="I28" s="224" t="s">
        <v>2240</v>
      </c>
      <c r="J28" s="225"/>
      <c r="K28" s="226"/>
      <c r="L28" s="226"/>
      <c r="M28" s="224"/>
      <c r="N28" s="227"/>
      <c r="O28" s="224"/>
      <c r="P28" s="226"/>
      <c r="Q28" s="226"/>
      <c r="R28" s="226"/>
      <c r="S28" s="224"/>
      <c r="T28" s="224"/>
      <c r="U28" s="224"/>
      <c r="V28" s="226"/>
      <c r="W28" s="226"/>
      <c r="X28" s="226"/>
      <c r="Y28" s="224"/>
      <c r="Z28" s="224"/>
      <c r="AA28" s="224"/>
      <c r="AB28" s="226"/>
      <c r="AC28" s="226"/>
      <c r="AD28" s="226"/>
      <c r="AE28" s="224"/>
      <c r="AF28" s="224"/>
      <c r="AG28" s="224"/>
      <c r="AH28" s="226"/>
      <c r="AI28" s="226"/>
      <c r="AJ28" s="226"/>
      <c r="AK28" s="224"/>
      <c r="AL28" s="224"/>
      <c r="AM28" s="224"/>
      <c r="AN28" s="226"/>
      <c r="AO28" s="226"/>
      <c r="AP28" s="226"/>
      <c r="AQ28" s="224"/>
      <c r="AR28" s="224"/>
      <c r="AS28" s="224"/>
      <c r="AT28" s="226"/>
      <c r="AU28" s="228"/>
      <c r="AV28" s="228"/>
      <c r="AW28" s="229"/>
      <c r="AX28" s="229"/>
      <c r="AY28" s="229"/>
      <c r="AZ28" s="228"/>
      <c r="BA28" s="228"/>
      <c r="BB28" s="228"/>
      <c r="BC28" s="229"/>
      <c r="BD28" s="229"/>
      <c r="BE28" s="229"/>
      <c r="BF28" s="228"/>
      <c r="BG28" s="228"/>
      <c r="BH28" s="228"/>
      <c r="BI28" s="229"/>
      <c r="BJ28" s="229"/>
      <c r="BK28" s="229"/>
      <c r="BL28" s="228"/>
      <c r="BM28" s="228"/>
      <c r="BN28" s="228"/>
      <c r="BO28" s="517"/>
      <c r="BP28" s="517"/>
      <c r="BQ28" s="517"/>
      <c r="BR28" s="174" t="s">
        <v>2242</v>
      </c>
      <c r="BS28" s="211"/>
      <c r="BT28" s="58"/>
      <c r="BY28" s="196">
        <v>102</v>
      </c>
      <c r="BZ28" s="194">
        <v>22</v>
      </c>
    </row>
    <row r="29" spans="1:78" s="18" customFormat="1" ht="54" customHeight="1">
      <c r="A29" s="233" t="s">
        <v>2241</v>
      </c>
      <c r="B29" s="141" t="s">
        <v>1642</v>
      </c>
      <c r="C29" s="234">
        <v>676</v>
      </c>
      <c r="D29" s="235" t="s">
        <v>2241</v>
      </c>
      <c r="E29" s="236" t="s">
        <v>1781</v>
      </c>
      <c r="F29" s="236" t="s">
        <v>1772</v>
      </c>
      <c r="G29" s="224" t="s">
        <v>2240</v>
      </c>
      <c r="H29" s="224" t="s">
        <v>2240</v>
      </c>
      <c r="I29" s="224" t="s">
        <v>2240</v>
      </c>
      <c r="J29" s="225"/>
      <c r="K29" s="226"/>
      <c r="L29" s="226"/>
      <c r="M29" s="224"/>
      <c r="N29" s="227"/>
      <c r="O29" s="224"/>
      <c r="P29" s="226"/>
      <c r="Q29" s="226"/>
      <c r="R29" s="226"/>
      <c r="S29" s="224"/>
      <c r="T29" s="224"/>
      <c r="U29" s="224"/>
      <c r="V29" s="226"/>
      <c r="W29" s="226"/>
      <c r="X29" s="226"/>
      <c r="Y29" s="224"/>
      <c r="Z29" s="224"/>
      <c r="AA29" s="224"/>
      <c r="AB29" s="226"/>
      <c r="AC29" s="226"/>
      <c r="AD29" s="226"/>
      <c r="AE29" s="224"/>
      <c r="AF29" s="224"/>
      <c r="AG29" s="224"/>
      <c r="AH29" s="226"/>
      <c r="AI29" s="226"/>
      <c r="AJ29" s="226"/>
      <c r="AK29" s="224"/>
      <c r="AL29" s="224"/>
      <c r="AM29" s="224"/>
      <c r="AN29" s="226"/>
      <c r="AO29" s="226"/>
      <c r="AP29" s="226"/>
      <c r="AQ29" s="224"/>
      <c r="AR29" s="224"/>
      <c r="AS29" s="224"/>
      <c r="AT29" s="226"/>
      <c r="AU29" s="228"/>
      <c r="AV29" s="228"/>
      <c r="AW29" s="229"/>
      <c r="AX29" s="229"/>
      <c r="AY29" s="229"/>
      <c r="AZ29" s="228"/>
      <c r="BA29" s="228"/>
      <c r="BB29" s="228"/>
      <c r="BC29" s="229"/>
      <c r="BD29" s="229"/>
      <c r="BE29" s="229"/>
      <c r="BF29" s="228"/>
      <c r="BG29" s="228"/>
      <c r="BH29" s="228"/>
      <c r="BI29" s="229"/>
      <c r="BJ29" s="229"/>
      <c r="BK29" s="229"/>
      <c r="BL29" s="228"/>
      <c r="BM29" s="228"/>
      <c r="BN29" s="228"/>
      <c r="BO29" s="517"/>
      <c r="BP29" s="517"/>
      <c r="BQ29" s="517"/>
      <c r="BR29" s="174" t="s">
        <v>2242</v>
      </c>
      <c r="BS29" s="211"/>
      <c r="BT29" s="58"/>
      <c r="BY29" s="196">
        <v>104</v>
      </c>
      <c r="BZ29" s="194">
        <v>23</v>
      </c>
    </row>
    <row r="30" spans="1:78" ht="9" customHeight="1">
      <c r="E30" s="41"/>
      <c r="BY30" s="196">
        <v>123</v>
      </c>
      <c r="BZ30" s="194">
        <v>33</v>
      </c>
    </row>
    <row r="31" spans="1:78" s="63" customFormat="1">
      <c r="A31" s="59" t="s">
        <v>22</v>
      </c>
      <c r="B31" s="59"/>
      <c r="C31" s="59"/>
      <c r="D31" s="60"/>
      <c r="E31" s="61"/>
      <c r="F31" s="62" t="s">
        <v>0</v>
      </c>
      <c r="J31" s="63" t="s">
        <v>1</v>
      </c>
      <c r="S31" s="63" t="s">
        <v>2</v>
      </c>
      <c r="AA31" s="63" t="s">
        <v>3</v>
      </c>
      <c r="AL31" s="63" t="s">
        <v>3</v>
      </c>
      <c r="BR31" s="64" t="s">
        <v>3</v>
      </c>
      <c r="BS31" s="62"/>
      <c r="BT31" s="62"/>
      <c r="BY31" s="196">
        <v>124</v>
      </c>
      <c r="BZ31" s="194">
        <v>34</v>
      </c>
    </row>
    <row r="32" spans="1:78">
      <c r="F32" s="23" t="s">
        <v>1962</v>
      </c>
      <c r="BY32" s="196">
        <v>181</v>
      </c>
      <c r="BZ32" s="194">
        <v>92</v>
      </c>
    </row>
    <row r="33" spans="6:78">
      <c r="F33" s="23" t="s">
        <v>1769</v>
      </c>
      <c r="BZ33" s="194">
        <v>93</v>
      </c>
    </row>
    <row r="34" spans="6:78">
      <c r="F34" s="23" t="s">
        <v>1691</v>
      </c>
      <c r="BY34" s="196">
        <v>182</v>
      </c>
      <c r="BZ34" s="194">
        <v>94</v>
      </c>
    </row>
    <row r="35" spans="6:78">
      <c r="F35" s="23" t="s">
        <v>1648</v>
      </c>
      <c r="BZ35" s="194">
        <v>95</v>
      </c>
    </row>
    <row r="36" spans="6:78">
      <c r="F36" s="23" t="s">
        <v>1816</v>
      </c>
      <c r="BY36" s="195">
        <v>183</v>
      </c>
      <c r="BZ36" s="193">
        <v>96</v>
      </c>
    </row>
    <row r="37" spans="6:78">
      <c r="F37" s="23" t="s">
        <v>1795</v>
      </c>
      <c r="BY37" s="195"/>
      <c r="BZ37" s="193">
        <v>97</v>
      </c>
    </row>
    <row r="38" spans="6:78">
      <c r="F38" s="23" t="s">
        <v>1874</v>
      </c>
      <c r="BY38" s="195">
        <v>184</v>
      </c>
      <c r="BZ38" s="193">
        <v>98</v>
      </c>
    </row>
    <row r="39" spans="6:78">
      <c r="F39" s="23" t="s">
        <v>1719</v>
      </c>
      <c r="BY39" s="195"/>
      <c r="BZ39" s="193">
        <v>99</v>
      </c>
    </row>
    <row r="40" spans="6:78">
      <c r="F40" s="23" t="s">
        <v>1665</v>
      </c>
      <c r="BY40" s="195">
        <v>185</v>
      </c>
      <c r="BZ40" s="193">
        <v>100</v>
      </c>
    </row>
    <row r="41" spans="6:78">
      <c r="F41" s="23" t="s">
        <v>1973</v>
      </c>
    </row>
    <row r="42" spans="6:78">
      <c r="F42" s="23" t="s">
        <v>1756</v>
      </c>
    </row>
    <row r="43" spans="6:78">
      <c r="F43" s="23" t="s">
        <v>1700</v>
      </c>
    </row>
    <row r="44" spans="6:78">
      <c r="F44" s="23" t="s">
        <v>1660</v>
      </c>
    </row>
    <row r="45" spans="6:78">
      <c r="F45" s="23" t="s">
        <v>1806</v>
      </c>
    </row>
    <row r="46" spans="6:78">
      <c r="F46" s="23" t="s">
        <v>2054</v>
      </c>
    </row>
    <row r="47" spans="6:78">
      <c r="F47" s="23" t="s">
        <v>1870</v>
      </c>
    </row>
    <row r="48" spans="6:78">
      <c r="F48" s="23" t="s">
        <v>1675</v>
      </c>
    </row>
    <row r="49" spans="6:6">
      <c r="F49" s="23" t="s">
        <v>1832</v>
      </c>
    </row>
    <row r="50" spans="6:6">
      <c r="F50" s="23" t="s">
        <v>2062</v>
      </c>
    </row>
    <row r="51" spans="6:6">
      <c r="F51" s="23" t="s">
        <v>1999</v>
      </c>
    </row>
    <row r="52" spans="6:6">
      <c r="F52" s="23" t="s">
        <v>2064</v>
      </c>
    </row>
    <row r="53" spans="6:6">
      <c r="F53" s="23" t="s">
        <v>2026</v>
      </c>
    </row>
    <row r="54" spans="6:6">
      <c r="F54" s="23" t="s">
        <v>1986</v>
      </c>
    </row>
    <row r="55" spans="6:6">
      <c r="F55" s="23" t="s">
        <v>1918</v>
      </c>
    </row>
    <row r="56" spans="6:6">
      <c r="F56" s="23" t="s">
        <v>1849</v>
      </c>
    </row>
    <row r="57" spans="6:6">
      <c r="F57" s="23" t="s">
        <v>1940</v>
      </c>
    </row>
    <row r="58" spans="6:6">
      <c r="F58" s="23" t="s">
        <v>2029</v>
      </c>
    </row>
    <row r="59" spans="6:6">
      <c r="F59" s="23" t="s">
        <v>1846</v>
      </c>
    </row>
    <row r="60" spans="6:6">
      <c r="F60" s="23" t="s">
        <v>1858</v>
      </c>
    </row>
    <row r="61" spans="6:6">
      <c r="F61" s="23" t="s">
        <v>1709</v>
      </c>
    </row>
    <row r="62" spans="6:6">
      <c r="F62" s="23" t="s">
        <v>1784</v>
      </c>
    </row>
    <row r="63" spans="6:6">
      <c r="F63" s="23" t="s">
        <v>1732</v>
      </c>
    </row>
    <row r="64" spans="6:6">
      <c r="F64" s="23" t="s">
        <v>1677</v>
      </c>
    </row>
    <row r="65" spans="6:6">
      <c r="F65" s="23" t="s">
        <v>1955</v>
      </c>
    </row>
    <row r="66" spans="6:6">
      <c r="F66" s="23" t="s">
        <v>1772</v>
      </c>
    </row>
    <row r="67" spans="6:6">
      <c r="F67" s="23" t="s">
        <v>2070</v>
      </c>
    </row>
    <row r="68" spans="6:6">
      <c r="F68" s="23" t="s">
        <v>1903</v>
      </c>
    </row>
    <row r="69" spans="6:6">
      <c r="F69" s="23" t="s">
        <v>2040</v>
      </c>
    </row>
    <row r="70" spans="6:6">
      <c r="F70" s="23" t="s">
        <v>1744</v>
      </c>
    </row>
    <row r="71" spans="6:6">
      <c r="F71" s="23" t="s">
        <v>2073</v>
      </c>
    </row>
    <row r="72" spans="6:6">
      <c r="F72" s="23" t="s">
        <v>1828</v>
      </c>
    </row>
    <row r="73" spans="6:6">
      <c r="F73" s="23" t="s">
        <v>1942</v>
      </c>
    </row>
    <row r="74" spans="6:6">
      <c r="F74" s="23" t="s">
        <v>1887</v>
      </c>
    </row>
    <row r="75" spans="6:6">
      <c r="F75" s="23" t="s">
        <v>2066</v>
      </c>
    </row>
    <row r="76" spans="6:6">
      <c r="F76" s="23" t="s">
        <v>1948</v>
      </c>
    </row>
    <row r="77" spans="6:6">
      <c r="F77" s="23" t="s">
        <v>2258</v>
      </c>
    </row>
  </sheetData>
  <mergeCells count="45">
    <mergeCell ref="A1:BT1"/>
    <mergeCell ref="A2:BT2"/>
    <mergeCell ref="A3:D3"/>
    <mergeCell ref="E3:F3"/>
    <mergeCell ref="U3:X3"/>
    <mergeCell ref="AA3:AE3"/>
    <mergeCell ref="AF3:AP3"/>
    <mergeCell ref="AW3:BB3"/>
    <mergeCell ref="BC3:BT3"/>
    <mergeCell ref="A4:D4"/>
    <mergeCell ref="E4:F4"/>
    <mergeCell ref="AW4:BB4"/>
    <mergeCell ref="BC4:BT4"/>
    <mergeCell ref="BR5:BT5"/>
    <mergeCell ref="A6:A7"/>
    <mergeCell ref="B6:B7"/>
    <mergeCell ref="C6:C7"/>
    <mergeCell ref="D6:D7"/>
    <mergeCell ref="E6:E7"/>
    <mergeCell ref="F6:F7"/>
    <mergeCell ref="BR6:BR7"/>
    <mergeCell ref="BS6:BS7"/>
    <mergeCell ref="BT6:BT7"/>
    <mergeCell ref="G7:I7"/>
    <mergeCell ref="J7:L7"/>
    <mergeCell ref="M7:O7"/>
    <mergeCell ref="P7:R7"/>
    <mergeCell ref="S7:U7"/>
    <mergeCell ref="BC7:BE7"/>
    <mergeCell ref="V7:X7"/>
    <mergeCell ref="Y7:AA7"/>
    <mergeCell ref="AB7:AD7"/>
    <mergeCell ref="AE7:AG7"/>
    <mergeCell ref="AH7:AJ7"/>
    <mergeCell ref="AK7:AM7"/>
    <mergeCell ref="BO7:BQ7"/>
    <mergeCell ref="G6:BQ6"/>
    <mergeCell ref="BF7:BH7"/>
    <mergeCell ref="BI7:BK7"/>
    <mergeCell ref="BL7:BN7"/>
    <mergeCell ref="AN7:AP7"/>
    <mergeCell ref="AQ7:AS7"/>
    <mergeCell ref="AT7:AV7"/>
    <mergeCell ref="AW7:AY7"/>
    <mergeCell ref="AZ7:BB7"/>
  </mergeCells>
  <conditionalFormatting sqref="BR8:BR29">
    <cfRule type="cellIs" dxfId="25" priority="2" stopIfTrue="1" operator="greaterThan">
      <formula>485</formula>
    </cfRule>
  </conditionalFormatting>
  <conditionalFormatting sqref="F8:F29">
    <cfRule type="duplicateValues" dxfId="24" priority="4" stopIfTrue="1"/>
  </conditionalFormatting>
  <printOptions horizontalCentered="1"/>
  <pageMargins left="0.27" right="0.15748031496062992" top="0.55118110236220474" bottom="0.27559055118110237" header="0.19685039370078741" footer="0.19685039370078741"/>
  <pageSetup paperSize="9" scale="30" orientation="landscape" r:id="rId1"/>
  <headerFooter scaleWithDoc="0" alignWithMargins="0"/>
  <drawing r:id="rId2"/>
</worksheet>
</file>

<file path=xl/worksheets/sheet55.xml><?xml version="1.0" encoding="utf-8"?>
<worksheet xmlns="http://schemas.openxmlformats.org/spreadsheetml/2006/main" xmlns:r="http://schemas.openxmlformats.org/officeDocument/2006/relationships">
  <sheetPr>
    <tabColor theme="9" tint="-0.249977111117893"/>
  </sheetPr>
  <dimension ref="A1:R96"/>
  <sheetViews>
    <sheetView view="pageBreakPreview" zoomScale="80" zoomScaleNormal="100" zoomScaleSheetLayoutView="80" workbookViewId="0">
      <selection activeCell="U16" sqref="U16"/>
    </sheetView>
  </sheetViews>
  <sheetFormatPr defaultRowHeight="12.75"/>
  <cols>
    <col min="1" max="1" width="6" style="70" customWidth="1"/>
    <col min="2" max="2" width="11.28515625" style="70" hidden="1" customWidth="1"/>
    <col min="3" max="3" width="8.140625" style="70" customWidth="1"/>
    <col min="4" max="4" width="12.28515625" style="71" customWidth="1"/>
    <col min="5" max="5" width="25.42578125" style="70" customWidth="1"/>
    <col min="6" max="6" width="34.85546875" style="3" customWidth="1"/>
    <col min="7" max="7" width="10.85546875" style="3" customWidth="1"/>
    <col min="8" max="12" width="10.7109375" style="3" customWidth="1"/>
    <col min="13" max="13" width="10.85546875" style="3" customWidth="1"/>
    <col min="14" max="14" width="10.5703125" style="72" customWidth="1"/>
    <col min="15" max="15" width="7.7109375" style="70" customWidth="1"/>
    <col min="16" max="16" width="9.5703125" style="70" customWidth="1"/>
    <col min="17" max="17" width="9.140625" style="198" hidden="1" customWidth="1"/>
    <col min="18" max="18" width="9.140625" style="197" hidden="1" customWidth="1"/>
    <col min="19" max="16384" width="9.140625" style="3"/>
  </cols>
  <sheetData>
    <row r="1" spans="1:18" ht="48.75" customHeight="1">
      <c r="A1" s="610" t="s">
        <v>510</v>
      </c>
      <c r="B1" s="610"/>
      <c r="C1" s="610"/>
      <c r="D1" s="610"/>
      <c r="E1" s="610"/>
      <c r="F1" s="610"/>
      <c r="G1" s="610"/>
      <c r="H1" s="610"/>
      <c r="I1" s="610"/>
      <c r="J1" s="610"/>
      <c r="K1" s="610"/>
      <c r="L1" s="610"/>
      <c r="M1" s="610"/>
      <c r="N1" s="610"/>
      <c r="O1" s="610"/>
      <c r="P1" s="610"/>
      <c r="Q1" s="198">
        <v>159</v>
      </c>
      <c r="R1" s="197">
        <v>1</v>
      </c>
    </row>
    <row r="2" spans="1:18" ht="25.5" customHeight="1">
      <c r="A2" s="611" t="s">
        <v>506</v>
      </c>
      <c r="B2" s="611"/>
      <c r="C2" s="611"/>
      <c r="D2" s="611"/>
      <c r="E2" s="611"/>
      <c r="F2" s="611"/>
      <c r="G2" s="611"/>
      <c r="H2" s="611"/>
      <c r="I2" s="611"/>
      <c r="J2" s="611"/>
      <c r="K2" s="611"/>
      <c r="L2" s="611"/>
      <c r="M2" s="611"/>
      <c r="N2" s="611"/>
      <c r="O2" s="611"/>
      <c r="P2" s="611"/>
      <c r="Q2" s="198">
        <v>169</v>
      </c>
      <c r="R2" s="197">
        <v>2</v>
      </c>
    </row>
    <row r="3" spans="1:18" s="4" customFormat="1" ht="27" customHeight="1">
      <c r="A3" s="612" t="s">
        <v>100</v>
      </c>
      <c r="B3" s="612"/>
      <c r="C3" s="612"/>
      <c r="D3" s="613" t="s">
        <v>694</v>
      </c>
      <c r="E3" s="613"/>
      <c r="F3" s="156"/>
      <c r="G3" s="614" t="s">
        <v>514</v>
      </c>
      <c r="H3" s="614"/>
      <c r="I3" s="618" t="s">
        <v>1281</v>
      </c>
      <c r="J3" s="618"/>
      <c r="K3" s="615" t="s">
        <v>633</v>
      </c>
      <c r="L3" s="615"/>
      <c r="M3" s="617" t="s">
        <v>1300</v>
      </c>
      <c r="N3" s="617"/>
      <c r="O3" s="617"/>
      <c r="P3" s="617"/>
      <c r="Q3" s="198">
        <v>179</v>
      </c>
      <c r="R3" s="197">
        <v>3</v>
      </c>
    </row>
    <row r="4" spans="1:18" s="4" customFormat="1" ht="17.25" customHeight="1">
      <c r="A4" s="619" t="s">
        <v>101</v>
      </c>
      <c r="B4" s="619"/>
      <c r="C4" s="619"/>
      <c r="D4" s="620" t="s">
        <v>491</v>
      </c>
      <c r="E4" s="620"/>
      <c r="F4" s="74"/>
      <c r="G4" s="175"/>
      <c r="H4" s="175"/>
      <c r="I4" s="250"/>
      <c r="J4" s="250"/>
      <c r="K4" s="619" t="s">
        <v>99</v>
      </c>
      <c r="L4" s="619"/>
      <c r="M4" s="621" t="s">
        <v>2232</v>
      </c>
      <c r="N4" s="621"/>
      <c r="O4" s="621"/>
      <c r="P4" s="250"/>
      <c r="Q4" s="198">
        <v>187</v>
      </c>
      <c r="R4" s="197">
        <v>4</v>
      </c>
    </row>
    <row r="5" spans="1:18" ht="21" customHeight="1">
      <c r="A5" s="5"/>
      <c r="B5" s="5"/>
      <c r="C5" s="5"/>
      <c r="D5" s="9"/>
      <c r="E5" s="6"/>
      <c r="F5" s="7"/>
      <c r="G5" s="8"/>
      <c r="H5" s="8"/>
      <c r="I5" s="8"/>
      <c r="J5" s="8"/>
      <c r="K5" s="8"/>
      <c r="L5" s="8"/>
      <c r="M5" s="8"/>
      <c r="N5" s="608">
        <v>42135.584302662035</v>
      </c>
      <c r="O5" s="608"/>
      <c r="P5" s="204"/>
      <c r="Q5" s="198">
        <v>195</v>
      </c>
      <c r="R5" s="197">
        <v>5</v>
      </c>
    </row>
    <row r="6" spans="1:18" ht="15.75">
      <c r="A6" s="622" t="s">
        <v>5</v>
      </c>
      <c r="B6" s="622"/>
      <c r="C6" s="623" t="s">
        <v>85</v>
      </c>
      <c r="D6" s="623" t="s">
        <v>103</v>
      </c>
      <c r="E6" s="622" t="s">
        <v>6</v>
      </c>
      <c r="F6" s="622" t="s">
        <v>505</v>
      </c>
      <c r="G6" s="624" t="s">
        <v>350</v>
      </c>
      <c r="H6" s="624"/>
      <c r="I6" s="624"/>
      <c r="J6" s="624"/>
      <c r="K6" s="624"/>
      <c r="L6" s="624"/>
      <c r="M6" s="624"/>
      <c r="N6" s="625" t="s">
        <v>7</v>
      </c>
      <c r="O6" s="625" t="s">
        <v>125</v>
      </c>
      <c r="P6" s="625" t="s">
        <v>349</v>
      </c>
      <c r="Q6" s="198">
        <v>203</v>
      </c>
      <c r="R6" s="197">
        <v>6</v>
      </c>
    </row>
    <row r="7" spans="1:18" ht="30.75" customHeight="1">
      <c r="A7" s="622"/>
      <c r="B7" s="622"/>
      <c r="C7" s="623"/>
      <c r="D7" s="623"/>
      <c r="E7" s="622"/>
      <c r="F7" s="622"/>
      <c r="G7" s="249">
        <v>1</v>
      </c>
      <c r="H7" s="249">
        <v>2</v>
      </c>
      <c r="I7" s="249">
        <v>3</v>
      </c>
      <c r="J7" s="248" t="s">
        <v>347</v>
      </c>
      <c r="K7" s="249">
        <v>4</v>
      </c>
      <c r="L7" s="249">
        <v>5</v>
      </c>
      <c r="M7" s="249">
        <v>6</v>
      </c>
      <c r="N7" s="625"/>
      <c r="O7" s="625"/>
      <c r="P7" s="625"/>
      <c r="Q7" s="198">
        <v>211</v>
      </c>
      <c r="R7" s="197">
        <v>7</v>
      </c>
    </row>
    <row r="8" spans="1:18" s="67" customFormat="1" ht="54.75" customHeight="1">
      <c r="A8" s="76">
        <v>1</v>
      </c>
      <c r="B8" s="77" t="s">
        <v>384</v>
      </c>
      <c r="C8" s="200">
        <v>789</v>
      </c>
      <c r="D8" s="78">
        <v>34378</v>
      </c>
      <c r="E8" s="155" t="s">
        <v>1895</v>
      </c>
      <c r="F8" s="155" t="s">
        <v>1887</v>
      </c>
      <c r="G8" s="142">
        <v>6556</v>
      </c>
      <c r="H8" s="142" t="s">
        <v>2240</v>
      </c>
      <c r="I8" s="142" t="s">
        <v>2240</v>
      </c>
      <c r="J8" s="142">
        <v>6556</v>
      </c>
      <c r="K8" s="142" t="s">
        <v>2241</v>
      </c>
      <c r="L8" s="142"/>
      <c r="M8" s="142"/>
      <c r="N8" s="318">
        <v>6556</v>
      </c>
      <c r="O8" s="200">
        <v>27</v>
      </c>
      <c r="P8" s="207"/>
      <c r="Q8" s="198">
        <v>219</v>
      </c>
      <c r="R8" s="197">
        <v>8</v>
      </c>
    </row>
    <row r="9" spans="1:18" s="67" customFormat="1" ht="54.75" customHeight="1">
      <c r="A9" s="76">
        <v>2</v>
      </c>
      <c r="B9" s="77" t="s">
        <v>385</v>
      </c>
      <c r="C9" s="200">
        <v>633</v>
      </c>
      <c r="D9" s="78">
        <v>34921</v>
      </c>
      <c r="E9" s="155" t="s">
        <v>1727</v>
      </c>
      <c r="F9" s="155" t="s">
        <v>1719</v>
      </c>
      <c r="G9" s="142" t="s">
        <v>2240</v>
      </c>
      <c r="H9" s="142">
        <v>4392</v>
      </c>
      <c r="I9" s="142">
        <v>6028</v>
      </c>
      <c r="J9" s="142">
        <v>6028</v>
      </c>
      <c r="K9" s="142" t="s">
        <v>2240</v>
      </c>
      <c r="L9" s="142"/>
      <c r="M9" s="142"/>
      <c r="N9" s="318">
        <v>6028</v>
      </c>
      <c r="O9" s="200">
        <v>26</v>
      </c>
      <c r="P9" s="207"/>
      <c r="Q9" s="198">
        <v>227</v>
      </c>
      <c r="R9" s="197">
        <v>9</v>
      </c>
    </row>
    <row r="10" spans="1:18" s="67" customFormat="1" ht="54.75" customHeight="1">
      <c r="A10" s="76">
        <v>3</v>
      </c>
      <c r="B10" s="77" t="s">
        <v>386</v>
      </c>
      <c r="C10" s="200">
        <v>721</v>
      </c>
      <c r="D10" s="78">
        <v>34810</v>
      </c>
      <c r="E10" s="155" t="s">
        <v>1824</v>
      </c>
      <c r="F10" s="155" t="s">
        <v>1816</v>
      </c>
      <c r="G10" s="142">
        <v>4543</v>
      </c>
      <c r="H10" s="142">
        <v>4788</v>
      </c>
      <c r="I10" s="142">
        <v>5242</v>
      </c>
      <c r="J10" s="142">
        <v>5242</v>
      </c>
      <c r="K10" s="142">
        <v>5460</v>
      </c>
      <c r="L10" s="142"/>
      <c r="M10" s="142"/>
      <c r="N10" s="318">
        <v>5460</v>
      </c>
      <c r="O10" s="200">
        <v>25</v>
      </c>
      <c r="P10" s="207"/>
      <c r="Q10" s="198">
        <v>235</v>
      </c>
      <c r="R10" s="197">
        <v>10</v>
      </c>
    </row>
    <row r="11" spans="1:18" s="67" customFormat="1" ht="54.75" customHeight="1">
      <c r="A11" s="76">
        <v>4</v>
      </c>
      <c r="B11" s="77" t="s">
        <v>387</v>
      </c>
      <c r="C11" s="200">
        <v>761</v>
      </c>
      <c r="D11" s="78">
        <v>34335</v>
      </c>
      <c r="E11" s="155" t="s">
        <v>1867</v>
      </c>
      <c r="F11" s="155" t="s">
        <v>1858</v>
      </c>
      <c r="G11" s="142">
        <v>4212</v>
      </c>
      <c r="H11" s="142" t="s">
        <v>2240</v>
      </c>
      <c r="I11" s="142">
        <v>3768</v>
      </c>
      <c r="J11" s="142">
        <v>4212</v>
      </c>
      <c r="K11" s="142" t="s">
        <v>2240</v>
      </c>
      <c r="L11" s="142"/>
      <c r="M11" s="142"/>
      <c r="N11" s="318">
        <v>4212</v>
      </c>
      <c r="O11" s="200">
        <v>24</v>
      </c>
      <c r="P11" s="207"/>
      <c r="Q11" s="198">
        <v>243</v>
      </c>
      <c r="R11" s="197">
        <v>11</v>
      </c>
    </row>
    <row r="12" spans="1:18" s="67" customFormat="1" ht="54.75" customHeight="1">
      <c r="A12" s="76">
        <v>5</v>
      </c>
      <c r="B12" s="77" t="s">
        <v>388</v>
      </c>
      <c r="C12" s="200">
        <v>594</v>
      </c>
      <c r="D12" s="78">
        <v>31916</v>
      </c>
      <c r="E12" s="155" t="s">
        <v>1684</v>
      </c>
      <c r="F12" s="155" t="s">
        <v>1677</v>
      </c>
      <c r="G12" s="142" t="s">
        <v>2240</v>
      </c>
      <c r="H12" s="142" t="s">
        <v>2240</v>
      </c>
      <c r="I12" s="142">
        <v>3710</v>
      </c>
      <c r="J12" s="142">
        <v>3710</v>
      </c>
      <c r="K12" s="142">
        <v>3595</v>
      </c>
      <c r="L12" s="142"/>
      <c r="M12" s="142"/>
      <c r="N12" s="318">
        <v>3710</v>
      </c>
      <c r="O12" s="200">
        <v>23</v>
      </c>
      <c r="P12" s="207"/>
      <c r="Q12" s="198">
        <v>251</v>
      </c>
      <c r="R12" s="197">
        <v>12</v>
      </c>
    </row>
    <row r="13" spans="1:18" s="67" customFormat="1" ht="54.75" customHeight="1">
      <c r="A13" s="76">
        <v>6</v>
      </c>
      <c r="B13" s="77" t="s">
        <v>389</v>
      </c>
      <c r="C13" s="200">
        <v>836</v>
      </c>
      <c r="D13" s="78">
        <v>33610</v>
      </c>
      <c r="E13" s="155" t="s">
        <v>1967</v>
      </c>
      <c r="F13" s="155" t="s">
        <v>1962</v>
      </c>
      <c r="G13" s="142">
        <v>3601</v>
      </c>
      <c r="H13" s="142" t="s">
        <v>2240</v>
      </c>
      <c r="I13" s="142" t="s">
        <v>2240</v>
      </c>
      <c r="J13" s="142">
        <v>3601</v>
      </c>
      <c r="K13" s="142">
        <v>3645</v>
      </c>
      <c r="L13" s="142"/>
      <c r="M13" s="142"/>
      <c r="N13" s="318">
        <v>3645</v>
      </c>
      <c r="O13" s="200">
        <v>22</v>
      </c>
      <c r="P13" s="207"/>
      <c r="Q13" s="198">
        <v>259</v>
      </c>
      <c r="R13" s="197">
        <v>13</v>
      </c>
    </row>
    <row r="14" spans="1:18" s="67" customFormat="1" ht="54.75" customHeight="1">
      <c r="A14" s="76">
        <v>7</v>
      </c>
      <c r="B14" s="77" t="s">
        <v>390</v>
      </c>
      <c r="C14" s="200">
        <v>1016</v>
      </c>
      <c r="D14" s="78">
        <v>34568</v>
      </c>
      <c r="E14" s="155" t="s">
        <v>2099</v>
      </c>
      <c r="F14" s="343" t="s">
        <v>2076</v>
      </c>
      <c r="G14" s="142" t="s">
        <v>2240</v>
      </c>
      <c r="H14" s="142" t="s">
        <v>2240</v>
      </c>
      <c r="I14" s="142">
        <v>3329</v>
      </c>
      <c r="J14" s="142">
        <v>3329</v>
      </c>
      <c r="K14" s="142" t="s">
        <v>2240</v>
      </c>
      <c r="L14" s="142"/>
      <c r="M14" s="142"/>
      <c r="N14" s="318">
        <v>3329</v>
      </c>
      <c r="O14" s="200" t="s">
        <v>2241</v>
      </c>
      <c r="P14" s="207"/>
      <c r="Q14" s="198">
        <v>267</v>
      </c>
      <c r="R14" s="197">
        <v>14</v>
      </c>
    </row>
    <row r="15" spans="1:18" s="67" customFormat="1" ht="54.75" customHeight="1">
      <c r="A15" s="76">
        <v>8</v>
      </c>
      <c r="B15" s="77" t="s">
        <v>391</v>
      </c>
      <c r="C15" s="200">
        <v>640</v>
      </c>
      <c r="D15" s="78">
        <v>34370</v>
      </c>
      <c r="E15" s="155" t="s">
        <v>1740</v>
      </c>
      <c r="F15" s="155" t="s">
        <v>1732</v>
      </c>
      <c r="G15" s="142">
        <v>2616</v>
      </c>
      <c r="H15" s="142" t="s">
        <v>2240</v>
      </c>
      <c r="I15" s="142" t="s">
        <v>2240</v>
      </c>
      <c r="J15" s="142">
        <v>2616</v>
      </c>
      <c r="K15" s="142" t="s">
        <v>2240</v>
      </c>
      <c r="L15" s="142"/>
      <c r="M15" s="142"/>
      <c r="N15" s="318">
        <v>2616</v>
      </c>
      <c r="O15" s="200">
        <v>21</v>
      </c>
      <c r="P15" s="207"/>
      <c r="Q15" s="198">
        <v>275</v>
      </c>
      <c r="R15" s="197">
        <v>15</v>
      </c>
    </row>
    <row r="16" spans="1:18" s="67" customFormat="1" ht="54.75" customHeight="1">
      <c r="A16" s="76">
        <v>9</v>
      </c>
      <c r="B16" s="77" t="s">
        <v>392</v>
      </c>
      <c r="C16" s="200">
        <v>875</v>
      </c>
      <c r="D16" s="78" t="s">
        <v>2018</v>
      </c>
      <c r="E16" s="155" t="s">
        <v>2019</v>
      </c>
      <c r="F16" s="155" t="s">
        <v>1999</v>
      </c>
      <c r="G16" s="142">
        <v>2589</v>
      </c>
      <c r="H16" s="142" t="s">
        <v>2241</v>
      </c>
      <c r="I16" s="142" t="s">
        <v>2241</v>
      </c>
      <c r="J16" s="142">
        <v>2589</v>
      </c>
      <c r="K16" s="142" t="s">
        <v>2241</v>
      </c>
      <c r="L16" s="142"/>
      <c r="M16" s="142"/>
      <c r="N16" s="318">
        <v>2589</v>
      </c>
      <c r="O16" s="200">
        <v>20</v>
      </c>
      <c r="P16" s="207"/>
      <c r="Q16" s="198">
        <v>281</v>
      </c>
      <c r="R16" s="197">
        <v>16</v>
      </c>
    </row>
    <row r="17" spans="1:18" s="67" customFormat="1" ht="54.75" customHeight="1">
      <c r="A17" s="76">
        <v>10</v>
      </c>
      <c r="B17" s="77" t="s">
        <v>393</v>
      </c>
      <c r="C17" s="200">
        <v>561</v>
      </c>
      <c r="D17" s="78">
        <v>33913</v>
      </c>
      <c r="E17" s="155" t="s">
        <v>1656</v>
      </c>
      <c r="F17" s="155" t="s">
        <v>1648</v>
      </c>
      <c r="G17" s="142">
        <v>2383</v>
      </c>
      <c r="H17" s="142">
        <v>2235</v>
      </c>
      <c r="I17" s="142">
        <v>2263</v>
      </c>
      <c r="J17" s="142">
        <v>2383</v>
      </c>
      <c r="K17" s="142" t="s">
        <v>2240</v>
      </c>
      <c r="L17" s="142"/>
      <c r="M17" s="142"/>
      <c r="N17" s="318">
        <v>2383</v>
      </c>
      <c r="O17" s="200">
        <v>19</v>
      </c>
      <c r="P17" s="207"/>
      <c r="Q17" s="198">
        <v>287</v>
      </c>
      <c r="R17" s="197">
        <v>17</v>
      </c>
    </row>
    <row r="18" spans="1:18" s="67" customFormat="1" ht="54.75" customHeight="1">
      <c r="A18" s="76">
        <v>11</v>
      </c>
      <c r="B18" s="77" t="s">
        <v>394</v>
      </c>
      <c r="C18" s="200">
        <v>528</v>
      </c>
      <c r="D18" s="78">
        <v>34662</v>
      </c>
      <c r="E18" s="155" t="s">
        <v>2047</v>
      </c>
      <c r="F18" s="155" t="s">
        <v>2040</v>
      </c>
      <c r="G18" s="142">
        <v>1768</v>
      </c>
      <c r="H18" s="142">
        <v>1703</v>
      </c>
      <c r="I18" s="142">
        <v>2144</v>
      </c>
      <c r="J18" s="142">
        <v>2144</v>
      </c>
      <c r="K18" s="142" t="s">
        <v>2241</v>
      </c>
      <c r="L18" s="142"/>
      <c r="M18" s="142"/>
      <c r="N18" s="318">
        <v>2144</v>
      </c>
      <c r="O18" s="200">
        <v>18</v>
      </c>
      <c r="P18" s="207"/>
      <c r="Q18" s="198">
        <v>293</v>
      </c>
      <c r="R18" s="197">
        <v>18</v>
      </c>
    </row>
    <row r="19" spans="1:18" s="67" customFormat="1" ht="54.75" customHeight="1">
      <c r="A19" s="76">
        <v>12</v>
      </c>
      <c r="B19" s="77" t="s">
        <v>395</v>
      </c>
      <c r="C19" s="200">
        <v>736</v>
      </c>
      <c r="D19" s="78">
        <v>34919</v>
      </c>
      <c r="E19" s="155" t="s">
        <v>1839</v>
      </c>
      <c r="F19" s="155" t="s">
        <v>1832</v>
      </c>
      <c r="G19" s="142" t="s">
        <v>2240</v>
      </c>
      <c r="H19" s="142" t="s">
        <v>2240</v>
      </c>
      <c r="I19" s="142" t="s">
        <v>2240</v>
      </c>
      <c r="J19" s="142">
        <v>0</v>
      </c>
      <c r="K19" s="142">
        <v>2133</v>
      </c>
      <c r="L19" s="142"/>
      <c r="M19" s="142"/>
      <c r="N19" s="318">
        <v>2133</v>
      </c>
      <c r="O19" s="200">
        <v>17</v>
      </c>
      <c r="P19" s="207"/>
      <c r="Q19" s="198">
        <v>299</v>
      </c>
      <c r="R19" s="197">
        <v>19</v>
      </c>
    </row>
    <row r="20" spans="1:18" s="67" customFormat="1" ht="54.75" customHeight="1">
      <c r="A20" s="76">
        <v>13</v>
      </c>
      <c r="B20" s="77" t="s">
        <v>396</v>
      </c>
      <c r="C20" s="200">
        <v>862</v>
      </c>
      <c r="D20" s="78">
        <v>35069</v>
      </c>
      <c r="E20" s="155" t="s">
        <v>1994</v>
      </c>
      <c r="F20" s="155" t="s">
        <v>1986</v>
      </c>
      <c r="G20" s="142">
        <v>1929</v>
      </c>
      <c r="H20" s="142">
        <v>1851</v>
      </c>
      <c r="I20" s="142">
        <v>1759</v>
      </c>
      <c r="J20" s="142">
        <v>1929</v>
      </c>
      <c r="K20" s="142" t="s">
        <v>2240</v>
      </c>
      <c r="L20" s="142"/>
      <c r="M20" s="142"/>
      <c r="N20" s="318">
        <v>1929</v>
      </c>
      <c r="O20" s="200">
        <v>16</v>
      </c>
      <c r="P20" s="207"/>
      <c r="Q20" s="198">
        <v>305</v>
      </c>
      <c r="R20" s="197">
        <v>20</v>
      </c>
    </row>
    <row r="21" spans="1:18" s="67" customFormat="1" ht="54.75" customHeight="1">
      <c r="A21" s="76">
        <v>14</v>
      </c>
      <c r="B21" s="77" t="s">
        <v>397</v>
      </c>
      <c r="C21" s="200">
        <v>680</v>
      </c>
      <c r="D21" s="78">
        <v>0</v>
      </c>
      <c r="E21" s="155" t="s">
        <v>1779</v>
      </c>
      <c r="F21" s="155" t="s">
        <v>1772</v>
      </c>
      <c r="G21" s="142">
        <v>1908</v>
      </c>
      <c r="H21" s="142">
        <v>1790</v>
      </c>
      <c r="I21" s="142">
        <v>1843</v>
      </c>
      <c r="J21" s="142">
        <v>1908</v>
      </c>
      <c r="K21" s="142">
        <v>1559</v>
      </c>
      <c r="L21" s="142"/>
      <c r="M21" s="142"/>
      <c r="N21" s="318">
        <v>1908</v>
      </c>
      <c r="O21" s="200">
        <v>15</v>
      </c>
      <c r="P21" s="207"/>
      <c r="Q21" s="198"/>
      <c r="R21" s="197"/>
    </row>
    <row r="22" spans="1:18" s="67" customFormat="1" ht="54.75" customHeight="1">
      <c r="A22" s="76">
        <v>15</v>
      </c>
      <c r="B22" s="77" t="s">
        <v>398</v>
      </c>
      <c r="C22" s="200">
        <v>649</v>
      </c>
      <c r="D22" s="78">
        <v>34198</v>
      </c>
      <c r="E22" s="155" t="s">
        <v>1752</v>
      </c>
      <c r="F22" s="155" t="s">
        <v>1744</v>
      </c>
      <c r="G22" s="142">
        <v>1581</v>
      </c>
      <c r="H22" s="142">
        <v>1540</v>
      </c>
      <c r="I22" s="142">
        <v>1699</v>
      </c>
      <c r="J22" s="142">
        <v>1699</v>
      </c>
      <c r="K22" s="142">
        <v>1895</v>
      </c>
      <c r="L22" s="142"/>
      <c r="M22" s="142"/>
      <c r="N22" s="318">
        <v>1895</v>
      </c>
      <c r="O22" s="200">
        <v>14</v>
      </c>
      <c r="P22" s="207"/>
      <c r="Q22" s="198"/>
      <c r="R22" s="197"/>
    </row>
    <row r="23" spans="1:18" s="67" customFormat="1" ht="54.75" customHeight="1">
      <c r="A23" s="76">
        <v>16</v>
      </c>
      <c r="B23" s="77" t="s">
        <v>399</v>
      </c>
      <c r="C23" s="200">
        <v>767</v>
      </c>
      <c r="D23" s="78">
        <v>33736</v>
      </c>
      <c r="E23" s="155" t="s">
        <v>1882</v>
      </c>
      <c r="F23" s="155" t="s">
        <v>1874</v>
      </c>
      <c r="G23" s="142">
        <v>1566</v>
      </c>
      <c r="H23" s="142">
        <v>1757</v>
      </c>
      <c r="I23" s="142">
        <v>1801</v>
      </c>
      <c r="J23" s="142">
        <v>1801</v>
      </c>
      <c r="K23" s="142">
        <v>1745</v>
      </c>
      <c r="L23" s="142"/>
      <c r="M23" s="142"/>
      <c r="N23" s="318">
        <v>1801</v>
      </c>
      <c r="O23" s="200">
        <v>13</v>
      </c>
      <c r="P23" s="207"/>
      <c r="Q23" s="198"/>
      <c r="R23" s="197"/>
    </row>
    <row r="24" spans="1:18" s="67" customFormat="1" ht="54.75" customHeight="1">
      <c r="A24" s="76">
        <v>17</v>
      </c>
      <c r="B24" s="77" t="s">
        <v>400</v>
      </c>
      <c r="C24" s="200">
        <v>849</v>
      </c>
      <c r="D24" s="78">
        <v>34707</v>
      </c>
      <c r="E24" s="155" t="s">
        <v>1975</v>
      </c>
      <c r="F24" s="155" t="s">
        <v>1973</v>
      </c>
      <c r="G24" s="142">
        <v>969</v>
      </c>
      <c r="H24" s="142">
        <v>1620</v>
      </c>
      <c r="I24" s="142">
        <v>1740</v>
      </c>
      <c r="J24" s="142">
        <v>1740</v>
      </c>
      <c r="K24" s="142" t="s">
        <v>2241</v>
      </c>
      <c r="L24" s="142"/>
      <c r="M24" s="142"/>
      <c r="N24" s="318">
        <v>1740</v>
      </c>
      <c r="O24" s="200">
        <v>12</v>
      </c>
      <c r="P24" s="207"/>
      <c r="Q24" s="198"/>
      <c r="R24" s="197"/>
    </row>
    <row r="25" spans="1:18" s="67" customFormat="1" ht="54.75" customHeight="1">
      <c r="A25" s="76">
        <v>18</v>
      </c>
      <c r="B25" s="77" t="s">
        <v>401</v>
      </c>
      <c r="C25" s="200">
        <v>800</v>
      </c>
      <c r="D25" s="78">
        <v>34359</v>
      </c>
      <c r="E25" s="155" t="s">
        <v>1910</v>
      </c>
      <c r="F25" s="155" t="s">
        <v>1903</v>
      </c>
      <c r="G25" s="142" t="s">
        <v>2240</v>
      </c>
      <c r="H25" s="142">
        <v>1564</v>
      </c>
      <c r="I25" s="142" t="s">
        <v>2240</v>
      </c>
      <c r="J25" s="142">
        <v>1564</v>
      </c>
      <c r="K25" s="142" t="s">
        <v>2240</v>
      </c>
      <c r="L25" s="142"/>
      <c r="M25" s="142"/>
      <c r="N25" s="318">
        <v>1564</v>
      </c>
      <c r="O25" s="200">
        <v>11</v>
      </c>
      <c r="P25" s="207"/>
      <c r="Q25" s="198"/>
      <c r="R25" s="197"/>
    </row>
    <row r="26" spans="1:18" s="67" customFormat="1" ht="54.75" customHeight="1">
      <c r="A26" s="76">
        <v>19</v>
      </c>
      <c r="B26" s="77" t="s">
        <v>402</v>
      </c>
      <c r="C26" s="200">
        <v>705</v>
      </c>
      <c r="D26" s="78">
        <v>33744</v>
      </c>
      <c r="E26" s="155" t="s">
        <v>1799</v>
      </c>
      <c r="F26" s="155" t="s">
        <v>1795</v>
      </c>
      <c r="G26" s="142">
        <v>1375</v>
      </c>
      <c r="H26" s="142">
        <v>1198</v>
      </c>
      <c r="I26" s="142" t="s">
        <v>2240</v>
      </c>
      <c r="J26" s="142">
        <v>1375</v>
      </c>
      <c r="K26" s="142">
        <v>1251</v>
      </c>
      <c r="L26" s="142"/>
      <c r="M26" s="142"/>
      <c r="N26" s="318">
        <v>1375</v>
      </c>
      <c r="O26" s="200">
        <v>10</v>
      </c>
      <c r="P26" s="207"/>
      <c r="Q26" s="198"/>
      <c r="R26" s="197"/>
    </row>
    <row r="27" spans="1:18" s="67" customFormat="1" ht="54.75" customHeight="1">
      <c r="A27" s="76">
        <v>20</v>
      </c>
      <c r="B27" s="77" t="s">
        <v>403</v>
      </c>
      <c r="C27" s="200">
        <v>664</v>
      </c>
      <c r="D27" s="78">
        <v>32946</v>
      </c>
      <c r="E27" s="155" t="s">
        <v>1763</v>
      </c>
      <c r="F27" s="155" t="s">
        <v>1756</v>
      </c>
      <c r="G27" s="142">
        <v>1110</v>
      </c>
      <c r="H27" s="142">
        <v>1148</v>
      </c>
      <c r="I27" s="142" t="s">
        <v>2240</v>
      </c>
      <c r="J27" s="142">
        <v>1148</v>
      </c>
      <c r="K27" s="142">
        <v>1343</v>
      </c>
      <c r="L27" s="142"/>
      <c r="M27" s="142"/>
      <c r="N27" s="318">
        <v>1343</v>
      </c>
      <c r="O27" s="200">
        <v>9</v>
      </c>
      <c r="P27" s="207"/>
      <c r="Q27" s="198"/>
      <c r="R27" s="197"/>
    </row>
    <row r="28" spans="1:18" s="67" customFormat="1" ht="54.75" customHeight="1">
      <c r="A28" s="76" t="s">
        <v>2241</v>
      </c>
      <c r="B28" s="77" t="s">
        <v>404</v>
      </c>
      <c r="C28" s="200">
        <v>571</v>
      </c>
      <c r="D28" s="78">
        <v>35469</v>
      </c>
      <c r="E28" s="155" t="s">
        <v>1670</v>
      </c>
      <c r="F28" s="155" t="s">
        <v>1665</v>
      </c>
      <c r="G28" s="142" t="s">
        <v>2240</v>
      </c>
      <c r="H28" s="142" t="s">
        <v>2240</v>
      </c>
      <c r="I28" s="142" t="s">
        <v>2240</v>
      </c>
      <c r="J28" s="142">
        <v>0</v>
      </c>
      <c r="K28" s="142" t="s">
        <v>2241</v>
      </c>
      <c r="L28" s="142"/>
      <c r="M28" s="142"/>
      <c r="N28" s="318" t="s">
        <v>2242</v>
      </c>
      <c r="O28" s="319"/>
      <c r="P28" s="207"/>
      <c r="Q28" s="198"/>
      <c r="R28" s="197"/>
    </row>
    <row r="29" spans="1:18" s="67" customFormat="1" ht="54.75" customHeight="1">
      <c r="A29" s="76" t="s">
        <v>2241</v>
      </c>
      <c r="B29" s="77" t="s">
        <v>405</v>
      </c>
      <c r="C29" s="200">
        <v>741</v>
      </c>
      <c r="D29" s="78">
        <v>34544</v>
      </c>
      <c r="E29" s="155" t="s">
        <v>1855</v>
      </c>
      <c r="F29" s="155" t="s">
        <v>1849</v>
      </c>
      <c r="G29" s="142" t="s">
        <v>2240</v>
      </c>
      <c r="H29" s="142" t="s">
        <v>2240</v>
      </c>
      <c r="I29" s="142" t="s">
        <v>2240</v>
      </c>
      <c r="J29" s="142">
        <v>0</v>
      </c>
      <c r="K29" s="142" t="s">
        <v>2240</v>
      </c>
      <c r="L29" s="142"/>
      <c r="M29" s="142"/>
      <c r="N29" s="318" t="s">
        <v>2242</v>
      </c>
      <c r="O29" s="319"/>
      <c r="P29" s="207"/>
      <c r="Q29" s="198"/>
      <c r="R29" s="197"/>
    </row>
    <row r="30" spans="1:18" s="67" customFormat="1" ht="54.75" customHeight="1">
      <c r="A30" s="76" t="s">
        <v>2241</v>
      </c>
      <c r="B30" s="77" t="s">
        <v>406</v>
      </c>
      <c r="C30" s="200">
        <v>506</v>
      </c>
      <c r="D30" s="78">
        <v>32396</v>
      </c>
      <c r="E30" s="155" t="s">
        <v>2035</v>
      </c>
      <c r="F30" s="155" t="s">
        <v>2029</v>
      </c>
      <c r="G30" s="142"/>
      <c r="H30" s="142"/>
      <c r="I30" s="142"/>
      <c r="J30" s="142">
        <v>0</v>
      </c>
      <c r="K30" s="142"/>
      <c r="L30" s="142"/>
      <c r="M30" s="142"/>
      <c r="N30" s="318" t="s">
        <v>2255</v>
      </c>
      <c r="O30" s="319"/>
      <c r="P30" s="207"/>
      <c r="Q30" s="198"/>
      <c r="R30" s="197"/>
    </row>
    <row r="31" spans="1:18" s="67" customFormat="1" ht="54.75" customHeight="1">
      <c r="A31" s="76" t="s">
        <v>2241</v>
      </c>
      <c r="B31" s="77" t="s">
        <v>407</v>
      </c>
      <c r="C31" s="200">
        <v>723</v>
      </c>
      <c r="D31" s="78">
        <v>34834</v>
      </c>
      <c r="E31" s="155" t="s">
        <v>1822</v>
      </c>
      <c r="F31" s="343" t="s">
        <v>2098</v>
      </c>
      <c r="G31" s="142"/>
      <c r="H31" s="142"/>
      <c r="I31" s="142"/>
      <c r="J31" s="142">
        <v>0</v>
      </c>
      <c r="K31" s="142"/>
      <c r="L31" s="142"/>
      <c r="M31" s="142"/>
      <c r="N31" s="318" t="s">
        <v>2255</v>
      </c>
      <c r="O31" s="319"/>
      <c r="P31" s="207"/>
      <c r="Q31" s="198"/>
      <c r="R31" s="197"/>
    </row>
    <row r="32" spans="1:18" s="67" customFormat="1" ht="54.75" customHeight="1">
      <c r="A32" s="76"/>
      <c r="B32" s="77" t="s">
        <v>408</v>
      </c>
      <c r="C32" s="200" t="s">
        <v>1705</v>
      </c>
      <c r="D32" s="78" t="s">
        <v>1705</v>
      </c>
      <c r="E32" s="155" t="s">
        <v>1705</v>
      </c>
      <c r="F32" s="155" t="s">
        <v>1705</v>
      </c>
      <c r="G32" s="142"/>
      <c r="H32" s="142"/>
      <c r="I32" s="142"/>
      <c r="J32" s="154">
        <v>0</v>
      </c>
      <c r="K32" s="171"/>
      <c r="L32" s="171"/>
      <c r="M32" s="171"/>
      <c r="N32" s="153">
        <v>0</v>
      </c>
      <c r="O32" s="200"/>
      <c r="P32" s="207"/>
      <c r="Q32" s="198"/>
      <c r="R32" s="197"/>
    </row>
    <row r="33" spans="1:18" s="67" customFormat="1" ht="36.75" hidden="1" customHeight="1">
      <c r="A33" s="76">
        <v>26</v>
      </c>
      <c r="B33" s="77" t="s">
        <v>695</v>
      </c>
      <c r="C33" s="200" t="s">
        <v>1705</v>
      </c>
      <c r="D33" s="78" t="s">
        <v>1705</v>
      </c>
      <c r="E33" s="155" t="s">
        <v>1705</v>
      </c>
      <c r="F33" s="155" t="s">
        <v>1705</v>
      </c>
      <c r="G33" s="142"/>
      <c r="H33" s="142"/>
      <c r="I33" s="142"/>
      <c r="J33" s="154">
        <v>0</v>
      </c>
      <c r="K33" s="171"/>
      <c r="L33" s="171"/>
      <c r="M33" s="171"/>
      <c r="N33" s="153">
        <v>0</v>
      </c>
      <c r="O33" s="200"/>
      <c r="P33" s="207"/>
      <c r="Q33" s="198">
        <v>311</v>
      </c>
      <c r="R33" s="197">
        <v>21</v>
      </c>
    </row>
    <row r="34" spans="1:18" s="67" customFormat="1" ht="36.75" hidden="1" customHeight="1">
      <c r="A34" s="76">
        <v>27</v>
      </c>
      <c r="B34" s="77" t="s">
        <v>696</v>
      </c>
      <c r="C34" s="200" t="s">
        <v>1705</v>
      </c>
      <c r="D34" s="78" t="s">
        <v>1705</v>
      </c>
      <c r="E34" s="155" t="s">
        <v>1705</v>
      </c>
      <c r="F34" s="155" t="s">
        <v>1705</v>
      </c>
      <c r="G34" s="142"/>
      <c r="H34" s="142"/>
      <c r="I34" s="142"/>
      <c r="J34" s="154">
        <v>0</v>
      </c>
      <c r="K34" s="171"/>
      <c r="L34" s="171"/>
      <c r="M34" s="171"/>
      <c r="N34" s="153">
        <v>0</v>
      </c>
      <c r="O34" s="200"/>
      <c r="P34" s="207"/>
      <c r="Q34" s="198">
        <v>317</v>
      </c>
      <c r="R34" s="197">
        <v>22</v>
      </c>
    </row>
    <row r="35" spans="1:18" s="67" customFormat="1" ht="36.75" hidden="1" customHeight="1">
      <c r="A35" s="76">
        <v>28</v>
      </c>
      <c r="B35" s="77" t="s">
        <v>697</v>
      </c>
      <c r="C35" s="200" t="s">
        <v>1705</v>
      </c>
      <c r="D35" s="78" t="s">
        <v>1705</v>
      </c>
      <c r="E35" s="155" t="s">
        <v>1705</v>
      </c>
      <c r="F35" s="155" t="s">
        <v>1705</v>
      </c>
      <c r="G35" s="142"/>
      <c r="H35" s="142"/>
      <c r="I35" s="142"/>
      <c r="J35" s="154">
        <v>0</v>
      </c>
      <c r="K35" s="171"/>
      <c r="L35" s="171"/>
      <c r="M35" s="171"/>
      <c r="N35" s="153">
        <v>0</v>
      </c>
      <c r="O35" s="200"/>
      <c r="P35" s="207"/>
      <c r="Q35" s="198">
        <v>323</v>
      </c>
      <c r="R35" s="197">
        <v>23</v>
      </c>
    </row>
    <row r="36" spans="1:18" s="67" customFormat="1" ht="36.75" hidden="1" customHeight="1">
      <c r="A36" s="76">
        <v>29</v>
      </c>
      <c r="B36" s="77" t="s">
        <v>698</v>
      </c>
      <c r="C36" s="200" t="s">
        <v>1705</v>
      </c>
      <c r="D36" s="78" t="s">
        <v>1705</v>
      </c>
      <c r="E36" s="155" t="s">
        <v>1705</v>
      </c>
      <c r="F36" s="155" t="s">
        <v>1705</v>
      </c>
      <c r="G36" s="142"/>
      <c r="H36" s="142"/>
      <c r="I36" s="142"/>
      <c r="J36" s="154">
        <v>0</v>
      </c>
      <c r="K36" s="171"/>
      <c r="L36" s="171"/>
      <c r="M36" s="171"/>
      <c r="N36" s="153">
        <v>0</v>
      </c>
      <c r="O36" s="200"/>
      <c r="P36" s="207"/>
      <c r="Q36" s="198">
        <v>329</v>
      </c>
      <c r="R36" s="197">
        <v>24</v>
      </c>
    </row>
    <row r="37" spans="1:18" s="67" customFormat="1" ht="36.75" hidden="1" customHeight="1">
      <c r="A37" s="76">
        <v>30</v>
      </c>
      <c r="B37" s="77" t="s">
        <v>699</v>
      </c>
      <c r="C37" s="200" t="s">
        <v>1705</v>
      </c>
      <c r="D37" s="78" t="s">
        <v>1705</v>
      </c>
      <c r="E37" s="155" t="s">
        <v>1705</v>
      </c>
      <c r="F37" s="155" t="s">
        <v>1705</v>
      </c>
      <c r="G37" s="142"/>
      <c r="H37" s="142"/>
      <c r="I37" s="142"/>
      <c r="J37" s="154">
        <v>0</v>
      </c>
      <c r="K37" s="171"/>
      <c r="L37" s="171"/>
      <c r="M37" s="171"/>
      <c r="N37" s="153">
        <v>0</v>
      </c>
      <c r="O37" s="200"/>
      <c r="P37" s="207"/>
      <c r="Q37" s="198">
        <v>335</v>
      </c>
      <c r="R37" s="197">
        <v>25</v>
      </c>
    </row>
    <row r="38" spans="1:18" s="67" customFormat="1" ht="36.75" hidden="1" customHeight="1">
      <c r="A38" s="76">
        <v>31</v>
      </c>
      <c r="B38" s="77" t="s">
        <v>700</v>
      </c>
      <c r="C38" s="200" t="s">
        <v>1705</v>
      </c>
      <c r="D38" s="78" t="s">
        <v>1705</v>
      </c>
      <c r="E38" s="155" t="s">
        <v>1705</v>
      </c>
      <c r="F38" s="155" t="s">
        <v>1705</v>
      </c>
      <c r="G38" s="142"/>
      <c r="H38" s="142"/>
      <c r="I38" s="142"/>
      <c r="J38" s="154">
        <v>0</v>
      </c>
      <c r="K38" s="171"/>
      <c r="L38" s="171"/>
      <c r="M38" s="171"/>
      <c r="N38" s="153">
        <v>0</v>
      </c>
      <c r="O38" s="200"/>
      <c r="P38" s="207"/>
      <c r="Q38" s="198">
        <v>341</v>
      </c>
      <c r="R38" s="197">
        <v>26</v>
      </c>
    </row>
    <row r="39" spans="1:18" s="67" customFormat="1" ht="36.75" hidden="1" customHeight="1">
      <c r="A39" s="76">
        <v>32</v>
      </c>
      <c r="B39" s="77" t="s">
        <v>701</v>
      </c>
      <c r="C39" s="200" t="s">
        <v>1705</v>
      </c>
      <c r="D39" s="78" t="s">
        <v>1705</v>
      </c>
      <c r="E39" s="155" t="s">
        <v>1705</v>
      </c>
      <c r="F39" s="155" t="s">
        <v>1705</v>
      </c>
      <c r="G39" s="142"/>
      <c r="H39" s="142"/>
      <c r="I39" s="142"/>
      <c r="J39" s="154">
        <v>0</v>
      </c>
      <c r="K39" s="171"/>
      <c r="L39" s="171"/>
      <c r="M39" s="171"/>
      <c r="N39" s="153">
        <v>0</v>
      </c>
      <c r="O39" s="200"/>
      <c r="P39" s="207"/>
      <c r="Q39" s="198">
        <v>347</v>
      </c>
      <c r="R39" s="197">
        <v>27</v>
      </c>
    </row>
    <row r="40" spans="1:18" s="67" customFormat="1" ht="36.75" hidden="1" customHeight="1">
      <c r="A40" s="76">
        <v>33</v>
      </c>
      <c r="B40" s="77" t="s">
        <v>702</v>
      </c>
      <c r="C40" s="200" t="s">
        <v>1705</v>
      </c>
      <c r="D40" s="78" t="s">
        <v>1705</v>
      </c>
      <c r="E40" s="155" t="s">
        <v>1705</v>
      </c>
      <c r="F40" s="155" t="s">
        <v>1705</v>
      </c>
      <c r="G40" s="142"/>
      <c r="H40" s="142"/>
      <c r="I40" s="142"/>
      <c r="J40" s="154">
        <v>0</v>
      </c>
      <c r="K40" s="171"/>
      <c r="L40" s="171"/>
      <c r="M40" s="171"/>
      <c r="N40" s="153">
        <v>0</v>
      </c>
      <c r="O40" s="200"/>
      <c r="P40" s="207"/>
      <c r="Q40" s="198">
        <v>353</v>
      </c>
      <c r="R40" s="197">
        <v>28</v>
      </c>
    </row>
    <row r="41" spans="1:18" s="67" customFormat="1" ht="36.75" hidden="1" customHeight="1">
      <c r="A41" s="76">
        <v>34</v>
      </c>
      <c r="B41" s="77" t="s">
        <v>703</v>
      </c>
      <c r="C41" s="200" t="s">
        <v>1705</v>
      </c>
      <c r="D41" s="78" t="s">
        <v>1705</v>
      </c>
      <c r="E41" s="155" t="s">
        <v>1705</v>
      </c>
      <c r="F41" s="155" t="s">
        <v>1705</v>
      </c>
      <c r="G41" s="142"/>
      <c r="H41" s="142"/>
      <c r="I41" s="142"/>
      <c r="J41" s="154">
        <v>0</v>
      </c>
      <c r="K41" s="171"/>
      <c r="L41" s="171"/>
      <c r="M41" s="171"/>
      <c r="N41" s="153">
        <v>0</v>
      </c>
      <c r="O41" s="200"/>
      <c r="P41" s="207"/>
      <c r="Q41" s="198">
        <v>359</v>
      </c>
      <c r="R41" s="197">
        <v>29</v>
      </c>
    </row>
    <row r="42" spans="1:18" s="67" customFormat="1" ht="36.75" hidden="1" customHeight="1">
      <c r="A42" s="76">
        <v>35</v>
      </c>
      <c r="B42" s="77" t="s">
        <v>704</v>
      </c>
      <c r="C42" s="200" t="s">
        <v>1705</v>
      </c>
      <c r="D42" s="78" t="s">
        <v>1705</v>
      </c>
      <c r="E42" s="155" t="s">
        <v>1705</v>
      </c>
      <c r="F42" s="155" t="s">
        <v>1705</v>
      </c>
      <c r="G42" s="142"/>
      <c r="H42" s="142"/>
      <c r="I42" s="142"/>
      <c r="J42" s="154">
        <v>0</v>
      </c>
      <c r="K42" s="171"/>
      <c r="L42" s="171"/>
      <c r="M42" s="171"/>
      <c r="N42" s="153">
        <v>0</v>
      </c>
      <c r="O42" s="200"/>
      <c r="P42" s="207"/>
      <c r="Q42" s="198">
        <v>365</v>
      </c>
      <c r="R42" s="197">
        <v>30</v>
      </c>
    </row>
    <row r="43" spans="1:18" s="67" customFormat="1" ht="36.75" hidden="1" customHeight="1">
      <c r="A43" s="76">
        <v>36</v>
      </c>
      <c r="B43" s="77" t="s">
        <v>705</v>
      </c>
      <c r="C43" s="200" t="s">
        <v>1705</v>
      </c>
      <c r="D43" s="78" t="s">
        <v>1705</v>
      </c>
      <c r="E43" s="155" t="s">
        <v>1705</v>
      </c>
      <c r="F43" s="155" t="s">
        <v>1705</v>
      </c>
      <c r="G43" s="142"/>
      <c r="H43" s="142"/>
      <c r="I43" s="142"/>
      <c r="J43" s="154">
        <v>0</v>
      </c>
      <c r="K43" s="171"/>
      <c r="L43" s="171"/>
      <c r="M43" s="171"/>
      <c r="N43" s="153">
        <v>0</v>
      </c>
      <c r="O43" s="200"/>
      <c r="P43" s="207"/>
      <c r="Q43" s="198">
        <v>371</v>
      </c>
      <c r="R43" s="197">
        <v>31</v>
      </c>
    </row>
    <row r="44" spans="1:18" s="67" customFormat="1" ht="36.75" hidden="1" customHeight="1">
      <c r="A44" s="76">
        <v>37</v>
      </c>
      <c r="B44" s="77" t="s">
        <v>706</v>
      </c>
      <c r="C44" s="200" t="s">
        <v>1705</v>
      </c>
      <c r="D44" s="78" t="s">
        <v>1705</v>
      </c>
      <c r="E44" s="155" t="s">
        <v>1705</v>
      </c>
      <c r="F44" s="155" t="s">
        <v>1705</v>
      </c>
      <c r="G44" s="142"/>
      <c r="H44" s="142"/>
      <c r="I44" s="142"/>
      <c r="J44" s="154">
        <v>0</v>
      </c>
      <c r="K44" s="171"/>
      <c r="L44" s="171"/>
      <c r="M44" s="171"/>
      <c r="N44" s="153">
        <v>0</v>
      </c>
      <c r="O44" s="200"/>
      <c r="P44" s="207"/>
      <c r="Q44" s="198">
        <v>377</v>
      </c>
      <c r="R44" s="197">
        <v>32</v>
      </c>
    </row>
    <row r="45" spans="1:18" s="68" customFormat="1" ht="30.75" customHeight="1">
      <c r="A45" s="626" t="s">
        <v>4</v>
      </c>
      <c r="B45" s="626"/>
      <c r="C45" s="626"/>
      <c r="D45" s="626"/>
      <c r="E45" s="69" t="s">
        <v>0</v>
      </c>
      <c r="F45" s="69" t="s">
        <v>1</v>
      </c>
      <c r="G45" s="627" t="s">
        <v>2</v>
      </c>
      <c r="H45" s="627"/>
      <c r="I45" s="627"/>
      <c r="J45" s="627"/>
      <c r="K45" s="627"/>
      <c r="L45" s="627"/>
      <c r="M45" s="627"/>
      <c r="N45" s="627" t="s">
        <v>3</v>
      </c>
      <c r="O45" s="627"/>
      <c r="P45" s="69"/>
      <c r="Q45" s="198">
        <v>460</v>
      </c>
      <c r="R45" s="197">
        <v>49</v>
      </c>
    </row>
    <row r="46" spans="1:18">
      <c r="F46" s="3" t="s">
        <v>1962</v>
      </c>
      <c r="Q46" s="198">
        <v>465</v>
      </c>
      <c r="R46" s="197">
        <v>50</v>
      </c>
    </row>
    <row r="47" spans="1:18" ht="25.5">
      <c r="F47" s="3" t="s">
        <v>1769</v>
      </c>
      <c r="Q47" s="198">
        <v>469</v>
      </c>
      <c r="R47" s="197">
        <v>51</v>
      </c>
    </row>
    <row r="48" spans="1:18">
      <c r="F48" s="3" t="s">
        <v>1691</v>
      </c>
      <c r="Q48" s="199">
        <v>473</v>
      </c>
      <c r="R48" s="69">
        <v>52</v>
      </c>
    </row>
    <row r="49" spans="6:18">
      <c r="F49" s="3" t="s">
        <v>1648</v>
      </c>
      <c r="Q49" s="199">
        <v>477</v>
      </c>
      <c r="R49" s="69">
        <v>53</v>
      </c>
    </row>
    <row r="50" spans="6:18">
      <c r="F50" s="3" t="s">
        <v>1816</v>
      </c>
      <c r="Q50" s="199">
        <v>481</v>
      </c>
      <c r="R50" s="69">
        <v>54</v>
      </c>
    </row>
    <row r="51" spans="6:18">
      <c r="F51" s="3" t="s">
        <v>1795</v>
      </c>
      <c r="Q51" s="199">
        <v>485</v>
      </c>
      <c r="R51" s="69">
        <v>55</v>
      </c>
    </row>
    <row r="52" spans="6:18">
      <c r="F52" s="3" t="s">
        <v>1874</v>
      </c>
      <c r="Q52" s="199">
        <v>489</v>
      </c>
      <c r="R52" s="69">
        <v>56</v>
      </c>
    </row>
    <row r="53" spans="6:18" ht="25.5">
      <c r="F53" s="3" t="s">
        <v>1719</v>
      </c>
      <c r="Q53" s="199">
        <v>493</v>
      </c>
      <c r="R53" s="69">
        <v>57</v>
      </c>
    </row>
    <row r="54" spans="6:18">
      <c r="F54" s="3" t="s">
        <v>1665</v>
      </c>
      <c r="Q54" s="199">
        <v>497</v>
      </c>
      <c r="R54" s="69">
        <v>58</v>
      </c>
    </row>
    <row r="55" spans="6:18" ht="25.5">
      <c r="F55" s="3" t="s">
        <v>1973</v>
      </c>
      <c r="Q55" s="199">
        <v>501</v>
      </c>
      <c r="R55" s="69">
        <v>59</v>
      </c>
    </row>
    <row r="56" spans="6:18" ht="25.5">
      <c r="F56" s="3" t="s">
        <v>1756</v>
      </c>
      <c r="Q56" s="199">
        <v>505</v>
      </c>
      <c r="R56" s="69">
        <v>60</v>
      </c>
    </row>
    <row r="57" spans="6:18">
      <c r="F57" s="3" t="s">
        <v>1700</v>
      </c>
      <c r="Q57" s="199">
        <v>509</v>
      </c>
      <c r="R57" s="69">
        <v>61</v>
      </c>
    </row>
    <row r="58" spans="6:18" ht="25.5">
      <c r="F58" s="3" t="s">
        <v>1660</v>
      </c>
      <c r="Q58" s="199">
        <v>513</v>
      </c>
      <c r="R58" s="69">
        <v>62</v>
      </c>
    </row>
    <row r="59" spans="6:18">
      <c r="F59" s="3" t="s">
        <v>1806</v>
      </c>
      <c r="Q59" s="199">
        <v>517</v>
      </c>
      <c r="R59" s="69">
        <v>63</v>
      </c>
    </row>
    <row r="60" spans="6:18">
      <c r="F60" s="3" t="s">
        <v>2054</v>
      </c>
      <c r="Q60" s="199">
        <v>521</v>
      </c>
      <c r="R60" s="69">
        <v>64</v>
      </c>
    </row>
    <row r="61" spans="6:18">
      <c r="F61" s="3" t="s">
        <v>1870</v>
      </c>
      <c r="Q61" s="199">
        <v>525</v>
      </c>
      <c r="R61" s="69">
        <v>65</v>
      </c>
    </row>
    <row r="62" spans="6:18">
      <c r="F62" s="3" t="s">
        <v>1675</v>
      </c>
      <c r="Q62" s="199">
        <v>529</v>
      </c>
      <c r="R62" s="69">
        <v>66</v>
      </c>
    </row>
    <row r="63" spans="6:18">
      <c r="F63" s="3" t="s">
        <v>1832</v>
      </c>
      <c r="Q63" s="199">
        <v>533</v>
      </c>
      <c r="R63" s="69">
        <v>67</v>
      </c>
    </row>
    <row r="64" spans="6:18">
      <c r="F64" s="3" t="s">
        <v>2062</v>
      </c>
      <c r="Q64" s="199">
        <v>537</v>
      </c>
      <c r="R64" s="69">
        <v>68</v>
      </c>
    </row>
    <row r="65" spans="6:18">
      <c r="F65" s="3" t="s">
        <v>1999</v>
      </c>
      <c r="Q65" s="199">
        <v>541</v>
      </c>
      <c r="R65" s="69">
        <v>69</v>
      </c>
    </row>
    <row r="66" spans="6:18" ht="25.5">
      <c r="F66" s="3" t="s">
        <v>2064</v>
      </c>
      <c r="Q66" s="199">
        <v>545</v>
      </c>
      <c r="R66" s="69">
        <v>70</v>
      </c>
    </row>
    <row r="67" spans="6:18" ht="25.5">
      <c r="F67" s="3" t="s">
        <v>2026</v>
      </c>
      <c r="Q67" s="199">
        <v>549</v>
      </c>
      <c r="R67" s="69">
        <v>71</v>
      </c>
    </row>
    <row r="68" spans="6:18">
      <c r="F68" s="3" t="s">
        <v>1986</v>
      </c>
      <c r="Q68" s="199">
        <v>553</v>
      </c>
      <c r="R68" s="69">
        <v>72</v>
      </c>
    </row>
    <row r="69" spans="6:18" ht="25.5">
      <c r="F69" s="3" t="s">
        <v>1918</v>
      </c>
      <c r="Q69" s="199">
        <v>557</v>
      </c>
      <c r="R69" s="69">
        <v>73</v>
      </c>
    </row>
    <row r="70" spans="6:18">
      <c r="F70" s="3" t="s">
        <v>1849</v>
      </c>
      <c r="Q70" s="199">
        <v>561</v>
      </c>
      <c r="R70" s="69">
        <v>74</v>
      </c>
    </row>
    <row r="71" spans="6:18" ht="25.5">
      <c r="F71" s="3" t="s">
        <v>1940</v>
      </c>
      <c r="Q71" s="199">
        <v>565</v>
      </c>
      <c r="R71" s="69">
        <v>75</v>
      </c>
    </row>
    <row r="72" spans="6:18">
      <c r="F72" s="3" t="s">
        <v>2029</v>
      </c>
      <c r="Q72" s="199">
        <v>569</v>
      </c>
      <c r="R72" s="69">
        <v>76</v>
      </c>
    </row>
    <row r="73" spans="6:18" ht="25.5">
      <c r="F73" s="3" t="s">
        <v>1846</v>
      </c>
      <c r="Q73" s="199">
        <v>573</v>
      </c>
      <c r="R73" s="69">
        <v>77</v>
      </c>
    </row>
    <row r="74" spans="6:18">
      <c r="F74" s="3" t="s">
        <v>1858</v>
      </c>
      <c r="Q74" s="199">
        <v>577</v>
      </c>
      <c r="R74" s="69">
        <v>78</v>
      </c>
    </row>
    <row r="75" spans="6:18">
      <c r="F75" s="3" t="s">
        <v>1709</v>
      </c>
      <c r="Q75" s="199">
        <v>581</v>
      </c>
      <c r="R75" s="69">
        <v>79</v>
      </c>
    </row>
    <row r="76" spans="6:18" ht="25.5">
      <c r="F76" s="3" t="s">
        <v>1784</v>
      </c>
      <c r="Q76" s="199">
        <v>585</v>
      </c>
      <c r="R76" s="69">
        <v>80</v>
      </c>
    </row>
    <row r="77" spans="6:18">
      <c r="F77" s="3" t="s">
        <v>1732</v>
      </c>
      <c r="Q77" s="199">
        <v>589</v>
      </c>
      <c r="R77" s="69">
        <v>81</v>
      </c>
    </row>
    <row r="78" spans="6:18">
      <c r="F78" s="3" t="s">
        <v>1677</v>
      </c>
      <c r="Q78" s="199">
        <v>593</v>
      </c>
      <c r="R78" s="69">
        <v>82</v>
      </c>
    </row>
    <row r="79" spans="6:18">
      <c r="F79" s="3" t="s">
        <v>1955</v>
      </c>
      <c r="Q79" s="199">
        <v>597</v>
      </c>
      <c r="R79" s="69">
        <v>83</v>
      </c>
    </row>
    <row r="80" spans="6:18" ht="25.5">
      <c r="F80" s="3" t="s">
        <v>1772</v>
      </c>
      <c r="Q80" s="199">
        <v>601</v>
      </c>
      <c r="R80" s="69">
        <v>84</v>
      </c>
    </row>
    <row r="81" spans="6:18">
      <c r="F81" s="3" t="s">
        <v>2070</v>
      </c>
      <c r="Q81" s="199">
        <v>605</v>
      </c>
      <c r="R81" s="69">
        <v>85</v>
      </c>
    </row>
    <row r="82" spans="6:18">
      <c r="F82" s="3" t="s">
        <v>1903</v>
      </c>
      <c r="Q82" s="199">
        <v>608</v>
      </c>
      <c r="R82" s="69">
        <v>86</v>
      </c>
    </row>
    <row r="83" spans="6:18">
      <c r="F83" s="3" t="s">
        <v>2040</v>
      </c>
      <c r="Q83" s="199">
        <v>611</v>
      </c>
      <c r="R83" s="69">
        <v>87</v>
      </c>
    </row>
    <row r="84" spans="6:18">
      <c r="F84" s="3" t="s">
        <v>1744</v>
      </c>
      <c r="Q84" s="199">
        <v>614</v>
      </c>
      <c r="R84" s="69">
        <v>88</v>
      </c>
    </row>
    <row r="85" spans="6:18">
      <c r="F85" s="3" t="s">
        <v>2073</v>
      </c>
      <c r="Q85" s="199">
        <v>617</v>
      </c>
      <c r="R85" s="69">
        <v>89</v>
      </c>
    </row>
    <row r="86" spans="6:18">
      <c r="F86" s="3" t="s">
        <v>1828</v>
      </c>
      <c r="Q86" s="199">
        <v>620</v>
      </c>
      <c r="R86" s="69">
        <v>90</v>
      </c>
    </row>
    <row r="87" spans="6:18">
      <c r="F87" s="3" t="s">
        <v>1942</v>
      </c>
      <c r="Q87" s="199">
        <v>623</v>
      </c>
      <c r="R87" s="69">
        <v>91</v>
      </c>
    </row>
    <row r="88" spans="6:18" ht="25.5">
      <c r="F88" s="3" t="s">
        <v>1887</v>
      </c>
      <c r="Q88" s="199">
        <v>626</v>
      </c>
      <c r="R88" s="69">
        <v>92</v>
      </c>
    </row>
    <row r="89" spans="6:18">
      <c r="F89" s="3" t="s">
        <v>2066</v>
      </c>
      <c r="Q89" s="199">
        <v>629</v>
      </c>
      <c r="R89" s="69">
        <v>93</v>
      </c>
    </row>
    <row r="90" spans="6:18" ht="25.5">
      <c r="F90" s="3" t="s">
        <v>1948</v>
      </c>
      <c r="Q90" s="198">
        <v>632</v>
      </c>
      <c r="R90" s="197">
        <v>94</v>
      </c>
    </row>
    <row r="91" spans="6:18">
      <c r="F91" s="3" t="s">
        <v>2258</v>
      </c>
      <c r="Q91" s="198">
        <v>635</v>
      </c>
      <c r="R91" s="197">
        <v>95</v>
      </c>
    </row>
    <row r="92" spans="6:18">
      <c r="Q92" s="198">
        <v>637</v>
      </c>
      <c r="R92" s="197">
        <v>96</v>
      </c>
    </row>
    <row r="93" spans="6:18">
      <c r="Q93" s="198">
        <v>639</v>
      </c>
      <c r="R93" s="197">
        <v>97</v>
      </c>
    </row>
    <row r="94" spans="6:18">
      <c r="Q94" s="198">
        <v>641</v>
      </c>
      <c r="R94" s="197">
        <v>98</v>
      </c>
    </row>
    <row r="95" spans="6:18">
      <c r="Q95" s="198">
        <v>643</v>
      </c>
      <c r="R95" s="197">
        <v>99</v>
      </c>
    </row>
    <row r="96" spans="6:18">
      <c r="Q96" s="198">
        <v>645</v>
      </c>
      <c r="R96" s="197">
        <v>100</v>
      </c>
    </row>
  </sheetData>
  <mergeCells count="26">
    <mergeCell ref="A1:P1"/>
    <mergeCell ref="A2:P2"/>
    <mergeCell ref="A3:C3"/>
    <mergeCell ref="D3:E3"/>
    <mergeCell ref="G3:H3"/>
    <mergeCell ref="K3:L3"/>
    <mergeCell ref="M3:P3"/>
    <mergeCell ref="I3:J3"/>
    <mergeCell ref="A4:C4"/>
    <mergeCell ref="D4:E4"/>
    <mergeCell ref="K4:L4"/>
    <mergeCell ref="M4:O4"/>
    <mergeCell ref="N5:O5"/>
    <mergeCell ref="A6:A7"/>
    <mergeCell ref="B6:B7"/>
    <mergeCell ref="C6:C7"/>
    <mergeCell ref="D6:D7"/>
    <mergeCell ref="E6:E7"/>
    <mergeCell ref="F6:F7"/>
    <mergeCell ref="G6:M6"/>
    <mergeCell ref="N6:N7"/>
    <mergeCell ref="O6:O7"/>
    <mergeCell ref="P6:P7"/>
    <mergeCell ref="A45:D45"/>
    <mergeCell ref="G45:M45"/>
    <mergeCell ref="N45:O45"/>
  </mergeCells>
  <conditionalFormatting sqref="N8:N44">
    <cfRule type="cellIs" dxfId="23" priority="1" stopIfTrue="1" operator="greaterThan">
      <formula>7395</formula>
    </cfRule>
  </conditionalFormatting>
  <printOptions horizontalCentered="1"/>
  <pageMargins left="0.43307086614173229" right="0.15748031496062992" top="0.35433070866141736" bottom="0.23622047244094491" header="0.27559055118110237" footer="0.15748031496062992"/>
  <pageSetup paperSize="9" scale="51" orientation="portrait" r:id="rId1"/>
  <headerFooter alignWithMargins="0"/>
  <drawing r:id="rId2"/>
</worksheet>
</file>

<file path=xl/worksheets/sheet56.xml><?xml version="1.0" encoding="utf-8"?>
<worksheet xmlns="http://schemas.openxmlformats.org/spreadsheetml/2006/main" xmlns:r="http://schemas.openxmlformats.org/officeDocument/2006/relationships">
  <sheetPr>
    <tabColor theme="9" tint="-0.249977111117893"/>
  </sheetPr>
  <dimension ref="A1:U100"/>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32.42578125" style="37" customWidth="1"/>
    <col min="6" max="6" width="10.7109375"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26.85546875" style="40" customWidth="1"/>
    <col min="14" max="14" width="30.7109375" style="40" customWidth="1"/>
    <col min="15" max="15" width="12.42578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7.75" customHeight="1">
      <c r="A3" s="589" t="s">
        <v>100</v>
      </c>
      <c r="B3" s="589"/>
      <c r="C3" s="589"/>
      <c r="D3" s="590" t="s">
        <v>1158</v>
      </c>
      <c r="E3" s="590"/>
      <c r="F3" s="591" t="s">
        <v>514</v>
      </c>
      <c r="G3" s="591"/>
      <c r="H3" s="607" t="s">
        <v>1272</v>
      </c>
      <c r="I3" s="592"/>
      <c r="J3" s="592"/>
      <c r="K3" s="592"/>
      <c r="L3" s="592"/>
      <c r="M3" s="259" t="s">
        <v>513</v>
      </c>
      <c r="N3" s="593" t="s">
        <v>1299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2231</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t="s">
        <v>2325</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v>878</v>
      </c>
      <c r="C8" s="94" t="s">
        <v>2009</v>
      </c>
      <c r="D8" s="232" t="s">
        <v>1329</v>
      </c>
      <c r="E8" s="143" t="s">
        <v>1999</v>
      </c>
      <c r="F8" s="95">
        <v>1457</v>
      </c>
      <c r="G8" s="209"/>
      <c r="H8" s="21"/>
      <c r="I8" s="57">
        <v>1</v>
      </c>
      <c r="J8" s="172" t="s">
        <v>493</v>
      </c>
      <c r="K8" s="209" t="s">
        <v>1705</v>
      </c>
      <c r="L8" s="94" t="s">
        <v>1705</v>
      </c>
      <c r="M8" s="173" t="s">
        <v>1705</v>
      </c>
      <c r="N8" s="173" t="s">
        <v>1705</v>
      </c>
      <c r="O8" s="95"/>
      <c r="P8" s="230"/>
      <c r="T8" s="189">
        <v>1174</v>
      </c>
      <c r="U8" s="190">
        <v>93</v>
      </c>
    </row>
    <row r="9" spans="1:21" s="18" customFormat="1" ht="39.75" customHeight="1">
      <c r="A9" s="57">
        <v>2</v>
      </c>
      <c r="B9" s="231">
        <v>596</v>
      </c>
      <c r="C9" s="94">
        <v>32699</v>
      </c>
      <c r="D9" s="232" t="s">
        <v>1681</v>
      </c>
      <c r="E9" s="143" t="s">
        <v>1677</v>
      </c>
      <c r="F9" s="95">
        <v>1465</v>
      </c>
      <c r="G9" s="209"/>
      <c r="H9" s="21"/>
      <c r="I9" s="57">
        <v>2</v>
      </c>
      <c r="J9" s="172" t="s">
        <v>494</v>
      </c>
      <c r="K9" s="209">
        <v>784</v>
      </c>
      <c r="L9" s="94">
        <v>35226</v>
      </c>
      <c r="M9" s="173" t="s">
        <v>1891</v>
      </c>
      <c r="N9" s="173" t="s">
        <v>1887</v>
      </c>
      <c r="O9" s="95">
        <v>1663</v>
      </c>
      <c r="P9" s="230">
        <v>1</v>
      </c>
      <c r="T9" s="189">
        <v>1176</v>
      </c>
      <c r="U9" s="190">
        <v>92</v>
      </c>
    </row>
    <row r="10" spans="1:21" s="18" customFormat="1" ht="39.75" customHeight="1">
      <c r="A10" s="57">
        <v>3</v>
      </c>
      <c r="B10" s="231">
        <v>566</v>
      </c>
      <c r="C10" s="94">
        <v>34434</v>
      </c>
      <c r="D10" s="232" t="s">
        <v>1668</v>
      </c>
      <c r="E10" s="143" t="s">
        <v>1665</v>
      </c>
      <c r="F10" s="95">
        <v>1591</v>
      </c>
      <c r="G10" s="209"/>
      <c r="H10" s="21"/>
      <c r="I10" s="57">
        <v>3</v>
      </c>
      <c r="J10" s="172" t="s">
        <v>495</v>
      </c>
      <c r="K10" s="209">
        <v>861</v>
      </c>
      <c r="L10" s="94">
        <v>33487</v>
      </c>
      <c r="M10" s="173" t="s">
        <v>1990</v>
      </c>
      <c r="N10" s="173" t="s">
        <v>1986</v>
      </c>
      <c r="O10" s="95" t="s">
        <v>2425</v>
      </c>
      <c r="P10" s="230"/>
      <c r="T10" s="189">
        <v>1178</v>
      </c>
      <c r="U10" s="190">
        <v>91</v>
      </c>
    </row>
    <row r="11" spans="1:21" s="18" customFormat="1" ht="39.75" customHeight="1">
      <c r="A11" s="57">
        <v>4</v>
      </c>
      <c r="B11" s="231">
        <v>784</v>
      </c>
      <c r="C11" s="94">
        <v>35226</v>
      </c>
      <c r="D11" s="232" t="s">
        <v>1891</v>
      </c>
      <c r="E11" s="143" t="s">
        <v>1887</v>
      </c>
      <c r="F11" s="95">
        <v>1663</v>
      </c>
      <c r="G11" s="209"/>
      <c r="H11" s="21"/>
      <c r="I11" s="57">
        <v>4</v>
      </c>
      <c r="J11" s="172" t="s">
        <v>496</v>
      </c>
      <c r="K11" s="209">
        <v>666</v>
      </c>
      <c r="L11" s="94">
        <v>34941</v>
      </c>
      <c r="M11" s="173" t="s">
        <v>1760</v>
      </c>
      <c r="N11" s="173" t="s">
        <v>1756</v>
      </c>
      <c r="O11" s="95">
        <v>2013</v>
      </c>
      <c r="P11" s="230">
        <v>3</v>
      </c>
      <c r="T11" s="189">
        <v>1180</v>
      </c>
      <c r="U11" s="190">
        <v>90</v>
      </c>
    </row>
    <row r="12" spans="1:21" s="18" customFormat="1" ht="39.75" customHeight="1">
      <c r="A12" s="57">
        <v>5</v>
      </c>
      <c r="B12" s="231">
        <v>713</v>
      </c>
      <c r="C12" s="94">
        <v>35163</v>
      </c>
      <c r="D12" s="232" t="s">
        <v>1820</v>
      </c>
      <c r="E12" s="143" t="s">
        <v>1816</v>
      </c>
      <c r="F12" s="95">
        <v>1702</v>
      </c>
      <c r="G12" s="209"/>
      <c r="H12" s="21"/>
      <c r="I12" s="57">
        <v>5</v>
      </c>
      <c r="J12" s="172" t="s">
        <v>497</v>
      </c>
      <c r="K12" s="209">
        <v>620</v>
      </c>
      <c r="L12" s="94">
        <v>34097</v>
      </c>
      <c r="M12" s="173" t="s">
        <v>1724</v>
      </c>
      <c r="N12" s="173" t="s">
        <v>1719</v>
      </c>
      <c r="O12" s="95">
        <v>1822</v>
      </c>
      <c r="P12" s="230">
        <v>2</v>
      </c>
      <c r="T12" s="189">
        <v>1182</v>
      </c>
      <c r="U12" s="190">
        <v>89</v>
      </c>
    </row>
    <row r="13" spans="1:21" s="18" customFormat="1" ht="39.75" customHeight="1">
      <c r="A13" s="57">
        <v>6</v>
      </c>
      <c r="B13" s="231">
        <v>757</v>
      </c>
      <c r="C13" s="94">
        <v>34427</v>
      </c>
      <c r="D13" s="232" t="s">
        <v>1863</v>
      </c>
      <c r="E13" s="143" t="s">
        <v>1858</v>
      </c>
      <c r="F13" s="95">
        <v>1726</v>
      </c>
      <c r="G13" s="209"/>
      <c r="H13" s="21"/>
      <c r="I13" s="57">
        <v>6</v>
      </c>
      <c r="J13" s="172" t="s">
        <v>498</v>
      </c>
      <c r="K13" s="209" t="s">
        <v>1705</v>
      </c>
      <c r="L13" s="94" t="s">
        <v>1705</v>
      </c>
      <c r="M13" s="173" t="s">
        <v>1705</v>
      </c>
      <c r="N13" s="173" t="s">
        <v>1705</v>
      </c>
      <c r="O13" s="95"/>
      <c r="P13" s="230"/>
      <c r="T13" s="189">
        <v>1184</v>
      </c>
      <c r="U13" s="190">
        <v>88</v>
      </c>
    </row>
    <row r="14" spans="1:21" s="18" customFormat="1" ht="39.75" customHeight="1">
      <c r="A14" s="57">
        <v>7</v>
      </c>
      <c r="B14" s="231">
        <v>529</v>
      </c>
      <c r="C14" s="94">
        <v>33971</v>
      </c>
      <c r="D14" s="232" t="s">
        <v>2046</v>
      </c>
      <c r="E14" s="143" t="s">
        <v>2040</v>
      </c>
      <c r="F14" s="95">
        <v>1818</v>
      </c>
      <c r="G14" s="209"/>
      <c r="H14" s="21"/>
      <c r="I14" s="201" t="s">
        <v>16</v>
      </c>
      <c r="J14" s="202"/>
      <c r="K14" s="202"/>
      <c r="L14" s="202"/>
      <c r="M14" s="205" t="s">
        <v>348</v>
      </c>
      <c r="N14" s="206" t="s">
        <v>2308</v>
      </c>
      <c r="O14" s="202"/>
      <c r="P14" s="203"/>
      <c r="T14" s="189">
        <v>1190</v>
      </c>
      <c r="U14" s="190">
        <v>85</v>
      </c>
    </row>
    <row r="15" spans="1:21" s="18" customFormat="1" ht="39.75" customHeight="1">
      <c r="A15" s="57">
        <v>8</v>
      </c>
      <c r="B15" s="231">
        <v>620</v>
      </c>
      <c r="C15" s="94">
        <v>34097</v>
      </c>
      <c r="D15" s="232" t="s">
        <v>1724</v>
      </c>
      <c r="E15" s="143" t="s">
        <v>1719</v>
      </c>
      <c r="F15" s="95">
        <v>1822</v>
      </c>
      <c r="G15" s="209"/>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v>679</v>
      </c>
      <c r="C16" s="94">
        <v>0</v>
      </c>
      <c r="D16" s="232" t="s">
        <v>1778</v>
      </c>
      <c r="E16" s="143" t="s">
        <v>1772</v>
      </c>
      <c r="F16" s="95">
        <v>1832</v>
      </c>
      <c r="G16" s="209"/>
      <c r="H16" s="21"/>
      <c r="I16" s="57">
        <v>1</v>
      </c>
      <c r="J16" s="172" t="s">
        <v>499</v>
      </c>
      <c r="K16" s="209" t="s">
        <v>1705</v>
      </c>
      <c r="L16" s="94" t="s">
        <v>1705</v>
      </c>
      <c r="M16" s="173" t="s">
        <v>1705</v>
      </c>
      <c r="N16" s="173" t="s">
        <v>1705</v>
      </c>
      <c r="O16" s="95"/>
      <c r="P16" s="230"/>
      <c r="T16" s="189">
        <v>1194</v>
      </c>
      <c r="U16" s="190">
        <v>83</v>
      </c>
    </row>
    <row r="17" spans="1:21" s="18" customFormat="1" ht="39.75" customHeight="1">
      <c r="A17" s="57">
        <v>10</v>
      </c>
      <c r="B17" s="231">
        <v>732</v>
      </c>
      <c r="C17" s="94">
        <v>34727</v>
      </c>
      <c r="D17" s="232" t="s">
        <v>1836</v>
      </c>
      <c r="E17" s="143" t="s">
        <v>1832</v>
      </c>
      <c r="F17" s="95">
        <v>1913</v>
      </c>
      <c r="G17" s="209"/>
      <c r="H17" s="21"/>
      <c r="I17" s="57">
        <v>2</v>
      </c>
      <c r="J17" s="172" t="s">
        <v>500</v>
      </c>
      <c r="K17" s="209">
        <v>765</v>
      </c>
      <c r="L17" s="94">
        <v>32324</v>
      </c>
      <c r="M17" s="173" t="s">
        <v>1875</v>
      </c>
      <c r="N17" s="173" t="s">
        <v>1874</v>
      </c>
      <c r="O17" s="95">
        <v>2058</v>
      </c>
      <c r="P17" s="230">
        <v>4</v>
      </c>
      <c r="T17" s="189">
        <v>1196</v>
      </c>
      <c r="U17" s="190">
        <v>82</v>
      </c>
    </row>
    <row r="18" spans="1:21" s="18" customFormat="1" ht="39.75" customHeight="1">
      <c r="A18" s="57">
        <v>11</v>
      </c>
      <c r="B18" s="231">
        <v>639</v>
      </c>
      <c r="C18" s="94">
        <v>32750</v>
      </c>
      <c r="D18" s="232" t="s">
        <v>1735</v>
      </c>
      <c r="E18" s="143" t="s">
        <v>1732</v>
      </c>
      <c r="F18" s="95">
        <v>1955</v>
      </c>
      <c r="G18" s="209"/>
      <c r="H18" s="21"/>
      <c r="I18" s="57">
        <v>3</v>
      </c>
      <c r="J18" s="172" t="s">
        <v>501</v>
      </c>
      <c r="K18" s="209">
        <v>799</v>
      </c>
      <c r="L18" s="94">
        <v>34795</v>
      </c>
      <c r="M18" s="173" t="s">
        <v>1907</v>
      </c>
      <c r="N18" s="173" t="s">
        <v>1903</v>
      </c>
      <c r="O18" s="95">
        <v>2038</v>
      </c>
      <c r="P18" s="230">
        <v>3</v>
      </c>
      <c r="T18" s="189">
        <v>1198</v>
      </c>
      <c r="U18" s="190">
        <v>81</v>
      </c>
    </row>
    <row r="19" spans="1:21" s="18" customFormat="1" ht="39.75" customHeight="1">
      <c r="A19" s="57">
        <v>12</v>
      </c>
      <c r="B19" s="231">
        <v>807</v>
      </c>
      <c r="C19" s="94" t="s">
        <v>1925</v>
      </c>
      <c r="D19" s="232" t="s">
        <v>1926</v>
      </c>
      <c r="E19" s="143" t="s">
        <v>1918</v>
      </c>
      <c r="F19" s="95">
        <v>2002</v>
      </c>
      <c r="G19" s="209"/>
      <c r="H19" s="21"/>
      <c r="I19" s="57">
        <v>4</v>
      </c>
      <c r="J19" s="172" t="s">
        <v>502</v>
      </c>
      <c r="K19" s="209">
        <v>679</v>
      </c>
      <c r="L19" s="94">
        <v>0</v>
      </c>
      <c r="M19" s="173" t="s">
        <v>1778</v>
      </c>
      <c r="N19" s="173" t="s">
        <v>1772</v>
      </c>
      <c r="O19" s="95">
        <v>1832</v>
      </c>
      <c r="P19" s="230">
        <v>2</v>
      </c>
      <c r="T19" s="189">
        <v>1200</v>
      </c>
      <c r="U19" s="190">
        <v>80</v>
      </c>
    </row>
    <row r="20" spans="1:21" s="18" customFormat="1" ht="39.75" customHeight="1">
      <c r="A20" s="57">
        <v>13</v>
      </c>
      <c r="B20" s="231">
        <v>666</v>
      </c>
      <c r="C20" s="94">
        <v>34941</v>
      </c>
      <c r="D20" s="232" t="s">
        <v>1760</v>
      </c>
      <c r="E20" s="143" t="s">
        <v>1756</v>
      </c>
      <c r="F20" s="95">
        <v>2013</v>
      </c>
      <c r="G20" s="209"/>
      <c r="H20" s="21"/>
      <c r="I20" s="57">
        <v>5</v>
      </c>
      <c r="J20" s="172" t="s">
        <v>503</v>
      </c>
      <c r="K20" s="209">
        <v>501</v>
      </c>
      <c r="L20" s="94">
        <v>33348</v>
      </c>
      <c r="M20" s="173" t="s">
        <v>2033</v>
      </c>
      <c r="N20" s="173" t="s">
        <v>2029</v>
      </c>
      <c r="O20" s="95" t="s">
        <v>2255</v>
      </c>
      <c r="P20" s="230"/>
      <c r="T20" s="189">
        <v>1202</v>
      </c>
      <c r="U20" s="190">
        <v>79</v>
      </c>
    </row>
    <row r="21" spans="1:21" s="18" customFormat="1" ht="39.75" customHeight="1">
      <c r="A21" s="57">
        <v>14</v>
      </c>
      <c r="B21" s="231">
        <v>799</v>
      </c>
      <c r="C21" s="94">
        <v>34795</v>
      </c>
      <c r="D21" s="232" t="s">
        <v>1907</v>
      </c>
      <c r="E21" s="143" t="s">
        <v>1903</v>
      </c>
      <c r="F21" s="95">
        <v>2038</v>
      </c>
      <c r="G21" s="209"/>
      <c r="H21" s="21"/>
      <c r="I21" s="57">
        <v>6</v>
      </c>
      <c r="J21" s="172" t="s">
        <v>504</v>
      </c>
      <c r="K21" s="209">
        <v>878</v>
      </c>
      <c r="L21" s="94" t="s">
        <v>2009</v>
      </c>
      <c r="M21" s="173" t="s">
        <v>1329</v>
      </c>
      <c r="N21" s="173" t="s">
        <v>1999</v>
      </c>
      <c r="O21" s="95">
        <v>1457</v>
      </c>
      <c r="P21" s="230">
        <v>1</v>
      </c>
      <c r="T21" s="189">
        <v>1204</v>
      </c>
      <c r="U21" s="190">
        <v>78</v>
      </c>
    </row>
    <row r="22" spans="1:21" s="18" customFormat="1" ht="39.75" customHeight="1">
      <c r="A22" s="57">
        <v>15</v>
      </c>
      <c r="B22" s="231">
        <v>765</v>
      </c>
      <c r="C22" s="94">
        <v>32324</v>
      </c>
      <c r="D22" s="232" t="s">
        <v>1875</v>
      </c>
      <c r="E22" s="143" t="s">
        <v>1874</v>
      </c>
      <c r="F22" s="95">
        <v>2058</v>
      </c>
      <c r="G22" s="209"/>
      <c r="H22" s="21"/>
      <c r="I22" s="201" t="s">
        <v>17</v>
      </c>
      <c r="J22" s="202"/>
      <c r="K22" s="202"/>
      <c r="L22" s="202"/>
      <c r="M22" s="205" t="s">
        <v>348</v>
      </c>
      <c r="N22" s="206" t="s">
        <v>2285</v>
      </c>
      <c r="O22" s="202"/>
      <c r="P22" s="203"/>
      <c r="T22" s="189">
        <v>1210</v>
      </c>
      <c r="U22" s="190">
        <v>75</v>
      </c>
    </row>
    <row r="23" spans="1:21" s="18" customFormat="1" ht="39.75" customHeight="1">
      <c r="A23" s="57">
        <v>16</v>
      </c>
      <c r="B23" s="231">
        <v>560</v>
      </c>
      <c r="C23" s="94">
        <v>35081</v>
      </c>
      <c r="D23" s="232" t="s">
        <v>1652</v>
      </c>
      <c r="E23" s="143" t="s">
        <v>1648</v>
      </c>
      <c r="F23" s="95">
        <v>2194</v>
      </c>
      <c r="G23" s="209"/>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17</v>
      </c>
      <c r="B24" s="231">
        <v>650</v>
      </c>
      <c r="C24" s="94">
        <v>34151</v>
      </c>
      <c r="D24" s="232" t="s">
        <v>1749</v>
      </c>
      <c r="E24" s="143" t="s">
        <v>1744</v>
      </c>
      <c r="F24" s="95">
        <v>2238</v>
      </c>
      <c r="G24" s="209"/>
      <c r="H24" s="21"/>
      <c r="I24" s="57">
        <v>1</v>
      </c>
      <c r="J24" s="172" t="s">
        <v>536</v>
      </c>
      <c r="K24" s="209">
        <v>713</v>
      </c>
      <c r="L24" s="94">
        <v>35163</v>
      </c>
      <c r="M24" s="173" t="s">
        <v>1820</v>
      </c>
      <c r="N24" s="173" t="s">
        <v>1816</v>
      </c>
      <c r="O24" s="95">
        <v>1702</v>
      </c>
      <c r="P24" s="230">
        <v>2</v>
      </c>
      <c r="T24" s="189">
        <v>1216</v>
      </c>
      <c r="U24" s="190">
        <v>73</v>
      </c>
    </row>
    <row r="25" spans="1:21" s="18" customFormat="1" ht="39.75" customHeight="1">
      <c r="A25" s="57">
        <v>18</v>
      </c>
      <c r="B25" s="231">
        <v>850</v>
      </c>
      <c r="C25" s="94">
        <v>34017</v>
      </c>
      <c r="D25" s="232" t="s">
        <v>1978</v>
      </c>
      <c r="E25" s="143" t="s">
        <v>1973</v>
      </c>
      <c r="F25" s="95">
        <v>2318</v>
      </c>
      <c r="G25" s="209"/>
      <c r="H25" s="21"/>
      <c r="I25" s="57">
        <v>2</v>
      </c>
      <c r="J25" s="172" t="s">
        <v>537</v>
      </c>
      <c r="K25" s="209">
        <v>827</v>
      </c>
      <c r="L25" s="94">
        <v>0</v>
      </c>
      <c r="M25" s="173" t="s">
        <v>1957</v>
      </c>
      <c r="N25" s="173" t="s">
        <v>1955</v>
      </c>
      <c r="O25" s="95" t="s">
        <v>2255</v>
      </c>
      <c r="P25" s="230"/>
      <c r="T25" s="189">
        <v>1219</v>
      </c>
      <c r="U25" s="190">
        <v>72</v>
      </c>
    </row>
    <row r="26" spans="1:21" s="18" customFormat="1" ht="39.75" customHeight="1">
      <c r="A26" s="57" t="s">
        <v>2241</v>
      </c>
      <c r="B26" s="231">
        <v>861</v>
      </c>
      <c r="C26" s="94">
        <v>33487</v>
      </c>
      <c r="D26" s="232" t="s">
        <v>1990</v>
      </c>
      <c r="E26" s="143" t="s">
        <v>1986</v>
      </c>
      <c r="F26" s="95" t="s">
        <v>2425</v>
      </c>
      <c r="G26" s="209"/>
      <c r="H26" s="21"/>
      <c r="I26" s="57">
        <v>3</v>
      </c>
      <c r="J26" s="172" t="s">
        <v>538</v>
      </c>
      <c r="K26" s="209">
        <v>705</v>
      </c>
      <c r="L26" s="94">
        <v>33744</v>
      </c>
      <c r="M26" s="173" t="s">
        <v>1799</v>
      </c>
      <c r="N26" s="173" t="s">
        <v>1795</v>
      </c>
      <c r="O26" s="95" t="s">
        <v>2255</v>
      </c>
      <c r="P26" s="230"/>
      <c r="T26" s="189">
        <v>1222</v>
      </c>
      <c r="U26" s="190">
        <v>71</v>
      </c>
    </row>
    <row r="27" spans="1:21" s="18" customFormat="1" ht="39.75" customHeight="1">
      <c r="A27" s="57" t="s">
        <v>2241</v>
      </c>
      <c r="B27" s="231">
        <v>501</v>
      </c>
      <c r="C27" s="94">
        <v>33348</v>
      </c>
      <c r="D27" s="232" t="s">
        <v>2033</v>
      </c>
      <c r="E27" s="143" t="s">
        <v>2029</v>
      </c>
      <c r="F27" s="95" t="s">
        <v>2255</v>
      </c>
      <c r="G27" s="209"/>
      <c r="H27" s="21"/>
      <c r="I27" s="57">
        <v>4</v>
      </c>
      <c r="J27" s="172" t="s">
        <v>539</v>
      </c>
      <c r="K27" s="209">
        <v>732</v>
      </c>
      <c r="L27" s="94">
        <v>34727</v>
      </c>
      <c r="M27" s="173" t="s">
        <v>1836</v>
      </c>
      <c r="N27" s="173" t="s">
        <v>1832</v>
      </c>
      <c r="O27" s="95">
        <v>1913</v>
      </c>
      <c r="P27" s="230">
        <v>4</v>
      </c>
      <c r="T27" s="189">
        <v>1225</v>
      </c>
      <c r="U27" s="190">
        <v>70</v>
      </c>
    </row>
    <row r="28" spans="1:21" s="18" customFormat="1" ht="39.75" customHeight="1">
      <c r="A28" s="57" t="s">
        <v>2241</v>
      </c>
      <c r="B28" s="231">
        <v>827</v>
      </c>
      <c r="C28" s="94">
        <v>0</v>
      </c>
      <c r="D28" s="232" t="s">
        <v>1957</v>
      </c>
      <c r="E28" s="143" t="s">
        <v>1955</v>
      </c>
      <c r="F28" s="95" t="s">
        <v>2255</v>
      </c>
      <c r="G28" s="209"/>
      <c r="H28" s="21"/>
      <c r="I28" s="57">
        <v>5</v>
      </c>
      <c r="J28" s="172" t="s">
        <v>540</v>
      </c>
      <c r="K28" s="209">
        <v>529</v>
      </c>
      <c r="L28" s="94">
        <v>33971</v>
      </c>
      <c r="M28" s="173" t="s">
        <v>2046</v>
      </c>
      <c r="N28" s="173" t="s">
        <v>2040</v>
      </c>
      <c r="O28" s="95">
        <v>1818</v>
      </c>
      <c r="P28" s="230">
        <v>3</v>
      </c>
      <c r="T28" s="189">
        <v>1228</v>
      </c>
      <c r="U28" s="190">
        <v>69</v>
      </c>
    </row>
    <row r="29" spans="1:21" s="18" customFormat="1" ht="39.75" customHeight="1">
      <c r="A29" s="57" t="s">
        <v>2241</v>
      </c>
      <c r="B29" s="231">
        <v>705</v>
      </c>
      <c r="C29" s="94">
        <v>33744</v>
      </c>
      <c r="D29" s="232" t="s">
        <v>1799</v>
      </c>
      <c r="E29" s="143" t="s">
        <v>1795</v>
      </c>
      <c r="F29" s="95" t="s">
        <v>2255</v>
      </c>
      <c r="G29" s="209"/>
      <c r="H29" s="21"/>
      <c r="I29" s="57">
        <v>6</v>
      </c>
      <c r="J29" s="172" t="s">
        <v>541</v>
      </c>
      <c r="K29" s="209">
        <v>566</v>
      </c>
      <c r="L29" s="94">
        <v>34434</v>
      </c>
      <c r="M29" s="173" t="s">
        <v>1668</v>
      </c>
      <c r="N29" s="173" t="s">
        <v>1665</v>
      </c>
      <c r="O29" s="95">
        <v>1591</v>
      </c>
      <c r="P29" s="230">
        <v>1</v>
      </c>
      <c r="T29" s="189">
        <v>1231</v>
      </c>
      <c r="U29" s="190">
        <v>68</v>
      </c>
    </row>
    <row r="30" spans="1:21" s="18" customFormat="1" ht="39.75" customHeight="1">
      <c r="A30" s="57" t="s">
        <v>2241</v>
      </c>
      <c r="B30" s="231">
        <v>880</v>
      </c>
      <c r="C30" s="94">
        <v>32046</v>
      </c>
      <c r="D30" s="232" t="s">
        <v>2011</v>
      </c>
      <c r="E30" s="342" t="s">
        <v>2082</v>
      </c>
      <c r="F30" s="95" t="s">
        <v>2255</v>
      </c>
      <c r="G30" s="209"/>
      <c r="H30" s="21"/>
      <c r="I30" s="201" t="s">
        <v>512</v>
      </c>
      <c r="J30" s="202"/>
      <c r="K30" s="202"/>
      <c r="L30" s="202"/>
      <c r="M30" s="205" t="s">
        <v>348</v>
      </c>
      <c r="N30" s="206" t="s">
        <v>2329</v>
      </c>
      <c r="O30" s="202"/>
      <c r="P30" s="203"/>
      <c r="T30" s="189">
        <v>1210</v>
      </c>
      <c r="U30" s="190">
        <v>75</v>
      </c>
    </row>
    <row r="31" spans="1:21" s="18" customFormat="1" ht="39.75" customHeight="1">
      <c r="A31" s="57" t="s">
        <v>2241</v>
      </c>
      <c r="B31" s="231">
        <v>694</v>
      </c>
      <c r="C31" s="94">
        <v>0</v>
      </c>
      <c r="D31" s="232" t="s">
        <v>1790</v>
      </c>
      <c r="E31" s="143" t="s">
        <v>1784</v>
      </c>
      <c r="F31" s="95" t="s">
        <v>2255</v>
      </c>
      <c r="G31" s="209"/>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c r="B32" s="231"/>
      <c r="C32" s="94"/>
      <c r="D32" s="232"/>
      <c r="E32" s="143"/>
      <c r="F32" s="95"/>
      <c r="G32" s="209"/>
      <c r="H32" s="21"/>
      <c r="I32" s="57">
        <v>1</v>
      </c>
      <c r="J32" s="172" t="s">
        <v>542</v>
      </c>
      <c r="K32" s="209">
        <v>807</v>
      </c>
      <c r="L32" s="94" t="s">
        <v>1925</v>
      </c>
      <c r="M32" s="173" t="s">
        <v>1926</v>
      </c>
      <c r="N32" s="173" t="s">
        <v>1918</v>
      </c>
      <c r="O32" s="95">
        <v>2002</v>
      </c>
      <c r="P32" s="230">
        <v>2</v>
      </c>
      <c r="T32" s="189">
        <v>1216</v>
      </c>
      <c r="U32" s="190">
        <v>73</v>
      </c>
    </row>
    <row r="33" spans="1:21" s="18" customFormat="1" ht="39.75" customHeight="1">
      <c r="A33" s="57"/>
      <c r="B33" s="231"/>
      <c r="C33" s="94"/>
      <c r="D33" s="232"/>
      <c r="E33" s="143"/>
      <c r="F33" s="95"/>
      <c r="G33" s="209"/>
      <c r="H33" s="21"/>
      <c r="I33" s="57">
        <v>2</v>
      </c>
      <c r="J33" s="172" t="s">
        <v>543</v>
      </c>
      <c r="K33" s="209">
        <v>639</v>
      </c>
      <c r="L33" s="94">
        <v>32750</v>
      </c>
      <c r="M33" s="173" t="s">
        <v>1735</v>
      </c>
      <c r="N33" s="173" t="s">
        <v>1732</v>
      </c>
      <c r="O33" s="95">
        <v>1955</v>
      </c>
      <c r="P33" s="230">
        <v>1</v>
      </c>
      <c r="T33" s="189">
        <v>1219</v>
      </c>
      <c r="U33" s="190">
        <v>72</v>
      </c>
    </row>
    <row r="34" spans="1:21" s="18" customFormat="1" ht="39.75" customHeight="1">
      <c r="A34" s="57"/>
      <c r="B34" s="231"/>
      <c r="C34" s="94"/>
      <c r="D34" s="232"/>
      <c r="E34" s="143"/>
      <c r="F34" s="95"/>
      <c r="G34" s="209"/>
      <c r="H34" s="21"/>
      <c r="I34" s="57">
        <v>3</v>
      </c>
      <c r="J34" s="172" t="s">
        <v>544</v>
      </c>
      <c r="K34" s="209">
        <v>880</v>
      </c>
      <c r="L34" s="94">
        <v>32046</v>
      </c>
      <c r="M34" s="173" t="s">
        <v>2011</v>
      </c>
      <c r="N34" s="173" t="s">
        <v>2082</v>
      </c>
      <c r="O34" s="95" t="s">
        <v>2255</v>
      </c>
      <c r="P34" s="230"/>
      <c r="T34" s="189">
        <v>1222</v>
      </c>
      <c r="U34" s="190">
        <v>71</v>
      </c>
    </row>
    <row r="35" spans="1:21" s="18" customFormat="1" ht="39.75" customHeight="1">
      <c r="A35" s="57"/>
      <c r="B35" s="231"/>
      <c r="C35" s="94"/>
      <c r="D35" s="232"/>
      <c r="E35" s="143"/>
      <c r="F35" s="95"/>
      <c r="G35" s="209"/>
      <c r="H35" s="21"/>
      <c r="I35" s="57">
        <v>4</v>
      </c>
      <c r="J35" s="172" t="s">
        <v>545</v>
      </c>
      <c r="K35" s="209">
        <v>560</v>
      </c>
      <c r="L35" s="94">
        <v>35081</v>
      </c>
      <c r="M35" s="173" t="s">
        <v>1652</v>
      </c>
      <c r="N35" s="173" t="s">
        <v>1648</v>
      </c>
      <c r="O35" s="95">
        <v>2194</v>
      </c>
      <c r="P35" s="230">
        <v>3</v>
      </c>
      <c r="T35" s="189">
        <v>1225</v>
      </c>
      <c r="U35" s="190">
        <v>70</v>
      </c>
    </row>
    <row r="36" spans="1:21" s="18" customFormat="1" ht="39.75" customHeight="1">
      <c r="A36" s="57"/>
      <c r="B36" s="231"/>
      <c r="C36" s="94"/>
      <c r="D36" s="232"/>
      <c r="E36" s="143"/>
      <c r="F36" s="95"/>
      <c r="G36" s="209"/>
      <c r="H36" s="21"/>
      <c r="I36" s="57">
        <v>5</v>
      </c>
      <c r="J36" s="172" t="s">
        <v>546</v>
      </c>
      <c r="K36" s="209">
        <v>694</v>
      </c>
      <c r="L36" s="94">
        <v>0</v>
      </c>
      <c r="M36" s="173" t="s">
        <v>1790</v>
      </c>
      <c r="N36" s="173" t="s">
        <v>1784</v>
      </c>
      <c r="O36" s="95" t="s">
        <v>2255</v>
      </c>
      <c r="P36" s="230"/>
      <c r="T36" s="189">
        <v>1228</v>
      </c>
      <c r="U36" s="190">
        <v>69</v>
      </c>
    </row>
    <row r="37" spans="1:21" s="18" customFormat="1" ht="39.75" customHeight="1">
      <c r="A37" s="57"/>
      <c r="B37" s="231"/>
      <c r="C37" s="94"/>
      <c r="D37" s="232"/>
      <c r="E37" s="143"/>
      <c r="F37" s="95"/>
      <c r="G37" s="209"/>
      <c r="H37" s="21"/>
      <c r="I37" s="57">
        <v>6</v>
      </c>
      <c r="J37" s="172" t="s">
        <v>547</v>
      </c>
      <c r="K37" s="209" t="s">
        <v>1705</v>
      </c>
      <c r="L37" s="94" t="s">
        <v>1705</v>
      </c>
      <c r="M37" s="173" t="s">
        <v>1705</v>
      </c>
      <c r="N37" s="173" t="s">
        <v>1705</v>
      </c>
      <c r="O37" s="95"/>
      <c r="P37" s="230"/>
      <c r="T37" s="189">
        <v>1231</v>
      </c>
      <c r="U37" s="190">
        <v>68</v>
      </c>
    </row>
    <row r="38" spans="1:21" s="18" customFormat="1" ht="39.75" customHeight="1">
      <c r="A38" s="57"/>
      <c r="B38" s="231"/>
      <c r="C38" s="94"/>
      <c r="D38" s="232"/>
      <c r="E38" s="143"/>
      <c r="F38" s="95"/>
      <c r="G38" s="209"/>
      <c r="H38" s="21"/>
      <c r="I38" s="201" t="s">
        <v>979</v>
      </c>
      <c r="J38" s="202"/>
      <c r="K38" s="202"/>
      <c r="L38" s="202"/>
      <c r="M38" s="205" t="s">
        <v>348</v>
      </c>
      <c r="N38" s="206" t="s">
        <v>2424</v>
      </c>
      <c r="O38" s="202"/>
      <c r="P38" s="203"/>
      <c r="T38" s="189">
        <v>1210</v>
      </c>
      <c r="U38" s="190">
        <v>75</v>
      </c>
    </row>
    <row r="39" spans="1:21" s="18" customFormat="1" ht="39.75" customHeight="1">
      <c r="A39" s="57"/>
      <c r="B39" s="231"/>
      <c r="C39" s="94"/>
      <c r="D39" s="232"/>
      <c r="E39" s="143"/>
      <c r="F39" s="95"/>
      <c r="G39" s="209"/>
      <c r="H39" s="21"/>
      <c r="I39" s="35" t="s">
        <v>11</v>
      </c>
      <c r="J39" s="32" t="s">
        <v>87</v>
      </c>
      <c r="K39" s="32" t="s">
        <v>86</v>
      </c>
      <c r="L39" s="33" t="s">
        <v>12</v>
      </c>
      <c r="M39" s="34" t="s">
        <v>13</v>
      </c>
      <c r="N39" s="34" t="s">
        <v>505</v>
      </c>
      <c r="O39" s="32" t="s">
        <v>14</v>
      </c>
      <c r="P39" s="32" t="s">
        <v>27</v>
      </c>
      <c r="T39" s="189">
        <v>1213</v>
      </c>
      <c r="U39" s="190">
        <v>74</v>
      </c>
    </row>
    <row r="40" spans="1:21" s="18" customFormat="1" ht="15.75" customHeight="1">
      <c r="A40" s="57"/>
      <c r="B40" s="231"/>
      <c r="C40" s="94"/>
      <c r="D40" s="232"/>
      <c r="E40" s="143"/>
      <c r="F40" s="95"/>
      <c r="G40" s="209"/>
      <c r="H40" s="21"/>
      <c r="I40" s="57">
        <v>1</v>
      </c>
      <c r="J40" s="172" t="s">
        <v>1159</v>
      </c>
      <c r="K40" s="209" t="s">
        <v>1705</v>
      </c>
      <c r="L40" s="94" t="s">
        <v>1705</v>
      </c>
      <c r="M40" s="173" t="s">
        <v>1705</v>
      </c>
      <c r="N40" s="173" t="s">
        <v>1705</v>
      </c>
      <c r="O40" s="95"/>
      <c r="P40" s="230"/>
      <c r="T40" s="189">
        <v>1216</v>
      </c>
      <c r="U40" s="190">
        <v>73</v>
      </c>
    </row>
    <row r="41" spans="1:21" s="18" customFormat="1" ht="39.75" customHeight="1">
      <c r="A41" s="57"/>
      <c r="B41" s="231"/>
      <c r="C41" s="94"/>
      <c r="D41" s="232"/>
      <c r="E41" s="143"/>
      <c r="F41" s="95"/>
      <c r="G41" s="209"/>
      <c r="H41" s="21"/>
      <c r="I41" s="57">
        <v>2</v>
      </c>
      <c r="J41" s="172" t="s">
        <v>1160</v>
      </c>
      <c r="K41" s="209">
        <v>757</v>
      </c>
      <c r="L41" s="94">
        <v>34427</v>
      </c>
      <c r="M41" s="173" t="s">
        <v>1863</v>
      </c>
      <c r="N41" s="173" t="s">
        <v>1858</v>
      </c>
      <c r="O41" s="95">
        <v>1726</v>
      </c>
      <c r="P41" s="230">
        <v>2</v>
      </c>
      <c r="T41" s="189">
        <v>1219</v>
      </c>
      <c r="U41" s="190">
        <v>72</v>
      </c>
    </row>
    <row r="42" spans="1:21" s="18" customFormat="1" ht="39.75" customHeight="1">
      <c r="A42" s="57"/>
      <c r="B42" s="231"/>
      <c r="C42" s="94"/>
      <c r="D42" s="232"/>
      <c r="E42" s="143"/>
      <c r="F42" s="95"/>
      <c r="G42" s="209"/>
      <c r="H42" s="21"/>
      <c r="I42" s="57">
        <v>3</v>
      </c>
      <c r="J42" s="172" t="s">
        <v>1161</v>
      </c>
      <c r="K42" s="209">
        <v>850</v>
      </c>
      <c r="L42" s="94">
        <v>34017</v>
      </c>
      <c r="M42" s="173" t="s">
        <v>1978</v>
      </c>
      <c r="N42" s="173" t="s">
        <v>1973</v>
      </c>
      <c r="O42" s="95">
        <v>2318</v>
      </c>
      <c r="P42" s="230">
        <v>4</v>
      </c>
      <c r="T42" s="189">
        <v>1222</v>
      </c>
      <c r="U42" s="190">
        <v>71</v>
      </c>
    </row>
    <row r="43" spans="1:21" s="18" customFormat="1" ht="39.75" customHeight="1">
      <c r="A43" s="57"/>
      <c r="B43" s="231"/>
      <c r="C43" s="94"/>
      <c r="D43" s="232"/>
      <c r="E43" s="143"/>
      <c r="F43" s="95"/>
      <c r="G43" s="209"/>
      <c r="H43" s="21"/>
      <c r="I43" s="57">
        <v>4</v>
      </c>
      <c r="J43" s="172" t="s">
        <v>1162</v>
      </c>
      <c r="K43" s="209">
        <v>596</v>
      </c>
      <c r="L43" s="94">
        <v>32699</v>
      </c>
      <c r="M43" s="173" t="s">
        <v>1681</v>
      </c>
      <c r="N43" s="173" t="s">
        <v>1677</v>
      </c>
      <c r="O43" s="95">
        <v>1465</v>
      </c>
      <c r="P43" s="230">
        <v>1</v>
      </c>
      <c r="T43" s="189">
        <v>1225</v>
      </c>
      <c r="U43" s="190">
        <v>70</v>
      </c>
    </row>
    <row r="44" spans="1:21" s="18" customFormat="1" ht="39.75" customHeight="1">
      <c r="A44" s="57"/>
      <c r="B44" s="231"/>
      <c r="C44" s="94"/>
      <c r="D44" s="232"/>
      <c r="E44" s="143"/>
      <c r="F44" s="95"/>
      <c r="G44" s="209"/>
      <c r="H44" s="21"/>
      <c r="I44" s="57">
        <v>5</v>
      </c>
      <c r="J44" s="172" t="s">
        <v>1163</v>
      </c>
      <c r="K44" s="209">
        <v>650</v>
      </c>
      <c r="L44" s="94">
        <v>34151</v>
      </c>
      <c r="M44" s="173" t="s">
        <v>1749</v>
      </c>
      <c r="N44" s="173" t="s">
        <v>1744</v>
      </c>
      <c r="O44" s="95">
        <v>2238</v>
      </c>
      <c r="P44" s="230">
        <v>3</v>
      </c>
      <c r="T44" s="189">
        <v>1228</v>
      </c>
      <c r="U44" s="190">
        <v>69</v>
      </c>
    </row>
    <row r="45" spans="1:21" s="18" customFormat="1" ht="39.75" customHeight="1">
      <c r="A45" s="57"/>
      <c r="B45" s="231"/>
      <c r="C45" s="94"/>
      <c r="D45" s="232"/>
      <c r="E45" s="143"/>
      <c r="F45" s="95"/>
      <c r="G45" s="209"/>
      <c r="H45" s="21"/>
      <c r="I45" s="57">
        <v>6</v>
      </c>
      <c r="J45" s="172" t="s">
        <v>1164</v>
      </c>
      <c r="K45" s="209" t="s">
        <v>1705</v>
      </c>
      <c r="L45" s="94" t="s">
        <v>1705</v>
      </c>
      <c r="M45" s="173" t="s">
        <v>1705</v>
      </c>
      <c r="N45" s="173" t="s">
        <v>1705</v>
      </c>
      <c r="O45" s="95"/>
      <c r="P45" s="230"/>
      <c r="T45" s="189">
        <v>1231</v>
      </c>
      <c r="U45" s="190">
        <v>68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ht="14.25" customHeight="1">
      <c r="A47" s="25" t="s">
        <v>18</v>
      </c>
      <c r="B47" s="25"/>
      <c r="C47" s="25"/>
      <c r="D47" s="42"/>
      <c r="E47" s="36" t="s">
        <v>0</v>
      </c>
      <c r="F47" s="31" t="s">
        <v>1</v>
      </c>
      <c r="G47" s="22"/>
      <c r="H47" s="26" t="s">
        <v>2</v>
      </c>
      <c r="I47" s="26"/>
      <c r="J47" s="26"/>
      <c r="K47" s="26"/>
      <c r="M47" s="38" t="s">
        <v>3</v>
      </c>
      <c r="N47" s="39" t="s">
        <v>3</v>
      </c>
      <c r="O47" s="22" t="s">
        <v>3</v>
      </c>
      <c r="P47" s="25"/>
      <c r="Q47" s="27"/>
      <c r="T47" s="189">
        <v>1280</v>
      </c>
      <c r="U47" s="190">
        <v>54</v>
      </c>
    </row>
    <row r="48" spans="1:21">
      <c r="T48" s="189">
        <v>1285</v>
      </c>
      <c r="U48" s="190">
        <v>53</v>
      </c>
    </row>
    <row r="49" spans="20:21">
      <c r="T49" s="189">
        <v>1290</v>
      </c>
      <c r="U49" s="190">
        <v>52</v>
      </c>
    </row>
    <row r="50" spans="20:21">
      <c r="T50" s="189">
        <v>1295</v>
      </c>
      <c r="U50" s="190">
        <v>51</v>
      </c>
    </row>
    <row r="51" spans="20:21">
      <c r="T51" s="189">
        <v>1300</v>
      </c>
      <c r="U51" s="190">
        <v>50</v>
      </c>
    </row>
    <row r="52" spans="20:21">
      <c r="T52" s="189">
        <v>1305</v>
      </c>
      <c r="U52" s="190">
        <v>49</v>
      </c>
    </row>
    <row r="53" spans="20:21">
      <c r="T53" s="189">
        <v>1310</v>
      </c>
      <c r="U53" s="190">
        <v>48</v>
      </c>
    </row>
    <row r="54" spans="20:21">
      <c r="T54" s="189">
        <v>1315</v>
      </c>
      <c r="U54" s="190">
        <v>47</v>
      </c>
    </row>
    <row r="55" spans="20:21">
      <c r="T55" s="189">
        <v>1320</v>
      </c>
      <c r="U55" s="190">
        <v>46</v>
      </c>
    </row>
    <row r="56" spans="20:21">
      <c r="T56" s="189">
        <v>1325</v>
      </c>
      <c r="U56" s="190">
        <v>45</v>
      </c>
    </row>
    <row r="57" spans="20:21">
      <c r="T57" s="189">
        <v>1330</v>
      </c>
      <c r="U57" s="190">
        <v>44</v>
      </c>
    </row>
    <row r="58" spans="20:21">
      <c r="T58" s="189">
        <v>1335</v>
      </c>
      <c r="U58" s="190">
        <v>43</v>
      </c>
    </row>
    <row r="59" spans="20:21">
      <c r="T59" s="189">
        <v>1340</v>
      </c>
      <c r="U59" s="190">
        <v>42</v>
      </c>
    </row>
    <row r="60" spans="20:21">
      <c r="T60" s="189">
        <v>1345</v>
      </c>
      <c r="U60" s="190">
        <v>41</v>
      </c>
    </row>
    <row r="61" spans="20:21">
      <c r="T61" s="189">
        <v>1350</v>
      </c>
      <c r="U61" s="190">
        <v>40</v>
      </c>
    </row>
    <row r="62" spans="20:21">
      <c r="T62" s="189">
        <v>1355</v>
      </c>
      <c r="U62" s="190">
        <v>39</v>
      </c>
    </row>
    <row r="63" spans="20:21">
      <c r="T63" s="189">
        <v>1365</v>
      </c>
      <c r="U63" s="190">
        <v>38</v>
      </c>
    </row>
    <row r="64" spans="20:21">
      <c r="T64" s="189">
        <v>1375</v>
      </c>
      <c r="U64" s="190">
        <v>37</v>
      </c>
    </row>
    <row r="65" spans="20:21">
      <c r="T65" s="189">
        <v>1385</v>
      </c>
      <c r="U65" s="190">
        <v>36</v>
      </c>
    </row>
    <row r="66" spans="20:21">
      <c r="T66" s="189">
        <v>1395</v>
      </c>
      <c r="U66" s="190">
        <v>35</v>
      </c>
    </row>
    <row r="67" spans="20:21">
      <c r="T67" s="189">
        <v>1405</v>
      </c>
      <c r="U67" s="190">
        <v>34</v>
      </c>
    </row>
    <row r="68" spans="20:21">
      <c r="T68" s="189">
        <v>1415</v>
      </c>
      <c r="U68" s="190">
        <v>33</v>
      </c>
    </row>
    <row r="69" spans="20:21">
      <c r="T69" s="189">
        <v>1425</v>
      </c>
      <c r="U69" s="190">
        <v>32</v>
      </c>
    </row>
    <row r="70" spans="20:21">
      <c r="T70" s="189">
        <v>1435</v>
      </c>
      <c r="U70" s="190">
        <v>31</v>
      </c>
    </row>
    <row r="71" spans="20:21">
      <c r="T71" s="189">
        <v>1445</v>
      </c>
      <c r="U71" s="190">
        <v>30</v>
      </c>
    </row>
    <row r="72" spans="20:21">
      <c r="T72" s="189">
        <v>1455</v>
      </c>
      <c r="U72" s="190">
        <v>29</v>
      </c>
    </row>
    <row r="73" spans="20:21">
      <c r="T73" s="189">
        <v>1465</v>
      </c>
      <c r="U73" s="190">
        <v>28</v>
      </c>
    </row>
    <row r="74" spans="20:21">
      <c r="T74" s="189">
        <v>1475</v>
      </c>
      <c r="U74" s="190">
        <v>27</v>
      </c>
    </row>
    <row r="75" spans="20:21">
      <c r="T75" s="189">
        <v>1485</v>
      </c>
      <c r="U75" s="190">
        <v>26</v>
      </c>
    </row>
    <row r="76" spans="20:21">
      <c r="T76" s="189">
        <v>1495</v>
      </c>
      <c r="U76" s="190">
        <v>25</v>
      </c>
    </row>
    <row r="77" spans="20:21">
      <c r="T77" s="189">
        <v>1505</v>
      </c>
      <c r="U77" s="190">
        <v>24</v>
      </c>
    </row>
    <row r="78" spans="20:21">
      <c r="T78" s="189">
        <v>1515</v>
      </c>
      <c r="U78" s="190">
        <v>23</v>
      </c>
    </row>
    <row r="79" spans="20:21">
      <c r="T79" s="189">
        <v>1525</v>
      </c>
      <c r="U79" s="190">
        <v>22</v>
      </c>
    </row>
    <row r="80" spans="20:21">
      <c r="T80" s="189">
        <v>1535</v>
      </c>
      <c r="U80" s="190">
        <v>21</v>
      </c>
    </row>
    <row r="81" spans="20:21">
      <c r="T81" s="189">
        <v>1545</v>
      </c>
      <c r="U81" s="190">
        <v>20</v>
      </c>
    </row>
    <row r="82" spans="20:21">
      <c r="T82" s="189">
        <v>1555</v>
      </c>
      <c r="U82" s="190">
        <v>19</v>
      </c>
    </row>
    <row r="83" spans="20:21">
      <c r="T83" s="189">
        <v>1565</v>
      </c>
      <c r="U83" s="190">
        <v>18</v>
      </c>
    </row>
    <row r="84" spans="20:21">
      <c r="T84" s="189">
        <v>1575</v>
      </c>
      <c r="U84" s="190">
        <v>17</v>
      </c>
    </row>
    <row r="85" spans="20:21">
      <c r="T85" s="189">
        <v>1585</v>
      </c>
      <c r="U85" s="190">
        <v>16</v>
      </c>
    </row>
    <row r="86" spans="20:21">
      <c r="T86" s="189">
        <v>1595</v>
      </c>
      <c r="U86" s="190">
        <v>15</v>
      </c>
    </row>
    <row r="87" spans="20:21">
      <c r="T87" s="189">
        <v>1605</v>
      </c>
      <c r="U87" s="190">
        <v>14</v>
      </c>
    </row>
    <row r="88" spans="20:21">
      <c r="T88" s="189">
        <v>1615</v>
      </c>
      <c r="U88" s="190">
        <v>13</v>
      </c>
    </row>
    <row r="89" spans="20:21">
      <c r="T89" s="189">
        <v>1625</v>
      </c>
      <c r="U89" s="190">
        <v>12</v>
      </c>
    </row>
    <row r="90" spans="20:21">
      <c r="T90" s="189">
        <v>1645</v>
      </c>
      <c r="U90" s="190">
        <v>11</v>
      </c>
    </row>
    <row r="91" spans="20:21">
      <c r="T91" s="189">
        <v>1665</v>
      </c>
      <c r="U91" s="190">
        <v>10</v>
      </c>
    </row>
    <row r="92" spans="20:21">
      <c r="T92" s="189">
        <v>1685</v>
      </c>
      <c r="U92" s="190">
        <v>9</v>
      </c>
    </row>
    <row r="93" spans="20:21">
      <c r="T93" s="189">
        <v>1705</v>
      </c>
      <c r="U93" s="190">
        <v>8</v>
      </c>
    </row>
    <row r="94" spans="20:21">
      <c r="T94" s="189">
        <v>1725</v>
      </c>
      <c r="U94" s="190">
        <v>7</v>
      </c>
    </row>
    <row r="95" spans="20:21">
      <c r="T95" s="189">
        <v>1745</v>
      </c>
      <c r="U95" s="190">
        <v>6</v>
      </c>
    </row>
    <row r="96" spans="20:21">
      <c r="T96" s="189">
        <v>1765</v>
      </c>
      <c r="U96" s="190">
        <v>5</v>
      </c>
    </row>
    <row r="97" spans="20:21">
      <c r="T97" s="189">
        <v>1785</v>
      </c>
      <c r="U97" s="190">
        <v>4</v>
      </c>
    </row>
    <row r="98" spans="20:21">
      <c r="T98" s="189">
        <v>1805</v>
      </c>
      <c r="U98" s="190">
        <v>3</v>
      </c>
    </row>
    <row r="99" spans="20:21">
      <c r="T99" s="189">
        <v>1825</v>
      </c>
      <c r="U99" s="190">
        <v>2</v>
      </c>
    </row>
    <row r="100" spans="20:21">
      <c r="T100" s="189">
        <v>1845</v>
      </c>
      <c r="U100" s="190">
        <v>1</v>
      </c>
    </row>
  </sheetData>
  <mergeCells count="19">
    <mergeCell ref="A46:P46"/>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46">
    <cfRule type="cellIs" dxfId="22" priority="2" stopIfTrue="1" operator="between">
      <formula>1400</formula>
      <formula>1422</formula>
    </cfRule>
  </conditionalFormatting>
  <conditionalFormatting sqref="E46">
    <cfRule type="duplicateValues" dxfId="21" priority="1" stopIfTrue="1"/>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57.xml><?xml version="1.0" encoding="utf-8"?>
<worksheet xmlns="http://schemas.openxmlformats.org/spreadsheetml/2006/main" xmlns:r="http://schemas.openxmlformats.org/officeDocument/2006/relationships">
  <sheetPr>
    <tabColor theme="9" tint="-0.249977111117893"/>
  </sheetPr>
  <dimension ref="A1:U100"/>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6.85546875" style="20" bestFit="1" customWidth="1"/>
    <col min="4" max="4" width="20.85546875" style="37" customWidth="1"/>
    <col min="5" max="5" width="37.7109375" style="37" bestFit="1" customWidth="1"/>
    <col min="6" max="6" width="9.28515625" style="20" customWidth="1"/>
    <col min="7" max="7" width="7.5703125" style="23" customWidth="1"/>
    <col min="8" max="8" width="2.140625" style="20" customWidth="1"/>
    <col min="9" max="9" width="4.42578125" style="22" customWidth="1"/>
    <col min="10" max="10" width="15.85546875" style="22" hidden="1" customWidth="1"/>
    <col min="11" max="11" width="9.140625" style="22" bestFit="1" customWidth="1"/>
    <col min="12" max="12" width="16.85546875" style="24" bestFit="1" customWidth="1"/>
    <col min="13" max="13" width="26.85546875" style="40" customWidth="1"/>
    <col min="14" max="14" width="30.71093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32.25" customHeight="1">
      <c r="A3" s="589" t="s">
        <v>100</v>
      </c>
      <c r="B3" s="589"/>
      <c r="C3" s="589"/>
      <c r="D3" s="590" t="s">
        <v>2399</v>
      </c>
      <c r="E3" s="590"/>
      <c r="F3" s="591" t="s">
        <v>514</v>
      </c>
      <c r="G3" s="591"/>
      <c r="H3" s="607" t="s">
        <v>1272</v>
      </c>
      <c r="I3" s="592"/>
      <c r="J3" s="592"/>
      <c r="K3" s="592"/>
      <c r="L3" s="592"/>
      <c r="M3" s="497" t="s">
        <v>513</v>
      </c>
      <c r="N3" s="593" t="s">
        <v>1299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2234</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504" customFormat="1" ht="79.5" customHeight="1">
      <c r="A8" s="233">
        <v>1</v>
      </c>
      <c r="B8" s="499">
        <v>878</v>
      </c>
      <c r="C8" s="500" t="s">
        <v>2009</v>
      </c>
      <c r="D8" s="501" t="s">
        <v>1329</v>
      </c>
      <c r="E8" s="236" t="s">
        <v>1999</v>
      </c>
      <c r="F8" s="502">
        <v>1447</v>
      </c>
      <c r="G8" s="503"/>
      <c r="I8" s="233">
        <v>1</v>
      </c>
      <c r="J8" s="141" t="s">
        <v>497</v>
      </c>
      <c r="K8" s="503">
        <v>639</v>
      </c>
      <c r="L8" s="500">
        <v>32750</v>
      </c>
      <c r="M8" s="505" t="s">
        <v>1735</v>
      </c>
      <c r="N8" s="505" t="s">
        <v>1732</v>
      </c>
      <c r="O8" s="502">
        <v>2019</v>
      </c>
      <c r="P8" s="506">
        <v>6</v>
      </c>
      <c r="T8" s="507">
        <v>1174</v>
      </c>
      <c r="U8" s="194">
        <v>93</v>
      </c>
    </row>
    <row r="9" spans="1:21" s="504" customFormat="1" ht="79.5" customHeight="1">
      <c r="A9" s="233">
        <v>2</v>
      </c>
      <c r="B9" s="499">
        <v>596</v>
      </c>
      <c r="C9" s="500">
        <v>32699</v>
      </c>
      <c r="D9" s="501" t="s">
        <v>1681</v>
      </c>
      <c r="E9" s="236" t="s">
        <v>1677</v>
      </c>
      <c r="F9" s="502">
        <v>1448</v>
      </c>
      <c r="G9" s="503"/>
      <c r="I9" s="233">
        <v>2</v>
      </c>
      <c r="J9" s="141" t="s">
        <v>495</v>
      </c>
      <c r="K9" s="503">
        <v>679</v>
      </c>
      <c r="L9" s="500">
        <v>0</v>
      </c>
      <c r="M9" s="505" t="s">
        <v>1778</v>
      </c>
      <c r="N9" s="505" t="s">
        <v>1772</v>
      </c>
      <c r="O9" s="502">
        <v>1848</v>
      </c>
      <c r="P9" s="506">
        <v>3</v>
      </c>
      <c r="T9" s="507">
        <v>1176</v>
      </c>
      <c r="U9" s="194">
        <v>92</v>
      </c>
    </row>
    <row r="10" spans="1:21" s="504" customFormat="1" ht="79.5" customHeight="1">
      <c r="A10" s="233">
        <v>3</v>
      </c>
      <c r="B10" s="499">
        <v>566</v>
      </c>
      <c r="C10" s="500">
        <v>34434</v>
      </c>
      <c r="D10" s="501" t="s">
        <v>1668</v>
      </c>
      <c r="E10" s="236" t="s">
        <v>1665</v>
      </c>
      <c r="F10" s="502">
        <v>1563</v>
      </c>
      <c r="G10" s="503"/>
      <c r="I10" s="233">
        <v>3</v>
      </c>
      <c r="J10" s="141" t="s">
        <v>493</v>
      </c>
      <c r="K10" s="503">
        <v>529</v>
      </c>
      <c r="L10" s="500">
        <v>33971</v>
      </c>
      <c r="M10" s="505" t="s">
        <v>2046</v>
      </c>
      <c r="N10" s="505" t="s">
        <v>2040</v>
      </c>
      <c r="O10" s="502">
        <v>1797</v>
      </c>
      <c r="P10" s="506">
        <v>2</v>
      </c>
      <c r="T10" s="507">
        <v>1178</v>
      </c>
      <c r="U10" s="194">
        <v>91</v>
      </c>
    </row>
    <row r="11" spans="1:21" s="504" customFormat="1" ht="79.5" customHeight="1">
      <c r="A11" s="233">
        <v>4</v>
      </c>
      <c r="B11" s="499">
        <v>713</v>
      </c>
      <c r="C11" s="500">
        <v>35163</v>
      </c>
      <c r="D11" s="501" t="s">
        <v>1820</v>
      </c>
      <c r="E11" s="236" t="s">
        <v>1816</v>
      </c>
      <c r="F11" s="502">
        <v>1687</v>
      </c>
      <c r="G11" s="503"/>
      <c r="I11" s="233">
        <v>4</v>
      </c>
      <c r="J11" s="141" t="s">
        <v>494</v>
      </c>
      <c r="K11" s="503">
        <v>620</v>
      </c>
      <c r="L11" s="500">
        <v>34097</v>
      </c>
      <c r="M11" s="505" t="s">
        <v>1724</v>
      </c>
      <c r="N11" s="505" t="s">
        <v>1719</v>
      </c>
      <c r="O11" s="502">
        <v>1734</v>
      </c>
      <c r="P11" s="506">
        <v>1</v>
      </c>
      <c r="T11" s="507">
        <v>1180</v>
      </c>
      <c r="U11" s="194">
        <v>90</v>
      </c>
    </row>
    <row r="12" spans="1:21" s="504" customFormat="1" ht="79.5" customHeight="1">
      <c r="A12" s="233">
        <v>5</v>
      </c>
      <c r="B12" s="499">
        <v>620</v>
      </c>
      <c r="C12" s="500">
        <v>34097</v>
      </c>
      <c r="D12" s="501" t="s">
        <v>1724</v>
      </c>
      <c r="E12" s="236" t="s">
        <v>1719</v>
      </c>
      <c r="F12" s="502">
        <v>1734</v>
      </c>
      <c r="G12" s="503"/>
      <c r="I12" s="233">
        <v>5</v>
      </c>
      <c r="J12" s="141" t="s">
        <v>496</v>
      </c>
      <c r="K12" s="503">
        <v>732</v>
      </c>
      <c r="L12" s="500">
        <v>34727</v>
      </c>
      <c r="M12" s="505" t="s">
        <v>1836</v>
      </c>
      <c r="N12" s="505" t="s">
        <v>1832</v>
      </c>
      <c r="O12" s="502">
        <v>1893</v>
      </c>
      <c r="P12" s="506">
        <v>4</v>
      </c>
      <c r="T12" s="507">
        <v>1182</v>
      </c>
      <c r="U12" s="194">
        <v>89</v>
      </c>
    </row>
    <row r="13" spans="1:21" s="504" customFormat="1" ht="79.5" customHeight="1">
      <c r="A13" s="233">
        <v>6</v>
      </c>
      <c r="B13" s="499">
        <v>529</v>
      </c>
      <c r="C13" s="500">
        <v>33971</v>
      </c>
      <c r="D13" s="501" t="s">
        <v>2046</v>
      </c>
      <c r="E13" s="236" t="s">
        <v>2040</v>
      </c>
      <c r="F13" s="502">
        <v>1797</v>
      </c>
      <c r="G13" s="503"/>
      <c r="I13" s="233">
        <v>6</v>
      </c>
      <c r="J13" s="141" t="s">
        <v>498</v>
      </c>
      <c r="K13" s="503">
        <v>807</v>
      </c>
      <c r="L13" s="500" t="s">
        <v>1925</v>
      </c>
      <c r="M13" s="505" t="s">
        <v>1926</v>
      </c>
      <c r="N13" s="505" t="s">
        <v>1918</v>
      </c>
      <c r="O13" s="502">
        <v>2018</v>
      </c>
      <c r="P13" s="506">
        <v>5</v>
      </c>
      <c r="T13" s="507">
        <v>1184</v>
      </c>
      <c r="U13" s="194">
        <v>88</v>
      </c>
    </row>
    <row r="14" spans="1:21" s="504" customFormat="1" ht="65.25" customHeight="1">
      <c r="A14" s="233">
        <v>7</v>
      </c>
      <c r="B14" s="499">
        <v>679</v>
      </c>
      <c r="C14" s="500">
        <v>0</v>
      </c>
      <c r="D14" s="501" t="s">
        <v>1778</v>
      </c>
      <c r="E14" s="236" t="s">
        <v>1772</v>
      </c>
      <c r="F14" s="502">
        <v>1848</v>
      </c>
      <c r="G14" s="503"/>
      <c r="I14" s="508" t="s">
        <v>16</v>
      </c>
      <c r="J14" s="509"/>
      <c r="K14" s="201"/>
      <c r="L14" s="202"/>
      <c r="M14" s="202" t="s">
        <v>348</v>
      </c>
      <c r="N14" s="202"/>
      <c r="O14" s="205"/>
      <c r="P14" s="206"/>
      <c r="T14" s="507">
        <v>1190</v>
      </c>
      <c r="U14" s="194">
        <v>85</v>
      </c>
    </row>
    <row r="15" spans="1:21" s="504" customFormat="1" ht="45" customHeight="1">
      <c r="A15" s="233">
        <v>8</v>
      </c>
      <c r="B15" s="499">
        <v>732</v>
      </c>
      <c r="C15" s="500">
        <v>34727</v>
      </c>
      <c r="D15" s="501" t="s">
        <v>1836</v>
      </c>
      <c r="E15" s="236" t="s">
        <v>1832</v>
      </c>
      <c r="F15" s="502">
        <v>1893</v>
      </c>
      <c r="G15" s="503"/>
      <c r="I15" s="35" t="s">
        <v>11</v>
      </c>
      <c r="J15" s="32" t="s">
        <v>87</v>
      </c>
      <c r="K15" s="32" t="s">
        <v>86</v>
      </c>
      <c r="L15" s="33" t="s">
        <v>12</v>
      </c>
      <c r="M15" s="34" t="s">
        <v>13</v>
      </c>
      <c r="N15" s="34" t="s">
        <v>505</v>
      </c>
      <c r="O15" s="32" t="s">
        <v>14</v>
      </c>
      <c r="P15" s="32" t="s">
        <v>27</v>
      </c>
      <c r="T15" s="507">
        <v>1192</v>
      </c>
      <c r="U15" s="194">
        <v>84</v>
      </c>
    </row>
    <row r="16" spans="1:21" s="504" customFormat="1" ht="79.5" customHeight="1">
      <c r="A16" s="233">
        <v>9</v>
      </c>
      <c r="B16" s="499">
        <v>807</v>
      </c>
      <c r="C16" s="500" t="s">
        <v>1925</v>
      </c>
      <c r="D16" s="501" t="s">
        <v>1926</v>
      </c>
      <c r="E16" s="236" t="s">
        <v>1918</v>
      </c>
      <c r="F16" s="502">
        <v>2018</v>
      </c>
      <c r="G16" s="503"/>
      <c r="I16" s="233">
        <v>1</v>
      </c>
      <c r="J16" s="141" t="s">
        <v>503</v>
      </c>
      <c r="K16" s="503">
        <v>713</v>
      </c>
      <c r="L16" s="500">
        <v>35163</v>
      </c>
      <c r="M16" s="505" t="s">
        <v>1820</v>
      </c>
      <c r="N16" s="505" t="s">
        <v>1816</v>
      </c>
      <c r="O16" s="502">
        <v>1687</v>
      </c>
      <c r="P16" s="506"/>
      <c r="T16" s="507">
        <v>1194</v>
      </c>
      <c r="U16" s="194">
        <v>83</v>
      </c>
    </row>
    <row r="17" spans="1:21" s="504" customFormat="1" ht="79.5" customHeight="1">
      <c r="A17" s="233">
        <v>10</v>
      </c>
      <c r="B17" s="499">
        <v>639</v>
      </c>
      <c r="C17" s="500">
        <v>32750</v>
      </c>
      <c r="D17" s="501" t="s">
        <v>1735</v>
      </c>
      <c r="E17" s="236" t="s">
        <v>1732</v>
      </c>
      <c r="F17" s="502">
        <v>2019</v>
      </c>
      <c r="G17" s="503"/>
      <c r="I17" s="233">
        <v>2</v>
      </c>
      <c r="J17" s="141" t="s">
        <v>501</v>
      </c>
      <c r="K17" s="503">
        <v>566</v>
      </c>
      <c r="L17" s="500">
        <v>34434</v>
      </c>
      <c r="M17" s="505" t="s">
        <v>1668</v>
      </c>
      <c r="N17" s="505" t="s">
        <v>1665</v>
      </c>
      <c r="O17" s="502">
        <v>1563</v>
      </c>
      <c r="P17" s="506"/>
      <c r="T17" s="507">
        <v>1196</v>
      </c>
      <c r="U17" s="194">
        <v>82</v>
      </c>
    </row>
    <row r="18" spans="1:21" s="504" customFormat="1" ht="79.5" customHeight="1">
      <c r="A18" s="233">
        <v>11</v>
      </c>
      <c r="B18" s="499">
        <v>784</v>
      </c>
      <c r="C18" s="500">
        <v>35226</v>
      </c>
      <c r="D18" s="501" t="s">
        <v>1891</v>
      </c>
      <c r="E18" s="236" t="s">
        <v>1887</v>
      </c>
      <c r="F18" s="502">
        <v>5133</v>
      </c>
      <c r="G18" s="503"/>
      <c r="I18" s="233">
        <v>3</v>
      </c>
      <c r="J18" s="141" t="s">
        <v>499</v>
      </c>
      <c r="K18" s="503">
        <v>878</v>
      </c>
      <c r="L18" s="500" t="s">
        <v>2009</v>
      </c>
      <c r="M18" s="505" t="s">
        <v>1329</v>
      </c>
      <c r="N18" s="505" t="s">
        <v>1999</v>
      </c>
      <c r="O18" s="502">
        <v>1447</v>
      </c>
      <c r="P18" s="506"/>
      <c r="T18" s="507">
        <v>1198</v>
      </c>
      <c r="U18" s="194">
        <v>81</v>
      </c>
    </row>
    <row r="19" spans="1:21" s="504" customFormat="1" ht="79.5" customHeight="1">
      <c r="A19" s="233" t="s">
        <v>2241</v>
      </c>
      <c r="B19" s="499">
        <v>757</v>
      </c>
      <c r="C19" s="500">
        <v>34427</v>
      </c>
      <c r="D19" s="501" t="s">
        <v>1863</v>
      </c>
      <c r="E19" s="236" t="s">
        <v>1858</v>
      </c>
      <c r="F19" s="516" t="s">
        <v>2469</v>
      </c>
      <c r="G19" s="503"/>
      <c r="I19" s="233">
        <v>4</v>
      </c>
      <c r="J19" s="141" t="s">
        <v>500</v>
      </c>
      <c r="K19" s="503">
        <v>596</v>
      </c>
      <c r="L19" s="500">
        <v>32699</v>
      </c>
      <c r="M19" s="505" t="s">
        <v>1681</v>
      </c>
      <c r="N19" s="505" t="s">
        <v>1677</v>
      </c>
      <c r="O19" s="502">
        <v>1448</v>
      </c>
      <c r="P19" s="506"/>
      <c r="T19" s="507">
        <v>1200</v>
      </c>
      <c r="U19" s="194">
        <v>80</v>
      </c>
    </row>
    <row r="20" spans="1:21" s="504" customFormat="1" ht="79.5" customHeight="1">
      <c r="A20" s="233"/>
      <c r="B20" s="499"/>
      <c r="C20" s="500"/>
      <c r="D20" s="501"/>
      <c r="E20" s="236"/>
      <c r="F20" s="502"/>
      <c r="G20" s="503"/>
      <c r="I20" s="233">
        <v>5</v>
      </c>
      <c r="J20" s="141" t="s">
        <v>502</v>
      </c>
      <c r="K20" s="503">
        <v>784</v>
      </c>
      <c r="L20" s="500">
        <v>35226</v>
      </c>
      <c r="M20" s="505" t="s">
        <v>1891</v>
      </c>
      <c r="N20" s="505" t="s">
        <v>1887</v>
      </c>
      <c r="O20" s="502">
        <v>5133</v>
      </c>
      <c r="P20" s="506"/>
      <c r="T20" s="507">
        <v>1202</v>
      </c>
      <c r="U20" s="194">
        <v>79</v>
      </c>
    </row>
    <row r="21" spans="1:21" s="504" customFormat="1" ht="79.5" customHeight="1">
      <c r="A21" s="233"/>
      <c r="B21" s="499"/>
      <c r="C21" s="500"/>
      <c r="D21" s="501"/>
      <c r="E21" s="236"/>
      <c r="F21" s="502"/>
      <c r="G21" s="503"/>
      <c r="I21" s="233">
        <v>6</v>
      </c>
      <c r="J21" s="141" t="s">
        <v>504</v>
      </c>
      <c r="K21" s="503">
        <v>757</v>
      </c>
      <c r="L21" s="500">
        <v>34427</v>
      </c>
      <c r="M21" s="505" t="s">
        <v>1863</v>
      </c>
      <c r="N21" s="505" t="s">
        <v>1858</v>
      </c>
      <c r="O21" s="516" t="s">
        <v>2469</v>
      </c>
      <c r="P21" s="506"/>
      <c r="T21" s="507">
        <v>1204</v>
      </c>
      <c r="U21" s="194">
        <v>78</v>
      </c>
    </row>
    <row r="22" spans="1:21" s="18" customFormat="1" ht="39.75" hidden="1" customHeight="1">
      <c r="A22" s="57">
        <v>15</v>
      </c>
      <c r="B22" s="231"/>
      <c r="C22" s="94"/>
      <c r="D22" s="232"/>
      <c r="E22" s="143"/>
      <c r="F22" s="95"/>
      <c r="G22" s="209"/>
      <c r="H22" s="21"/>
      <c r="I22" s="201" t="s">
        <v>17</v>
      </c>
      <c r="J22" s="202"/>
      <c r="K22" s="202"/>
      <c r="L22" s="202"/>
      <c r="M22" s="205" t="s">
        <v>348</v>
      </c>
      <c r="N22" s="206"/>
      <c r="O22" s="202"/>
      <c r="P22" s="203"/>
      <c r="T22" s="189">
        <v>1210</v>
      </c>
      <c r="U22" s="190">
        <v>75</v>
      </c>
    </row>
    <row r="23" spans="1:21" s="18" customFormat="1" ht="39.75" hidden="1"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39.75" hidden="1" customHeight="1">
      <c r="A24" s="57">
        <v>17</v>
      </c>
      <c r="B24" s="231"/>
      <c r="C24" s="94"/>
      <c r="D24" s="232"/>
      <c r="E24" s="143"/>
      <c r="F24" s="95"/>
      <c r="G24" s="209"/>
      <c r="H24" s="21"/>
      <c r="I24" s="57">
        <v>1</v>
      </c>
      <c r="J24" s="172" t="s">
        <v>536</v>
      </c>
      <c r="K24" s="209">
        <v>713</v>
      </c>
      <c r="L24" s="94">
        <v>35163</v>
      </c>
      <c r="M24" s="173" t="s">
        <v>1820</v>
      </c>
      <c r="N24" s="173" t="s">
        <v>1816</v>
      </c>
      <c r="O24" s="95"/>
      <c r="P24" s="230"/>
      <c r="T24" s="189">
        <v>1216</v>
      </c>
      <c r="U24" s="190">
        <v>73</v>
      </c>
    </row>
    <row r="25" spans="1:21" s="18" customFormat="1" ht="39.75" hidden="1" customHeight="1">
      <c r="A25" s="57">
        <v>18</v>
      </c>
      <c r="B25" s="231"/>
      <c r="C25" s="94"/>
      <c r="D25" s="232"/>
      <c r="E25" s="143"/>
      <c r="F25" s="95"/>
      <c r="G25" s="209"/>
      <c r="H25" s="21"/>
      <c r="I25" s="57">
        <v>2</v>
      </c>
      <c r="J25" s="172" t="s">
        <v>537</v>
      </c>
      <c r="K25" s="209">
        <v>827</v>
      </c>
      <c r="L25" s="94">
        <v>0</v>
      </c>
      <c r="M25" s="173" t="s">
        <v>1957</v>
      </c>
      <c r="N25" s="173" t="s">
        <v>1955</v>
      </c>
      <c r="O25" s="95"/>
      <c r="P25" s="230"/>
      <c r="T25" s="189">
        <v>1219</v>
      </c>
      <c r="U25" s="190">
        <v>72</v>
      </c>
    </row>
    <row r="26" spans="1:21" s="18" customFormat="1" ht="39.75" hidden="1" customHeight="1">
      <c r="A26" s="57">
        <v>19</v>
      </c>
      <c r="B26" s="231"/>
      <c r="C26" s="94"/>
      <c r="D26" s="232"/>
      <c r="E26" s="143"/>
      <c r="F26" s="95"/>
      <c r="G26" s="209"/>
      <c r="H26" s="21"/>
      <c r="I26" s="57">
        <v>3</v>
      </c>
      <c r="J26" s="172" t="s">
        <v>538</v>
      </c>
      <c r="K26" s="209">
        <v>705</v>
      </c>
      <c r="L26" s="94">
        <v>33744</v>
      </c>
      <c r="M26" s="173" t="s">
        <v>1799</v>
      </c>
      <c r="N26" s="173" t="s">
        <v>1795</v>
      </c>
      <c r="O26" s="95"/>
      <c r="P26" s="230"/>
      <c r="T26" s="189">
        <v>1222</v>
      </c>
      <c r="U26" s="190">
        <v>71</v>
      </c>
    </row>
    <row r="27" spans="1:21" s="18" customFormat="1" ht="39.75" hidden="1" customHeight="1">
      <c r="A27" s="57">
        <v>20</v>
      </c>
      <c r="B27" s="231"/>
      <c r="C27" s="94"/>
      <c r="D27" s="232"/>
      <c r="E27" s="143"/>
      <c r="F27" s="95"/>
      <c r="G27" s="209"/>
      <c r="H27" s="21"/>
      <c r="I27" s="57">
        <v>4</v>
      </c>
      <c r="J27" s="172" t="s">
        <v>539</v>
      </c>
      <c r="K27" s="209">
        <v>732</v>
      </c>
      <c r="L27" s="94">
        <v>34727</v>
      </c>
      <c r="M27" s="173" t="s">
        <v>1836</v>
      </c>
      <c r="N27" s="173" t="s">
        <v>1832</v>
      </c>
      <c r="O27" s="95"/>
      <c r="P27" s="230"/>
      <c r="T27" s="189">
        <v>1225</v>
      </c>
      <c r="U27" s="190">
        <v>70</v>
      </c>
    </row>
    <row r="28" spans="1:21" s="18" customFormat="1" ht="39.75" hidden="1" customHeight="1">
      <c r="A28" s="57">
        <v>21</v>
      </c>
      <c r="B28" s="231"/>
      <c r="C28" s="94"/>
      <c r="D28" s="232"/>
      <c r="E28" s="143"/>
      <c r="F28" s="95"/>
      <c r="G28" s="209"/>
      <c r="H28" s="21"/>
      <c r="I28" s="57">
        <v>5</v>
      </c>
      <c r="J28" s="172" t="s">
        <v>540</v>
      </c>
      <c r="K28" s="209">
        <v>529</v>
      </c>
      <c r="L28" s="94">
        <v>33971</v>
      </c>
      <c r="M28" s="173" t="s">
        <v>2046</v>
      </c>
      <c r="N28" s="173" t="s">
        <v>2040</v>
      </c>
      <c r="O28" s="95"/>
      <c r="P28" s="230"/>
      <c r="T28" s="189">
        <v>1228</v>
      </c>
      <c r="U28" s="190">
        <v>69</v>
      </c>
    </row>
    <row r="29" spans="1:21" s="18" customFormat="1" ht="39.75" hidden="1" customHeight="1">
      <c r="A29" s="57">
        <v>22</v>
      </c>
      <c r="B29" s="231"/>
      <c r="C29" s="94"/>
      <c r="D29" s="232"/>
      <c r="E29" s="143"/>
      <c r="F29" s="95"/>
      <c r="G29" s="209"/>
      <c r="H29" s="21"/>
      <c r="I29" s="57">
        <v>6</v>
      </c>
      <c r="J29" s="172" t="s">
        <v>541</v>
      </c>
      <c r="K29" s="209">
        <v>566</v>
      </c>
      <c r="L29" s="94">
        <v>34434</v>
      </c>
      <c r="M29" s="173" t="s">
        <v>1668</v>
      </c>
      <c r="N29" s="173" t="s">
        <v>1665</v>
      </c>
      <c r="O29" s="95"/>
      <c r="P29" s="230"/>
      <c r="T29" s="189">
        <v>1231</v>
      </c>
      <c r="U29" s="190">
        <v>68</v>
      </c>
    </row>
    <row r="30" spans="1:21" s="18" customFormat="1" ht="39.75" hidden="1" customHeight="1">
      <c r="A30" s="57">
        <v>23</v>
      </c>
      <c r="B30" s="231"/>
      <c r="C30" s="94"/>
      <c r="D30" s="232"/>
      <c r="E30" s="143"/>
      <c r="F30" s="95"/>
      <c r="G30" s="209"/>
      <c r="H30" s="21"/>
      <c r="I30" s="201" t="s">
        <v>512</v>
      </c>
      <c r="J30" s="202"/>
      <c r="K30" s="202"/>
      <c r="L30" s="202"/>
      <c r="M30" s="205" t="s">
        <v>348</v>
      </c>
      <c r="N30" s="206"/>
      <c r="O30" s="202"/>
      <c r="P30" s="203"/>
      <c r="T30" s="189">
        <v>1210</v>
      </c>
      <c r="U30" s="190">
        <v>75</v>
      </c>
    </row>
    <row r="31" spans="1:21" s="18" customFormat="1" ht="39.75" hidden="1"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39.75" hidden="1" customHeight="1">
      <c r="A32" s="57">
        <v>25</v>
      </c>
      <c r="B32" s="231"/>
      <c r="C32" s="94"/>
      <c r="D32" s="232"/>
      <c r="E32" s="143"/>
      <c r="F32" s="95"/>
      <c r="G32" s="209"/>
      <c r="H32" s="21"/>
      <c r="I32" s="57">
        <v>1</v>
      </c>
      <c r="J32" s="172" t="s">
        <v>542</v>
      </c>
      <c r="K32" s="209">
        <v>807</v>
      </c>
      <c r="L32" s="94" t="s">
        <v>1925</v>
      </c>
      <c r="M32" s="173" t="s">
        <v>1926</v>
      </c>
      <c r="N32" s="173" t="s">
        <v>1918</v>
      </c>
      <c r="O32" s="95"/>
      <c r="P32" s="230"/>
      <c r="T32" s="189">
        <v>1216</v>
      </c>
      <c r="U32" s="190">
        <v>73</v>
      </c>
    </row>
    <row r="33" spans="1:21" s="18" customFormat="1" ht="39.75" hidden="1" customHeight="1">
      <c r="A33" s="57">
        <v>26</v>
      </c>
      <c r="B33" s="231"/>
      <c r="C33" s="94"/>
      <c r="D33" s="232"/>
      <c r="E33" s="143"/>
      <c r="F33" s="95"/>
      <c r="G33" s="209"/>
      <c r="H33" s="21"/>
      <c r="I33" s="57">
        <v>2</v>
      </c>
      <c r="J33" s="172" t="s">
        <v>543</v>
      </c>
      <c r="K33" s="209">
        <v>639</v>
      </c>
      <c r="L33" s="94">
        <v>32750</v>
      </c>
      <c r="M33" s="173" t="s">
        <v>1735</v>
      </c>
      <c r="N33" s="173" t="s">
        <v>1732</v>
      </c>
      <c r="O33" s="95"/>
      <c r="P33" s="230"/>
      <c r="T33" s="189">
        <v>1219</v>
      </c>
      <c r="U33" s="190">
        <v>72</v>
      </c>
    </row>
    <row r="34" spans="1:21" s="18" customFormat="1" ht="39.75" hidden="1" customHeight="1">
      <c r="A34" s="57">
        <v>27</v>
      </c>
      <c r="B34" s="231"/>
      <c r="C34" s="94"/>
      <c r="D34" s="232"/>
      <c r="E34" s="143"/>
      <c r="F34" s="95"/>
      <c r="G34" s="209"/>
      <c r="H34" s="21"/>
      <c r="I34" s="57">
        <v>3</v>
      </c>
      <c r="J34" s="172" t="s">
        <v>544</v>
      </c>
      <c r="K34" s="209">
        <v>880</v>
      </c>
      <c r="L34" s="94">
        <v>32046</v>
      </c>
      <c r="M34" s="173" t="s">
        <v>2011</v>
      </c>
      <c r="N34" s="173" t="s">
        <v>2082</v>
      </c>
      <c r="O34" s="95"/>
      <c r="P34" s="230"/>
      <c r="T34" s="189">
        <v>1222</v>
      </c>
      <c r="U34" s="190">
        <v>71</v>
      </c>
    </row>
    <row r="35" spans="1:21" s="18" customFormat="1" ht="39.75" hidden="1" customHeight="1">
      <c r="A35" s="57">
        <v>28</v>
      </c>
      <c r="B35" s="231"/>
      <c r="C35" s="94"/>
      <c r="D35" s="232"/>
      <c r="E35" s="143"/>
      <c r="F35" s="95"/>
      <c r="G35" s="209"/>
      <c r="H35" s="21"/>
      <c r="I35" s="57">
        <v>4</v>
      </c>
      <c r="J35" s="172" t="s">
        <v>545</v>
      </c>
      <c r="K35" s="209">
        <v>560</v>
      </c>
      <c r="L35" s="94">
        <v>35081</v>
      </c>
      <c r="M35" s="173" t="s">
        <v>1652</v>
      </c>
      <c r="N35" s="173" t="s">
        <v>1648</v>
      </c>
      <c r="O35" s="95"/>
      <c r="P35" s="230"/>
      <c r="T35" s="189">
        <v>1225</v>
      </c>
      <c r="U35" s="190">
        <v>70</v>
      </c>
    </row>
    <row r="36" spans="1:21" s="18" customFormat="1" ht="39.75" hidden="1" customHeight="1">
      <c r="A36" s="57">
        <v>29</v>
      </c>
      <c r="B36" s="231"/>
      <c r="C36" s="94"/>
      <c r="D36" s="232"/>
      <c r="E36" s="143"/>
      <c r="F36" s="95"/>
      <c r="G36" s="209"/>
      <c r="H36" s="21"/>
      <c r="I36" s="57">
        <v>5</v>
      </c>
      <c r="J36" s="172" t="s">
        <v>546</v>
      </c>
      <c r="K36" s="209">
        <v>694</v>
      </c>
      <c r="L36" s="94">
        <v>0</v>
      </c>
      <c r="M36" s="173" t="s">
        <v>1790</v>
      </c>
      <c r="N36" s="173" t="s">
        <v>1784</v>
      </c>
      <c r="O36" s="95"/>
      <c r="P36" s="230"/>
      <c r="T36" s="189">
        <v>1228</v>
      </c>
      <c r="U36" s="190">
        <v>69</v>
      </c>
    </row>
    <row r="37" spans="1:21" s="18" customFormat="1" ht="39.75" hidden="1" customHeight="1">
      <c r="A37" s="57">
        <v>30</v>
      </c>
      <c r="B37" s="231"/>
      <c r="C37" s="94"/>
      <c r="D37" s="232"/>
      <c r="E37" s="143"/>
      <c r="F37" s="95"/>
      <c r="G37" s="209"/>
      <c r="H37" s="21"/>
      <c r="I37" s="57">
        <v>6</v>
      </c>
      <c r="J37" s="172" t="s">
        <v>547</v>
      </c>
      <c r="K37" s="209" t="s">
        <v>1705</v>
      </c>
      <c r="L37" s="94" t="s">
        <v>1705</v>
      </c>
      <c r="M37" s="173" t="s">
        <v>1705</v>
      </c>
      <c r="N37" s="173" t="s">
        <v>1705</v>
      </c>
      <c r="O37" s="95"/>
      <c r="P37" s="230"/>
      <c r="T37" s="189">
        <v>1231</v>
      </c>
      <c r="U37" s="190">
        <v>68</v>
      </c>
    </row>
    <row r="38" spans="1:21" s="18" customFormat="1" ht="39.75" hidden="1" customHeight="1">
      <c r="A38" s="57">
        <v>23</v>
      </c>
      <c r="B38" s="231"/>
      <c r="C38" s="94"/>
      <c r="D38" s="232"/>
      <c r="E38" s="143"/>
      <c r="F38" s="95"/>
      <c r="G38" s="209"/>
      <c r="H38" s="21"/>
      <c r="I38" s="201" t="s">
        <v>979</v>
      </c>
      <c r="J38" s="202"/>
      <c r="K38" s="202"/>
      <c r="L38" s="202"/>
      <c r="M38" s="205" t="s">
        <v>348</v>
      </c>
      <c r="N38" s="206"/>
      <c r="O38" s="202"/>
      <c r="P38" s="203"/>
      <c r="T38" s="189">
        <v>1210</v>
      </c>
      <c r="U38" s="190">
        <v>75</v>
      </c>
    </row>
    <row r="39" spans="1:21" s="18" customFormat="1" ht="39.75" hidden="1" customHeight="1">
      <c r="A39" s="57">
        <v>24</v>
      </c>
      <c r="B39" s="231"/>
      <c r="C39" s="94"/>
      <c r="D39" s="232"/>
      <c r="E39" s="143"/>
      <c r="F39" s="95"/>
      <c r="G39" s="209"/>
      <c r="H39" s="21"/>
      <c r="I39" s="35" t="s">
        <v>11</v>
      </c>
      <c r="J39" s="32" t="s">
        <v>87</v>
      </c>
      <c r="K39" s="32" t="s">
        <v>86</v>
      </c>
      <c r="L39" s="33" t="s">
        <v>12</v>
      </c>
      <c r="M39" s="34" t="s">
        <v>13</v>
      </c>
      <c r="N39" s="34" t="s">
        <v>505</v>
      </c>
      <c r="O39" s="32" t="s">
        <v>14</v>
      </c>
      <c r="P39" s="32" t="s">
        <v>27</v>
      </c>
      <c r="T39" s="189">
        <v>1213</v>
      </c>
      <c r="U39" s="190">
        <v>74</v>
      </c>
    </row>
    <row r="40" spans="1:21" s="18" customFormat="1" ht="39.75" hidden="1" customHeight="1">
      <c r="A40" s="57">
        <v>25</v>
      </c>
      <c r="B40" s="231"/>
      <c r="C40" s="94"/>
      <c r="D40" s="232"/>
      <c r="E40" s="143"/>
      <c r="F40" s="95"/>
      <c r="G40" s="209"/>
      <c r="H40" s="21"/>
      <c r="I40" s="57">
        <v>1</v>
      </c>
      <c r="J40" s="172" t="s">
        <v>1159</v>
      </c>
      <c r="K40" s="209" t="s">
        <v>1705</v>
      </c>
      <c r="L40" s="94" t="s">
        <v>1705</v>
      </c>
      <c r="M40" s="173" t="s">
        <v>1705</v>
      </c>
      <c r="N40" s="173" t="s">
        <v>1705</v>
      </c>
      <c r="O40" s="95"/>
      <c r="P40" s="230"/>
      <c r="T40" s="189">
        <v>1216</v>
      </c>
      <c r="U40" s="190">
        <v>73</v>
      </c>
    </row>
    <row r="41" spans="1:21" s="18" customFormat="1" ht="39.75" hidden="1" customHeight="1">
      <c r="A41" s="57">
        <v>26</v>
      </c>
      <c r="B41" s="231"/>
      <c r="C41" s="94"/>
      <c r="D41" s="232"/>
      <c r="E41" s="143"/>
      <c r="F41" s="95"/>
      <c r="G41" s="209"/>
      <c r="H41" s="21"/>
      <c r="I41" s="57">
        <v>2</v>
      </c>
      <c r="J41" s="172" t="s">
        <v>1160</v>
      </c>
      <c r="K41" s="209">
        <v>757</v>
      </c>
      <c r="L41" s="94">
        <v>34427</v>
      </c>
      <c r="M41" s="173" t="s">
        <v>1863</v>
      </c>
      <c r="N41" s="173" t="s">
        <v>1858</v>
      </c>
      <c r="O41" s="95"/>
      <c r="P41" s="230"/>
      <c r="T41" s="189">
        <v>1219</v>
      </c>
      <c r="U41" s="190">
        <v>72</v>
      </c>
    </row>
    <row r="42" spans="1:21" s="18" customFormat="1" ht="39.75" hidden="1" customHeight="1">
      <c r="A42" s="57">
        <v>27</v>
      </c>
      <c r="B42" s="231"/>
      <c r="C42" s="94"/>
      <c r="D42" s="232"/>
      <c r="E42" s="143"/>
      <c r="F42" s="95"/>
      <c r="G42" s="209"/>
      <c r="H42" s="21"/>
      <c r="I42" s="57">
        <v>3</v>
      </c>
      <c r="J42" s="172" t="s">
        <v>1161</v>
      </c>
      <c r="K42" s="209">
        <v>850</v>
      </c>
      <c r="L42" s="94">
        <v>34017</v>
      </c>
      <c r="M42" s="173" t="s">
        <v>1978</v>
      </c>
      <c r="N42" s="173" t="s">
        <v>1973</v>
      </c>
      <c r="O42" s="95"/>
      <c r="P42" s="230"/>
      <c r="T42" s="189">
        <v>1222</v>
      </c>
      <c r="U42" s="190">
        <v>71</v>
      </c>
    </row>
    <row r="43" spans="1:21" s="18" customFormat="1" ht="39.75" hidden="1" customHeight="1">
      <c r="A43" s="57">
        <v>28</v>
      </c>
      <c r="B43" s="231"/>
      <c r="C43" s="94"/>
      <c r="D43" s="232"/>
      <c r="E43" s="143"/>
      <c r="F43" s="95"/>
      <c r="G43" s="209"/>
      <c r="H43" s="21"/>
      <c r="I43" s="57">
        <v>4</v>
      </c>
      <c r="J43" s="172" t="s">
        <v>1162</v>
      </c>
      <c r="K43" s="209">
        <v>596</v>
      </c>
      <c r="L43" s="94">
        <v>32699</v>
      </c>
      <c r="M43" s="173" t="s">
        <v>1681</v>
      </c>
      <c r="N43" s="173" t="s">
        <v>1677</v>
      </c>
      <c r="O43" s="95"/>
      <c r="P43" s="230"/>
      <c r="T43" s="189">
        <v>1225</v>
      </c>
      <c r="U43" s="190">
        <v>70</v>
      </c>
    </row>
    <row r="44" spans="1:21" s="18" customFormat="1" ht="39.75" hidden="1" customHeight="1">
      <c r="A44" s="57">
        <v>29</v>
      </c>
      <c r="B44" s="231"/>
      <c r="C44" s="94"/>
      <c r="D44" s="232"/>
      <c r="E44" s="143"/>
      <c r="F44" s="95"/>
      <c r="G44" s="209"/>
      <c r="H44" s="21"/>
      <c r="I44" s="57">
        <v>5</v>
      </c>
      <c r="J44" s="172" t="s">
        <v>1163</v>
      </c>
      <c r="K44" s="209">
        <v>650</v>
      </c>
      <c r="L44" s="94">
        <v>34151</v>
      </c>
      <c r="M44" s="173" t="s">
        <v>1749</v>
      </c>
      <c r="N44" s="173" t="s">
        <v>1744</v>
      </c>
      <c r="O44" s="95"/>
      <c r="P44" s="230"/>
      <c r="T44" s="189">
        <v>1228</v>
      </c>
      <c r="U44" s="190">
        <v>69</v>
      </c>
    </row>
    <row r="45" spans="1:21" s="18" customFormat="1" ht="39.75" hidden="1" customHeight="1">
      <c r="A45" s="57">
        <v>30</v>
      </c>
      <c r="B45" s="231"/>
      <c r="C45" s="94"/>
      <c r="D45" s="232"/>
      <c r="E45" s="143"/>
      <c r="F45" s="95"/>
      <c r="G45" s="209"/>
      <c r="H45" s="21"/>
      <c r="I45" s="57">
        <v>6</v>
      </c>
      <c r="J45" s="172" t="s">
        <v>1164</v>
      </c>
      <c r="K45" s="209" t="s">
        <v>1705</v>
      </c>
      <c r="L45" s="94" t="s">
        <v>1705</v>
      </c>
      <c r="M45" s="173" t="s">
        <v>1705</v>
      </c>
      <c r="N45" s="173" t="s">
        <v>1705</v>
      </c>
      <c r="O45" s="95"/>
      <c r="P45" s="230"/>
      <c r="T45" s="189">
        <v>1231</v>
      </c>
      <c r="U45" s="190">
        <v>68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ht="14.25" customHeight="1">
      <c r="A47" s="25" t="s">
        <v>18</v>
      </c>
      <c r="B47" s="25"/>
      <c r="C47" s="25"/>
      <c r="D47" s="42"/>
      <c r="E47" s="36" t="s">
        <v>0</v>
      </c>
      <c r="F47" s="31" t="s">
        <v>1</v>
      </c>
      <c r="G47" s="22"/>
      <c r="H47" s="26" t="s">
        <v>2</v>
      </c>
      <c r="I47" s="26"/>
      <c r="J47" s="26"/>
      <c r="K47" s="26"/>
      <c r="M47" s="38" t="s">
        <v>3</v>
      </c>
      <c r="N47" s="39" t="s">
        <v>3</v>
      </c>
      <c r="O47" s="22" t="s">
        <v>3</v>
      </c>
      <c r="P47" s="25"/>
      <c r="Q47" s="27"/>
      <c r="T47" s="189">
        <v>1280</v>
      </c>
      <c r="U47" s="190">
        <v>54</v>
      </c>
    </row>
    <row r="48" spans="1:21">
      <c r="T48" s="189">
        <v>1285</v>
      </c>
      <c r="U48" s="190">
        <v>53</v>
      </c>
    </row>
    <row r="49" spans="20:21">
      <c r="T49" s="189">
        <v>1290</v>
      </c>
      <c r="U49" s="190">
        <v>52</v>
      </c>
    </row>
    <row r="50" spans="20:21">
      <c r="T50" s="189">
        <v>1295</v>
      </c>
      <c r="U50" s="190">
        <v>51</v>
      </c>
    </row>
    <row r="51" spans="20:21">
      <c r="T51" s="189">
        <v>1300</v>
      </c>
      <c r="U51" s="190">
        <v>50</v>
      </c>
    </row>
    <row r="52" spans="20:21">
      <c r="T52" s="189">
        <v>1305</v>
      </c>
      <c r="U52" s="190">
        <v>49</v>
      </c>
    </row>
    <row r="53" spans="20:21">
      <c r="T53" s="189">
        <v>1310</v>
      </c>
      <c r="U53" s="190">
        <v>48</v>
      </c>
    </row>
    <row r="54" spans="20:21">
      <c r="T54" s="189">
        <v>1315</v>
      </c>
      <c r="U54" s="190">
        <v>47</v>
      </c>
    </row>
    <row r="55" spans="20:21">
      <c r="T55" s="189">
        <v>1320</v>
      </c>
      <c r="U55" s="190">
        <v>46</v>
      </c>
    </row>
    <row r="56" spans="20:21">
      <c r="T56" s="189">
        <v>1325</v>
      </c>
      <c r="U56" s="190">
        <v>45</v>
      </c>
    </row>
    <row r="57" spans="20:21">
      <c r="T57" s="189">
        <v>1330</v>
      </c>
      <c r="U57" s="190">
        <v>44</v>
      </c>
    </row>
    <row r="58" spans="20:21">
      <c r="T58" s="189">
        <v>1335</v>
      </c>
      <c r="U58" s="190">
        <v>43</v>
      </c>
    </row>
    <row r="59" spans="20:21">
      <c r="T59" s="189">
        <v>1340</v>
      </c>
      <c r="U59" s="190">
        <v>42</v>
      </c>
    </row>
    <row r="60" spans="20:21">
      <c r="T60" s="189">
        <v>1345</v>
      </c>
      <c r="U60" s="190">
        <v>41</v>
      </c>
    </row>
    <row r="61" spans="20:21">
      <c r="T61" s="189">
        <v>1350</v>
      </c>
      <c r="U61" s="190">
        <v>40</v>
      </c>
    </row>
    <row r="62" spans="20:21">
      <c r="T62" s="189">
        <v>1355</v>
      </c>
      <c r="U62" s="190">
        <v>39</v>
      </c>
    </row>
    <row r="63" spans="20:21">
      <c r="T63" s="189">
        <v>1365</v>
      </c>
      <c r="U63" s="190">
        <v>38</v>
      </c>
    </row>
    <row r="64" spans="20:21">
      <c r="T64" s="189">
        <v>1375</v>
      </c>
      <c r="U64" s="190">
        <v>37</v>
      </c>
    </row>
    <row r="65" spans="20:21">
      <c r="T65" s="189">
        <v>1385</v>
      </c>
      <c r="U65" s="190">
        <v>36</v>
      </c>
    </row>
    <row r="66" spans="20:21">
      <c r="T66" s="189">
        <v>1395</v>
      </c>
      <c r="U66" s="190">
        <v>35</v>
      </c>
    </row>
    <row r="67" spans="20:21">
      <c r="T67" s="189">
        <v>1405</v>
      </c>
      <c r="U67" s="190">
        <v>34</v>
      </c>
    </row>
    <row r="68" spans="20:21">
      <c r="T68" s="189">
        <v>1415</v>
      </c>
      <c r="U68" s="190">
        <v>33</v>
      </c>
    </row>
    <row r="69" spans="20:21">
      <c r="T69" s="189">
        <v>1425</v>
      </c>
      <c r="U69" s="190">
        <v>32</v>
      </c>
    </row>
    <row r="70" spans="20:21">
      <c r="T70" s="189">
        <v>1435</v>
      </c>
      <c r="U70" s="190">
        <v>31</v>
      </c>
    </row>
    <row r="71" spans="20:21">
      <c r="T71" s="189">
        <v>1445</v>
      </c>
      <c r="U71" s="190">
        <v>30</v>
      </c>
    </row>
    <row r="72" spans="20:21">
      <c r="T72" s="189">
        <v>1455</v>
      </c>
      <c r="U72" s="190">
        <v>29</v>
      </c>
    </row>
    <row r="73" spans="20:21">
      <c r="T73" s="189">
        <v>1465</v>
      </c>
      <c r="U73" s="190">
        <v>28</v>
      </c>
    </row>
    <row r="74" spans="20:21">
      <c r="T74" s="189">
        <v>1475</v>
      </c>
      <c r="U74" s="190">
        <v>27</v>
      </c>
    </row>
    <row r="75" spans="20:21">
      <c r="T75" s="189">
        <v>1485</v>
      </c>
      <c r="U75" s="190">
        <v>26</v>
      </c>
    </row>
    <row r="76" spans="20:21">
      <c r="T76" s="189">
        <v>1495</v>
      </c>
      <c r="U76" s="190">
        <v>25</v>
      </c>
    </row>
    <row r="77" spans="20:21">
      <c r="T77" s="189">
        <v>1505</v>
      </c>
      <c r="U77" s="190">
        <v>24</v>
      </c>
    </row>
    <row r="78" spans="20:21">
      <c r="T78" s="189">
        <v>1515</v>
      </c>
      <c r="U78" s="190">
        <v>23</v>
      </c>
    </row>
    <row r="79" spans="20:21">
      <c r="T79" s="189">
        <v>1525</v>
      </c>
      <c r="U79" s="190">
        <v>22</v>
      </c>
    </row>
    <row r="80" spans="20:21">
      <c r="T80" s="189">
        <v>1535</v>
      </c>
      <c r="U80" s="190">
        <v>21</v>
      </c>
    </row>
    <row r="81" spans="20:21">
      <c r="T81" s="189">
        <v>1545</v>
      </c>
      <c r="U81" s="190">
        <v>20</v>
      </c>
    </row>
    <row r="82" spans="20:21">
      <c r="T82" s="189">
        <v>1555</v>
      </c>
      <c r="U82" s="190">
        <v>19</v>
      </c>
    </row>
    <row r="83" spans="20:21">
      <c r="T83" s="189">
        <v>1565</v>
      </c>
      <c r="U83" s="190">
        <v>18</v>
      </c>
    </row>
    <row r="84" spans="20:21">
      <c r="T84" s="189">
        <v>1575</v>
      </c>
      <c r="U84" s="190">
        <v>17</v>
      </c>
    </row>
    <row r="85" spans="20:21">
      <c r="T85" s="189">
        <v>1585</v>
      </c>
      <c r="U85" s="190">
        <v>16</v>
      </c>
    </row>
    <row r="86" spans="20:21">
      <c r="T86" s="189">
        <v>1595</v>
      </c>
      <c r="U86" s="190">
        <v>15</v>
      </c>
    </row>
    <row r="87" spans="20:21">
      <c r="T87" s="189">
        <v>1605</v>
      </c>
      <c r="U87" s="190">
        <v>14</v>
      </c>
    </row>
    <row r="88" spans="20:21">
      <c r="T88" s="189">
        <v>1615</v>
      </c>
      <c r="U88" s="190">
        <v>13</v>
      </c>
    </row>
    <row r="89" spans="20:21">
      <c r="T89" s="189">
        <v>1625</v>
      </c>
      <c r="U89" s="190">
        <v>12</v>
      </c>
    </row>
    <row r="90" spans="20:21">
      <c r="T90" s="189">
        <v>1645</v>
      </c>
      <c r="U90" s="190">
        <v>11</v>
      </c>
    </row>
    <row r="91" spans="20:21">
      <c r="T91" s="189">
        <v>1665</v>
      </c>
      <c r="U91" s="190">
        <v>10</v>
      </c>
    </row>
    <row r="92" spans="20:21">
      <c r="T92" s="189">
        <v>1685</v>
      </c>
      <c r="U92" s="190">
        <v>9</v>
      </c>
    </row>
    <row r="93" spans="20:21">
      <c r="T93" s="189">
        <v>1705</v>
      </c>
      <c r="U93" s="190">
        <v>8</v>
      </c>
    </row>
    <row r="94" spans="20:21">
      <c r="T94" s="189">
        <v>1725</v>
      </c>
      <c r="U94" s="190">
        <v>7</v>
      </c>
    </row>
    <row r="95" spans="20:21">
      <c r="T95" s="189">
        <v>1745</v>
      </c>
      <c r="U95" s="190">
        <v>6</v>
      </c>
    </row>
    <row r="96" spans="20:21">
      <c r="T96" s="189">
        <v>1765</v>
      </c>
      <c r="U96" s="190">
        <v>5</v>
      </c>
    </row>
    <row r="97" spans="20:21">
      <c r="T97" s="189">
        <v>1785</v>
      </c>
      <c r="U97" s="190">
        <v>4</v>
      </c>
    </row>
    <row r="98" spans="20:21">
      <c r="T98" s="189">
        <v>1805</v>
      </c>
      <c r="U98" s="190">
        <v>3</v>
      </c>
    </row>
    <row r="99" spans="20:21">
      <c r="T99" s="189">
        <v>1825</v>
      </c>
      <c r="U99" s="190">
        <v>2</v>
      </c>
    </row>
    <row r="100" spans="20:21">
      <c r="T100" s="189">
        <v>1845</v>
      </c>
      <c r="U100" s="190">
        <v>1</v>
      </c>
    </row>
  </sheetData>
  <mergeCells count="19">
    <mergeCell ref="A46:P46"/>
    <mergeCell ref="A4:C4"/>
    <mergeCell ref="D4:E4"/>
    <mergeCell ref="N4:P4"/>
    <mergeCell ref="N5:P5"/>
    <mergeCell ref="A6:A7"/>
    <mergeCell ref="B6:B7"/>
    <mergeCell ref="C6:C7"/>
    <mergeCell ref="D6:D7"/>
    <mergeCell ref="E6:E7"/>
    <mergeCell ref="F6:F7"/>
    <mergeCell ref="A1:P1"/>
    <mergeCell ref="A2:P2"/>
    <mergeCell ref="A3:C3"/>
    <mergeCell ref="D3:E3"/>
    <mergeCell ref="F3:G3"/>
    <mergeCell ref="H3:L3"/>
    <mergeCell ref="N3:P3"/>
    <mergeCell ref="G6:G7"/>
  </mergeCells>
  <conditionalFormatting sqref="F8:F46">
    <cfRule type="cellIs" dxfId="20" priority="3" stopIfTrue="1" operator="between">
      <formula>1400</formula>
      <formula>1422</formula>
    </cfRule>
  </conditionalFormatting>
  <conditionalFormatting sqref="F46">
    <cfRule type="cellIs" dxfId="19" priority="2" stopIfTrue="1" operator="between">
      <formula>1400</formula>
      <formula>1422</formula>
    </cfRule>
  </conditionalFormatting>
  <conditionalFormatting sqref="E46">
    <cfRule type="duplicateValues" dxfId="18" priority="1" stopIfTrue="1"/>
  </conditionalFormatting>
  <printOptions horizontalCentered="1" verticalCentered="1"/>
  <pageMargins left="0.27559055118110237" right="0.19685039370078741" top="0.51181102362204722" bottom="0.35433070866141736" header="0.39370078740157483" footer="0.27559055118110237"/>
  <pageSetup paperSize="9" scale="46" orientation="portrait" r:id="rId1"/>
  <headerFooter alignWithMargins="0"/>
  <drawing r:id="rId2"/>
</worksheet>
</file>

<file path=xl/worksheets/sheet58.xml><?xml version="1.0" encoding="utf-8"?>
<worksheet xmlns="http://schemas.openxmlformats.org/spreadsheetml/2006/main" xmlns:r="http://schemas.openxmlformats.org/officeDocument/2006/relationships">
  <sheetPr>
    <tabColor theme="9" tint="-0.249977111117893"/>
  </sheetPr>
  <dimension ref="A1:U92"/>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5.140625" style="37" customWidth="1"/>
    <col min="5" max="5" width="29.85546875" style="37" customWidth="1"/>
    <col min="6" max="6" width="11" style="20" customWidth="1"/>
    <col min="7" max="7" width="7.5703125" style="23" customWidth="1"/>
    <col min="8" max="8" width="2.140625" style="20" customWidth="1"/>
    <col min="9" max="9" width="4.42578125" style="22" customWidth="1"/>
    <col min="10" max="10" width="15.85546875" style="22" hidden="1"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2398</v>
      </c>
      <c r="E3" s="590"/>
      <c r="F3" s="591" t="s">
        <v>514</v>
      </c>
      <c r="G3" s="591"/>
      <c r="H3" s="607" t="s">
        <v>1272</v>
      </c>
      <c r="I3" s="592"/>
      <c r="J3" s="592"/>
      <c r="K3" s="592"/>
      <c r="L3" s="592"/>
      <c r="M3" s="184" t="s">
        <v>513</v>
      </c>
      <c r="N3" s="593" t="s">
        <v>1299</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2234</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v>878</v>
      </c>
      <c r="C8" s="94" t="s">
        <v>2009</v>
      </c>
      <c r="D8" s="232" t="s">
        <v>1329</v>
      </c>
      <c r="E8" s="143" t="s">
        <v>1999</v>
      </c>
      <c r="F8" s="95">
        <v>1447</v>
      </c>
      <c r="G8" s="209">
        <v>27</v>
      </c>
      <c r="H8" s="21"/>
      <c r="I8" s="57">
        <v>1</v>
      </c>
      <c r="J8" s="172" t="s">
        <v>493</v>
      </c>
      <c r="K8" s="209" t="s">
        <v>1705</v>
      </c>
      <c r="L8" s="94" t="s">
        <v>1705</v>
      </c>
      <c r="M8" s="173" t="s">
        <v>1705</v>
      </c>
      <c r="N8" s="173" t="s">
        <v>1705</v>
      </c>
      <c r="O8" s="95"/>
      <c r="P8" s="230"/>
      <c r="T8" s="189">
        <v>1174</v>
      </c>
      <c r="U8" s="190">
        <v>93</v>
      </c>
    </row>
    <row r="9" spans="1:21" s="18" customFormat="1" ht="39.75" customHeight="1">
      <c r="A9" s="57">
        <v>2</v>
      </c>
      <c r="B9" s="231">
        <v>596</v>
      </c>
      <c r="C9" s="94">
        <v>32699</v>
      </c>
      <c r="D9" s="232" t="s">
        <v>1681</v>
      </c>
      <c r="E9" s="143" t="s">
        <v>1677</v>
      </c>
      <c r="F9" s="95">
        <v>1448</v>
      </c>
      <c r="G9" s="209">
        <v>26</v>
      </c>
      <c r="H9" s="21"/>
      <c r="I9" s="57">
        <v>2</v>
      </c>
      <c r="J9" s="172" t="s">
        <v>494</v>
      </c>
      <c r="K9" s="209"/>
      <c r="L9" s="94"/>
      <c r="M9" s="173"/>
      <c r="N9" s="173"/>
      <c r="O9" s="95"/>
      <c r="P9" s="230"/>
      <c r="T9" s="189">
        <v>1176</v>
      </c>
      <c r="U9" s="190">
        <v>92</v>
      </c>
    </row>
    <row r="10" spans="1:21" s="18" customFormat="1" ht="39.75" customHeight="1">
      <c r="A10" s="57">
        <v>3</v>
      </c>
      <c r="B10" s="231">
        <v>566</v>
      </c>
      <c r="C10" s="94">
        <v>34434</v>
      </c>
      <c r="D10" s="232" t="s">
        <v>1668</v>
      </c>
      <c r="E10" s="143" t="s">
        <v>1665</v>
      </c>
      <c r="F10" s="95">
        <v>1563</v>
      </c>
      <c r="G10" s="209">
        <v>25</v>
      </c>
      <c r="H10" s="21"/>
      <c r="I10" s="57">
        <v>3</v>
      </c>
      <c r="J10" s="172" t="s">
        <v>495</v>
      </c>
      <c r="K10" s="209"/>
      <c r="L10" s="94"/>
      <c r="M10" s="173"/>
      <c r="N10" s="173"/>
      <c r="O10" s="95"/>
      <c r="P10" s="230"/>
      <c r="T10" s="189">
        <v>1178</v>
      </c>
      <c r="U10" s="190">
        <v>91</v>
      </c>
    </row>
    <row r="11" spans="1:21" s="18" customFormat="1" ht="39.75" customHeight="1">
      <c r="A11" s="57">
        <v>4</v>
      </c>
      <c r="B11" s="231">
        <v>713</v>
      </c>
      <c r="C11" s="94">
        <v>35163</v>
      </c>
      <c r="D11" s="232" t="s">
        <v>1820</v>
      </c>
      <c r="E11" s="143" t="s">
        <v>1816</v>
      </c>
      <c r="F11" s="95">
        <v>1687</v>
      </c>
      <c r="G11" s="209">
        <v>24</v>
      </c>
      <c r="H11" s="21"/>
      <c r="I11" s="57">
        <v>4</v>
      </c>
      <c r="J11" s="172" t="s">
        <v>496</v>
      </c>
      <c r="K11" s="209"/>
      <c r="L11" s="94"/>
      <c r="M11" s="173"/>
      <c r="N11" s="173"/>
      <c r="O11" s="95"/>
      <c r="P11" s="230"/>
      <c r="T11" s="189">
        <v>1180</v>
      </c>
      <c r="U11" s="190">
        <v>90</v>
      </c>
    </row>
    <row r="12" spans="1:21" s="18" customFormat="1" ht="39.75" customHeight="1">
      <c r="A12" s="57">
        <v>5</v>
      </c>
      <c r="B12" s="231">
        <v>620</v>
      </c>
      <c r="C12" s="94">
        <v>34097</v>
      </c>
      <c r="D12" s="232" t="s">
        <v>1724</v>
      </c>
      <c r="E12" s="143" t="s">
        <v>1719</v>
      </c>
      <c r="F12" s="95">
        <v>1734</v>
      </c>
      <c r="G12" s="209">
        <v>23</v>
      </c>
      <c r="H12" s="21"/>
      <c r="I12" s="57">
        <v>5</v>
      </c>
      <c r="J12" s="172" t="s">
        <v>497</v>
      </c>
      <c r="K12" s="209"/>
      <c r="L12" s="94"/>
      <c r="M12" s="173"/>
      <c r="N12" s="173"/>
      <c r="O12" s="95"/>
      <c r="P12" s="230"/>
      <c r="T12" s="189">
        <v>1182</v>
      </c>
      <c r="U12" s="190">
        <v>89</v>
      </c>
    </row>
    <row r="13" spans="1:21" s="18" customFormat="1" ht="39.75" customHeight="1">
      <c r="A13" s="57">
        <v>6</v>
      </c>
      <c r="B13" s="231">
        <v>529</v>
      </c>
      <c r="C13" s="94">
        <v>33971</v>
      </c>
      <c r="D13" s="232" t="s">
        <v>2046</v>
      </c>
      <c r="E13" s="143" t="s">
        <v>2040</v>
      </c>
      <c r="F13" s="95">
        <v>1797</v>
      </c>
      <c r="G13" s="209">
        <v>22</v>
      </c>
      <c r="H13" s="21"/>
      <c r="I13" s="57">
        <v>6</v>
      </c>
      <c r="J13" s="172" t="s">
        <v>498</v>
      </c>
      <c r="K13" s="209" t="s">
        <v>1705</v>
      </c>
      <c r="L13" s="94" t="s">
        <v>1705</v>
      </c>
      <c r="M13" s="173" t="s">
        <v>1705</v>
      </c>
      <c r="N13" s="173" t="s">
        <v>1705</v>
      </c>
      <c r="O13" s="95"/>
      <c r="P13" s="230"/>
      <c r="T13" s="189">
        <v>1184</v>
      </c>
      <c r="U13" s="190">
        <v>88</v>
      </c>
    </row>
    <row r="14" spans="1:21" s="18" customFormat="1" ht="39.75" customHeight="1">
      <c r="A14" s="57">
        <v>7</v>
      </c>
      <c r="B14" s="231">
        <v>679</v>
      </c>
      <c r="C14" s="94">
        <v>0</v>
      </c>
      <c r="D14" s="232" t="s">
        <v>1778</v>
      </c>
      <c r="E14" s="143" t="s">
        <v>1772</v>
      </c>
      <c r="F14" s="95">
        <v>1848</v>
      </c>
      <c r="G14" s="209">
        <v>21</v>
      </c>
      <c r="H14" s="21"/>
      <c r="I14" s="201" t="s">
        <v>16</v>
      </c>
      <c r="J14" s="202"/>
      <c r="K14" s="202"/>
      <c r="L14" s="202"/>
      <c r="M14" s="205" t="s">
        <v>348</v>
      </c>
      <c r="N14" s="206"/>
      <c r="O14" s="202"/>
      <c r="P14" s="203"/>
      <c r="T14" s="189">
        <v>1190</v>
      </c>
      <c r="U14" s="190">
        <v>85</v>
      </c>
    </row>
    <row r="15" spans="1:21" s="18" customFormat="1" ht="39.75" customHeight="1">
      <c r="A15" s="57">
        <v>8</v>
      </c>
      <c r="B15" s="231">
        <v>732</v>
      </c>
      <c r="C15" s="94">
        <v>34727</v>
      </c>
      <c r="D15" s="232" t="s">
        <v>1836</v>
      </c>
      <c r="E15" s="143" t="s">
        <v>1832</v>
      </c>
      <c r="F15" s="95">
        <v>1893</v>
      </c>
      <c r="G15" s="209">
        <v>20</v>
      </c>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v>807</v>
      </c>
      <c r="C16" s="94" t="s">
        <v>1925</v>
      </c>
      <c r="D16" s="232" t="s">
        <v>1926</v>
      </c>
      <c r="E16" s="143" t="s">
        <v>1918</v>
      </c>
      <c r="F16" s="95">
        <v>2018</v>
      </c>
      <c r="G16" s="209">
        <v>19</v>
      </c>
      <c r="H16" s="21"/>
      <c r="I16" s="57">
        <v>1</v>
      </c>
      <c r="J16" s="172" t="s">
        <v>499</v>
      </c>
      <c r="K16" s="209" t="s">
        <v>1705</v>
      </c>
      <c r="L16" s="94" t="s">
        <v>1705</v>
      </c>
      <c r="M16" s="173" t="s">
        <v>1705</v>
      </c>
      <c r="N16" s="173" t="s">
        <v>1705</v>
      </c>
      <c r="O16" s="95"/>
      <c r="P16" s="230"/>
      <c r="T16" s="189">
        <v>1194</v>
      </c>
      <c r="U16" s="190">
        <v>83</v>
      </c>
    </row>
    <row r="17" spans="1:21" s="18" customFormat="1" ht="39.75" customHeight="1">
      <c r="A17" s="57">
        <v>10</v>
      </c>
      <c r="B17" s="231">
        <v>639</v>
      </c>
      <c r="C17" s="94">
        <v>32750</v>
      </c>
      <c r="D17" s="232" t="s">
        <v>1735</v>
      </c>
      <c r="E17" s="143" t="s">
        <v>1732</v>
      </c>
      <c r="F17" s="95">
        <v>2019</v>
      </c>
      <c r="G17" s="209">
        <v>18</v>
      </c>
      <c r="H17" s="21"/>
      <c r="I17" s="57">
        <v>2</v>
      </c>
      <c r="J17" s="172" t="s">
        <v>500</v>
      </c>
      <c r="K17" s="209"/>
      <c r="L17" s="94"/>
      <c r="M17" s="173"/>
      <c r="N17" s="173"/>
      <c r="O17" s="95"/>
      <c r="P17" s="230"/>
      <c r="T17" s="189">
        <v>1196</v>
      </c>
      <c r="U17" s="190">
        <v>82</v>
      </c>
    </row>
    <row r="18" spans="1:21" s="18" customFormat="1" ht="39.75" customHeight="1">
      <c r="A18" s="57">
        <v>11</v>
      </c>
      <c r="B18" s="231">
        <v>784</v>
      </c>
      <c r="C18" s="94">
        <v>35226</v>
      </c>
      <c r="D18" s="232" t="s">
        <v>1891</v>
      </c>
      <c r="E18" s="143" t="s">
        <v>1887</v>
      </c>
      <c r="F18" s="95">
        <v>5133</v>
      </c>
      <c r="G18" s="209">
        <v>17</v>
      </c>
      <c r="H18" s="21"/>
      <c r="I18" s="57">
        <v>3</v>
      </c>
      <c r="J18" s="172" t="s">
        <v>501</v>
      </c>
      <c r="K18" s="209"/>
      <c r="L18" s="94"/>
      <c r="M18" s="173"/>
      <c r="N18" s="173"/>
      <c r="O18" s="95"/>
      <c r="P18" s="230"/>
      <c r="T18" s="189">
        <v>1198</v>
      </c>
      <c r="U18" s="190">
        <v>81</v>
      </c>
    </row>
    <row r="19" spans="1:21" s="18" customFormat="1" ht="39.75" customHeight="1">
      <c r="A19" s="57">
        <v>12</v>
      </c>
      <c r="B19" s="231">
        <v>757</v>
      </c>
      <c r="C19" s="94">
        <v>34427</v>
      </c>
      <c r="D19" s="232" t="s">
        <v>1863</v>
      </c>
      <c r="E19" s="143" t="s">
        <v>1858</v>
      </c>
      <c r="F19" s="403" t="s">
        <v>2469</v>
      </c>
      <c r="G19" s="209"/>
      <c r="H19" s="21"/>
      <c r="I19" s="57">
        <v>4</v>
      </c>
      <c r="J19" s="172" t="s">
        <v>502</v>
      </c>
      <c r="K19" s="209"/>
      <c r="L19" s="94"/>
      <c r="M19" s="173"/>
      <c r="N19" s="173"/>
      <c r="O19" s="95"/>
      <c r="P19" s="230"/>
      <c r="T19" s="189">
        <v>1200</v>
      </c>
      <c r="U19" s="190">
        <v>80</v>
      </c>
    </row>
    <row r="20" spans="1:21" s="18" customFormat="1" ht="39.75" customHeight="1">
      <c r="A20" s="57">
        <v>13</v>
      </c>
      <c r="B20" s="231">
        <v>666</v>
      </c>
      <c r="C20" s="94">
        <v>34941</v>
      </c>
      <c r="D20" s="232" t="s">
        <v>1760</v>
      </c>
      <c r="E20" s="143" t="s">
        <v>1756</v>
      </c>
      <c r="F20" s="95">
        <v>2013</v>
      </c>
      <c r="G20" s="209">
        <v>16</v>
      </c>
      <c r="H20" s="21"/>
      <c r="I20" s="57">
        <v>5</v>
      </c>
      <c r="J20" s="172" t="s">
        <v>503</v>
      </c>
      <c r="K20" s="209"/>
      <c r="L20" s="94"/>
      <c r="M20" s="173"/>
      <c r="N20" s="173"/>
      <c r="O20" s="95"/>
      <c r="P20" s="230"/>
      <c r="T20" s="189">
        <v>1202</v>
      </c>
      <c r="U20" s="190">
        <v>79</v>
      </c>
    </row>
    <row r="21" spans="1:21" s="18" customFormat="1" ht="39.75" customHeight="1">
      <c r="A21" s="57">
        <v>14</v>
      </c>
      <c r="B21" s="231">
        <v>799</v>
      </c>
      <c r="C21" s="94">
        <v>34795</v>
      </c>
      <c r="D21" s="232" t="s">
        <v>1907</v>
      </c>
      <c r="E21" s="143" t="s">
        <v>1903</v>
      </c>
      <c r="F21" s="95">
        <v>2038</v>
      </c>
      <c r="G21" s="209">
        <v>15</v>
      </c>
      <c r="H21" s="21"/>
      <c r="I21" s="57">
        <v>6</v>
      </c>
      <c r="J21" s="172" t="s">
        <v>504</v>
      </c>
      <c r="K21" s="209"/>
      <c r="L21" s="94"/>
      <c r="M21" s="173"/>
      <c r="N21" s="173"/>
      <c r="O21" s="95"/>
      <c r="P21" s="230"/>
      <c r="T21" s="189">
        <v>1204</v>
      </c>
      <c r="U21" s="190">
        <v>78</v>
      </c>
    </row>
    <row r="22" spans="1:21" s="18" customFormat="1" ht="39.75" customHeight="1">
      <c r="A22" s="57">
        <v>15</v>
      </c>
      <c r="B22" s="231">
        <v>765</v>
      </c>
      <c r="C22" s="94">
        <v>32324</v>
      </c>
      <c r="D22" s="232" t="s">
        <v>1875</v>
      </c>
      <c r="E22" s="143" t="s">
        <v>1874</v>
      </c>
      <c r="F22" s="95">
        <v>2058</v>
      </c>
      <c r="G22" s="209">
        <v>14</v>
      </c>
      <c r="H22" s="21"/>
      <c r="I22" s="201" t="s">
        <v>17</v>
      </c>
      <c r="J22" s="202"/>
      <c r="K22" s="202"/>
      <c r="L22" s="202"/>
      <c r="M22" s="205" t="s">
        <v>348</v>
      </c>
      <c r="N22" s="206"/>
      <c r="O22" s="202"/>
      <c r="P22" s="203"/>
      <c r="T22" s="189">
        <v>1210</v>
      </c>
      <c r="U22" s="190">
        <v>75</v>
      </c>
    </row>
    <row r="23" spans="1:21" s="18" customFormat="1" ht="39.75" customHeight="1">
      <c r="A23" s="57">
        <v>16</v>
      </c>
      <c r="B23" s="231">
        <v>560</v>
      </c>
      <c r="C23" s="94">
        <v>35081</v>
      </c>
      <c r="D23" s="232" t="s">
        <v>1652</v>
      </c>
      <c r="E23" s="143" t="s">
        <v>1648</v>
      </c>
      <c r="F23" s="95">
        <v>2194</v>
      </c>
      <c r="G23" s="209">
        <v>13</v>
      </c>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17</v>
      </c>
      <c r="B24" s="231">
        <v>650</v>
      </c>
      <c r="C24" s="94">
        <v>34151</v>
      </c>
      <c r="D24" s="232" t="s">
        <v>1749</v>
      </c>
      <c r="E24" s="143" t="s">
        <v>1744</v>
      </c>
      <c r="F24" s="95">
        <v>2238</v>
      </c>
      <c r="G24" s="209">
        <v>12</v>
      </c>
      <c r="H24" s="21"/>
      <c r="I24" s="57">
        <v>1</v>
      </c>
      <c r="J24" s="172" t="s">
        <v>536</v>
      </c>
      <c r="K24" s="209"/>
      <c r="L24" s="94"/>
      <c r="M24" s="173"/>
      <c r="N24" s="173"/>
      <c r="O24" s="95"/>
      <c r="P24" s="230"/>
      <c r="T24" s="189">
        <v>1216</v>
      </c>
      <c r="U24" s="190">
        <v>73</v>
      </c>
    </row>
    <row r="25" spans="1:21" s="18" customFormat="1" ht="39.75" customHeight="1">
      <c r="A25" s="57">
        <v>18</v>
      </c>
      <c r="B25" s="231">
        <v>850</v>
      </c>
      <c r="C25" s="94">
        <v>34017</v>
      </c>
      <c r="D25" s="232" t="s">
        <v>1978</v>
      </c>
      <c r="E25" s="143" t="s">
        <v>1973</v>
      </c>
      <c r="F25" s="95">
        <v>2318</v>
      </c>
      <c r="G25" s="209">
        <v>11</v>
      </c>
      <c r="H25" s="21"/>
      <c r="I25" s="57">
        <v>2</v>
      </c>
      <c r="J25" s="172" t="s">
        <v>537</v>
      </c>
      <c r="K25" s="209"/>
      <c r="L25" s="94"/>
      <c r="M25" s="173"/>
      <c r="N25" s="173"/>
      <c r="O25" s="95"/>
      <c r="P25" s="230"/>
      <c r="T25" s="189">
        <v>1219</v>
      </c>
      <c r="U25" s="190">
        <v>72</v>
      </c>
    </row>
    <row r="26" spans="1:21" s="18" customFormat="1" ht="39.75" customHeight="1">
      <c r="A26" s="57" t="s">
        <v>2241</v>
      </c>
      <c r="B26" s="231">
        <v>861</v>
      </c>
      <c r="C26" s="94">
        <v>33487</v>
      </c>
      <c r="D26" s="232" t="s">
        <v>1990</v>
      </c>
      <c r="E26" s="143" t="s">
        <v>1986</v>
      </c>
      <c r="F26" s="95" t="s">
        <v>2425</v>
      </c>
      <c r="G26" s="209"/>
      <c r="H26" s="21"/>
      <c r="I26" s="57">
        <v>3</v>
      </c>
      <c r="J26" s="172" t="s">
        <v>538</v>
      </c>
      <c r="K26" s="209"/>
      <c r="L26" s="94"/>
      <c r="M26" s="173"/>
      <c r="N26" s="173"/>
      <c r="O26" s="95"/>
      <c r="P26" s="230"/>
      <c r="T26" s="189">
        <v>1222</v>
      </c>
      <c r="U26" s="190">
        <v>71</v>
      </c>
    </row>
    <row r="27" spans="1:21" s="18" customFormat="1" ht="39.75" customHeight="1">
      <c r="A27" s="57" t="s">
        <v>2241</v>
      </c>
      <c r="B27" s="231">
        <v>501</v>
      </c>
      <c r="C27" s="94">
        <v>33348</v>
      </c>
      <c r="D27" s="232" t="s">
        <v>2033</v>
      </c>
      <c r="E27" s="143" t="s">
        <v>2029</v>
      </c>
      <c r="F27" s="95" t="s">
        <v>2255</v>
      </c>
      <c r="G27" s="209"/>
      <c r="H27" s="21"/>
      <c r="I27" s="57">
        <v>4</v>
      </c>
      <c r="J27" s="172" t="s">
        <v>539</v>
      </c>
      <c r="K27" s="209"/>
      <c r="L27" s="94"/>
      <c r="M27" s="173"/>
      <c r="N27" s="173"/>
      <c r="O27" s="95"/>
      <c r="P27" s="230"/>
      <c r="T27" s="189">
        <v>1225</v>
      </c>
      <c r="U27" s="190">
        <v>70</v>
      </c>
    </row>
    <row r="28" spans="1:21" s="18" customFormat="1" ht="39.75" customHeight="1">
      <c r="A28" s="57" t="s">
        <v>2241</v>
      </c>
      <c r="B28" s="231">
        <v>827</v>
      </c>
      <c r="C28" s="94">
        <v>0</v>
      </c>
      <c r="D28" s="232" t="s">
        <v>1957</v>
      </c>
      <c r="E28" s="143" t="s">
        <v>1955</v>
      </c>
      <c r="F28" s="95" t="s">
        <v>2255</v>
      </c>
      <c r="G28" s="209"/>
      <c r="H28" s="21"/>
      <c r="I28" s="57">
        <v>5</v>
      </c>
      <c r="J28" s="172" t="s">
        <v>540</v>
      </c>
      <c r="K28" s="209"/>
      <c r="L28" s="94"/>
      <c r="M28" s="173"/>
      <c r="N28" s="173"/>
      <c r="O28" s="95"/>
      <c r="P28" s="230"/>
      <c r="T28" s="189">
        <v>1228</v>
      </c>
      <c r="U28" s="190">
        <v>69</v>
      </c>
    </row>
    <row r="29" spans="1:21" s="18" customFormat="1" ht="39.75" customHeight="1">
      <c r="A29" s="57" t="s">
        <v>2241</v>
      </c>
      <c r="B29" s="231">
        <v>705</v>
      </c>
      <c r="C29" s="94">
        <v>33744</v>
      </c>
      <c r="D29" s="232" t="s">
        <v>1799</v>
      </c>
      <c r="E29" s="143" t="s">
        <v>1795</v>
      </c>
      <c r="F29" s="95" t="s">
        <v>2255</v>
      </c>
      <c r="G29" s="209"/>
      <c r="H29" s="21"/>
      <c r="I29" s="57">
        <v>6</v>
      </c>
      <c r="J29" s="172" t="s">
        <v>541</v>
      </c>
      <c r="K29" s="209"/>
      <c r="L29" s="94"/>
      <c r="M29" s="173"/>
      <c r="N29" s="173"/>
      <c r="O29" s="95"/>
      <c r="P29" s="230"/>
      <c r="T29" s="189">
        <v>1231</v>
      </c>
      <c r="U29" s="190">
        <v>68</v>
      </c>
    </row>
    <row r="30" spans="1:21" s="18" customFormat="1" ht="39.75" customHeight="1">
      <c r="A30" s="57" t="s">
        <v>2241</v>
      </c>
      <c r="B30" s="231">
        <v>880</v>
      </c>
      <c r="C30" s="94">
        <v>32046</v>
      </c>
      <c r="D30" s="232" t="s">
        <v>2011</v>
      </c>
      <c r="E30" s="143" t="s">
        <v>2082</v>
      </c>
      <c r="F30" s="95" t="s">
        <v>2255</v>
      </c>
      <c r="G30" s="209"/>
      <c r="H30" s="21"/>
      <c r="I30" s="201" t="s">
        <v>512</v>
      </c>
      <c r="J30" s="202"/>
      <c r="K30" s="202"/>
      <c r="L30" s="202"/>
      <c r="M30" s="205" t="s">
        <v>348</v>
      </c>
      <c r="N30" s="206"/>
      <c r="O30" s="202"/>
      <c r="P30" s="203"/>
      <c r="T30" s="189">
        <v>1210</v>
      </c>
      <c r="U30" s="190">
        <v>75</v>
      </c>
    </row>
    <row r="31" spans="1:21" s="18" customFormat="1" ht="39.75" customHeight="1">
      <c r="A31" s="57" t="s">
        <v>2241</v>
      </c>
      <c r="B31" s="231">
        <v>694</v>
      </c>
      <c r="C31" s="94">
        <v>0</v>
      </c>
      <c r="D31" s="232" t="s">
        <v>1790</v>
      </c>
      <c r="E31" s="143" t="s">
        <v>1784</v>
      </c>
      <c r="F31" s="95" t="s">
        <v>2255</v>
      </c>
      <c r="G31" s="209"/>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c r="B32" s="231"/>
      <c r="C32" s="94"/>
      <c r="D32" s="232"/>
      <c r="E32" s="143"/>
      <c r="F32" s="95"/>
      <c r="G32" s="209"/>
      <c r="H32" s="21"/>
      <c r="I32" s="57">
        <v>1</v>
      </c>
      <c r="J32" s="172" t="s">
        <v>542</v>
      </c>
      <c r="K32" s="209"/>
      <c r="L32" s="94"/>
      <c r="M32" s="173"/>
      <c r="N32" s="173"/>
      <c r="O32" s="95"/>
      <c r="P32" s="230"/>
      <c r="T32" s="189">
        <v>1216</v>
      </c>
      <c r="U32" s="190">
        <v>73</v>
      </c>
    </row>
    <row r="33" spans="1:21" s="18" customFormat="1" ht="39.75" customHeight="1">
      <c r="A33" s="57"/>
      <c r="B33" s="231"/>
      <c r="C33" s="94"/>
      <c r="D33" s="232"/>
      <c r="E33" s="143"/>
      <c r="F33" s="95"/>
      <c r="G33" s="209"/>
      <c r="H33" s="21"/>
      <c r="I33" s="57">
        <v>2</v>
      </c>
      <c r="J33" s="172" t="s">
        <v>543</v>
      </c>
      <c r="K33" s="209"/>
      <c r="L33" s="94"/>
      <c r="M33" s="173"/>
      <c r="N33" s="173"/>
      <c r="O33" s="95"/>
      <c r="P33" s="230"/>
      <c r="T33" s="189">
        <v>1219</v>
      </c>
      <c r="U33" s="190">
        <v>72</v>
      </c>
    </row>
    <row r="34" spans="1:21" s="18" customFormat="1" ht="39.75" customHeight="1">
      <c r="A34" s="57"/>
      <c r="B34" s="231"/>
      <c r="C34" s="94"/>
      <c r="D34" s="232"/>
      <c r="E34" s="143"/>
      <c r="F34" s="95"/>
      <c r="G34" s="209"/>
      <c r="H34" s="21"/>
      <c r="I34" s="57">
        <v>3</v>
      </c>
      <c r="J34" s="172" t="s">
        <v>544</v>
      </c>
      <c r="K34" s="209"/>
      <c r="L34" s="94"/>
      <c r="M34" s="173"/>
      <c r="N34" s="173"/>
      <c r="O34" s="95"/>
      <c r="P34" s="230"/>
      <c r="T34" s="189">
        <v>1222</v>
      </c>
      <c r="U34" s="190">
        <v>71</v>
      </c>
    </row>
    <row r="35" spans="1:21" s="18" customFormat="1" ht="39.75" customHeight="1">
      <c r="A35" s="57"/>
      <c r="B35" s="231"/>
      <c r="C35" s="94"/>
      <c r="D35" s="232"/>
      <c r="E35" s="143"/>
      <c r="F35" s="95"/>
      <c r="G35" s="209"/>
      <c r="H35" s="21"/>
      <c r="I35" s="57">
        <v>4</v>
      </c>
      <c r="J35" s="172" t="s">
        <v>545</v>
      </c>
      <c r="K35" s="209"/>
      <c r="L35" s="94"/>
      <c r="M35" s="173"/>
      <c r="N35" s="173"/>
      <c r="O35" s="95"/>
      <c r="P35" s="230"/>
      <c r="T35" s="189">
        <v>1225</v>
      </c>
      <c r="U35" s="190">
        <v>70</v>
      </c>
    </row>
    <row r="36" spans="1:21" s="18" customFormat="1" ht="39.75" customHeight="1">
      <c r="A36" s="57"/>
      <c r="B36" s="231"/>
      <c r="C36" s="94"/>
      <c r="D36" s="232"/>
      <c r="E36" s="143"/>
      <c r="F36" s="95"/>
      <c r="G36" s="209"/>
      <c r="H36" s="21"/>
      <c r="I36" s="57">
        <v>5</v>
      </c>
      <c r="J36" s="172" t="s">
        <v>546</v>
      </c>
      <c r="K36" s="209"/>
      <c r="L36" s="94"/>
      <c r="M36" s="173"/>
      <c r="N36" s="173"/>
      <c r="O36" s="95"/>
      <c r="P36" s="230"/>
      <c r="T36" s="189">
        <v>1228</v>
      </c>
      <c r="U36" s="190">
        <v>69</v>
      </c>
    </row>
    <row r="37" spans="1:21" s="18" customFormat="1" ht="39.75" customHeight="1">
      <c r="A37" s="57"/>
      <c r="B37" s="231"/>
      <c r="C37" s="94"/>
      <c r="D37" s="232"/>
      <c r="E37" s="143"/>
      <c r="F37" s="95"/>
      <c r="G37" s="209"/>
      <c r="H37" s="21"/>
      <c r="I37" s="57">
        <v>6</v>
      </c>
      <c r="J37" s="172" t="s">
        <v>547</v>
      </c>
      <c r="K37" s="209"/>
      <c r="L37" s="94"/>
      <c r="M37" s="173"/>
      <c r="N37" s="173"/>
      <c r="O37" s="95"/>
      <c r="P37" s="230"/>
      <c r="T37" s="189">
        <v>1231</v>
      </c>
      <c r="U37" s="190">
        <v>68</v>
      </c>
    </row>
    <row r="38" spans="1:21" s="18" customFormat="1" ht="28.5" customHeight="1">
      <c r="A38" s="604" t="s">
        <v>2256</v>
      </c>
      <c r="B38" s="604"/>
      <c r="C38" s="604"/>
      <c r="D38" s="604"/>
      <c r="E38" s="604"/>
      <c r="F38" s="604"/>
      <c r="G38" s="604"/>
      <c r="H38" s="604"/>
      <c r="I38" s="604"/>
      <c r="J38" s="604"/>
      <c r="K38" s="604"/>
      <c r="L38" s="604"/>
      <c r="M38" s="604"/>
      <c r="N38" s="604"/>
      <c r="O38" s="604"/>
      <c r="P38" s="604"/>
      <c r="T38" s="189"/>
      <c r="U38" s="190"/>
    </row>
    <row r="39" spans="1:21" ht="14.25" customHeight="1">
      <c r="A39" s="25" t="s">
        <v>18</v>
      </c>
      <c r="B39" s="25"/>
      <c r="C39" s="25"/>
      <c r="D39" s="42"/>
      <c r="E39" s="36" t="s">
        <v>0</v>
      </c>
      <c r="F39" s="31" t="s">
        <v>1</v>
      </c>
      <c r="G39" s="22"/>
      <c r="H39" s="26" t="s">
        <v>2</v>
      </c>
      <c r="I39" s="26"/>
      <c r="J39" s="26"/>
      <c r="K39" s="26"/>
      <c r="M39" s="38" t="s">
        <v>3</v>
      </c>
      <c r="N39" s="39" t="s">
        <v>3</v>
      </c>
      <c r="O39" s="22" t="s">
        <v>3</v>
      </c>
      <c r="P39" s="25"/>
      <c r="Q39" s="27"/>
      <c r="T39" s="189">
        <v>1280</v>
      </c>
      <c r="U39" s="190">
        <v>54</v>
      </c>
    </row>
    <row r="40" spans="1:21">
      <c r="E40" s="37" t="s">
        <v>1962</v>
      </c>
      <c r="T40" s="189">
        <v>1285</v>
      </c>
      <c r="U40" s="190">
        <v>53</v>
      </c>
    </row>
    <row r="41" spans="1:21" ht="25.5">
      <c r="E41" s="37" t="s">
        <v>1769</v>
      </c>
      <c r="T41" s="189">
        <v>1290</v>
      </c>
      <c r="U41" s="190">
        <v>52</v>
      </c>
    </row>
    <row r="42" spans="1:21" ht="25.5">
      <c r="E42" s="37" t="s">
        <v>1691</v>
      </c>
      <c r="T42" s="189">
        <v>1295</v>
      </c>
      <c r="U42" s="190">
        <v>51</v>
      </c>
    </row>
    <row r="43" spans="1:21">
      <c r="E43" s="37" t="s">
        <v>1648</v>
      </c>
      <c r="T43" s="189">
        <v>1300</v>
      </c>
      <c r="U43" s="190">
        <v>50</v>
      </c>
    </row>
    <row r="44" spans="1:21">
      <c r="E44" s="37" t="s">
        <v>1816</v>
      </c>
      <c r="T44" s="189">
        <v>1305</v>
      </c>
      <c r="U44" s="190">
        <v>49</v>
      </c>
    </row>
    <row r="45" spans="1:21">
      <c r="E45" s="37" t="s">
        <v>1795</v>
      </c>
      <c r="T45" s="189">
        <v>1310</v>
      </c>
      <c r="U45" s="190">
        <v>48</v>
      </c>
    </row>
    <row r="46" spans="1:21" ht="25.5">
      <c r="E46" s="37" t="s">
        <v>1874</v>
      </c>
      <c r="T46" s="189">
        <v>1315</v>
      </c>
      <c r="U46" s="190">
        <v>47</v>
      </c>
    </row>
    <row r="47" spans="1:21" ht="25.5">
      <c r="E47" s="37" t="s">
        <v>1719</v>
      </c>
      <c r="T47" s="189">
        <v>1320</v>
      </c>
      <c r="U47" s="190">
        <v>46</v>
      </c>
    </row>
    <row r="48" spans="1:21" ht="25.5">
      <c r="E48" s="37" t="s">
        <v>1665</v>
      </c>
      <c r="T48" s="189">
        <v>1325</v>
      </c>
      <c r="U48" s="190">
        <v>45</v>
      </c>
    </row>
    <row r="49" spans="5:21" ht="25.5">
      <c r="E49" s="37" t="s">
        <v>1973</v>
      </c>
      <c r="T49" s="189">
        <v>1330</v>
      </c>
      <c r="U49" s="190">
        <v>44</v>
      </c>
    </row>
    <row r="50" spans="5:21" ht="25.5">
      <c r="E50" s="37" t="s">
        <v>1756</v>
      </c>
      <c r="T50" s="189">
        <v>1335</v>
      </c>
      <c r="U50" s="190">
        <v>43</v>
      </c>
    </row>
    <row r="51" spans="5:21">
      <c r="E51" s="37" t="s">
        <v>1700</v>
      </c>
      <c r="T51" s="189">
        <v>1340</v>
      </c>
      <c r="U51" s="190">
        <v>42</v>
      </c>
    </row>
    <row r="52" spans="5:21" ht="25.5">
      <c r="E52" s="37" t="s">
        <v>1660</v>
      </c>
      <c r="T52" s="189">
        <v>1345</v>
      </c>
      <c r="U52" s="190">
        <v>41</v>
      </c>
    </row>
    <row r="53" spans="5:21" ht="25.5">
      <c r="E53" s="37" t="s">
        <v>1806</v>
      </c>
      <c r="T53" s="189">
        <v>1350</v>
      </c>
      <c r="U53" s="190">
        <v>40</v>
      </c>
    </row>
    <row r="54" spans="5:21">
      <c r="E54" s="37" t="s">
        <v>2054</v>
      </c>
      <c r="T54" s="189">
        <v>1355</v>
      </c>
      <c r="U54" s="190">
        <v>39</v>
      </c>
    </row>
    <row r="55" spans="5:21">
      <c r="E55" s="37" t="s">
        <v>1870</v>
      </c>
      <c r="T55" s="189">
        <v>1365</v>
      </c>
      <c r="U55" s="190">
        <v>38</v>
      </c>
    </row>
    <row r="56" spans="5:21">
      <c r="E56" s="37" t="s">
        <v>1675</v>
      </c>
      <c r="T56" s="189">
        <v>1375</v>
      </c>
      <c r="U56" s="190">
        <v>37</v>
      </c>
    </row>
    <row r="57" spans="5:21" ht="25.5">
      <c r="E57" s="37" t="s">
        <v>1832</v>
      </c>
      <c r="T57" s="189">
        <v>1385</v>
      </c>
      <c r="U57" s="190">
        <v>36</v>
      </c>
    </row>
    <row r="58" spans="5:21" ht="25.5">
      <c r="E58" s="37" t="s">
        <v>2062</v>
      </c>
      <c r="T58" s="189">
        <v>1395</v>
      </c>
      <c r="U58" s="190">
        <v>35</v>
      </c>
    </row>
    <row r="59" spans="5:21" ht="25.5">
      <c r="E59" s="37" t="s">
        <v>1999</v>
      </c>
      <c r="T59" s="189">
        <v>1405</v>
      </c>
      <c r="U59" s="190">
        <v>34</v>
      </c>
    </row>
    <row r="60" spans="5:21" ht="25.5">
      <c r="E60" s="37" t="s">
        <v>2064</v>
      </c>
      <c r="T60" s="189">
        <v>1415</v>
      </c>
      <c r="U60" s="190">
        <v>33</v>
      </c>
    </row>
    <row r="61" spans="5:21" ht="25.5">
      <c r="E61" s="37" t="s">
        <v>2026</v>
      </c>
      <c r="T61" s="189">
        <v>1425</v>
      </c>
      <c r="U61" s="190">
        <v>32</v>
      </c>
    </row>
    <row r="62" spans="5:21" ht="25.5">
      <c r="E62" s="37" t="s">
        <v>1986</v>
      </c>
      <c r="T62" s="189">
        <v>1435</v>
      </c>
      <c r="U62" s="190">
        <v>31</v>
      </c>
    </row>
    <row r="63" spans="5:21" ht="25.5">
      <c r="E63" s="37" t="s">
        <v>1918</v>
      </c>
      <c r="T63" s="189">
        <v>1445</v>
      </c>
      <c r="U63" s="190">
        <v>30</v>
      </c>
    </row>
    <row r="64" spans="5:21" ht="25.5">
      <c r="E64" s="37" t="s">
        <v>1849</v>
      </c>
      <c r="T64" s="189">
        <v>1455</v>
      </c>
      <c r="U64" s="190">
        <v>29</v>
      </c>
    </row>
    <row r="65" spans="5:21" ht="25.5">
      <c r="E65" s="37" t="s">
        <v>1940</v>
      </c>
      <c r="T65" s="189">
        <v>1465</v>
      </c>
      <c r="U65" s="190">
        <v>28</v>
      </c>
    </row>
    <row r="66" spans="5:21" ht="25.5">
      <c r="E66" s="37" t="s">
        <v>2029</v>
      </c>
      <c r="T66" s="189">
        <v>1475</v>
      </c>
      <c r="U66" s="190">
        <v>27</v>
      </c>
    </row>
    <row r="67" spans="5:21" ht="25.5">
      <c r="E67" s="37" t="s">
        <v>1846</v>
      </c>
      <c r="T67" s="189">
        <v>1485</v>
      </c>
      <c r="U67" s="190">
        <v>26</v>
      </c>
    </row>
    <row r="68" spans="5:21">
      <c r="E68" s="37" t="s">
        <v>1858</v>
      </c>
      <c r="T68" s="189">
        <v>1495</v>
      </c>
      <c r="U68" s="190">
        <v>25</v>
      </c>
    </row>
    <row r="69" spans="5:21">
      <c r="E69" s="37" t="s">
        <v>1709</v>
      </c>
      <c r="T69" s="189">
        <v>1505</v>
      </c>
      <c r="U69" s="190">
        <v>24</v>
      </c>
    </row>
    <row r="70" spans="5:21" ht="25.5">
      <c r="E70" s="37" t="s">
        <v>1784</v>
      </c>
      <c r="T70" s="189">
        <v>1515</v>
      </c>
      <c r="U70" s="190">
        <v>23</v>
      </c>
    </row>
    <row r="71" spans="5:21">
      <c r="E71" s="37" t="s">
        <v>1732</v>
      </c>
      <c r="T71" s="189">
        <v>1525</v>
      </c>
      <c r="U71" s="190">
        <v>22</v>
      </c>
    </row>
    <row r="72" spans="5:21">
      <c r="E72" s="37" t="s">
        <v>1677</v>
      </c>
      <c r="T72" s="189">
        <v>1535</v>
      </c>
      <c r="U72" s="190">
        <v>21</v>
      </c>
    </row>
    <row r="73" spans="5:21">
      <c r="E73" s="37" t="s">
        <v>1955</v>
      </c>
      <c r="T73" s="189">
        <v>1545</v>
      </c>
      <c r="U73" s="190">
        <v>20</v>
      </c>
    </row>
    <row r="74" spans="5:21" ht="25.5">
      <c r="E74" s="37" t="s">
        <v>1772</v>
      </c>
      <c r="T74" s="189">
        <v>1555</v>
      </c>
      <c r="U74" s="190">
        <v>19</v>
      </c>
    </row>
    <row r="75" spans="5:21" ht="25.5">
      <c r="E75" s="37" t="s">
        <v>2070</v>
      </c>
      <c r="T75" s="189">
        <v>1565</v>
      </c>
      <c r="U75" s="190">
        <v>18</v>
      </c>
    </row>
    <row r="76" spans="5:21">
      <c r="E76" s="37" t="s">
        <v>1903</v>
      </c>
      <c r="T76" s="189">
        <v>1575</v>
      </c>
      <c r="U76" s="190">
        <v>17</v>
      </c>
    </row>
    <row r="77" spans="5:21" ht="25.5">
      <c r="E77" s="37" t="s">
        <v>2040</v>
      </c>
      <c r="T77" s="189">
        <v>1585</v>
      </c>
      <c r="U77" s="190">
        <v>16</v>
      </c>
    </row>
    <row r="78" spans="5:21">
      <c r="E78" s="37" t="s">
        <v>1744</v>
      </c>
      <c r="T78" s="189">
        <v>1595</v>
      </c>
      <c r="U78" s="190">
        <v>15</v>
      </c>
    </row>
    <row r="79" spans="5:21">
      <c r="E79" s="37" t="s">
        <v>2073</v>
      </c>
      <c r="T79" s="189">
        <v>1605</v>
      </c>
      <c r="U79" s="190">
        <v>14</v>
      </c>
    </row>
    <row r="80" spans="5:21">
      <c r="E80" s="37" t="s">
        <v>1828</v>
      </c>
      <c r="T80" s="189">
        <v>1615</v>
      </c>
      <c r="U80" s="190">
        <v>13</v>
      </c>
    </row>
    <row r="81" spans="5:21" ht="25.5">
      <c r="E81" s="37" t="s">
        <v>1942</v>
      </c>
      <c r="T81" s="189">
        <v>1625</v>
      </c>
      <c r="U81" s="190">
        <v>12</v>
      </c>
    </row>
    <row r="82" spans="5:21" ht="25.5">
      <c r="E82" s="37" t="s">
        <v>1887</v>
      </c>
      <c r="T82" s="189">
        <v>1645</v>
      </c>
      <c r="U82" s="190">
        <v>11</v>
      </c>
    </row>
    <row r="83" spans="5:21">
      <c r="E83" s="37" t="s">
        <v>2066</v>
      </c>
      <c r="T83" s="189">
        <v>1665</v>
      </c>
      <c r="U83" s="190">
        <v>10</v>
      </c>
    </row>
    <row r="84" spans="5:21" ht="25.5">
      <c r="E84" s="37" t="s">
        <v>1948</v>
      </c>
      <c r="T84" s="189">
        <v>1685</v>
      </c>
      <c r="U84" s="190">
        <v>9</v>
      </c>
    </row>
    <row r="85" spans="5:21">
      <c r="E85" s="37" t="s">
        <v>2258</v>
      </c>
      <c r="T85" s="189">
        <v>1705</v>
      </c>
      <c r="U85" s="190">
        <v>8</v>
      </c>
    </row>
    <row r="86" spans="5:21">
      <c r="T86" s="189">
        <v>1725</v>
      </c>
      <c r="U86" s="190">
        <v>7</v>
      </c>
    </row>
    <row r="87" spans="5:21">
      <c r="T87" s="189">
        <v>1745</v>
      </c>
      <c r="U87" s="190">
        <v>6</v>
      </c>
    </row>
    <row r="88" spans="5:21">
      <c r="T88" s="189">
        <v>1765</v>
      </c>
      <c r="U88" s="190">
        <v>5</v>
      </c>
    </row>
    <row r="89" spans="5:21">
      <c r="T89" s="189">
        <v>1785</v>
      </c>
      <c r="U89" s="190">
        <v>4</v>
      </c>
    </row>
    <row r="90" spans="5:21">
      <c r="T90" s="189">
        <v>1805</v>
      </c>
      <c r="U90" s="190">
        <v>3</v>
      </c>
    </row>
    <row r="91" spans="5:21">
      <c r="T91" s="189">
        <v>1825</v>
      </c>
      <c r="U91" s="190">
        <v>2</v>
      </c>
    </row>
    <row r="92" spans="5:21">
      <c r="T92" s="189">
        <v>1845</v>
      </c>
      <c r="U92" s="190">
        <v>1</v>
      </c>
    </row>
  </sheetData>
  <mergeCells count="19">
    <mergeCell ref="A38:P3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8">
    <cfRule type="cellIs" dxfId="17" priority="4" stopIfTrue="1" operator="between">
      <formula>1400</formula>
      <formula>1422</formula>
    </cfRule>
  </conditionalFormatting>
  <conditionalFormatting sqref="F38">
    <cfRule type="cellIs" dxfId="16" priority="3" stopIfTrue="1" operator="between">
      <formula>1400</formula>
      <formula>1422</formula>
    </cfRule>
  </conditionalFormatting>
  <conditionalFormatting sqref="F38">
    <cfRule type="cellIs" dxfId="15" priority="2" stopIfTrue="1" operator="between">
      <formula>1400</formula>
      <formula>1422</formula>
    </cfRule>
  </conditionalFormatting>
  <conditionalFormatting sqref="E38">
    <cfRule type="duplicateValues" dxfId="14" priority="1" stopIfTrue="1"/>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sheetPr>
    <tabColor theme="9" tint="-0.249977111117893"/>
  </sheetPr>
  <dimension ref="A1:U97"/>
  <sheetViews>
    <sheetView view="pageBreakPreview" topLeftCell="A16" zoomScale="80" zoomScaleNormal="100" zoomScaleSheetLayoutView="80" workbookViewId="0">
      <selection activeCell="U16" sqref="U16"/>
    </sheetView>
  </sheetViews>
  <sheetFormatPr defaultRowHeight="12.75"/>
  <cols>
    <col min="1" max="1" width="4.85546875" style="22" customWidth="1"/>
    <col min="2" max="2" width="10" style="22" bestFit="1" customWidth="1"/>
    <col min="3" max="3" width="14.42578125" style="20" customWidth="1"/>
    <col min="4" max="4" width="22.140625" style="37" customWidth="1"/>
    <col min="5" max="5" width="32.85546875" style="37" customWidth="1"/>
    <col min="6" max="6" width="9.28515625" style="147"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5" style="24" customWidth="1"/>
    <col min="13" max="13" width="23" style="40" customWidth="1"/>
    <col min="14" max="14" width="35.85546875" style="40" customWidth="1"/>
    <col min="15" max="15" width="9.5703125" style="147"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32.25" customHeight="1">
      <c r="A3" s="589" t="s">
        <v>100</v>
      </c>
      <c r="B3" s="589"/>
      <c r="C3" s="589"/>
      <c r="D3" s="590" t="s">
        <v>204</v>
      </c>
      <c r="E3" s="590"/>
      <c r="F3" s="591" t="s">
        <v>514</v>
      </c>
      <c r="G3" s="591"/>
      <c r="H3" s="607" t="s">
        <v>1270</v>
      </c>
      <c r="I3" s="592"/>
      <c r="J3" s="592"/>
      <c r="K3" s="592"/>
      <c r="L3" s="592"/>
      <c r="M3" s="184" t="s">
        <v>513</v>
      </c>
      <c r="N3" s="593" t="s">
        <v>1301</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2235</v>
      </c>
      <c r="O4" s="595"/>
      <c r="P4" s="595"/>
      <c r="T4" s="188">
        <v>1166</v>
      </c>
      <c r="U4" s="187">
        <v>97</v>
      </c>
    </row>
    <row r="5" spans="1:21" s="10" customFormat="1" ht="15" customHeight="1">
      <c r="A5" s="12"/>
      <c r="B5" s="12"/>
      <c r="C5" s="13"/>
      <c r="D5" s="14"/>
      <c r="E5" s="15"/>
      <c r="F5" s="148"/>
      <c r="G5" s="15"/>
      <c r="H5" s="15"/>
      <c r="I5" s="12"/>
      <c r="J5" s="12"/>
      <c r="K5" s="12"/>
      <c r="L5" s="16"/>
      <c r="M5" s="17"/>
      <c r="N5" s="608">
        <v>42135.502936921293</v>
      </c>
      <c r="O5" s="608"/>
      <c r="P5" s="608"/>
      <c r="T5" s="191">
        <v>41714</v>
      </c>
      <c r="U5" s="187">
        <v>96</v>
      </c>
    </row>
    <row r="6" spans="1:21" s="18" customFormat="1" ht="18.75" customHeight="1">
      <c r="A6" s="597" t="s">
        <v>11</v>
      </c>
      <c r="B6" s="598" t="s">
        <v>86</v>
      </c>
      <c r="C6" s="600" t="s">
        <v>97</v>
      </c>
      <c r="D6" s="601" t="s">
        <v>13</v>
      </c>
      <c r="E6" s="601" t="s">
        <v>505</v>
      </c>
      <c r="F6" s="609" t="s">
        <v>14</v>
      </c>
      <c r="G6" s="602" t="s">
        <v>202</v>
      </c>
      <c r="I6" s="201" t="s">
        <v>15</v>
      </c>
      <c r="J6" s="202"/>
      <c r="K6" s="202"/>
      <c r="L6" s="202"/>
      <c r="M6" s="202"/>
      <c r="N6" s="202"/>
      <c r="O6" s="202"/>
      <c r="P6" s="203"/>
      <c r="T6" s="192">
        <v>41774</v>
      </c>
      <c r="U6" s="190">
        <v>95</v>
      </c>
    </row>
    <row r="7" spans="1:21" ht="26.25" customHeight="1">
      <c r="A7" s="597"/>
      <c r="B7" s="599"/>
      <c r="C7" s="600"/>
      <c r="D7" s="601"/>
      <c r="E7" s="601"/>
      <c r="F7" s="609"/>
      <c r="G7" s="603"/>
      <c r="H7" s="19"/>
      <c r="I7" s="35" t="s">
        <v>11</v>
      </c>
      <c r="J7" s="35" t="s">
        <v>87</v>
      </c>
      <c r="K7" s="35" t="s">
        <v>86</v>
      </c>
      <c r="L7" s="96" t="s">
        <v>12</v>
      </c>
      <c r="M7" s="97" t="s">
        <v>13</v>
      </c>
      <c r="N7" s="97" t="s">
        <v>505</v>
      </c>
      <c r="O7" s="145" t="s">
        <v>14</v>
      </c>
      <c r="P7" s="35" t="s">
        <v>27</v>
      </c>
      <c r="T7" s="192">
        <v>41834</v>
      </c>
      <c r="U7" s="190">
        <v>94</v>
      </c>
    </row>
    <row r="8" spans="1:21" s="18" customFormat="1" ht="33.75" customHeight="1">
      <c r="A8" s="57">
        <v>1</v>
      </c>
      <c r="B8" s="231">
        <v>758</v>
      </c>
      <c r="C8" s="94">
        <v>33317</v>
      </c>
      <c r="D8" s="232" t="s">
        <v>1861</v>
      </c>
      <c r="E8" s="143" t="s">
        <v>1858</v>
      </c>
      <c r="F8" s="149">
        <v>35145</v>
      </c>
      <c r="G8" s="209">
        <v>27</v>
      </c>
      <c r="H8" s="21"/>
      <c r="I8" s="57">
        <v>1</v>
      </c>
      <c r="J8" s="172" t="s">
        <v>205</v>
      </c>
      <c r="K8" s="209">
        <v>554</v>
      </c>
      <c r="L8" s="94">
        <v>32905</v>
      </c>
      <c r="M8" s="173" t="s">
        <v>1651</v>
      </c>
      <c r="N8" s="173" t="s">
        <v>1648</v>
      </c>
      <c r="O8" s="149">
        <v>35373</v>
      </c>
      <c r="P8" s="230">
        <v>3</v>
      </c>
      <c r="T8" s="192">
        <v>41894</v>
      </c>
      <c r="U8" s="190">
        <v>93</v>
      </c>
    </row>
    <row r="9" spans="1:21" s="18" customFormat="1" ht="33.75" customHeight="1">
      <c r="A9" s="57">
        <v>2</v>
      </c>
      <c r="B9" s="231">
        <v>541</v>
      </c>
      <c r="C9" s="94">
        <v>33604</v>
      </c>
      <c r="D9" s="232" t="s">
        <v>2068</v>
      </c>
      <c r="E9" s="143" t="s">
        <v>2066</v>
      </c>
      <c r="F9" s="149">
        <v>35171</v>
      </c>
      <c r="G9" s="209">
        <v>26</v>
      </c>
      <c r="H9" s="21"/>
      <c r="I9" s="57">
        <v>2</v>
      </c>
      <c r="J9" s="172" t="s">
        <v>206</v>
      </c>
      <c r="K9" s="209">
        <v>577</v>
      </c>
      <c r="L9" s="94">
        <v>34486</v>
      </c>
      <c r="M9" s="173" t="s">
        <v>1667</v>
      </c>
      <c r="N9" s="173" t="s">
        <v>1665</v>
      </c>
      <c r="O9" s="149">
        <v>40817</v>
      </c>
      <c r="P9" s="230">
        <v>7</v>
      </c>
      <c r="T9" s="192">
        <v>41954</v>
      </c>
      <c r="U9" s="190">
        <v>92</v>
      </c>
    </row>
    <row r="10" spans="1:21" s="18" customFormat="1" ht="33.75" customHeight="1">
      <c r="A10" s="57">
        <v>3</v>
      </c>
      <c r="B10" s="231">
        <v>554</v>
      </c>
      <c r="C10" s="94">
        <v>32905</v>
      </c>
      <c r="D10" s="232" t="s">
        <v>1651</v>
      </c>
      <c r="E10" s="143" t="s">
        <v>1648</v>
      </c>
      <c r="F10" s="149">
        <v>35373</v>
      </c>
      <c r="G10" s="209">
        <v>25</v>
      </c>
      <c r="H10" s="21"/>
      <c r="I10" s="57">
        <v>3</v>
      </c>
      <c r="J10" s="172" t="s">
        <v>207</v>
      </c>
      <c r="K10" s="209">
        <v>589</v>
      </c>
      <c r="L10" s="94">
        <v>32408</v>
      </c>
      <c r="M10" s="173" t="s">
        <v>1679</v>
      </c>
      <c r="N10" s="173" t="s">
        <v>1677</v>
      </c>
      <c r="O10" s="149">
        <v>45714</v>
      </c>
      <c r="P10" s="230">
        <v>14</v>
      </c>
      <c r="T10" s="192">
        <v>42014</v>
      </c>
      <c r="U10" s="190">
        <v>91</v>
      </c>
    </row>
    <row r="11" spans="1:21" s="18" customFormat="1" ht="33.75" customHeight="1">
      <c r="A11" s="57">
        <v>4</v>
      </c>
      <c r="B11" s="231">
        <v>881</v>
      </c>
      <c r="C11" s="94" t="s">
        <v>2006</v>
      </c>
      <c r="D11" s="232" t="s">
        <v>2005</v>
      </c>
      <c r="E11" s="143" t="s">
        <v>1999</v>
      </c>
      <c r="F11" s="149">
        <v>35989</v>
      </c>
      <c r="G11" s="209">
        <v>24</v>
      </c>
      <c r="H11" s="21"/>
      <c r="I11" s="57">
        <v>4</v>
      </c>
      <c r="J11" s="172" t="s">
        <v>208</v>
      </c>
      <c r="K11" s="209">
        <v>604</v>
      </c>
      <c r="L11" s="94">
        <v>35065</v>
      </c>
      <c r="M11" s="173" t="s">
        <v>1694</v>
      </c>
      <c r="N11" s="173" t="s">
        <v>1691</v>
      </c>
      <c r="O11" s="149">
        <v>41480</v>
      </c>
      <c r="P11" s="230">
        <v>9</v>
      </c>
      <c r="T11" s="192">
        <v>42084</v>
      </c>
      <c r="U11" s="190">
        <v>90</v>
      </c>
    </row>
    <row r="12" spans="1:21" s="18" customFormat="1" ht="33.75" customHeight="1">
      <c r="A12" s="57">
        <v>5</v>
      </c>
      <c r="B12" s="231">
        <v>677</v>
      </c>
      <c r="C12" s="94">
        <v>0</v>
      </c>
      <c r="D12" s="232" t="s">
        <v>1776</v>
      </c>
      <c r="E12" s="143" t="s">
        <v>1772</v>
      </c>
      <c r="F12" s="149">
        <v>40234</v>
      </c>
      <c r="G12" s="209">
        <v>23</v>
      </c>
      <c r="H12" s="21"/>
      <c r="I12" s="57">
        <v>5</v>
      </c>
      <c r="J12" s="172" t="s">
        <v>209</v>
      </c>
      <c r="K12" s="209">
        <v>881</v>
      </c>
      <c r="L12" s="94" t="s">
        <v>2006</v>
      </c>
      <c r="M12" s="173" t="s">
        <v>2005</v>
      </c>
      <c r="N12" s="173" t="s">
        <v>1999</v>
      </c>
      <c r="O12" s="149">
        <v>35989</v>
      </c>
      <c r="P12" s="230">
        <v>4</v>
      </c>
      <c r="T12" s="192">
        <v>42154</v>
      </c>
      <c r="U12" s="190">
        <v>89</v>
      </c>
    </row>
    <row r="13" spans="1:21" s="18" customFormat="1" ht="33.75" customHeight="1">
      <c r="A13" s="57">
        <v>6</v>
      </c>
      <c r="B13" s="231">
        <v>623</v>
      </c>
      <c r="C13" s="94">
        <v>35070</v>
      </c>
      <c r="D13" s="232" t="s">
        <v>1722</v>
      </c>
      <c r="E13" s="143" t="s">
        <v>1719</v>
      </c>
      <c r="F13" s="149">
        <v>40446</v>
      </c>
      <c r="G13" s="209">
        <v>22</v>
      </c>
      <c r="H13" s="21"/>
      <c r="I13" s="57">
        <v>6</v>
      </c>
      <c r="J13" s="172" t="s">
        <v>210</v>
      </c>
      <c r="K13" s="209">
        <v>504</v>
      </c>
      <c r="L13" s="94">
        <v>34104</v>
      </c>
      <c r="M13" s="173" t="s">
        <v>2031</v>
      </c>
      <c r="N13" s="173" t="s">
        <v>2029</v>
      </c>
      <c r="O13" s="149">
        <v>41962</v>
      </c>
      <c r="P13" s="230">
        <v>10</v>
      </c>
      <c r="T13" s="192">
        <v>42224</v>
      </c>
      <c r="U13" s="190">
        <v>88</v>
      </c>
    </row>
    <row r="14" spans="1:21" s="18" customFormat="1" ht="33.75" customHeight="1">
      <c r="A14" s="57">
        <v>7</v>
      </c>
      <c r="B14" s="231">
        <v>790</v>
      </c>
      <c r="C14" s="94">
        <v>34556</v>
      </c>
      <c r="D14" s="232" t="s">
        <v>1889</v>
      </c>
      <c r="E14" s="143" t="s">
        <v>1887</v>
      </c>
      <c r="F14" s="149">
        <v>40747</v>
      </c>
      <c r="G14" s="209">
        <v>21</v>
      </c>
      <c r="H14" s="21"/>
      <c r="I14" s="57">
        <v>7</v>
      </c>
      <c r="J14" s="172" t="s">
        <v>211</v>
      </c>
      <c r="K14" s="209">
        <v>623</v>
      </c>
      <c r="L14" s="94">
        <v>35070</v>
      </c>
      <c r="M14" s="173" t="s">
        <v>1722</v>
      </c>
      <c r="N14" s="173" t="s">
        <v>1719</v>
      </c>
      <c r="O14" s="149">
        <v>40446</v>
      </c>
      <c r="P14" s="230">
        <v>6</v>
      </c>
      <c r="T14" s="192">
        <v>42294</v>
      </c>
      <c r="U14" s="190">
        <v>87</v>
      </c>
    </row>
    <row r="15" spans="1:21" s="18" customFormat="1" ht="33.75" customHeight="1">
      <c r="A15" s="57">
        <v>8</v>
      </c>
      <c r="B15" s="231">
        <v>577</v>
      </c>
      <c r="C15" s="94">
        <v>34486</v>
      </c>
      <c r="D15" s="232" t="s">
        <v>1667</v>
      </c>
      <c r="E15" s="143" t="s">
        <v>1665</v>
      </c>
      <c r="F15" s="149">
        <v>40817</v>
      </c>
      <c r="G15" s="209">
        <v>20</v>
      </c>
      <c r="H15" s="21"/>
      <c r="I15" s="57">
        <v>8</v>
      </c>
      <c r="J15" s="172" t="s">
        <v>212</v>
      </c>
      <c r="K15" s="209">
        <v>648</v>
      </c>
      <c r="L15" s="94">
        <v>35234</v>
      </c>
      <c r="M15" s="173" t="s">
        <v>1737</v>
      </c>
      <c r="N15" s="173" t="s">
        <v>1732</v>
      </c>
      <c r="O15" s="149">
        <v>43367</v>
      </c>
      <c r="P15" s="230">
        <v>11</v>
      </c>
      <c r="T15" s="192">
        <v>42364</v>
      </c>
      <c r="U15" s="190">
        <v>86</v>
      </c>
    </row>
    <row r="16" spans="1:21" s="18" customFormat="1" ht="33.75" customHeight="1">
      <c r="A16" s="57">
        <v>9</v>
      </c>
      <c r="B16" s="231">
        <v>545</v>
      </c>
      <c r="C16" s="94">
        <v>35278</v>
      </c>
      <c r="D16" s="232" t="s">
        <v>2057</v>
      </c>
      <c r="E16" s="143" t="s">
        <v>2054</v>
      </c>
      <c r="F16" s="149">
        <v>41111</v>
      </c>
      <c r="G16" s="209">
        <v>19</v>
      </c>
      <c r="H16" s="21"/>
      <c r="I16" s="57">
        <v>9</v>
      </c>
      <c r="J16" s="172" t="s">
        <v>213</v>
      </c>
      <c r="K16" s="209">
        <v>661</v>
      </c>
      <c r="L16" s="94">
        <v>33703</v>
      </c>
      <c r="M16" s="173" t="s">
        <v>1747</v>
      </c>
      <c r="N16" s="173" t="s">
        <v>1744</v>
      </c>
      <c r="O16" s="149">
        <v>41425</v>
      </c>
      <c r="P16" s="230">
        <v>8</v>
      </c>
      <c r="T16" s="192">
        <v>42434</v>
      </c>
      <c r="U16" s="190">
        <v>85</v>
      </c>
    </row>
    <row r="17" spans="1:21" s="18" customFormat="1" ht="33.75" customHeight="1">
      <c r="A17" s="57">
        <v>10</v>
      </c>
      <c r="B17" s="231">
        <v>661</v>
      </c>
      <c r="C17" s="94">
        <v>33703</v>
      </c>
      <c r="D17" s="232" t="s">
        <v>1747</v>
      </c>
      <c r="E17" s="143" t="s">
        <v>1744</v>
      </c>
      <c r="F17" s="149">
        <v>41425</v>
      </c>
      <c r="G17" s="209">
        <v>18</v>
      </c>
      <c r="H17" s="21"/>
      <c r="I17" s="57">
        <v>10</v>
      </c>
      <c r="J17" s="172" t="s">
        <v>214</v>
      </c>
      <c r="K17" s="209">
        <v>530</v>
      </c>
      <c r="L17" s="94">
        <v>34700</v>
      </c>
      <c r="M17" s="173" t="s">
        <v>2045</v>
      </c>
      <c r="N17" s="173" t="s">
        <v>2040</v>
      </c>
      <c r="O17" s="149">
        <v>44228</v>
      </c>
      <c r="P17" s="230">
        <v>12</v>
      </c>
      <c r="T17" s="192">
        <v>42504</v>
      </c>
      <c r="U17" s="190">
        <v>84</v>
      </c>
    </row>
    <row r="18" spans="1:21" s="18" customFormat="1" ht="33.75" customHeight="1">
      <c r="A18" s="57">
        <v>11</v>
      </c>
      <c r="B18" s="231">
        <v>604</v>
      </c>
      <c r="C18" s="94">
        <v>35065</v>
      </c>
      <c r="D18" s="232" t="s">
        <v>1694</v>
      </c>
      <c r="E18" s="143" t="s">
        <v>1691</v>
      </c>
      <c r="F18" s="149">
        <v>41480</v>
      </c>
      <c r="G18" s="209">
        <v>17</v>
      </c>
      <c r="H18" s="21"/>
      <c r="I18" s="57">
        <v>11</v>
      </c>
      <c r="J18" s="172" t="s">
        <v>215</v>
      </c>
      <c r="K18" s="209">
        <v>677</v>
      </c>
      <c r="L18" s="94">
        <v>0</v>
      </c>
      <c r="M18" s="173" t="s">
        <v>1776</v>
      </c>
      <c r="N18" s="173" t="s">
        <v>1772</v>
      </c>
      <c r="O18" s="149">
        <v>40234</v>
      </c>
      <c r="P18" s="230">
        <v>5</v>
      </c>
      <c r="T18" s="192">
        <v>42574</v>
      </c>
      <c r="U18" s="190">
        <v>83</v>
      </c>
    </row>
    <row r="19" spans="1:21" s="18" customFormat="1" ht="33.75" customHeight="1">
      <c r="A19" s="57">
        <v>12</v>
      </c>
      <c r="B19" s="231">
        <v>608</v>
      </c>
      <c r="C19" s="94">
        <v>35431</v>
      </c>
      <c r="D19" s="232" t="s">
        <v>1703</v>
      </c>
      <c r="E19" s="143" t="s">
        <v>1700</v>
      </c>
      <c r="F19" s="149">
        <v>41599</v>
      </c>
      <c r="G19" s="209">
        <v>16</v>
      </c>
      <c r="H19" s="21"/>
      <c r="I19" s="57">
        <v>12</v>
      </c>
      <c r="J19" s="172" t="s">
        <v>216</v>
      </c>
      <c r="K19" s="209">
        <v>541</v>
      </c>
      <c r="L19" s="94">
        <v>33604</v>
      </c>
      <c r="M19" s="173" t="s">
        <v>2068</v>
      </c>
      <c r="N19" s="173" t="s">
        <v>2066</v>
      </c>
      <c r="O19" s="149">
        <v>35171</v>
      </c>
      <c r="P19" s="230">
        <v>2</v>
      </c>
      <c r="T19" s="192">
        <v>42654</v>
      </c>
      <c r="U19" s="190">
        <v>82</v>
      </c>
    </row>
    <row r="20" spans="1:21" s="18" customFormat="1" ht="33.75" customHeight="1">
      <c r="A20" s="57">
        <v>13</v>
      </c>
      <c r="B20" s="231">
        <v>729</v>
      </c>
      <c r="C20" s="94">
        <v>34766</v>
      </c>
      <c r="D20" s="232" t="s">
        <v>1830</v>
      </c>
      <c r="E20" s="143" t="s">
        <v>1828</v>
      </c>
      <c r="F20" s="149">
        <v>41610</v>
      </c>
      <c r="G20" s="209">
        <v>15</v>
      </c>
      <c r="H20" s="21"/>
      <c r="I20" s="57">
        <v>13</v>
      </c>
      <c r="J20" s="172" t="s">
        <v>1180</v>
      </c>
      <c r="K20" s="209">
        <v>707</v>
      </c>
      <c r="L20" s="94">
        <v>34164</v>
      </c>
      <c r="M20" s="173" t="s">
        <v>1797</v>
      </c>
      <c r="N20" s="173" t="s">
        <v>1795</v>
      </c>
      <c r="O20" s="149" t="s">
        <v>2255</v>
      </c>
      <c r="P20" s="230"/>
      <c r="T20" s="192">
        <v>42734</v>
      </c>
      <c r="U20" s="190">
        <v>81</v>
      </c>
    </row>
    <row r="21" spans="1:21" s="18" customFormat="1" ht="33.75" customHeight="1">
      <c r="A21" s="57">
        <v>14</v>
      </c>
      <c r="B21" s="231">
        <v>504</v>
      </c>
      <c r="C21" s="94">
        <v>34104</v>
      </c>
      <c r="D21" s="232" t="s">
        <v>2031</v>
      </c>
      <c r="E21" s="143" t="s">
        <v>2029</v>
      </c>
      <c r="F21" s="149">
        <v>41962</v>
      </c>
      <c r="G21" s="209">
        <v>14</v>
      </c>
      <c r="H21" s="21"/>
      <c r="I21" s="57">
        <v>14</v>
      </c>
      <c r="J21" s="172" t="s">
        <v>1181</v>
      </c>
      <c r="K21" s="209">
        <v>758</v>
      </c>
      <c r="L21" s="94">
        <v>33317</v>
      </c>
      <c r="M21" s="173" t="s">
        <v>1861</v>
      </c>
      <c r="N21" s="173" t="s">
        <v>1858</v>
      </c>
      <c r="O21" s="149">
        <v>35145</v>
      </c>
      <c r="P21" s="230">
        <v>1</v>
      </c>
      <c r="T21" s="192">
        <v>42814</v>
      </c>
      <c r="U21" s="190">
        <v>80</v>
      </c>
    </row>
    <row r="22" spans="1:21" s="18" customFormat="1" ht="33.75" customHeight="1">
      <c r="A22" s="57">
        <v>15</v>
      </c>
      <c r="B22" s="231">
        <v>251</v>
      </c>
      <c r="C22" s="94">
        <v>33790</v>
      </c>
      <c r="D22" s="232" t="s">
        <v>1871</v>
      </c>
      <c r="E22" s="143" t="s">
        <v>1870</v>
      </c>
      <c r="F22" s="149">
        <v>42205</v>
      </c>
      <c r="G22" s="209">
        <v>13</v>
      </c>
      <c r="H22" s="21"/>
      <c r="I22" s="57">
        <v>15</v>
      </c>
      <c r="J22" s="172" t="s">
        <v>1182</v>
      </c>
      <c r="K22" s="209">
        <v>715</v>
      </c>
      <c r="L22" s="94">
        <v>35264</v>
      </c>
      <c r="M22" s="173" t="s">
        <v>1818</v>
      </c>
      <c r="N22" s="173" t="s">
        <v>1816</v>
      </c>
      <c r="O22" s="149">
        <v>44845</v>
      </c>
      <c r="P22" s="230">
        <v>13</v>
      </c>
      <c r="T22" s="192">
        <v>42894</v>
      </c>
      <c r="U22" s="190">
        <v>79</v>
      </c>
    </row>
    <row r="23" spans="1:21" s="18" customFormat="1" ht="33.75" customHeight="1">
      <c r="A23" s="57">
        <v>16</v>
      </c>
      <c r="B23" s="231">
        <v>699</v>
      </c>
      <c r="C23" s="94">
        <v>0</v>
      </c>
      <c r="D23" s="232" t="s">
        <v>1788</v>
      </c>
      <c r="E23" s="143" t="s">
        <v>1784</v>
      </c>
      <c r="F23" s="149">
        <v>42609</v>
      </c>
      <c r="G23" s="209">
        <v>12</v>
      </c>
      <c r="H23" s="21"/>
      <c r="I23" s="201" t="s">
        <v>16</v>
      </c>
      <c r="J23" s="202"/>
      <c r="K23" s="202"/>
      <c r="L23" s="202"/>
      <c r="M23" s="202"/>
      <c r="N23" s="202"/>
      <c r="O23" s="202"/>
      <c r="P23" s="203"/>
      <c r="T23" s="192">
        <v>43414</v>
      </c>
      <c r="U23" s="190">
        <v>73</v>
      </c>
    </row>
    <row r="24" spans="1:21" s="18" customFormat="1" ht="33.75" customHeight="1">
      <c r="A24" s="57">
        <v>17</v>
      </c>
      <c r="B24" s="231">
        <v>657</v>
      </c>
      <c r="C24" s="94">
        <v>34379</v>
      </c>
      <c r="D24" s="232" t="s">
        <v>2400</v>
      </c>
      <c r="E24" s="342" t="s">
        <v>2401</v>
      </c>
      <c r="F24" s="149">
        <v>42667</v>
      </c>
      <c r="G24" s="209" t="s">
        <v>2241</v>
      </c>
      <c r="H24" s="21"/>
      <c r="I24" s="35" t="s">
        <v>11</v>
      </c>
      <c r="J24" s="35" t="s">
        <v>87</v>
      </c>
      <c r="K24" s="35" t="s">
        <v>86</v>
      </c>
      <c r="L24" s="96" t="s">
        <v>12</v>
      </c>
      <c r="M24" s="97" t="s">
        <v>13</v>
      </c>
      <c r="N24" s="97" t="s">
        <v>505</v>
      </c>
      <c r="O24" s="145" t="s">
        <v>14</v>
      </c>
      <c r="P24" s="35" t="s">
        <v>27</v>
      </c>
      <c r="T24" s="192">
        <v>43514</v>
      </c>
      <c r="U24" s="190">
        <v>72</v>
      </c>
    </row>
    <row r="25" spans="1:21" s="18" customFormat="1" ht="33.75" customHeight="1">
      <c r="A25" s="57">
        <v>18</v>
      </c>
      <c r="B25" s="231">
        <v>648</v>
      </c>
      <c r="C25" s="94">
        <v>35234</v>
      </c>
      <c r="D25" s="232" t="s">
        <v>1737</v>
      </c>
      <c r="E25" s="143" t="s">
        <v>1732</v>
      </c>
      <c r="F25" s="149">
        <v>43367</v>
      </c>
      <c r="G25" s="209">
        <v>11</v>
      </c>
      <c r="H25" s="21"/>
      <c r="I25" s="57">
        <v>1</v>
      </c>
      <c r="J25" s="172" t="s">
        <v>217</v>
      </c>
      <c r="K25" s="209">
        <v>251</v>
      </c>
      <c r="L25" s="94">
        <v>33790</v>
      </c>
      <c r="M25" s="173" t="s">
        <v>1871</v>
      </c>
      <c r="N25" s="173" t="s">
        <v>1870</v>
      </c>
      <c r="O25" s="149">
        <v>42205</v>
      </c>
      <c r="P25" s="230">
        <v>5</v>
      </c>
      <c r="T25" s="192">
        <v>43614</v>
      </c>
      <c r="U25" s="190">
        <v>71</v>
      </c>
    </row>
    <row r="26" spans="1:21" s="18" customFormat="1" ht="33.75" customHeight="1">
      <c r="A26" s="57">
        <v>19</v>
      </c>
      <c r="B26" s="231">
        <v>766</v>
      </c>
      <c r="C26" s="94">
        <v>34545</v>
      </c>
      <c r="D26" s="232" t="s">
        <v>1877</v>
      </c>
      <c r="E26" s="143" t="s">
        <v>1874</v>
      </c>
      <c r="F26" s="149">
        <v>43804</v>
      </c>
      <c r="G26" s="209">
        <v>10</v>
      </c>
      <c r="H26" s="21"/>
      <c r="I26" s="57">
        <v>2</v>
      </c>
      <c r="J26" s="172" t="s">
        <v>218</v>
      </c>
      <c r="K26" s="209">
        <v>766</v>
      </c>
      <c r="L26" s="94">
        <v>34545</v>
      </c>
      <c r="M26" s="173" t="s">
        <v>1877</v>
      </c>
      <c r="N26" s="173" t="s">
        <v>1874</v>
      </c>
      <c r="O26" s="149">
        <v>43804</v>
      </c>
      <c r="P26" s="230">
        <v>8</v>
      </c>
      <c r="T26" s="192">
        <v>43714</v>
      </c>
      <c r="U26" s="190">
        <v>70</v>
      </c>
    </row>
    <row r="27" spans="1:21" s="18" customFormat="1" ht="33.75" customHeight="1">
      <c r="A27" s="57">
        <v>20</v>
      </c>
      <c r="B27" s="231">
        <v>855</v>
      </c>
      <c r="C27" s="94">
        <v>34860</v>
      </c>
      <c r="D27" s="232" t="s">
        <v>1976</v>
      </c>
      <c r="E27" s="143" t="s">
        <v>1973</v>
      </c>
      <c r="F27" s="149">
        <v>44164</v>
      </c>
      <c r="G27" s="209">
        <v>9</v>
      </c>
      <c r="H27" s="21"/>
      <c r="I27" s="57">
        <v>3</v>
      </c>
      <c r="J27" s="172" t="s">
        <v>219</v>
      </c>
      <c r="K27" s="209">
        <v>790</v>
      </c>
      <c r="L27" s="94">
        <v>34556</v>
      </c>
      <c r="M27" s="173" t="s">
        <v>1889</v>
      </c>
      <c r="N27" s="173" t="s">
        <v>1887</v>
      </c>
      <c r="O27" s="149">
        <v>40747</v>
      </c>
      <c r="P27" s="230">
        <v>1</v>
      </c>
      <c r="T27" s="192">
        <v>43834</v>
      </c>
      <c r="U27" s="190">
        <v>69</v>
      </c>
    </row>
    <row r="28" spans="1:21" s="18" customFormat="1" ht="33.75" customHeight="1">
      <c r="A28" s="57">
        <v>21</v>
      </c>
      <c r="B28" s="231">
        <v>733</v>
      </c>
      <c r="C28" s="94">
        <v>34484</v>
      </c>
      <c r="D28" s="232" t="s">
        <v>1834</v>
      </c>
      <c r="E28" s="143" t="s">
        <v>1832</v>
      </c>
      <c r="F28" s="149">
        <v>44178</v>
      </c>
      <c r="G28" s="209">
        <v>8</v>
      </c>
      <c r="H28" s="21"/>
      <c r="I28" s="57">
        <v>4</v>
      </c>
      <c r="J28" s="172" t="s">
        <v>220</v>
      </c>
      <c r="K28" s="209">
        <v>795</v>
      </c>
      <c r="L28" s="94">
        <v>32874</v>
      </c>
      <c r="M28" s="173" t="s">
        <v>1905</v>
      </c>
      <c r="N28" s="173" t="s">
        <v>1903</v>
      </c>
      <c r="O28" s="149">
        <v>45243</v>
      </c>
      <c r="P28" s="230">
        <v>13</v>
      </c>
      <c r="T28" s="192">
        <v>43954</v>
      </c>
      <c r="U28" s="190">
        <v>68</v>
      </c>
    </row>
    <row r="29" spans="1:21" s="18" customFormat="1" ht="33.75" customHeight="1">
      <c r="A29" s="57">
        <v>22</v>
      </c>
      <c r="B29" s="231">
        <v>530</v>
      </c>
      <c r="C29" s="94">
        <v>34700</v>
      </c>
      <c r="D29" s="232" t="s">
        <v>2045</v>
      </c>
      <c r="E29" s="143" t="s">
        <v>2040</v>
      </c>
      <c r="F29" s="149">
        <v>44228</v>
      </c>
      <c r="G29" s="209">
        <v>7</v>
      </c>
      <c r="H29" s="21"/>
      <c r="I29" s="57">
        <v>5</v>
      </c>
      <c r="J29" s="172" t="s">
        <v>221</v>
      </c>
      <c r="K29" s="209">
        <v>806</v>
      </c>
      <c r="L29" s="94" t="s">
        <v>1921</v>
      </c>
      <c r="M29" s="173" t="s">
        <v>1922</v>
      </c>
      <c r="N29" s="173" t="s">
        <v>1918</v>
      </c>
      <c r="O29" s="149">
        <v>51371</v>
      </c>
      <c r="P29" s="230">
        <v>18</v>
      </c>
      <c r="T29" s="192">
        <v>44074</v>
      </c>
      <c r="U29" s="190">
        <v>67</v>
      </c>
    </row>
    <row r="30" spans="1:21" s="18" customFormat="1" ht="33.75" customHeight="1">
      <c r="A30" s="57">
        <v>23</v>
      </c>
      <c r="B30" s="231">
        <v>715</v>
      </c>
      <c r="C30" s="94">
        <v>35264</v>
      </c>
      <c r="D30" s="232" t="s">
        <v>1818</v>
      </c>
      <c r="E30" s="143" t="s">
        <v>1816</v>
      </c>
      <c r="F30" s="149">
        <v>44845</v>
      </c>
      <c r="G30" s="209">
        <v>6</v>
      </c>
      <c r="H30" s="21"/>
      <c r="I30" s="57">
        <v>6</v>
      </c>
      <c r="J30" s="172" t="s">
        <v>222</v>
      </c>
      <c r="K30" s="209">
        <v>823</v>
      </c>
      <c r="L30" s="94">
        <v>34519</v>
      </c>
      <c r="M30" s="173" t="s">
        <v>1949</v>
      </c>
      <c r="N30" s="173" t="s">
        <v>1948</v>
      </c>
      <c r="O30" s="149" t="s">
        <v>2255</v>
      </c>
      <c r="P30" s="230"/>
      <c r="T30" s="192">
        <v>44194</v>
      </c>
      <c r="U30" s="190">
        <v>66</v>
      </c>
    </row>
    <row r="31" spans="1:21" s="18" customFormat="1" ht="33.75" customHeight="1">
      <c r="A31" s="57">
        <v>24</v>
      </c>
      <c r="B31" s="231">
        <v>663</v>
      </c>
      <c r="C31" s="94">
        <v>34135</v>
      </c>
      <c r="D31" s="232" t="s">
        <v>1758</v>
      </c>
      <c r="E31" s="143" t="s">
        <v>1756</v>
      </c>
      <c r="F31" s="149">
        <v>44847</v>
      </c>
      <c r="G31" s="209">
        <v>5</v>
      </c>
      <c r="H31" s="21"/>
      <c r="I31" s="57">
        <v>7</v>
      </c>
      <c r="J31" s="172" t="s">
        <v>223</v>
      </c>
      <c r="K31" s="209">
        <v>855</v>
      </c>
      <c r="L31" s="94">
        <v>34860</v>
      </c>
      <c r="M31" s="173" t="s">
        <v>1976</v>
      </c>
      <c r="N31" s="173" t="s">
        <v>1973</v>
      </c>
      <c r="O31" s="149">
        <v>44164</v>
      </c>
      <c r="P31" s="230">
        <v>9</v>
      </c>
      <c r="T31" s="192">
        <v>44314</v>
      </c>
      <c r="U31" s="190">
        <v>65</v>
      </c>
    </row>
    <row r="32" spans="1:21" s="18" customFormat="1" ht="33.75" customHeight="1">
      <c r="A32" s="57">
        <v>25</v>
      </c>
      <c r="B32" s="231">
        <v>747</v>
      </c>
      <c r="C32" s="94">
        <v>32512</v>
      </c>
      <c r="D32" s="232" t="s">
        <v>1852</v>
      </c>
      <c r="E32" s="143" t="s">
        <v>1849</v>
      </c>
      <c r="F32" s="149">
        <v>45097</v>
      </c>
      <c r="G32" s="209">
        <v>4</v>
      </c>
      <c r="H32" s="21"/>
      <c r="I32" s="57">
        <v>8</v>
      </c>
      <c r="J32" s="172" t="s">
        <v>224</v>
      </c>
      <c r="K32" s="209">
        <v>856</v>
      </c>
      <c r="L32" s="94">
        <v>35173</v>
      </c>
      <c r="M32" s="173" t="s">
        <v>1989</v>
      </c>
      <c r="N32" s="173" t="s">
        <v>1986</v>
      </c>
      <c r="O32" s="149">
        <v>53171</v>
      </c>
      <c r="P32" s="230">
        <v>19</v>
      </c>
      <c r="T32" s="192">
        <v>44434</v>
      </c>
      <c r="U32" s="190">
        <v>64</v>
      </c>
    </row>
    <row r="33" spans="1:21" s="18" customFormat="1" ht="33.75" customHeight="1">
      <c r="A33" s="57">
        <v>26</v>
      </c>
      <c r="B33" s="231">
        <v>795</v>
      </c>
      <c r="C33" s="94">
        <v>32874</v>
      </c>
      <c r="D33" s="232" t="s">
        <v>1905</v>
      </c>
      <c r="E33" s="143" t="s">
        <v>1903</v>
      </c>
      <c r="F33" s="149">
        <v>45243</v>
      </c>
      <c r="G33" s="209">
        <v>3</v>
      </c>
      <c r="H33" s="21"/>
      <c r="I33" s="57">
        <v>9</v>
      </c>
      <c r="J33" s="172" t="s">
        <v>225</v>
      </c>
      <c r="K33" s="209">
        <v>608</v>
      </c>
      <c r="L33" s="94">
        <v>35431</v>
      </c>
      <c r="M33" s="173" t="s">
        <v>1703</v>
      </c>
      <c r="N33" s="173" t="s">
        <v>1700</v>
      </c>
      <c r="O33" s="149">
        <v>41599</v>
      </c>
      <c r="P33" s="230">
        <v>3</v>
      </c>
      <c r="T33" s="192">
        <v>44554</v>
      </c>
      <c r="U33" s="190">
        <v>63</v>
      </c>
    </row>
    <row r="34" spans="1:21" s="18" customFormat="1" ht="33.75" customHeight="1">
      <c r="A34" s="57">
        <v>27</v>
      </c>
      <c r="B34" s="231">
        <v>589</v>
      </c>
      <c r="C34" s="94">
        <v>32408</v>
      </c>
      <c r="D34" s="232" t="s">
        <v>1679</v>
      </c>
      <c r="E34" s="143" t="s">
        <v>1677</v>
      </c>
      <c r="F34" s="149">
        <v>45714</v>
      </c>
      <c r="G34" s="209">
        <v>2</v>
      </c>
      <c r="H34" s="21"/>
      <c r="I34" s="57">
        <v>10</v>
      </c>
      <c r="J34" s="172" t="s">
        <v>226</v>
      </c>
      <c r="K34" s="209">
        <v>614</v>
      </c>
      <c r="L34" s="94">
        <v>35349</v>
      </c>
      <c r="M34" s="173" t="s">
        <v>1711</v>
      </c>
      <c r="N34" s="173" t="s">
        <v>1709</v>
      </c>
      <c r="O34" s="149">
        <v>50491</v>
      </c>
      <c r="P34" s="230">
        <v>16</v>
      </c>
      <c r="T34" s="192">
        <v>44674</v>
      </c>
      <c r="U34" s="190">
        <v>62</v>
      </c>
    </row>
    <row r="35" spans="1:21" s="18" customFormat="1" ht="33.75" customHeight="1">
      <c r="A35" s="57">
        <v>28</v>
      </c>
      <c r="B35" s="231">
        <v>745</v>
      </c>
      <c r="C35" s="94">
        <v>35015</v>
      </c>
      <c r="D35" s="232" t="s">
        <v>1853</v>
      </c>
      <c r="E35" s="342" t="s">
        <v>2084</v>
      </c>
      <c r="F35" s="149">
        <v>50120</v>
      </c>
      <c r="G35" s="209" t="s">
        <v>2241</v>
      </c>
      <c r="H35" s="21"/>
      <c r="I35" s="57">
        <v>11</v>
      </c>
      <c r="J35" s="172" t="s">
        <v>227</v>
      </c>
      <c r="K35" s="209">
        <v>663</v>
      </c>
      <c r="L35" s="94">
        <v>34135</v>
      </c>
      <c r="M35" s="173" t="s">
        <v>1758</v>
      </c>
      <c r="N35" s="173" t="s">
        <v>1756</v>
      </c>
      <c r="O35" s="149">
        <v>44847</v>
      </c>
      <c r="P35" s="230">
        <v>11</v>
      </c>
      <c r="T35" s="192">
        <v>44794</v>
      </c>
      <c r="U35" s="190">
        <v>61</v>
      </c>
    </row>
    <row r="36" spans="1:21" s="18" customFormat="1" ht="33.75" customHeight="1">
      <c r="A36" s="57">
        <v>29</v>
      </c>
      <c r="B36" s="231">
        <v>709</v>
      </c>
      <c r="C36" s="94" t="s">
        <v>1807</v>
      </c>
      <c r="D36" s="232" t="s">
        <v>1808</v>
      </c>
      <c r="E36" s="143" t="s">
        <v>1806</v>
      </c>
      <c r="F36" s="149">
        <v>50369</v>
      </c>
      <c r="G36" s="209">
        <v>1</v>
      </c>
      <c r="H36" s="21"/>
      <c r="I36" s="57">
        <v>12</v>
      </c>
      <c r="J36" s="172" t="s">
        <v>228</v>
      </c>
      <c r="K36" s="209">
        <v>545</v>
      </c>
      <c r="L36" s="94">
        <v>35278</v>
      </c>
      <c r="M36" s="173" t="s">
        <v>2057</v>
      </c>
      <c r="N36" s="173" t="s">
        <v>2054</v>
      </c>
      <c r="O36" s="149">
        <v>41111</v>
      </c>
      <c r="P36" s="230">
        <v>2</v>
      </c>
      <c r="T36" s="192">
        <v>44914</v>
      </c>
      <c r="U36" s="190">
        <v>60</v>
      </c>
    </row>
    <row r="37" spans="1:21" s="18" customFormat="1" ht="33.75" customHeight="1">
      <c r="A37" s="57">
        <v>30</v>
      </c>
      <c r="B37" s="231">
        <v>614</v>
      </c>
      <c r="C37" s="94">
        <v>35349</v>
      </c>
      <c r="D37" s="232" t="s">
        <v>1711</v>
      </c>
      <c r="E37" s="143" t="s">
        <v>1709</v>
      </c>
      <c r="F37" s="149">
        <v>50491</v>
      </c>
      <c r="G37" s="209"/>
      <c r="H37" s="21"/>
      <c r="I37" s="57">
        <v>13</v>
      </c>
      <c r="J37" s="172" t="s">
        <v>1183</v>
      </c>
      <c r="K37" s="209">
        <v>699</v>
      </c>
      <c r="L37" s="94">
        <v>0</v>
      </c>
      <c r="M37" s="173" t="s">
        <v>1788</v>
      </c>
      <c r="N37" s="173" t="s">
        <v>1784</v>
      </c>
      <c r="O37" s="149">
        <v>42609</v>
      </c>
      <c r="P37" s="230">
        <v>6</v>
      </c>
      <c r="T37" s="192">
        <v>45064</v>
      </c>
      <c r="U37" s="190">
        <v>59</v>
      </c>
    </row>
    <row r="38" spans="1:21" s="18" customFormat="1" ht="33.75" customHeight="1">
      <c r="A38" s="57">
        <v>31</v>
      </c>
      <c r="B38" s="231">
        <v>509</v>
      </c>
      <c r="C38" s="94">
        <v>34770</v>
      </c>
      <c r="D38" s="232" t="s">
        <v>2257</v>
      </c>
      <c r="E38" s="143" t="s">
        <v>2258</v>
      </c>
      <c r="F38" s="149">
        <v>51006</v>
      </c>
      <c r="G38" s="209"/>
      <c r="H38" s="21"/>
      <c r="I38" s="57">
        <v>14</v>
      </c>
      <c r="J38" s="172" t="s">
        <v>1184</v>
      </c>
      <c r="K38" s="209">
        <v>509</v>
      </c>
      <c r="L38" s="94">
        <v>34770</v>
      </c>
      <c r="M38" s="173" t="s">
        <v>2257</v>
      </c>
      <c r="N38" s="173" t="s">
        <v>2258</v>
      </c>
      <c r="O38" s="149">
        <v>51006</v>
      </c>
      <c r="P38" s="230">
        <v>17</v>
      </c>
      <c r="T38" s="192">
        <v>45214</v>
      </c>
      <c r="U38" s="190">
        <v>58</v>
      </c>
    </row>
    <row r="39" spans="1:21" s="18" customFormat="1" ht="33.75" customHeight="1">
      <c r="A39" s="57">
        <v>32</v>
      </c>
      <c r="B39" s="231">
        <v>806</v>
      </c>
      <c r="C39" s="94" t="s">
        <v>1921</v>
      </c>
      <c r="D39" s="232" t="s">
        <v>1922</v>
      </c>
      <c r="E39" s="143" t="s">
        <v>1918</v>
      </c>
      <c r="F39" s="149">
        <v>51371</v>
      </c>
      <c r="G39" s="209"/>
      <c r="H39" s="21"/>
      <c r="I39" s="57">
        <v>15</v>
      </c>
      <c r="J39" s="172" t="s">
        <v>1185</v>
      </c>
      <c r="K39" s="209">
        <v>709</v>
      </c>
      <c r="L39" s="94" t="s">
        <v>1807</v>
      </c>
      <c r="M39" s="173" t="s">
        <v>1808</v>
      </c>
      <c r="N39" s="173" t="s">
        <v>1806</v>
      </c>
      <c r="O39" s="149">
        <v>50369</v>
      </c>
      <c r="P39" s="230">
        <v>15</v>
      </c>
      <c r="T39" s="192">
        <v>45364</v>
      </c>
      <c r="U39" s="190">
        <v>57</v>
      </c>
    </row>
    <row r="40" spans="1:21" s="18" customFormat="1" ht="33.75" customHeight="1">
      <c r="A40" s="57">
        <v>33</v>
      </c>
      <c r="B40" s="231">
        <v>856</v>
      </c>
      <c r="C40" s="94">
        <v>35173</v>
      </c>
      <c r="D40" s="232" t="s">
        <v>1989</v>
      </c>
      <c r="E40" s="143" t="s">
        <v>1986</v>
      </c>
      <c r="F40" s="149">
        <v>53171</v>
      </c>
      <c r="G40" s="209"/>
      <c r="H40" s="21"/>
      <c r="I40" s="57">
        <v>16</v>
      </c>
      <c r="J40" s="172" t="s">
        <v>1186</v>
      </c>
      <c r="K40" s="209">
        <v>729</v>
      </c>
      <c r="L40" s="94">
        <v>34766</v>
      </c>
      <c r="M40" s="173" t="s">
        <v>1830</v>
      </c>
      <c r="N40" s="173" t="s">
        <v>1828</v>
      </c>
      <c r="O40" s="149">
        <v>41610</v>
      </c>
      <c r="P40" s="230">
        <v>4</v>
      </c>
      <c r="T40" s="192">
        <v>45514</v>
      </c>
      <c r="U40" s="190">
        <v>56</v>
      </c>
    </row>
    <row r="41" spans="1:21" s="18" customFormat="1" ht="33.75" customHeight="1">
      <c r="A41" s="57" t="s">
        <v>2241</v>
      </c>
      <c r="B41" s="231">
        <v>607</v>
      </c>
      <c r="C41" s="94">
        <v>35069</v>
      </c>
      <c r="D41" s="232" t="s">
        <v>1704</v>
      </c>
      <c r="E41" s="143" t="s">
        <v>2075</v>
      </c>
      <c r="F41" s="149" t="s">
        <v>2286</v>
      </c>
      <c r="G41" s="209"/>
      <c r="H41" s="21"/>
      <c r="I41" s="57">
        <v>17</v>
      </c>
      <c r="J41" s="172" t="s">
        <v>1187</v>
      </c>
      <c r="K41" s="209">
        <v>733</v>
      </c>
      <c r="L41" s="94">
        <v>34484</v>
      </c>
      <c r="M41" s="173" t="s">
        <v>1834</v>
      </c>
      <c r="N41" s="173" t="s">
        <v>1832</v>
      </c>
      <c r="O41" s="149">
        <v>44178</v>
      </c>
      <c r="P41" s="230">
        <v>10</v>
      </c>
      <c r="T41" s="192"/>
      <c r="U41" s="190"/>
    </row>
    <row r="42" spans="1:21" s="18" customFormat="1" ht="33.75" customHeight="1">
      <c r="A42" s="57" t="s">
        <v>2241</v>
      </c>
      <c r="B42" s="231">
        <v>707</v>
      </c>
      <c r="C42" s="94">
        <v>34164</v>
      </c>
      <c r="D42" s="232" t="s">
        <v>1797</v>
      </c>
      <c r="E42" s="143" t="s">
        <v>1795</v>
      </c>
      <c r="F42" s="149" t="s">
        <v>2255</v>
      </c>
      <c r="G42" s="209"/>
      <c r="H42" s="21"/>
      <c r="I42" s="57">
        <v>18</v>
      </c>
      <c r="J42" s="172" t="s">
        <v>1188</v>
      </c>
      <c r="K42" s="209">
        <v>747</v>
      </c>
      <c r="L42" s="94">
        <v>32512</v>
      </c>
      <c r="M42" s="173" t="s">
        <v>1852</v>
      </c>
      <c r="N42" s="173" t="s">
        <v>1849</v>
      </c>
      <c r="O42" s="149">
        <v>45097</v>
      </c>
      <c r="P42" s="230">
        <v>12</v>
      </c>
      <c r="T42" s="192"/>
      <c r="U42" s="190"/>
    </row>
    <row r="43" spans="1:21" s="18" customFormat="1" ht="33.75" customHeight="1">
      <c r="A43" s="57" t="s">
        <v>2241</v>
      </c>
      <c r="B43" s="231">
        <v>823</v>
      </c>
      <c r="C43" s="94">
        <v>34519</v>
      </c>
      <c r="D43" s="232" t="s">
        <v>1949</v>
      </c>
      <c r="E43" s="143" t="s">
        <v>1948</v>
      </c>
      <c r="F43" s="149" t="s">
        <v>2255</v>
      </c>
      <c r="G43" s="209"/>
      <c r="H43" s="21"/>
      <c r="I43" s="57">
        <v>19</v>
      </c>
      <c r="J43" s="172" t="s">
        <v>217</v>
      </c>
      <c r="K43" s="209">
        <v>562</v>
      </c>
      <c r="L43" s="94">
        <v>34738</v>
      </c>
      <c r="M43" s="173" t="s">
        <v>1650</v>
      </c>
      <c r="N43" s="173" t="s">
        <v>2090</v>
      </c>
      <c r="O43" s="149" t="s">
        <v>2255</v>
      </c>
      <c r="P43" s="230"/>
      <c r="T43" s="192">
        <v>43614</v>
      </c>
      <c r="U43" s="190">
        <v>71</v>
      </c>
    </row>
    <row r="44" spans="1:21" s="18" customFormat="1" ht="33.75" customHeight="1">
      <c r="A44" s="57" t="s">
        <v>2241</v>
      </c>
      <c r="B44" s="231">
        <v>562</v>
      </c>
      <c r="C44" s="94">
        <v>34738</v>
      </c>
      <c r="D44" s="232" t="s">
        <v>1650</v>
      </c>
      <c r="E44" s="143" t="s">
        <v>2090</v>
      </c>
      <c r="F44" s="149" t="s">
        <v>2255</v>
      </c>
      <c r="G44" s="209"/>
      <c r="H44" s="21"/>
      <c r="I44" s="57">
        <v>20</v>
      </c>
      <c r="J44" s="172" t="s">
        <v>218</v>
      </c>
      <c r="K44" s="209">
        <v>607</v>
      </c>
      <c r="L44" s="94">
        <v>35069</v>
      </c>
      <c r="M44" s="173" t="s">
        <v>1704</v>
      </c>
      <c r="N44" s="173" t="s">
        <v>2075</v>
      </c>
      <c r="O44" s="149" t="s">
        <v>2286</v>
      </c>
      <c r="P44" s="230"/>
      <c r="T44" s="192">
        <v>43714</v>
      </c>
      <c r="U44" s="190">
        <v>70</v>
      </c>
    </row>
    <row r="45" spans="1:21" s="18" customFormat="1" ht="33.75" customHeight="1">
      <c r="A45" s="57" t="s">
        <v>2241</v>
      </c>
      <c r="B45" s="231">
        <v>1014</v>
      </c>
      <c r="C45" s="94">
        <v>34302</v>
      </c>
      <c r="D45" s="232" t="s">
        <v>2091</v>
      </c>
      <c r="E45" s="143" t="s">
        <v>2084</v>
      </c>
      <c r="F45" s="149" t="s">
        <v>2255</v>
      </c>
      <c r="G45" s="209"/>
      <c r="H45" s="21"/>
      <c r="I45" s="57">
        <v>21</v>
      </c>
      <c r="J45" s="172" t="s">
        <v>219</v>
      </c>
      <c r="K45" s="209">
        <v>745</v>
      </c>
      <c r="L45" s="94">
        <v>35015</v>
      </c>
      <c r="M45" s="173" t="s">
        <v>1853</v>
      </c>
      <c r="N45" s="173" t="s">
        <v>2084</v>
      </c>
      <c r="O45" s="149">
        <v>50120</v>
      </c>
      <c r="P45" s="230">
        <v>14</v>
      </c>
      <c r="T45" s="192">
        <v>43834</v>
      </c>
      <c r="U45" s="190">
        <v>69</v>
      </c>
    </row>
    <row r="46" spans="1:21" s="18" customFormat="1" ht="33.75" customHeight="1">
      <c r="A46" s="57" t="s">
        <v>2241</v>
      </c>
      <c r="B46" s="231">
        <v>714</v>
      </c>
      <c r="C46" s="94">
        <v>34990</v>
      </c>
      <c r="D46" s="232" t="s">
        <v>2113</v>
      </c>
      <c r="E46" s="143" t="s">
        <v>2098</v>
      </c>
      <c r="F46" s="149" t="s">
        <v>2255</v>
      </c>
      <c r="G46" s="209"/>
      <c r="H46" s="21"/>
      <c r="I46" s="57">
        <v>22</v>
      </c>
      <c r="J46" s="172" t="s">
        <v>220</v>
      </c>
      <c r="K46" s="209">
        <v>1014</v>
      </c>
      <c r="L46" s="94">
        <v>34302</v>
      </c>
      <c r="M46" s="173" t="s">
        <v>2091</v>
      </c>
      <c r="N46" s="173" t="s">
        <v>2084</v>
      </c>
      <c r="O46" s="149" t="s">
        <v>2255</v>
      </c>
      <c r="P46" s="230"/>
      <c r="T46" s="192">
        <v>43954</v>
      </c>
      <c r="U46" s="190">
        <v>68</v>
      </c>
    </row>
    <row r="47" spans="1:21" s="18" customFormat="1" ht="33.75" customHeight="1">
      <c r="A47" s="57"/>
      <c r="B47" s="231"/>
      <c r="C47" s="94"/>
      <c r="D47" s="232"/>
      <c r="E47" s="143"/>
      <c r="F47" s="149"/>
      <c r="G47" s="209"/>
      <c r="H47" s="21"/>
      <c r="I47" s="57">
        <v>23</v>
      </c>
      <c r="J47" s="172" t="s">
        <v>221</v>
      </c>
      <c r="K47" s="209">
        <v>714</v>
      </c>
      <c r="L47" s="94">
        <v>34990</v>
      </c>
      <c r="M47" s="173" t="s">
        <v>2113</v>
      </c>
      <c r="N47" s="173" t="s">
        <v>2098</v>
      </c>
      <c r="O47" s="149" t="s">
        <v>2255</v>
      </c>
      <c r="P47" s="230"/>
      <c r="T47" s="192">
        <v>44074</v>
      </c>
      <c r="U47" s="190">
        <v>67</v>
      </c>
    </row>
    <row r="48" spans="1:21" s="18" customFormat="1" ht="33.75" customHeight="1">
      <c r="A48" s="57"/>
      <c r="B48" s="231"/>
      <c r="C48" s="94"/>
      <c r="D48" s="232"/>
      <c r="E48" s="143"/>
      <c r="F48" s="149"/>
      <c r="G48" s="209"/>
      <c r="H48" s="21"/>
      <c r="I48" s="57">
        <v>24</v>
      </c>
      <c r="J48" s="172" t="s">
        <v>222</v>
      </c>
      <c r="K48" s="209">
        <v>657</v>
      </c>
      <c r="L48" s="94">
        <v>34379</v>
      </c>
      <c r="M48" s="173" t="s">
        <v>2400</v>
      </c>
      <c r="N48" s="173" t="s">
        <v>2401</v>
      </c>
      <c r="O48" s="149">
        <v>42667</v>
      </c>
      <c r="P48" s="230">
        <v>7</v>
      </c>
      <c r="T48" s="192">
        <v>44194</v>
      </c>
      <c r="U48" s="190">
        <v>66</v>
      </c>
    </row>
    <row r="49" spans="1:21" s="18" customFormat="1" ht="33.75" customHeight="1">
      <c r="A49" s="57"/>
      <c r="B49" s="231"/>
      <c r="C49" s="94"/>
      <c r="D49" s="232"/>
      <c r="E49" s="143"/>
      <c r="F49" s="149"/>
      <c r="G49" s="209"/>
      <c r="H49" s="21"/>
      <c r="I49" s="57"/>
      <c r="J49" s="172" t="s">
        <v>223</v>
      </c>
      <c r="K49" s="209"/>
      <c r="L49" s="94"/>
      <c r="M49" s="173"/>
      <c r="N49" s="173"/>
      <c r="O49" s="149"/>
      <c r="P49" s="230"/>
      <c r="T49" s="192">
        <v>44314</v>
      </c>
      <c r="U49" s="190">
        <v>65</v>
      </c>
    </row>
    <row r="50" spans="1:21" s="18" customFormat="1" ht="28.5" customHeight="1">
      <c r="A50" s="604" t="s">
        <v>2256</v>
      </c>
      <c r="B50" s="604"/>
      <c r="C50" s="604"/>
      <c r="D50" s="604"/>
      <c r="E50" s="604"/>
      <c r="F50" s="604"/>
      <c r="G50" s="604"/>
      <c r="H50" s="604"/>
      <c r="I50" s="604"/>
      <c r="J50" s="604"/>
      <c r="K50" s="604"/>
      <c r="L50" s="604"/>
      <c r="M50" s="604"/>
      <c r="N50" s="604"/>
      <c r="O50" s="604"/>
      <c r="P50" s="604"/>
      <c r="T50" s="189"/>
      <c r="U50" s="190"/>
    </row>
    <row r="51" spans="1:21" ht="14.25" customHeight="1">
      <c r="A51" s="25" t="s">
        <v>18</v>
      </c>
      <c r="B51" s="25"/>
      <c r="C51" s="25"/>
      <c r="D51" s="42"/>
      <c r="E51" s="36" t="s">
        <v>0</v>
      </c>
      <c r="F51" s="150" t="s">
        <v>1</v>
      </c>
      <c r="G51" s="22"/>
      <c r="H51" s="26" t="s">
        <v>2</v>
      </c>
      <c r="I51" s="26"/>
      <c r="J51" s="26"/>
      <c r="K51" s="26"/>
      <c r="M51" s="38" t="s">
        <v>3</v>
      </c>
      <c r="N51" s="39" t="s">
        <v>3</v>
      </c>
      <c r="O51" s="146" t="s">
        <v>3</v>
      </c>
      <c r="P51" s="25"/>
      <c r="Q51" s="27"/>
      <c r="T51" s="192">
        <v>52814</v>
      </c>
      <c r="U51" s="190">
        <v>38</v>
      </c>
    </row>
    <row r="52" spans="1:21">
      <c r="E52" s="37" t="s">
        <v>1962</v>
      </c>
      <c r="T52" s="192">
        <v>53014</v>
      </c>
      <c r="U52" s="190">
        <v>37</v>
      </c>
    </row>
    <row r="53" spans="1:21" ht="25.5">
      <c r="E53" s="37" t="s">
        <v>1769</v>
      </c>
      <c r="T53" s="192">
        <v>53214</v>
      </c>
      <c r="U53" s="190">
        <v>36</v>
      </c>
    </row>
    <row r="54" spans="1:21">
      <c r="E54" s="37" t="s">
        <v>1691</v>
      </c>
      <c r="T54" s="192">
        <v>53514</v>
      </c>
      <c r="U54" s="190">
        <v>35</v>
      </c>
    </row>
    <row r="55" spans="1:21">
      <c r="E55" s="37" t="s">
        <v>1648</v>
      </c>
      <c r="T55" s="192">
        <v>53814</v>
      </c>
      <c r="U55" s="190">
        <v>34</v>
      </c>
    </row>
    <row r="56" spans="1:21">
      <c r="E56" s="37" t="s">
        <v>1816</v>
      </c>
      <c r="T56" s="192">
        <v>54114</v>
      </c>
      <c r="U56" s="190">
        <v>33</v>
      </c>
    </row>
    <row r="57" spans="1:21">
      <c r="E57" s="37" t="s">
        <v>1795</v>
      </c>
      <c r="T57" s="192">
        <v>54414</v>
      </c>
      <c r="U57" s="190">
        <v>32</v>
      </c>
    </row>
    <row r="58" spans="1:21">
      <c r="E58" s="37" t="s">
        <v>1874</v>
      </c>
      <c r="T58" s="192">
        <v>54814</v>
      </c>
      <c r="U58" s="190">
        <v>31</v>
      </c>
    </row>
    <row r="59" spans="1:21" ht="25.5">
      <c r="E59" s="37" t="s">
        <v>1719</v>
      </c>
      <c r="T59" s="192">
        <v>55214</v>
      </c>
      <c r="U59" s="190">
        <v>30</v>
      </c>
    </row>
    <row r="60" spans="1:21">
      <c r="E60" s="37" t="s">
        <v>1665</v>
      </c>
      <c r="T60" s="192">
        <v>55614</v>
      </c>
      <c r="U60" s="190">
        <v>29</v>
      </c>
    </row>
    <row r="61" spans="1:21" ht="25.5">
      <c r="E61" s="37" t="s">
        <v>1973</v>
      </c>
      <c r="T61" s="192">
        <v>60014</v>
      </c>
      <c r="U61" s="190">
        <v>28</v>
      </c>
    </row>
    <row r="62" spans="1:21" ht="25.5">
      <c r="E62" s="37" t="s">
        <v>1756</v>
      </c>
      <c r="T62" s="192">
        <v>60414</v>
      </c>
      <c r="U62" s="190">
        <v>27</v>
      </c>
    </row>
    <row r="63" spans="1:21">
      <c r="E63" s="37" t="s">
        <v>1700</v>
      </c>
      <c r="T63" s="192">
        <v>60814</v>
      </c>
      <c r="U63" s="190">
        <v>26</v>
      </c>
    </row>
    <row r="64" spans="1:21" ht="25.5">
      <c r="E64" s="37" t="s">
        <v>1660</v>
      </c>
      <c r="T64" s="192">
        <v>61214</v>
      </c>
      <c r="U64" s="190">
        <v>25</v>
      </c>
    </row>
    <row r="65" spans="5:21">
      <c r="E65" s="37" t="s">
        <v>1806</v>
      </c>
      <c r="T65" s="192">
        <v>61614</v>
      </c>
      <c r="U65" s="190">
        <v>24</v>
      </c>
    </row>
    <row r="66" spans="5:21">
      <c r="E66" s="37" t="s">
        <v>2054</v>
      </c>
      <c r="T66" s="192">
        <v>62014</v>
      </c>
      <c r="U66" s="190">
        <v>23</v>
      </c>
    </row>
    <row r="67" spans="5:21">
      <c r="E67" s="37" t="s">
        <v>1870</v>
      </c>
      <c r="T67" s="192">
        <v>62414</v>
      </c>
      <c r="U67" s="190">
        <v>22</v>
      </c>
    </row>
    <row r="68" spans="5:21">
      <c r="E68" s="37" t="s">
        <v>1675</v>
      </c>
      <c r="T68" s="192">
        <v>62814</v>
      </c>
      <c r="U68" s="190">
        <v>21</v>
      </c>
    </row>
    <row r="69" spans="5:21">
      <c r="E69" s="37" t="s">
        <v>1832</v>
      </c>
      <c r="T69" s="192">
        <v>63214</v>
      </c>
      <c r="U69" s="190">
        <v>20</v>
      </c>
    </row>
    <row r="70" spans="5:21">
      <c r="E70" s="37" t="s">
        <v>2062</v>
      </c>
      <c r="T70" s="192">
        <v>63614</v>
      </c>
      <c r="U70" s="190">
        <v>19</v>
      </c>
    </row>
    <row r="71" spans="5:21">
      <c r="E71" s="37" t="s">
        <v>1999</v>
      </c>
      <c r="T71" s="192">
        <v>64014</v>
      </c>
      <c r="U71" s="190">
        <v>18</v>
      </c>
    </row>
    <row r="72" spans="5:21">
      <c r="E72" s="37" t="s">
        <v>2064</v>
      </c>
      <c r="T72" s="192">
        <v>64414</v>
      </c>
      <c r="U72" s="190">
        <v>17</v>
      </c>
    </row>
    <row r="73" spans="5:21" ht="25.5">
      <c r="E73" s="37" t="s">
        <v>2026</v>
      </c>
      <c r="T73" s="192">
        <v>64814</v>
      </c>
      <c r="U73" s="190">
        <v>16</v>
      </c>
    </row>
    <row r="74" spans="5:21">
      <c r="E74" s="37" t="s">
        <v>1986</v>
      </c>
      <c r="T74" s="192">
        <v>65214</v>
      </c>
      <c r="U74" s="190">
        <v>15</v>
      </c>
    </row>
    <row r="75" spans="5:21" ht="25.5">
      <c r="E75" s="37" t="s">
        <v>1918</v>
      </c>
      <c r="T75" s="192">
        <v>65614</v>
      </c>
      <c r="U75" s="190">
        <v>14</v>
      </c>
    </row>
    <row r="76" spans="5:21">
      <c r="E76" s="37" t="s">
        <v>1849</v>
      </c>
      <c r="T76" s="192">
        <v>70014</v>
      </c>
      <c r="U76" s="190">
        <v>13</v>
      </c>
    </row>
    <row r="77" spans="5:21" ht="25.5">
      <c r="E77" s="37" t="s">
        <v>1940</v>
      </c>
      <c r="T77" s="192">
        <v>70414</v>
      </c>
      <c r="U77" s="190">
        <v>12</v>
      </c>
    </row>
    <row r="78" spans="5:21">
      <c r="E78" s="37" t="s">
        <v>2029</v>
      </c>
      <c r="T78" s="192">
        <v>70914</v>
      </c>
      <c r="U78" s="190">
        <v>11</v>
      </c>
    </row>
    <row r="79" spans="5:21" ht="25.5">
      <c r="E79" s="37" t="s">
        <v>1846</v>
      </c>
      <c r="T79" s="192">
        <v>71414</v>
      </c>
      <c r="U79" s="190">
        <v>10</v>
      </c>
    </row>
    <row r="80" spans="5:21">
      <c r="E80" s="37" t="s">
        <v>1858</v>
      </c>
      <c r="T80" s="192">
        <v>71914</v>
      </c>
      <c r="U80" s="190">
        <v>9</v>
      </c>
    </row>
    <row r="81" spans="5:21">
      <c r="E81" s="37" t="s">
        <v>1709</v>
      </c>
      <c r="T81" s="192">
        <v>72414</v>
      </c>
      <c r="U81" s="190">
        <v>8</v>
      </c>
    </row>
    <row r="82" spans="5:21" ht="25.5">
      <c r="E82" s="37" t="s">
        <v>1784</v>
      </c>
      <c r="T82" s="192">
        <v>72914</v>
      </c>
      <c r="U82" s="190">
        <v>7</v>
      </c>
    </row>
    <row r="83" spans="5:21">
      <c r="E83" s="37" t="s">
        <v>1732</v>
      </c>
      <c r="T83" s="192">
        <v>73414</v>
      </c>
      <c r="U83" s="190">
        <v>6</v>
      </c>
    </row>
    <row r="84" spans="5:21">
      <c r="E84" s="37" t="s">
        <v>1677</v>
      </c>
      <c r="T84" s="192">
        <v>73914</v>
      </c>
      <c r="U84" s="190">
        <v>5</v>
      </c>
    </row>
    <row r="85" spans="5:21">
      <c r="E85" s="37" t="s">
        <v>1955</v>
      </c>
      <c r="T85" s="192">
        <v>74414</v>
      </c>
      <c r="U85" s="190">
        <v>4</v>
      </c>
    </row>
    <row r="86" spans="5:21" ht="25.5">
      <c r="E86" s="37" t="s">
        <v>1772</v>
      </c>
      <c r="T86" s="192">
        <v>74914</v>
      </c>
      <c r="U86" s="190">
        <v>3</v>
      </c>
    </row>
    <row r="87" spans="5:21">
      <c r="E87" s="37" t="s">
        <v>2070</v>
      </c>
      <c r="T87" s="192">
        <v>75414</v>
      </c>
      <c r="U87" s="190">
        <v>2</v>
      </c>
    </row>
    <row r="88" spans="5:21">
      <c r="E88" s="37" t="s">
        <v>1903</v>
      </c>
      <c r="T88" s="192">
        <v>80014</v>
      </c>
      <c r="U88" s="190">
        <v>1</v>
      </c>
    </row>
    <row r="89" spans="5:21">
      <c r="E89" s="37" t="s">
        <v>2040</v>
      </c>
    </row>
    <row r="90" spans="5:21">
      <c r="E90" s="37" t="s">
        <v>1744</v>
      </c>
    </row>
    <row r="91" spans="5:21">
      <c r="E91" s="37" t="s">
        <v>2073</v>
      </c>
    </row>
    <row r="92" spans="5:21">
      <c r="E92" s="37" t="s">
        <v>1828</v>
      </c>
    </row>
    <row r="93" spans="5:21">
      <c r="E93" s="37" t="s">
        <v>1942</v>
      </c>
    </row>
    <row r="94" spans="5:21" ht="25.5">
      <c r="E94" s="37" t="s">
        <v>1887</v>
      </c>
    </row>
    <row r="95" spans="5:21">
      <c r="E95" s="37" t="s">
        <v>2066</v>
      </c>
    </row>
    <row r="96" spans="5:21" ht="25.5">
      <c r="E96" s="37" t="s">
        <v>1948</v>
      </c>
    </row>
    <row r="97" spans="5:5">
      <c r="E97" s="37" t="s">
        <v>2258</v>
      </c>
    </row>
  </sheetData>
  <mergeCells count="19">
    <mergeCell ref="A50:P50"/>
    <mergeCell ref="D4:E4"/>
    <mergeCell ref="N4:P4"/>
    <mergeCell ref="N5:P5"/>
    <mergeCell ref="G6:G7"/>
    <mergeCell ref="F6:F7"/>
    <mergeCell ref="C6:C7"/>
    <mergeCell ref="D6:D7"/>
    <mergeCell ref="E6:E7"/>
    <mergeCell ref="N3:P3"/>
    <mergeCell ref="H3:L3"/>
    <mergeCell ref="A6:A7"/>
    <mergeCell ref="B6:B7"/>
    <mergeCell ref="A1:P1"/>
    <mergeCell ref="A2:P2"/>
    <mergeCell ref="A3:C3"/>
    <mergeCell ref="D3:E3"/>
    <mergeCell ref="F3:G3"/>
    <mergeCell ref="A4:C4"/>
  </mergeCells>
  <conditionalFormatting sqref="F8:F50">
    <cfRule type="cellIs" dxfId="13" priority="5" stopIfTrue="1" operator="between">
      <formula>33120</formula>
      <formula>33948</formula>
    </cfRule>
  </conditionalFormatting>
  <conditionalFormatting sqref="F50">
    <cfRule type="cellIs" dxfId="12" priority="4" stopIfTrue="1" operator="between">
      <formula>1400</formula>
      <formula>1422</formula>
    </cfRule>
  </conditionalFormatting>
  <conditionalFormatting sqref="F50">
    <cfRule type="cellIs" dxfId="11" priority="3" stopIfTrue="1" operator="between">
      <formula>1400</formula>
      <formula>1422</formula>
    </cfRule>
  </conditionalFormatting>
  <conditionalFormatting sqref="F50">
    <cfRule type="cellIs" dxfId="10" priority="2" stopIfTrue="1" operator="between">
      <formula>1400</formula>
      <formula>1422</formula>
    </cfRule>
  </conditionalFormatting>
  <conditionalFormatting sqref="E50">
    <cfRule type="duplicateValues" dxfId="9" priority="1" stopIfTrue="1"/>
  </conditionalFormatting>
  <printOptions horizontalCentered="1"/>
  <pageMargins left="0.27559055118110237" right="0.19685039370078741" top="0.53" bottom="0.35433070866141736" header="0.39370078740157483" footer="0.27559055118110237"/>
  <pageSetup paperSize="9" scale="4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sheetPr>
    <tabColor rgb="FFFF0000"/>
  </sheetPr>
  <dimension ref="A1:U91"/>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21" style="40"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978</v>
      </c>
      <c r="E3" s="590"/>
      <c r="F3" s="591" t="s">
        <v>514</v>
      </c>
      <c r="G3" s="591"/>
      <c r="H3" s="592" t="s">
        <v>1266</v>
      </c>
      <c r="I3" s="592"/>
      <c r="J3" s="592"/>
      <c r="K3" s="592"/>
      <c r="L3" s="592"/>
      <c r="M3" s="268" t="s">
        <v>513</v>
      </c>
      <c r="N3" s="593" t="s">
        <v>1285</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2209</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979</v>
      </c>
      <c r="J6" s="202"/>
      <c r="K6" s="202"/>
      <c r="L6" s="202"/>
      <c r="M6" s="205" t="s">
        <v>348</v>
      </c>
      <c r="N6" s="206" t="s">
        <v>2251</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39.75" customHeight="1">
      <c r="A8" s="57">
        <v>1</v>
      </c>
      <c r="B8" s="231"/>
      <c r="C8" s="94"/>
      <c r="D8" s="232"/>
      <c r="E8" s="143"/>
      <c r="F8" s="95"/>
      <c r="G8" s="209"/>
      <c r="H8" s="21"/>
      <c r="I8" s="57">
        <v>1</v>
      </c>
      <c r="J8" s="172" t="s">
        <v>725</v>
      </c>
      <c r="K8" s="209">
        <v>755</v>
      </c>
      <c r="L8" s="94">
        <v>34665</v>
      </c>
      <c r="M8" s="173" t="s">
        <v>1857</v>
      </c>
      <c r="N8" s="173" t="s">
        <v>1858</v>
      </c>
      <c r="O8" s="95">
        <v>1190</v>
      </c>
      <c r="P8" s="230">
        <v>5</v>
      </c>
      <c r="T8" s="189">
        <v>1174</v>
      </c>
      <c r="U8" s="190">
        <v>93</v>
      </c>
    </row>
    <row r="9" spans="1:21" s="18" customFormat="1" ht="39.75" customHeight="1">
      <c r="A9" s="57">
        <v>2</v>
      </c>
      <c r="B9" s="231"/>
      <c r="C9" s="94"/>
      <c r="D9" s="232"/>
      <c r="E9" s="143"/>
      <c r="F9" s="95"/>
      <c r="G9" s="209"/>
      <c r="H9" s="21"/>
      <c r="I9" s="57">
        <v>2</v>
      </c>
      <c r="J9" s="172" t="s">
        <v>726</v>
      </c>
      <c r="K9" s="209">
        <v>826</v>
      </c>
      <c r="L9" s="94">
        <v>0</v>
      </c>
      <c r="M9" s="173" t="s">
        <v>1954</v>
      </c>
      <c r="N9" s="173" t="s">
        <v>1955</v>
      </c>
      <c r="O9" s="95">
        <v>1137</v>
      </c>
      <c r="P9" s="230">
        <v>3</v>
      </c>
      <c r="T9" s="189">
        <v>1176</v>
      </c>
      <c r="U9" s="190">
        <v>92</v>
      </c>
    </row>
    <row r="10" spans="1:21" s="18" customFormat="1" ht="39.75" customHeight="1">
      <c r="A10" s="57">
        <v>3</v>
      </c>
      <c r="B10" s="231"/>
      <c r="C10" s="94"/>
      <c r="D10" s="232"/>
      <c r="E10" s="143"/>
      <c r="F10" s="95"/>
      <c r="G10" s="209"/>
      <c r="H10" s="21"/>
      <c r="I10" s="57">
        <v>3</v>
      </c>
      <c r="J10" s="172" t="s">
        <v>727</v>
      </c>
      <c r="K10" s="209">
        <v>844</v>
      </c>
      <c r="L10" s="94">
        <v>34300</v>
      </c>
      <c r="M10" s="173" t="s">
        <v>1972</v>
      </c>
      <c r="N10" s="173" t="s">
        <v>1973</v>
      </c>
      <c r="O10" s="95">
        <v>1148</v>
      </c>
      <c r="P10" s="230">
        <v>4</v>
      </c>
      <c r="T10" s="189">
        <v>1178</v>
      </c>
      <c r="U10" s="190">
        <v>91</v>
      </c>
    </row>
    <row r="11" spans="1:21" s="18" customFormat="1" ht="39.75" customHeight="1">
      <c r="A11" s="57">
        <v>4</v>
      </c>
      <c r="B11" s="231"/>
      <c r="C11" s="94"/>
      <c r="D11" s="232"/>
      <c r="E11" s="143"/>
      <c r="F11" s="95"/>
      <c r="G11" s="209"/>
      <c r="H11" s="21"/>
      <c r="I11" s="57">
        <v>4</v>
      </c>
      <c r="J11" s="172" t="s">
        <v>728</v>
      </c>
      <c r="K11" s="209">
        <v>613</v>
      </c>
      <c r="L11" s="94">
        <v>33782</v>
      </c>
      <c r="M11" s="173" t="s">
        <v>1708</v>
      </c>
      <c r="N11" s="173" t="s">
        <v>1709</v>
      </c>
      <c r="O11" s="95">
        <v>1256</v>
      </c>
      <c r="P11" s="230">
        <v>6</v>
      </c>
      <c r="T11" s="189">
        <v>1180</v>
      </c>
      <c r="U11" s="190">
        <v>90</v>
      </c>
    </row>
    <row r="12" spans="1:21" s="18" customFormat="1" ht="39.75" customHeight="1">
      <c r="A12" s="57">
        <v>5</v>
      </c>
      <c r="B12" s="231"/>
      <c r="C12" s="94"/>
      <c r="D12" s="232"/>
      <c r="E12" s="143"/>
      <c r="F12" s="95"/>
      <c r="G12" s="209"/>
      <c r="H12" s="21"/>
      <c r="I12" s="57">
        <v>5</v>
      </c>
      <c r="J12" s="172" t="s">
        <v>729</v>
      </c>
      <c r="K12" s="209">
        <v>653</v>
      </c>
      <c r="L12" s="94">
        <v>32709</v>
      </c>
      <c r="M12" s="173" t="s">
        <v>1743</v>
      </c>
      <c r="N12" s="173" t="s">
        <v>1744</v>
      </c>
      <c r="O12" s="95">
        <v>1135</v>
      </c>
      <c r="P12" s="230">
        <v>2</v>
      </c>
      <c r="T12" s="189">
        <v>1182</v>
      </c>
      <c r="U12" s="190">
        <v>89</v>
      </c>
    </row>
    <row r="13" spans="1:21" s="18" customFormat="1" ht="39.75" customHeight="1">
      <c r="A13" s="57">
        <v>6</v>
      </c>
      <c r="B13" s="231"/>
      <c r="C13" s="94"/>
      <c r="D13" s="232"/>
      <c r="E13" s="143"/>
      <c r="F13" s="95"/>
      <c r="G13" s="209"/>
      <c r="H13" s="21"/>
      <c r="I13" s="57">
        <v>6</v>
      </c>
      <c r="J13" s="172" t="s">
        <v>730</v>
      </c>
      <c r="K13" s="209">
        <v>598</v>
      </c>
      <c r="L13" s="94">
        <v>33721</v>
      </c>
      <c r="M13" s="173" t="s">
        <v>1309</v>
      </c>
      <c r="N13" s="173" t="s">
        <v>1677</v>
      </c>
      <c r="O13" s="95">
        <v>1125</v>
      </c>
      <c r="P13" s="230">
        <v>1</v>
      </c>
      <c r="T13" s="189">
        <v>1184</v>
      </c>
      <c r="U13" s="190">
        <v>88</v>
      </c>
    </row>
    <row r="14" spans="1:21" s="18" customFormat="1" ht="39.75" customHeight="1">
      <c r="A14" s="57">
        <v>7</v>
      </c>
      <c r="B14" s="231"/>
      <c r="C14" s="94"/>
      <c r="D14" s="232"/>
      <c r="E14" s="143"/>
      <c r="F14" s="95"/>
      <c r="G14" s="209"/>
      <c r="H14" s="21"/>
      <c r="I14" s="201" t="s">
        <v>980</v>
      </c>
      <c r="J14" s="202"/>
      <c r="K14" s="202"/>
      <c r="L14" s="202"/>
      <c r="M14" s="205" t="s">
        <v>348</v>
      </c>
      <c r="N14" s="206" t="s">
        <v>2252</v>
      </c>
      <c r="O14" s="202"/>
      <c r="P14" s="203"/>
      <c r="T14" s="189">
        <v>1190</v>
      </c>
      <c r="U14" s="190">
        <v>85</v>
      </c>
    </row>
    <row r="15" spans="1:21" s="18" customFormat="1" ht="39.75" customHeight="1">
      <c r="A15" s="57">
        <v>8</v>
      </c>
      <c r="B15" s="231"/>
      <c r="C15" s="94"/>
      <c r="D15" s="232"/>
      <c r="E15" s="143"/>
      <c r="F15" s="95"/>
      <c r="G15" s="209"/>
      <c r="H15" s="21"/>
      <c r="I15" s="35" t="s">
        <v>11</v>
      </c>
      <c r="J15" s="32" t="s">
        <v>87</v>
      </c>
      <c r="K15" s="32" t="s">
        <v>86</v>
      </c>
      <c r="L15" s="33" t="s">
        <v>12</v>
      </c>
      <c r="M15" s="34" t="s">
        <v>13</v>
      </c>
      <c r="N15" s="34" t="s">
        <v>505</v>
      </c>
      <c r="O15" s="32" t="s">
        <v>14</v>
      </c>
      <c r="P15" s="32" t="s">
        <v>27</v>
      </c>
      <c r="T15" s="189">
        <v>1192</v>
      </c>
      <c r="U15" s="190">
        <v>84</v>
      </c>
    </row>
    <row r="16" spans="1:21" s="18" customFormat="1" ht="39.75" customHeight="1">
      <c r="A16" s="57">
        <v>9</v>
      </c>
      <c r="B16" s="231"/>
      <c r="C16" s="94"/>
      <c r="D16" s="232"/>
      <c r="E16" s="143"/>
      <c r="F16" s="95"/>
      <c r="G16" s="209"/>
      <c r="H16" s="21"/>
      <c r="I16" s="57">
        <v>1</v>
      </c>
      <c r="J16" s="172" t="s">
        <v>731</v>
      </c>
      <c r="K16" s="209">
        <v>867</v>
      </c>
      <c r="L16" s="94">
        <v>34993</v>
      </c>
      <c r="M16" s="173" t="s">
        <v>1995</v>
      </c>
      <c r="N16" s="173" t="s">
        <v>2081</v>
      </c>
      <c r="O16" s="95">
        <v>1238</v>
      </c>
      <c r="P16" s="230">
        <v>3</v>
      </c>
      <c r="T16" s="189">
        <v>1194</v>
      </c>
      <c r="U16" s="190">
        <v>83</v>
      </c>
    </row>
    <row r="17" spans="1:21" s="18" customFormat="1" ht="39.75" customHeight="1">
      <c r="A17" s="57">
        <v>10</v>
      </c>
      <c r="B17" s="231"/>
      <c r="C17" s="94"/>
      <c r="D17" s="232"/>
      <c r="E17" s="143"/>
      <c r="F17" s="95"/>
      <c r="G17" s="209"/>
      <c r="H17" s="21"/>
      <c r="I17" s="57">
        <v>2</v>
      </c>
      <c r="J17" s="172" t="s">
        <v>732</v>
      </c>
      <c r="K17" s="209">
        <v>1012</v>
      </c>
      <c r="L17" s="94">
        <v>33719</v>
      </c>
      <c r="M17" s="173" t="s">
        <v>2083</v>
      </c>
      <c r="N17" s="173" t="s">
        <v>2084</v>
      </c>
      <c r="O17" s="95" t="s">
        <v>2255</v>
      </c>
      <c r="P17" s="230"/>
      <c r="T17" s="189">
        <v>1196</v>
      </c>
      <c r="U17" s="190">
        <v>82</v>
      </c>
    </row>
    <row r="18" spans="1:21" s="18" customFormat="1" ht="39.75" customHeight="1">
      <c r="A18" s="57">
        <v>11</v>
      </c>
      <c r="B18" s="231"/>
      <c r="C18" s="94"/>
      <c r="D18" s="232"/>
      <c r="E18" s="143"/>
      <c r="F18" s="95"/>
      <c r="G18" s="209"/>
      <c r="H18" s="21"/>
      <c r="I18" s="57">
        <v>3</v>
      </c>
      <c r="J18" s="172" t="s">
        <v>733</v>
      </c>
      <c r="K18" s="209">
        <v>1017</v>
      </c>
      <c r="L18" s="94">
        <v>0</v>
      </c>
      <c r="M18" s="173" t="s">
        <v>2085</v>
      </c>
      <c r="N18" s="173" t="s">
        <v>2086</v>
      </c>
      <c r="O18" s="95" t="s">
        <v>2255</v>
      </c>
      <c r="P18" s="230"/>
      <c r="T18" s="189">
        <v>1198</v>
      </c>
      <c r="U18" s="190">
        <v>81</v>
      </c>
    </row>
    <row r="19" spans="1:21" s="18" customFormat="1" ht="39.75" customHeight="1">
      <c r="A19" s="57">
        <v>12</v>
      </c>
      <c r="B19" s="231"/>
      <c r="C19" s="94"/>
      <c r="D19" s="232"/>
      <c r="E19" s="143"/>
      <c r="F19" s="95"/>
      <c r="G19" s="209"/>
      <c r="H19" s="21"/>
      <c r="I19" s="57">
        <v>4</v>
      </c>
      <c r="J19" s="172" t="s">
        <v>734</v>
      </c>
      <c r="K19" s="209">
        <v>1018</v>
      </c>
      <c r="L19" s="94">
        <v>34700</v>
      </c>
      <c r="M19" s="173" t="s">
        <v>2087</v>
      </c>
      <c r="N19" s="173" t="s">
        <v>2088</v>
      </c>
      <c r="O19" s="95">
        <v>1186</v>
      </c>
      <c r="P19" s="230">
        <v>2</v>
      </c>
      <c r="T19" s="189">
        <v>1200</v>
      </c>
      <c r="U19" s="190">
        <v>80</v>
      </c>
    </row>
    <row r="20" spans="1:21" s="18" customFormat="1" ht="39.75" customHeight="1">
      <c r="A20" s="57">
        <v>13</v>
      </c>
      <c r="B20" s="231"/>
      <c r="C20" s="94"/>
      <c r="D20" s="232"/>
      <c r="E20" s="143"/>
      <c r="F20" s="95"/>
      <c r="G20" s="209"/>
      <c r="H20" s="21"/>
      <c r="I20" s="57">
        <v>5</v>
      </c>
      <c r="J20" s="172" t="s">
        <v>735</v>
      </c>
      <c r="K20" s="209">
        <v>1019</v>
      </c>
      <c r="L20" s="94">
        <v>34581</v>
      </c>
      <c r="M20" s="173" t="s">
        <v>2089</v>
      </c>
      <c r="N20" s="173" t="s">
        <v>2088</v>
      </c>
      <c r="O20" s="95">
        <v>1177</v>
      </c>
      <c r="P20" s="230">
        <v>1</v>
      </c>
      <c r="T20" s="189">
        <v>1202</v>
      </c>
      <c r="U20" s="190">
        <v>79</v>
      </c>
    </row>
    <row r="21" spans="1:21" s="18" customFormat="1" ht="39.75" customHeight="1">
      <c r="A21" s="57">
        <v>14</v>
      </c>
      <c r="B21" s="231"/>
      <c r="C21" s="94"/>
      <c r="D21" s="232"/>
      <c r="E21" s="143"/>
      <c r="F21" s="95"/>
      <c r="G21" s="209"/>
      <c r="H21" s="21"/>
      <c r="I21" s="57">
        <v>6</v>
      </c>
      <c r="J21" s="172" t="s">
        <v>736</v>
      </c>
      <c r="K21" s="209" t="s">
        <v>1705</v>
      </c>
      <c r="L21" s="94" t="s">
        <v>1705</v>
      </c>
      <c r="M21" s="173" t="s">
        <v>1705</v>
      </c>
      <c r="N21" s="173" t="s">
        <v>1705</v>
      </c>
      <c r="O21" s="95"/>
      <c r="P21" s="230"/>
      <c r="T21" s="189">
        <v>1204</v>
      </c>
      <c r="U21" s="190">
        <v>78</v>
      </c>
    </row>
    <row r="22" spans="1:21" s="18" customFormat="1" ht="39.75" customHeight="1">
      <c r="A22" s="57">
        <v>15</v>
      </c>
      <c r="B22" s="231"/>
      <c r="C22" s="94"/>
      <c r="D22" s="232"/>
      <c r="E22" s="143"/>
      <c r="F22" s="95"/>
      <c r="G22" s="209"/>
      <c r="H22" s="21"/>
      <c r="I22" s="201" t="s">
        <v>981</v>
      </c>
      <c r="J22" s="202"/>
      <c r="K22" s="202"/>
      <c r="L22" s="202"/>
      <c r="M22" s="205" t="s">
        <v>348</v>
      </c>
      <c r="N22" s="206" t="s">
        <v>2253</v>
      </c>
      <c r="O22" s="202"/>
      <c r="P22" s="203"/>
      <c r="T22" s="189">
        <v>1210</v>
      </c>
      <c r="U22" s="190">
        <v>75</v>
      </c>
    </row>
    <row r="23" spans="1:21" s="18" customFormat="1" ht="39.75"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39.75" customHeight="1">
      <c r="A24" s="57">
        <v>17</v>
      </c>
      <c r="B24" s="231"/>
      <c r="C24" s="94"/>
      <c r="D24" s="232"/>
      <c r="E24" s="143"/>
      <c r="F24" s="95"/>
      <c r="G24" s="209"/>
      <c r="H24" s="21"/>
      <c r="I24" s="57">
        <v>1</v>
      </c>
      <c r="J24" s="172" t="s">
        <v>737</v>
      </c>
      <c r="K24" s="209">
        <v>756</v>
      </c>
      <c r="L24" s="94">
        <v>35101</v>
      </c>
      <c r="M24" s="173" t="s">
        <v>1859</v>
      </c>
      <c r="N24" s="173" t="s">
        <v>2076</v>
      </c>
      <c r="O24" s="95" t="s">
        <v>2255</v>
      </c>
      <c r="P24" s="230"/>
      <c r="T24" s="189">
        <v>1216</v>
      </c>
      <c r="U24" s="190">
        <v>73</v>
      </c>
    </row>
    <row r="25" spans="1:21" s="18" customFormat="1" ht="39.75" customHeight="1">
      <c r="A25" s="57">
        <v>18</v>
      </c>
      <c r="B25" s="231"/>
      <c r="C25" s="94"/>
      <c r="D25" s="232"/>
      <c r="E25" s="143"/>
      <c r="F25" s="95"/>
      <c r="G25" s="209"/>
      <c r="H25" s="21"/>
      <c r="I25" s="57">
        <v>2</v>
      </c>
      <c r="J25" s="172" t="s">
        <v>738</v>
      </c>
      <c r="K25" s="209">
        <v>808</v>
      </c>
      <c r="L25" s="94" t="s">
        <v>2077</v>
      </c>
      <c r="M25" s="173" t="s">
        <v>2078</v>
      </c>
      <c r="N25" s="173" t="s">
        <v>2079</v>
      </c>
      <c r="O25" s="95">
        <v>1208</v>
      </c>
      <c r="P25" s="230">
        <v>3</v>
      </c>
      <c r="T25" s="189">
        <v>1219</v>
      </c>
      <c r="U25" s="190">
        <v>72</v>
      </c>
    </row>
    <row r="26" spans="1:21" s="18" customFormat="1" ht="39.75" customHeight="1">
      <c r="A26" s="57">
        <v>19</v>
      </c>
      <c r="B26" s="231"/>
      <c r="C26" s="94"/>
      <c r="D26" s="232"/>
      <c r="E26" s="143"/>
      <c r="F26" s="95"/>
      <c r="G26" s="209"/>
      <c r="H26" s="21"/>
      <c r="I26" s="57">
        <v>3</v>
      </c>
      <c r="J26" s="172" t="s">
        <v>739</v>
      </c>
      <c r="K26" s="209">
        <v>874</v>
      </c>
      <c r="L26" s="94" t="s">
        <v>2000</v>
      </c>
      <c r="M26" s="173" t="s">
        <v>2001</v>
      </c>
      <c r="N26" s="173" t="s">
        <v>2082</v>
      </c>
      <c r="O26" s="95">
        <v>1092</v>
      </c>
      <c r="P26" s="230">
        <v>1</v>
      </c>
      <c r="T26" s="189">
        <v>1222</v>
      </c>
      <c r="U26" s="190">
        <v>71</v>
      </c>
    </row>
    <row r="27" spans="1:21" s="18" customFormat="1" ht="39.75" customHeight="1">
      <c r="A27" s="57">
        <v>20</v>
      </c>
      <c r="B27" s="231"/>
      <c r="C27" s="94"/>
      <c r="D27" s="232"/>
      <c r="E27" s="143"/>
      <c r="F27" s="95"/>
      <c r="G27" s="209"/>
      <c r="H27" s="21"/>
      <c r="I27" s="57">
        <v>4</v>
      </c>
      <c r="J27" s="172" t="s">
        <v>740</v>
      </c>
      <c r="K27" s="209">
        <v>606</v>
      </c>
      <c r="L27" s="94">
        <v>34831</v>
      </c>
      <c r="M27" s="173" t="s">
        <v>2074</v>
      </c>
      <c r="N27" s="173" t="s">
        <v>2075</v>
      </c>
      <c r="O27" s="95">
        <v>1187</v>
      </c>
      <c r="P27" s="230">
        <v>2</v>
      </c>
      <c r="T27" s="189">
        <v>1225</v>
      </c>
      <c r="U27" s="190">
        <v>70</v>
      </c>
    </row>
    <row r="28" spans="1:21" s="18" customFormat="1" ht="39.75" customHeight="1">
      <c r="A28" s="57">
        <v>21</v>
      </c>
      <c r="B28" s="231"/>
      <c r="C28" s="94"/>
      <c r="D28" s="232"/>
      <c r="E28" s="143"/>
      <c r="F28" s="95"/>
      <c r="G28" s="209"/>
      <c r="H28" s="21"/>
      <c r="I28" s="57">
        <v>5</v>
      </c>
      <c r="J28" s="172" t="s">
        <v>741</v>
      </c>
      <c r="K28" s="209">
        <v>812</v>
      </c>
      <c r="L28" s="94" t="s">
        <v>1933</v>
      </c>
      <c r="M28" s="173" t="s">
        <v>1934</v>
      </c>
      <c r="N28" s="173" t="s">
        <v>2079</v>
      </c>
      <c r="O28" s="95">
        <v>1263</v>
      </c>
      <c r="P28" s="230">
        <v>5</v>
      </c>
      <c r="T28" s="189">
        <v>1228</v>
      </c>
      <c r="U28" s="190">
        <v>69</v>
      </c>
    </row>
    <row r="29" spans="1:21" s="18" customFormat="1" ht="39.75" customHeight="1">
      <c r="A29" s="57">
        <v>22</v>
      </c>
      <c r="B29" s="231"/>
      <c r="C29" s="94"/>
      <c r="D29" s="232"/>
      <c r="E29" s="143"/>
      <c r="F29" s="95"/>
      <c r="G29" s="209"/>
      <c r="H29" s="21"/>
      <c r="I29" s="57">
        <v>6</v>
      </c>
      <c r="J29" s="172" t="s">
        <v>742</v>
      </c>
      <c r="K29" s="209">
        <v>860</v>
      </c>
      <c r="L29" s="94">
        <v>34109</v>
      </c>
      <c r="M29" s="173" t="s">
        <v>2080</v>
      </c>
      <c r="N29" s="173" t="s">
        <v>2081</v>
      </c>
      <c r="O29" s="95">
        <v>1222</v>
      </c>
      <c r="P29" s="230">
        <v>4</v>
      </c>
      <c r="T29" s="189">
        <v>1231</v>
      </c>
      <c r="U29" s="190">
        <v>68</v>
      </c>
    </row>
    <row r="30" spans="1:21" s="18" customFormat="1" ht="39.75" customHeight="1">
      <c r="A30" s="57">
        <v>23</v>
      </c>
      <c r="B30" s="231"/>
      <c r="C30" s="94"/>
      <c r="D30" s="232"/>
      <c r="E30" s="143"/>
      <c r="F30" s="95"/>
      <c r="G30" s="209"/>
      <c r="H30" s="21"/>
      <c r="I30" s="201" t="s">
        <v>982</v>
      </c>
      <c r="J30" s="202"/>
      <c r="K30" s="202"/>
      <c r="L30" s="202"/>
      <c r="M30" s="205" t="s">
        <v>348</v>
      </c>
      <c r="N30" s="206" t="s">
        <v>2254</v>
      </c>
      <c r="O30" s="202"/>
      <c r="P30" s="203"/>
      <c r="T30" s="189">
        <v>1210</v>
      </c>
      <c r="U30" s="190">
        <v>75</v>
      </c>
    </row>
    <row r="31" spans="1:21" s="18" customFormat="1" ht="39.75"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39.75" customHeight="1">
      <c r="A32" s="57">
        <v>25</v>
      </c>
      <c r="B32" s="231"/>
      <c r="C32" s="94"/>
      <c r="D32" s="232"/>
      <c r="E32" s="143"/>
      <c r="F32" s="95"/>
      <c r="G32" s="209"/>
      <c r="H32" s="21"/>
      <c r="I32" s="57">
        <v>1</v>
      </c>
      <c r="J32" s="172" t="s">
        <v>743</v>
      </c>
      <c r="K32" s="209" t="s">
        <v>1705</v>
      </c>
      <c r="L32" s="94" t="s">
        <v>1705</v>
      </c>
      <c r="M32" s="173" t="s">
        <v>1705</v>
      </c>
      <c r="N32" s="173" t="s">
        <v>1705</v>
      </c>
      <c r="O32" s="95"/>
      <c r="P32" s="230"/>
      <c r="T32" s="189">
        <v>1216</v>
      </c>
      <c r="U32" s="190">
        <v>73</v>
      </c>
    </row>
    <row r="33" spans="1:21" s="18" customFormat="1" ht="39.75" customHeight="1">
      <c r="A33" s="57">
        <v>26</v>
      </c>
      <c r="B33" s="231"/>
      <c r="C33" s="94"/>
      <c r="D33" s="232"/>
      <c r="E33" s="143"/>
      <c r="F33" s="95"/>
      <c r="G33" s="209"/>
      <c r="H33" s="21"/>
      <c r="I33" s="57">
        <v>2</v>
      </c>
      <c r="J33" s="172" t="s">
        <v>744</v>
      </c>
      <c r="K33" s="209">
        <v>835</v>
      </c>
      <c r="L33" s="94">
        <v>34350</v>
      </c>
      <c r="M33" s="173" t="s">
        <v>1961</v>
      </c>
      <c r="N33" s="173" t="s">
        <v>1962</v>
      </c>
      <c r="O33" s="95" t="s">
        <v>2255</v>
      </c>
      <c r="P33" s="230"/>
      <c r="T33" s="189">
        <v>1219</v>
      </c>
      <c r="U33" s="190">
        <v>72</v>
      </c>
    </row>
    <row r="34" spans="1:21" s="18" customFormat="1" ht="39.75" customHeight="1">
      <c r="A34" s="57">
        <v>27</v>
      </c>
      <c r="B34" s="231"/>
      <c r="C34" s="94"/>
      <c r="D34" s="232"/>
      <c r="E34" s="143"/>
      <c r="F34" s="95"/>
      <c r="G34" s="209"/>
      <c r="H34" s="21"/>
      <c r="I34" s="57">
        <v>3</v>
      </c>
      <c r="J34" s="172" t="s">
        <v>745</v>
      </c>
      <c r="K34" s="209">
        <v>534</v>
      </c>
      <c r="L34" s="94">
        <v>33047</v>
      </c>
      <c r="M34" s="173" t="s">
        <v>2041</v>
      </c>
      <c r="N34" s="173" t="s">
        <v>2040</v>
      </c>
      <c r="O34" s="95">
        <v>1208</v>
      </c>
      <c r="P34" s="230">
        <v>2</v>
      </c>
      <c r="T34" s="189">
        <v>1222</v>
      </c>
      <c r="U34" s="190">
        <v>71</v>
      </c>
    </row>
    <row r="35" spans="1:21" s="18" customFormat="1" ht="39.75" customHeight="1">
      <c r="A35" s="57">
        <v>28</v>
      </c>
      <c r="B35" s="231"/>
      <c r="C35" s="94"/>
      <c r="D35" s="232"/>
      <c r="E35" s="143"/>
      <c r="F35" s="95"/>
      <c r="G35" s="209"/>
      <c r="H35" s="21"/>
      <c r="I35" s="57">
        <v>4</v>
      </c>
      <c r="J35" s="172" t="s">
        <v>746</v>
      </c>
      <c r="K35" s="209">
        <v>542</v>
      </c>
      <c r="L35" s="94">
        <v>34609</v>
      </c>
      <c r="M35" s="173" t="s">
        <v>2067</v>
      </c>
      <c r="N35" s="173" t="s">
        <v>2066</v>
      </c>
      <c r="O35" s="95">
        <v>1484</v>
      </c>
      <c r="P35" s="230">
        <v>3</v>
      </c>
      <c r="T35" s="189">
        <v>1225</v>
      </c>
      <c r="U35" s="190">
        <v>70</v>
      </c>
    </row>
    <row r="36" spans="1:21" s="18" customFormat="1" ht="39.75" customHeight="1">
      <c r="A36" s="57">
        <v>29</v>
      </c>
      <c r="B36" s="231"/>
      <c r="C36" s="94"/>
      <c r="D36" s="232"/>
      <c r="E36" s="143"/>
      <c r="F36" s="95"/>
      <c r="G36" s="209"/>
      <c r="H36" s="21"/>
      <c r="I36" s="57">
        <v>5</v>
      </c>
      <c r="J36" s="172" t="s">
        <v>747</v>
      </c>
      <c r="K36" s="209">
        <v>524</v>
      </c>
      <c r="L36" s="94">
        <v>111095</v>
      </c>
      <c r="M36" s="173" t="s">
        <v>2115</v>
      </c>
      <c r="N36" s="173" t="s">
        <v>2114</v>
      </c>
      <c r="O36" s="95">
        <v>1177</v>
      </c>
      <c r="P36" s="230">
        <v>1</v>
      </c>
      <c r="T36" s="189">
        <v>1228</v>
      </c>
      <c r="U36" s="190">
        <v>69</v>
      </c>
    </row>
    <row r="37" spans="1:21" s="18" customFormat="1" ht="39.75" customHeight="1">
      <c r="A37" s="57">
        <v>30</v>
      </c>
      <c r="B37" s="231"/>
      <c r="C37" s="94"/>
      <c r="D37" s="232"/>
      <c r="E37" s="143"/>
      <c r="F37" s="95"/>
      <c r="G37" s="209"/>
      <c r="H37" s="21"/>
      <c r="I37" s="57">
        <v>6</v>
      </c>
      <c r="J37" s="172" t="s">
        <v>748</v>
      </c>
      <c r="K37" s="209" t="s">
        <v>1705</v>
      </c>
      <c r="L37" s="94" t="s">
        <v>1705</v>
      </c>
      <c r="M37" s="173" t="s">
        <v>1705</v>
      </c>
      <c r="N37" s="173" t="s">
        <v>1705</v>
      </c>
      <c r="O37" s="95"/>
      <c r="P37" s="230"/>
      <c r="T37" s="189">
        <v>1231</v>
      </c>
      <c r="U37" s="190">
        <v>68</v>
      </c>
    </row>
    <row r="38" spans="1:21" ht="14.25" customHeight="1">
      <c r="A38" s="25" t="s">
        <v>18</v>
      </c>
      <c r="B38" s="25"/>
      <c r="C38" s="25"/>
      <c r="D38" s="42"/>
      <c r="E38" s="36" t="s">
        <v>0</v>
      </c>
      <c r="F38" s="31" t="s">
        <v>1</v>
      </c>
      <c r="G38" s="22"/>
      <c r="H38" s="26" t="s">
        <v>2</v>
      </c>
      <c r="I38" s="26"/>
      <c r="J38" s="26"/>
      <c r="K38" s="26"/>
      <c r="M38" s="38" t="s">
        <v>3</v>
      </c>
      <c r="N38" s="39" t="s">
        <v>3</v>
      </c>
      <c r="O38" s="22" t="s">
        <v>3</v>
      </c>
      <c r="P38" s="25"/>
      <c r="Q38" s="27"/>
      <c r="T38" s="189">
        <v>1280</v>
      </c>
      <c r="U38" s="190">
        <v>54</v>
      </c>
    </row>
    <row r="39" spans="1:21">
      <c r="T39" s="189">
        <v>1285</v>
      </c>
      <c r="U39" s="190">
        <v>53</v>
      </c>
    </row>
    <row r="40" spans="1:21">
      <c r="T40" s="189">
        <v>1290</v>
      </c>
      <c r="U40" s="190">
        <v>52</v>
      </c>
    </row>
    <row r="41" spans="1:21">
      <c r="T41" s="189">
        <v>1295</v>
      </c>
      <c r="U41" s="190">
        <v>51</v>
      </c>
    </row>
    <row r="42" spans="1:21">
      <c r="T42" s="189">
        <v>1300</v>
      </c>
      <c r="U42" s="190">
        <v>50</v>
      </c>
    </row>
    <row r="43" spans="1:21">
      <c r="T43" s="189">
        <v>1305</v>
      </c>
      <c r="U43" s="190">
        <v>49</v>
      </c>
    </row>
    <row r="44" spans="1:21">
      <c r="T44" s="189">
        <v>1310</v>
      </c>
      <c r="U44" s="190">
        <v>48</v>
      </c>
    </row>
    <row r="45" spans="1:21">
      <c r="T45" s="189">
        <v>1315</v>
      </c>
      <c r="U45" s="190">
        <v>47</v>
      </c>
    </row>
    <row r="46" spans="1:21">
      <c r="T46" s="189">
        <v>1320</v>
      </c>
      <c r="U46" s="190">
        <v>46</v>
      </c>
    </row>
    <row r="47" spans="1:21">
      <c r="T47" s="189">
        <v>1325</v>
      </c>
      <c r="U47" s="190">
        <v>45</v>
      </c>
    </row>
    <row r="48" spans="1:21">
      <c r="T48" s="189">
        <v>1330</v>
      </c>
      <c r="U48" s="190">
        <v>44</v>
      </c>
    </row>
    <row r="49" spans="20:21">
      <c r="T49" s="189">
        <v>1335</v>
      </c>
      <c r="U49" s="190">
        <v>43</v>
      </c>
    </row>
    <row r="50" spans="20:21">
      <c r="T50" s="189">
        <v>1340</v>
      </c>
      <c r="U50" s="190">
        <v>42</v>
      </c>
    </row>
    <row r="51" spans="20:21">
      <c r="T51" s="189">
        <v>1345</v>
      </c>
      <c r="U51" s="190">
        <v>41</v>
      </c>
    </row>
    <row r="52" spans="20:21">
      <c r="T52" s="189">
        <v>1350</v>
      </c>
      <c r="U52" s="190">
        <v>40</v>
      </c>
    </row>
    <row r="53" spans="20:21">
      <c r="T53" s="189">
        <v>1355</v>
      </c>
      <c r="U53" s="190">
        <v>39</v>
      </c>
    </row>
    <row r="54" spans="20:21">
      <c r="T54" s="189">
        <v>1365</v>
      </c>
      <c r="U54" s="190">
        <v>38</v>
      </c>
    </row>
    <row r="55" spans="20:21">
      <c r="T55" s="189">
        <v>1375</v>
      </c>
      <c r="U55" s="190">
        <v>37</v>
      </c>
    </row>
    <row r="56" spans="20:21">
      <c r="T56" s="189">
        <v>1385</v>
      </c>
      <c r="U56" s="190">
        <v>36</v>
      </c>
    </row>
    <row r="57" spans="20:21">
      <c r="T57" s="189">
        <v>1395</v>
      </c>
      <c r="U57" s="190">
        <v>35</v>
      </c>
    </row>
    <row r="58" spans="20:21">
      <c r="T58" s="189">
        <v>1405</v>
      </c>
      <c r="U58" s="190">
        <v>34</v>
      </c>
    </row>
    <row r="59" spans="20:21">
      <c r="T59" s="189">
        <v>1415</v>
      </c>
      <c r="U59" s="190">
        <v>33</v>
      </c>
    </row>
    <row r="60" spans="20:21">
      <c r="T60" s="189">
        <v>1425</v>
      </c>
      <c r="U60" s="190">
        <v>32</v>
      </c>
    </row>
    <row r="61" spans="20:21">
      <c r="T61" s="189">
        <v>1435</v>
      </c>
      <c r="U61" s="190">
        <v>31</v>
      </c>
    </row>
    <row r="62" spans="20:21">
      <c r="T62" s="189">
        <v>1445</v>
      </c>
      <c r="U62" s="190">
        <v>30</v>
      </c>
    </row>
    <row r="63" spans="20:21">
      <c r="T63" s="189">
        <v>1455</v>
      </c>
      <c r="U63" s="190">
        <v>29</v>
      </c>
    </row>
    <row r="64" spans="20:21">
      <c r="T64" s="189">
        <v>1465</v>
      </c>
      <c r="U64" s="190">
        <v>28</v>
      </c>
    </row>
    <row r="65" spans="20:21">
      <c r="T65" s="189">
        <v>1475</v>
      </c>
      <c r="U65" s="190">
        <v>27</v>
      </c>
    </row>
    <row r="66" spans="20:21">
      <c r="T66" s="189">
        <v>1485</v>
      </c>
      <c r="U66" s="190">
        <v>26</v>
      </c>
    </row>
    <row r="67" spans="20:21">
      <c r="T67" s="189">
        <v>1495</v>
      </c>
      <c r="U67" s="190">
        <v>25</v>
      </c>
    </row>
    <row r="68" spans="20:21">
      <c r="T68" s="189">
        <v>1505</v>
      </c>
      <c r="U68" s="190">
        <v>24</v>
      </c>
    </row>
    <row r="69" spans="20:21">
      <c r="T69" s="189">
        <v>1515</v>
      </c>
      <c r="U69" s="190">
        <v>23</v>
      </c>
    </row>
    <row r="70" spans="20:21">
      <c r="T70" s="189">
        <v>1525</v>
      </c>
      <c r="U70" s="190">
        <v>22</v>
      </c>
    </row>
    <row r="71" spans="20:21">
      <c r="T71" s="189">
        <v>1535</v>
      </c>
      <c r="U71" s="190">
        <v>21</v>
      </c>
    </row>
    <row r="72" spans="20:21">
      <c r="T72" s="189">
        <v>1545</v>
      </c>
      <c r="U72" s="190">
        <v>20</v>
      </c>
    </row>
    <row r="73" spans="20:21">
      <c r="T73" s="189">
        <v>1555</v>
      </c>
      <c r="U73" s="190">
        <v>19</v>
      </c>
    </row>
    <row r="74" spans="20:21">
      <c r="T74" s="189">
        <v>1565</v>
      </c>
      <c r="U74" s="190">
        <v>18</v>
      </c>
    </row>
    <row r="75" spans="20:21">
      <c r="T75" s="189">
        <v>1575</v>
      </c>
      <c r="U75" s="190">
        <v>17</v>
      </c>
    </row>
    <row r="76" spans="20:21">
      <c r="T76" s="189">
        <v>1585</v>
      </c>
      <c r="U76" s="190">
        <v>16</v>
      </c>
    </row>
    <row r="77" spans="20:21">
      <c r="T77" s="189">
        <v>1595</v>
      </c>
      <c r="U77" s="190">
        <v>15</v>
      </c>
    </row>
    <row r="78" spans="20:21">
      <c r="T78" s="189">
        <v>1605</v>
      </c>
      <c r="U78" s="190">
        <v>14</v>
      </c>
    </row>
    <row r="79" spans="20:21">
      <c r="T79" s="189">
        <v>1615</v>
      </c>
      <c r="U79" s="190">
        <v>13</v>
      </c>
    </row>
    <row r="80" spans="20:21">
      <c r="T80" s="189">
        <v>1625</v>
      </c>
      <c r="U80" s="190">
        <v>12</v>
      </c>
    </row>
    <row r="81" spans="20:21">
      <c r="T81" s="189">
        <v>1645</v>
      </c>
      <c r="U81" s="190">
        <v>11</v>
      </c>
    </row>
    <row r="82" spans="20:21">
      <c r="T82" s="189">
        <v>1665</v>
      </c>
      <c r="U82" s="190">
        <v>10</v>
      </c>
    </row>
    <row r="83" spans="20:21">
      <c r="T83" s="189">
        <v>1685</v>
      </c>
      <c r="U83" s="190">
        <v>9</v>
      </c>
    </row>
    <row r="84" spans="20:21">
      <c r="T84" s="189">
        <v>1705</v>
      </c>
      <c r="U84" s="190">
        <v>8</v>
      </c>
    </row>
    <row r="85" spans="20:21">
      <c r="T85" s="189">
        <v>1725</v>
      </c>
      <c r="U85" s="190">
        <v>7</v>
      </c>
    </row>
    <row r="86" spans="20:21">
      <c r="T86" s="189">
        <v>1745</v>
      </c>
      <c r="U86" s="190">
        <v>6</v>
      </c>
    </row>
    <row r="87" spans="20:21">
      <c r="T87" s="189">
        <v>1765</v>
      </c>
      <c r="U87" s="190">
        <v>5</v>
      </c>
    </row>
    <row r="88" spans="20:21">
      <c r="T88" s="189">
        <v>1785</v>
      </c>
      <c r="U88" s="190">
        <v>4</v>
      </c>
    </row>
    <row r="89" spans="20:21">
      <c r="T89" s="189">
        <v>1805</v>
      </c>
      <c r="U89" s="190">
        <v>3</v>
      </c>
    </row>
    <row r="90" spans="20:21">
      <c r="T90" s="189">
        <v>1825</v>
      </c>
      <c r="U90" s="190">
        <v>2</v>
      </c>
    </row>
    <row r="91" spans="20:21">
      <c r="T91" s="189">
        <v>1845</v>
      </c>
      <c r="U91" s="190">
        <v>1</v>
      </c>
    </row>
  </sheetData>
  <mergeCells count="18">
    <mergeCell ref="N5:P5"/>
    <mergeCell ref="A6:A7"/>
    <mergeCell ref="B6:B7"/>
    <mergeCell ref="C6:C7"/>
    <mergeCell ref="D6:D7"/>
    <mergeCell ref="E6:E7"/>
    <mergeCell ref="F6:F7"/>
    <mergeCell ref="G6:G7"/>
    <mergeCell ref="A4:C4"/>
    <mergeCell ref="A1:P1"/>
    <mergeCell ref="A2:P2"/>
    <mergeCell ref="A3:C3"/>
    <mergeCell ref="D3:E3"/>
    <mergeCell ref="F3:G3"/>
    <mergeCell ref="H3:L3"/>
    <mergeCell ref="N3:P3"/>
    <mergeCell ref="D4:E4"/>
    <mergeCell ref="N4:P4"/>
  </mergeCells>
  <conditionalFormatting sqref="F8:F37">
    <cfRule type="cellIs" dxfId="97" priority="1" stopIfTrue="1" operator="lessThan">
      <formula>1041</formula>
    </cfRule>
    <cfRule type="cellIs" dxfId="96" priority="2" stopIfTrue="1" operator="lessThan">
      <formula>1040</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sheetPr>
    <tabColor theme="9" tint="-0.249977111117893"/>
  </sheetPr>
  <dimension ref="A1:BW98"/>
  <sheetViews>
    <sheetView view="pageBreakPreview" zoomScale="40" zoomScaleNormal="50" zoomScaleSheetLayoutView="40" workbookViewId="0">
      <selection activeCell="AG23" sqref="AG23"/>
    </sheetView>
  </sheetViews>
  <sheetFormatPr defaultRowHeight="20.25"/>
  <cols>
    <col min="1" max="1" width="10.140625" style="23" customWidth="1"/>
    <col min="2" max="2" width="20" style="23" customWidth="1"/>
    <col min="3" max="3" width="12.28515625" style="23" customWidth="1"/>
    <col min="4" max="4" width="20.85546875" style="44" customWidth="1"/>
    <col min="5" max="5" width="34.5703125" style="23" customWidth="1"/>
    <col min="6" max="6" width="58.42578125" style="23" customWidth="1"/>
    <col min="7" max="7" width="5.5703125" style="43" bestFit="1" customWidth="1"/>
    <col min="8" max="66" width="4.7109375" style="43" customWidth="1"/>
    <col min="67" max="67" width="14.85546875" style="45" customWidth="1"/>
    <col min="68" max="68" width="14.140625" style="46" customWidth="1"/>
    <col min="69" max="69" width="17" style="23" customWidth="1"/>
    <col min="70" max="73" width="9.140625" style="43"/>
    <col min="74" max="74" width="9.140625" style="196" hidden="1" customWidth="1"/>
    <col min="75" max="75" width="9.140625" style="194" hidden="1" customWidth="1"/>
    <col min="76" max="16384" width="9.140625" style="43"/>
  </cols>
  <sheetData>
    <row r="1" spans="1:75" s="10" customFormat="1" ht="69.75" customHeight="1">
      <c r="A1" s="641" t="str">
        <f>('YARIŞMA BİLGİLERİ'!A2)</f>
        <v>Türkiye Üniversite Sporları Federasyonu
Ankara</v>
      </c>
      <c r="B1" s="641"/>
      <c r="C1" s="641"/>
      <c r="D1" s="641"/>
      <c r="E1" s="641"/>
      <c r="F1" s="641"/>
      <c r="G1" s="641"/>
      <c r="H1" s="641"/>
      <c r="I1" s="641"/>
      <c r="J1" s="641"/>
      <c r="K1" s="641"/>
      <c r="L1" s="641"/>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641"/>
      <c r="AO1" s="641"/>
      <c r="AP1" s="641"/>
      <c r="AQ1" s="641"/>
      <c r="AR1" s="641"/>
      <c r="AS1" s="641"/>
      <c r="AT1" s="641"/>
      <c r="AU1" s="641"/>
      <c r="AV1" s="641"/>
      <c r="AW1" s="641"/>
      <c r="AX1" s="641"/>
      <c r="AY1" s="641"/>
      <c r="AZ1" s="641"/>
      <c r="BA1" s="641"/>
      <c r="BB1" s="641"/>
      <c r="BC1" s="641"/>
      <c r="BD1" s="641"/>
      <c r="BE1" s="641"/>
      <c r="BF1" s="641"/>
      <c r="BG1" s="641"/>
      <c r="BH1" s="641"/>
      <c r="BI1" s="641"/>
      <c r="BJ1" s="641"/>
      <c r="BK1" s="641"/>
      <c r="BL1" s="641"/>
      <c r="BM1" s="641"/>
      <c r="BN1" s="641"/>
      <c r="BO1" s="641"/>
      <c r="BP1" s="641"/>
      <c r="BQ1" s="641"/>
      <c r="BV1" s="196">
        <v>60</v>
      </c>
      <c r="BW1" s="194">
        <v>1</v>
      </c>
    </row>
    <row r="2" spans="1:75" s="10" customFormat="1" ht="36.75" customHeight="1">
      <c r="A2" s="642" t="str">
        <f>'YARIŞMA BİLGİLERİ'!F19</f>
        <v>Türkiye Üniversiteler Atletizm Şampiyonası</v>
      </c>
      <c r="B2" s="642"/>
      <c r="C2" s="642"/>
      <c r="D2" s="642"/>
      <c r="E2" s="642"/>
      <c r="F2" s="642"/>
      <c r="G2" s="642"/>
      <c r="H2" s="642"/>
      <c r="I2" s="642"/>
      <c r="J2" s="642"/>
      <c r="K2" s="642"/>
      <c r="L2" s="642"/>
      <c r="M2" s="642"/>
      <c r="N2" s="642"/>
      <c r="O2" s="642"/>
      <c r="P2" s="642"/>
      <c r="Q2" s="642"/>
      <c r="R2" s="642"/>
      <c r="S2" s="642"/>
      <c r="T2" s="642"/>
      <c r="U2" s="642"/>
      <c r="V2" s="642"/>
      <c r="W2" s="642"/>
      <c r="X2" s="642"/>
      <c r="Y2" s="642"/>
      <c r="Z2" s="642"/>
      <c r="AA2" s="642"/>
      <c r="AB2" s="642"/>
      <c r="AC2" s="642"/>
      <c r="AD2" s="642"/>
      <c r="AE2" s="642"/>
      <c r="AF2" s="642"/>
      <c r="AG2" s="642"/>
      <c r="AH2" s="642"/>
      <c r="AI2" s="642"/>
      <c r="AJ2" s="642"/>
      <c r="AK2" s="642"/>
      <c r="AL2" s="642"/>
      <c r="AM2" s="642"/>
      <c r="AN2" s="642"/>
      <c r="AO2" s="642"/>
      <c r="AP2" s="642"/>
      <c r="AQ2" s="642"/>
      <c r="AR2" s="642"/>
      <c r="AS2" s="642"/>
      <c r="AT2" s="642"/>
      <c r="AU2" s="642"/>
      <c r="AV2" s="642"/>
      <c r="AW2" s="642"/>
      <c r="AX2" s="642"/>
      <c r="AY2" s="642"/>
      <c r="AZ2" s="642"/>
      <c r="BA2" s="642"/>
      <c r="BB2" s="642"/>
      <c r="BC2" s="642"/>
      <c r="BD2" s="642"/>
      <c r="BE2" s="642"/>
      <c r="BF2" s="642"/>
      <c r="BG2" s="642"/>
      <c r="BH2" s="642"/>
      <c r="BI2" s="642"/>
      <c r="BJ2" s="642"/>
      <c r="BK2" s="642"/>
      <c r="BL2" s="642"/>
      <c r="BM2" s="642"/>
      <c r="BN2" s="642"/>
      <c r="BO2" s="642"/>
      <c r="BP2" s="642"/>
      <c r="BQ2" s="642"/>
      <c r="BV2" s="196">
        <v>62</v>
      </c>
      <c r="BW2" s="194">
        <v>2</v>
      </c>
    </row>
    <row r="3" spans="1:75" s="55" customFormat="1" ht="23.25" customHeight="1">
      <c r="A3" s="643" t="s">
        <v>100</v>
      </c>
      <c r="B3" s="643"/>
      <c r="C3" s="643"/>
      <c r="D3" s="643"/>
      <c r="E3" s="644" t="s">
        <v>1620</v>
      </c>
      <c r="F3" s="644"/>
      <c r="G3" s="53"/>
      <c r="H3" s="53"/>
      <c r="I3" s="53"/>
      <c r="J3" s="53"/>
      <c r="K3" s="53"/>
      <c r="L3" s="53"/>
      <c r="M3" s="53"/>
      <c r="N3" s="53"/>
      <c r="O3" s="53"/>
      <c r="P3" s="53"/>
      <c r="Q3" s="53"/>
      <c r="R3" s="53"/>
      <c r="S3" s="53"/>
      <c r="T3" s="53"/>
      <c r="U3" s="645"/>
      <c r="V3" s="645"/>
      <c r="W3" s="645"/>
      <c r="X3" s="645"/>
      <c r="Y3" s="53"/>
      <c r="Z3" s="53"/>
      <c r="AA3" s="646" t="s">
        <v>514</v>
      </c>
      <c r="AB3" s="646"/>
      <c r="AC3" s="646"/>
      <c r="AD3" s="646"/>
      <c r="AE3" s="646"/>
      <c r="AF3" s="647" t="str">
        <f>'YARIŞMA PROGRAMI'!E39</f>
        <v>5,70-Ruhan IŞIM</v>
      </c>
      <c r="AG3" s="647"/>
      <c r="AH3" s="647"/>
      <c r="AI3" s="647"/>
      <c r="AJ3" s="647"/>
      <c r="AK3" s="647"/>
      <c r="AL3" s="647"/>
      <c r="AM3" s="647"/>
      <c r="AN3" s="647"/>
      <c r="AO3" s="647"/>
      <c r="AP3" s="647"/>
      <c r="AQ3" s="53"/>
      <c r="AR3" s="54"/>
      <c r="AS3" s="54"/>
      <c r="AT3" s="54"/>
      <c r="AU3" s="54"/>
      <c r="AV3" s="54"/>
      <c r="AW3" s="643" t="s">
        <v>554</v>
      </c>
      <c r="AX3" s="643"/>
      <c r="AY3" s="643"/>
      <c r="AZ3" s="643"/>
      <c r="BA3" s="643"/>
      <c r="BB3" s="643"/>
      <c r="BC3" s="648" t="str">
        <f>'YARIŞMA PROGRAMI'!F39</f>
        <v>4,86-ÜMİT SUNGUR</v>
      </c>
      <c r="BD3" s="648"/>
      <c r="BE3" s="648"/>
      <c r="BF3" s="648"/>
      <c r="BG3" s="648"/>
      <c r="BH3" s="648"/>
      <c r="BI3" s="648"/>
      <c r="BJ3" s="648"/>
      <c r="BK3" s="648"/>
      <c r="BL3" s="648"/>
      <c r="BM3" s="648"/>
      <c r="BN3" s="648"/>
      <c r="BO3" s="648"/>
      <c r="BP3" s="648"/>
      <c r="BQ3" s="648"/>
      <c r="BV3" s="196">
        <v>64</v>
      </c>
      <c r="BW3" s="194">
        <v>3</v>
      </c>
    </row>
    <row r="4" spans="1:75" s="55" customFormat="1" ht="23.25" customHeight="1">
      <c r="A4" s="649" t="s">
        <v>102</v>
      </c>
      <c r="B4" s="649"/>
      <c r="C4" s="649"/>
      <c r="D4" s="649"/>
      <c r="E4" s="650" t="str">
        <f>'YARIŞMA BİLGİLERİ'!F21</f>
        <v>Erkekler</v>
      </c>
      <c r="F4" s="650"/>
      <c r="G4" s="56"/>
      <c r="H4" s="56"/>
      <c r="I4" s="56"/>
      <c r="J4" s="56"/>
      <c r="K4" s="56"/>
      <c r="L4" s="56"/>
      <c r="M4" s="56"/>
      <c r="N4" s="56"/>
      <c r="O4" s="56"/>
      <c r="P4" s="56"/>
      <c r="Q4" s="56"/>
      <c r="R4" s="56"/>
      <c r="S4" s="56"/>
      <c r="T4" s="56"/>
      <c r="U4" s="56"/>
      <c r="V4" s="56"/>
      <c r="W4" s="56"/>
      <c r="X4" s="56"/>
      <c r="Y4" s="56"/>
      <c r="Z4" s="56"/>
      <c r="AA4" s="56"/>
      <c r="AB4" s="56"/>
      <c r="AC4" s="56"/>
      <c r="AD4" s="56"/>
      <c r="AE4" s="56"/>
      <c r="AF4" s="56"/>
      <c r="AG4" s="56"/>
      <c r="AH4" s="56"/>
      <c r="AI4" s="56"/>
      <c r="AJ4" s="56"/>
      <c r="AK4" s="56"/>
      <c r="AL4" s="56"/>
      <c r="AM4" s="56"/>
      <c r="AN4" s="56"/>
      <c r="AO4" s="56"/>
      <c r="AP4" s="56"/>
      <c r="AQ4" s="56"/>
      <c r="AR4" s="56"/>
      <c r="AS4" s="56"/>
      <c r="AT4" s="56"/>
      <c r="AU4" s="56"/>
      <c r="AV4" s="56"/>
      <c r="AW4" s="649" t="s">
        <v>98</v>
      </c>
      <c r="AX4" s="649"/>
      <c r="AY4" s="649"/>
      <c r="AZ4" s="649"/>
      <c r="BA4" s="649"/>
      <c r="BB4" s="649"/>
      <c r="BC4" s="651" t="str">
        <f>'YARIŞMA PROGRAMI'!B39</f>
        <v>11 Mayıs 2015 - 10.00</v>
      </c>
      <c r="BD4" s="651"/>
      <c r="BE4" s="651"/>
      <c r="BF4" s="651"/>
      <c r="BG4" s="651"/>
      <c r="BH4" s="651"/>
      <c r="BI4" s="651"/>
      <c r="BJ4" s="651"/>
      <c r="BK4" s="651"/>
      <c r="BL4" s="651"/>
      <c r="BM4" s="651"/>
      <c r="BN4" s="651"/>
      <c r="BO4" s="651"/>
      <c r="BP4" s="651"/>
      <c r="BQ4" s="651"/>
      <c r="BV4" s="196">
        <v>66</v>
      </c>
      <c r="BW4" s="194">
        <v>4</v>
      </c>
    </row>
    <row r="5" spans="1:75" s="10" customFormat="1" ht="30" customHeight="1">
      <c r="A5" s="47"/>
      <c r="B5" s="47"/>
      <c r="C5" s="47"/>
      <c r="D5" s="48"/>
      <c r="E5" s="49"/>
      <c r="F5" s="50"/>
      <c r="G5" s="51"/>
      <c r="H5" s="51"/>
      <c r="I5" s="51"/>
      <c r="J5" s="51"/>
      <c r="K5" s="47"/>
      <c r="L5" s="47"/>
      <c r="M5" s="47"/>
      <c r="N5" s="47"/>
      <c r="O5" s="47"/>
      <c r="P5" s="47"/>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652">
        <f ca="1">NOW()</f>
        <v>42135.868491666668</v>
      </c>
      <c r="BP5" s="652"/>
      <c r="BQ5" s="652"/>
      <c r="BV5" s="196">
        <v>68</v>
      </c>
      <c r="BW5" s="194">
        <v>5</v>
      </c>
    </row>
    <row r="6" spans="1:75" ht="22.5" customHeight="1">
      <c r="A6" s="653" t="s">
        <v>5</v>
      </c>
      <c r="B6" s="655"/>
      <c r="C6" s="653" t="s">
        <v>85</v>
      </c>
      <c r="D6" s="653" t="s">
        <v>20</v>
      </c>
      <c r="E6" s="653" t="s">
        <v>6</v>
      </c>
      <c r="F6" s="653" t="s">
        <v>505</v>
      </c>
      <c r="G6" s="656" t="s">
        <v>21</v>
      </c>
      <c r="H6" s="656"/>
      <c r="I6" s="656"/>
      <c r="J6" s="656"/>
      <c r="K6" s="656"/>
      <c r="L6" s="656"/>
      <c r="M6" s="656"/>
      <c r="N6" s="656"/>
      <c r="O6" s="656"/>
      <c r="P6" s="656"/>
      <c r="Q6" s="656"/>
      <c r="R6" s="656"/>
      <c r="S6" s="656"/>
      <c r="T6" s="656"/>
      <c r="U6" s="656"/>
      <c r="V6" s="656"/>
      <c r="W6" s="656"/>
      <c r="X6" s="656"/>
      <c r="Y6" s="656"/>
      <c r="Z6" s="656"/>
      <c r="AA6" s="656"/>
      <c r="AB6" s="656"/>
      <c r="AC6" s="656"/>
      <c r="AD6" s="656"/>
      <c r="AE6" s="656"/>
      <c r="AF6" s="656"/>
      <c r="AG6" s="656"/>
      <c r="AH6" s="656"/>
      <c r="AI6" s="656"/>
      <c r="AJ6" s="656"/>
      <c r="AK6" s="656"/>
      <c r="AL6" s="656"/>
      <c r="AM6" s="656"/>
      <c r="AN6" s="656"/>
      <c r="AO6" s="656"/>
      <c r="AP6" s="656"/>
      <c r="AQ6" s="656"/>
      <c r="AR6" s="656"/>
      <c r="AS6" s="656"/>
      <c r="AT6" s="656"/>
      <c r="AU6" s="656"/>
      <c r="AV6" s="656"/>
      <c r="AW6" s="656"/>
      <c r="AX6" s="656"/>
      <c r="AY6" s="656"/>
      <c r="AZ6" s="656"/>
      <c r="BA6" s="656"/>
      <c r="BB6" s="656"/>
      <c r="BC6" s="656"/>
      <c r="BD6" s="656"/>
      <c r="BE6" s="656"/>
      <c r="BF6" s="656"/>
      <c r="BG6" s="656"/>
      <c r="BH6" s="656"/>
      <c r="BI6" s="656"/>
      <c r="BJ6" s="656"/>
      <c r="BK6" s="656"/>
      <c r="BL6" s="656"/>
      <c r="BM6" s="656"/>
      <c r="BN6" s="656"/>
      <c r="BO6" s="657" t="s">
        <v>7</v>
      </c>
      <c r="BP6" s="658" t="s">
        <v>125</v>
      </c>
      <c r="BQ6" s="653" t="s">
        <v>8</v>
      </c>
      <c r="BV6" s="196">
        <v>70</v>
      </c>
      <c r="BW6" s="194">
        <v>6</v>
      </c>
    </row>
    <row r="7" spans="1:75" ht="54.75" customHeight="1">
      <c r="A7" s="654"/>
      <c r="B7" s="655"/>
      <c r="C7" s="654"/>
      <c r="D7" s="654"/>
      <c r="E7" s="654"/>
      <c r="F7" s="654"/>
      <c r="G7" s="659">
        <v>240</v>
      </c>
      <c r="H7" s="659"/>
      <c r="I7" s="659"/>
      <c r="J7" s="659">
        <v>260</v>
      </c>
      <c r="K7" s="659"/>
      <c r="L7" s="659"/>
      <c r="M7" s="659">
        <v>280</v>
      </c>
      <c r="N7" s="659"/>
      <c r="O7" s="659"/>
      <c r="P7" s="659">
        <v>290</v>
      </c>
      <c r="Q7" s="659"/>
      <c r="R7" s="659"/>
      <c r="S7" s="659">
        <v>300</v>
      </c>
      <c r="T7" s="659"/>
      <c r="U7" s="659"/>
      <c r="V7" s="659">
        <v>310</v>
      </c>
      <c r="W7" s="659"/>
      <c r="X7" s="659"/>
      <c r="Y7" s="659">
        <v>320</v>
      </c>
      <c r="Z7" s="659"/>
      <c r="AA7" s="659"/>
      <c r="AB7" s="659">
        <v>330</v>
      </c>
      <c r="AC7" s="659"/>
      <c r="AD7" s="659"/>
      <c r="AE7" s="659">
        <v>340</v>
      </c>
      <c r="AF7" s="659"/>
      <c r="AG7" s="659"/>
      <c r="AH7" s="659">
        <v>350</v>
      </c>
      <c r="AI7" s="659"/>
      <c r="AJ7" s="659"/>
      <c r="AK7" s="659">
        <v>360</v>
      </c>
      <c r="AL7" s="659"/>
      <c r="AM7" s="659"/>
      <c r="AN7" s="659">
        <v>370</v>
      </c>
      <c r="AO7" s="659"/>
      <c r="AP7" s="659"/>
      <c r="AQ7" s="659">
        <v>380</v>
      </c>
      <c r="AR7" s="659"/>
      <c r="AS7" s="659"/>
      <c r="AT7" s="659">
        <v>390</v>
      </c>
      <c r="AU7" s="659"/>
      <c r="AV7" s="659"/>
      <c r="AW7" s="659">
        <v>400</v>
      </c>
      <c r="AX7" s="659"/>
      <c r="AY7" s="659"/>
      <c r="AZ7" s="659">
        <v>410</v>
      </c>
      <c r="BA7" s="659"/>
      <c r="BB7" s="659"/>
      <c r="BC7" s="659">
        <v>420</v>
      </c>
      <c r="BD7" s="659"/>
      <c r="BE7" s="659"/>
      <c r="BF7" s="659">
        <v>430</v>
      </c>
      <c r="BG7" s="659"/>
      <c r="BH7" s="659"/>
      <c r="BI7" s="659">
        <v>440</v>
      </c>
      <c r="BJ7" s="659"/>
      <c r="BK7" s="659"/>
      <c r="BL7" s="659">
        <v>450</v>
      </c>
      <c r="BM7" s="659"/>
      <c r="BN7" s="659"/>
      <c r="BO7" s="657"/>
      <c r="BP7" s="658"/>
      <c r="BQ7" s="654"/>
      <c r="BV7" s="196">
        <v>72</v>
      </c>
      <c r="BW7" s="194">
        <v>7</v>
      </c>
    </row>
    <row r="8" spans="1:75" s="18" customFormat="1" ht="54" customHeight="1">
      <c r="A8" s="233">
        <v>1</v>
      </c>
      <c r="B8" s="141" t="s">
        <v>1621</v>
      </c>
      <c r="C8" s="234">
        <f>IF(ISERROR(VLOOKUP(B8,'KAYIT LİSTESİ'!$B$4:$H$1164,2,0)),"",(VLOOKUP(B8,'KAYIT LİSTESİ'!$B$4:$H$1164,2,0)))</f>
        <v>556</v>
      </c>
      <c r="D8" s="235">
        <f>IF(ISERROR(VLOOKUP(B8,'KAYIT LİSTESİ'!$B$4:$H$1164,4,0)),"",(VLOOKUP(B8,'KAYIT LİSTESİ'!$B$4:$H$1164,4,0)))</f>
        <v>34839</v>
      </c>
      <c r="E8" s="236" t="str">
        <f>IF(ISERROR(VLOOKUP(B8,'KAYIT LİSTESİ'!$B$4:$H$1164,5,0)),"",(VLOOKUP(B8,'KAYIT LİSTESİ'!$B$4:$H$1164,5,0)))</f>
        <v>EYÜP UYSAL</v>
      </c>
      <c r="F8" s="236" t="str">
        <f>IF(ISERROR(VLOOKUP(B8,'KAYIT LİSTESİ'!$B$4:$H$1164,6,0)),"",(VLOOKUP(B8,'KAYIT LİSTESİ'!$B$4:$H$1164,6,0)))</f>
        <v>AKSARAY-AKSARAY ÜNİVERSİTESİ</v>
      </c>
      <c r="G8" s="224"/>
      <c r="H8" s="224"/>
      <c r="I8" s="224"/>
      <c r="J8" s="225"/>
      <c r="K8" s="226"/>
      <c r="L8" s="226"/>
      <c r="M8" s="224"/>
      <c r="N8" s="227"/>
      <c r="O8" s="224"/>
      <c r="P8" s="226"/>
      <c r="Q8" s="226"/>
      <c r="R8" s="226"/>
      <c r="S8" s="224"/>
      <c r="T8" s="224"/>
      <c r="U8" s="224"/>
      <c r="V8" s="226"/>
      <c r="W8" s="226"/>
      <c r="X8" s="226"/>
      <c r="Y8" s="224"/>
      <c r="Z8" s="224"/>
      <c r="AA8" s="224"/>
      <c r="AB8" s="226"/>
      <c r="AC8" s="226"/>
      <c r="AD8" s="226"/>
      <c r="AE8" s="224"/>
      <c r="AF8" s="224"/>
      <c r="AG8" s="224"/>
      <c r="AH8" s="226"/>
      <c r="AI8" s="226"/>
      <c r="AJ8" s="226"/>
      <c r="AK8" s="224"/>
      <c r="AL8" s="224"/>
      <c r="AM8" s="224"/>
      <c r="AN8" s="226"/>
      <c r="AO8" s="226"/>
      <c r="AP8" s="226"/>
      <c r="AQ8" s="224"/>
      <c r="AR8" s="224"/>
      <c r="AS8" s="224"/>
      <c r="AT8" s="226"/>
      <c r="AU8" s="228"/>
      <c r="AV8" s="228"/>
      <c r="AW8" s="224"/>
      <c r="AX8" s="224"/>
      <c r="AY8" s="224"/>
      <c r="AZ8" s="226"/>
      <c r="BA8" s="226"/>
      <c r="BB8" s="226"/>
      <c r="BC8" s="224"/>
      <c r="BD8" s="229"/>
      <c r="BE8" s="229"/>
      <c r="BF8" s="226"/>
      <c r="BG8" s="228"/>
      <c r="BH8" s="228"/>
      <c r="BI8" s="224"/>
      <c r="BJ8" s="229"/>
      <c r="BK8" s="229"/>
      <c r="BL8" s="226"/>
      <c r="BM8" s="228"/>
      <c r="BN8" s="228"/>
      <c r="BO8" s="174"/>
      <c r="BP8" s="211"/>
      <c r="BQ8" s="58"/>
      <c r="BV8" s="196">
        <v>74</v>
      </c>
      <c r="BW8" s="194">
        <v>8</v>
      </c>
    </row>
    <row r="9" spans="1:75" s="18" customFormat="1" ht="54" customHeight="1">
      <c r="A9" s="233">
        <v>2</v>
      </c>
      <c r="B9" s="141" t="s">
        <v>1622</v>
      </c>
      <c r="C9" s="234">
        <f>IF(ISERROR(VLOOKUP(B9,'KAYIT LİSTESİ'!$B$4:$H$1164,2,0)),"",(VLOOKUP(B9,'KAYIT LİSTESİ'!$B$4:$H$1164,2,0)))</f>
        <v>568</v>
      </c>
      <c r="D9" s="235">
        <f>IF(ISERROR(VLOOKUP(B9,'KAYIT LİSTESİ'!$B$4:$H$1164,4,0)),"",(VLOOKUP(B9,'KAYIT LİSTESİ'!$B$4:$H$1164,4,0)))</f>
        <v>35097</v>
      </c>
      <c r="E9" s="236" t="str">
        <f>IF(ISERROR(VLOOKUP(B9,'KAYIT LİSTESİ'!$B$4:$H$1164,5,0)),"",(VLOOKUP(B9,'KAYIT LİSTESİ'!$B$4:$H$1164,5,0)))</f>
        <v>CAN ÖZÜPEK</v>
      </c>
      <c r="F9" s="236" t="str">
        <f>IF(ISERROR(VLOOKUP(B9,'KAYIT LİSTESİ'!$B$4:$H$1164,6,0)),"",(VLOOKUP(B9,'KAYIT LİSTESİ'!$B$4:$H$1164,6,0)))</f>
        <v>BALIKESİR- BALIKESİR ÜNİVERSİTESİ</v>
      </c>
      <c r="G9" s="224"/>
      <c r="H9" s="224"/>
      <c r="I9" s="224"/>
      <c r="J9" s="225"/>
      <c r="K9" s="226"/>
      <c r="L9" s="226"/>
      <c r="M9" s="224"/>
      <c r="N9" s="227"/>
      <c r="O9" s="224"/>
      <c r="P9" s="226"/>
      <c r="Q9" s="226"/>
      <c r="R9" s="226"/>
      <c r="S9" s="224"/>
      <c r="T9" s="224"/>
      <c r="U9" s="224"/>
      <c r="V9" s="226"/>
      <c r="W9" s="226"/>
      <c r="X9" s="226"/>
      <c r="Y9" s="224"/>
      <c r="Z9" s="224"/>
      <c r="AA9" s="224"/>
      <c r="AB9" s="226"/>
      <c r="AC9" s="226"/>
      <c r="AD9" s="226"/>
      <c r="AE9" s="224"/>
      <c r="AF9" s="224"/>
      <c r="AG9" s="224"/>
      <c r="AH9" s="226"/>
      <c r="AI9" s="226"/>
      <c r="AJ9" s="226"/>
      <c r="AK9" s="224"/>
      <c r="AL9" s="224"/>
      <c r="AM9" s="224"/>
      <c r="AN9" s="226"/>
      <c r="AO9" s="226"/>
      <c r="AP9" s="226"/>
      <c r="AQ9" s="224"/>
      <c r="AR9" s="224"/>
      <c r="AS9" s="224"/>
      <c r="AT9" s="226"/>
      <c r="AU9" s="228"/>
      <c r="AV9" s="228"/>
      <c r="AW9" s="224"/>
      <c r="AX9" s="224"/>
      <c r="AY9" s="224"/>
      <c r="AZ9" s="226"/>
      <c r="BA9" s="226"/>
      <c r="BB9" s="226"/>
      <c r="BC9" s="224"/>
      <c r="BD9" s="229"/>
      <c r="BE9" s="229"/>
      <c r="BF9" s="226"/>
      <c r="BG9" s="228"/>
      <c r="BH9" s="228"/>
      <c r="BI9" s="224"/>
      <c r="BJ9" s="229"/>
      <c r="BK9" s="229"/>
      <c r="BL9" s="226"/>
      <c r="BM9" s="228"/>
      <c r="BN9" s="228"/>
      <c r="BO9" s="174"/>
      <c r="BP9" s="211"/>
      <c r="BQ9" s="58"/>
      <c r="BV9" s="196">
        <v>76</v>
      </c>
      <c r="BW9" s="194">
        <v>9</v>
      </c>
    </row>
    <row r="10" spans="1:75" s="18" customFormat="1" ht="54" customHeight="1">
      <c r="A10" s="233">
        <v>3</v>
      </c>
      <c r="B10" s="141" t="s">
        <v>1623</v>
      </c>
      <c r="C10" s="234">
        <f>IF(ISERROR(VLOOKUP(B10,'KAYIT LİSTESİ'!$B$4:$H$1164,2,0)),"",(VLOOKUP(B10,'KAYIT LİSTESİ'!$B$4:$H$1164,2,0)))</f>
        <v>590</v>
      </c>
      <c r="D10" s="235">
        <f>IF(ISERROR(VLOOKUP(B10,'KAYIT LİSTESİ'!$B$4:$H$1164,4,0)),"",(VLOOKUP(B10,'KAYIT LİSTESİ'!$B$4:$H$1164,4,0)))</f>
        <v>33556</v>
      </c>
      <c r="E10" s="236" t="str">
        <f>IF(ISERROR(VLOOKUP(B10,'KAYIT LİSTESİ'!$B$4:$H$1164,5,0)),"",(VLOOKUP(B10,'KAYIT LİSTESİ'!$B$4:$H$1164,5,0)))</f>
        <v>BURAK KIRCAL</v>
      </c>
      <c r="F10" s="236" t="str">
        <f>IF(ISERROR(VLOOKUP(B10,'KAYIT LİSTESİ'!$B$4:$H$1164,6,0)),"",(VLOOKUP(B10,'KAYIT LİSTESİ'!$B$4:$H$1164,6,0)))</f>
        <v>KKTC-YAKIN DOĞU ÜNİVERSİTESİ</v>
      </c>
      <c r="G10" s="224"/>
      <c r="H10" s="224"/>
      <c r="I10" s="224"/>
      <c r="J10" s="225"/>
      <c r="K10" s="226"/>
      <c r="L10" s="226"/>
      <c r="M10" s="224"/>
      <c r="N10" s="227"/>
      <c r="O10" s="224"/>
      <c r="P10" s="226"/>
      <c r="Q10" s="226"/>
      <c r="R10" s="226"/>
      <c r="S10" s="224"/>
      <c r="T10" s="224"/>
      <c r="U10" s="224"/>
      <c r="V10" s="226"/>
      <c r="W10" s="226"/>
      <c r="X10" s="226"/>
      <c r="Y10" s="224"/>
      <c r="Z10" s="224"/>
      <c r="AA10" s="224"/>
      <c r="AB10" s="226"/>
      <c r="AC10" s="226"/>
      <c r="AD10" s="226"/>
      <c r="AE10" s="224"/>
      <c r="AF10" s="224"/>
      <c r="AG10" s="224"/>
      <c r="AH10" s="226"/>
      <c r="AI10" s="226"/>
      <c r="AJ10" s="226"/>
      <c r="AK10" s="224"/>
      <c r="AL10" s="224"/>
      <c r="AM10" s="224"/>
      <c r="AN10" s="226"/>
      <c r="AO10" s="226"/>
      <c r="AP10" s="226"/>
      <c r="AQ10" s="224"/>
      <c r="AR10" s="224"/>
      <c r="AS10" s="224"/>
      <c r="AT10" s="226"/>
      <c r="AU10" s="228"/>
      <c r="AV10" s="228"/>
      <c r="AW10" s="229"/>
      <c r="AX10" s="229"/>
      <c r="AY10" s="229"/>
      <c r="AZ10" s="228"/>
      <c r="BA10" s="228"/>
      <c r="BB10" s="228"/>
      <c r="BC10" s="229"/>
      <c r="BD10" s="229"/>
      <c r="BE10" s="229"/>
      <c r="BF10" s="228"/>
      <c r="BG10" s="228"/>
      <c r="BH10" s="228"/>
      <c r="BI10" s="229"/>
      <c r="BJ10" s="229"/>
      <c r="BK10" s="229"/>
      <c r="BL10" s="228"/>
      <c r="BM10" s="228"/>
      <c r="BN10" s="228"/>
      <c r="BO10" s="174"/>
      <c r="BP10" s="211"/>
      <c r="BQ10" s="58"/>
      <c r="BV10" s="196">
        <v>78</v>
      </c>
      <c r="BW10" s="194">
        <v>10</v>
      </c>
    </row>
    <row r="11" spans="1:75" s="18" customFormat="1" ht="54" customHeight="1">
      <c r="A11" s="233">
        <v>4</v>
      </c>
      <c r="B11" s="141" t="s">
        <v>1624</v>
      </c>
      <c r="C11" s="234">
        <f>IF(ISERROR(VLOOKUP(B11,'KAYIT LİSTESİ'!$B$4:$H$1164,2,0)),"",(VLOOKUP(B11,'KAYIT LİSTESİ'!$B$4:$H$1164,2,0)))</f>
        <v>621</v>
      </c>
      <c r="D11" s="235">
        <f>IF(ISERROR(VLOOKUP(B11,'KAYIT LİSTESİ'!$B$4:$H$1164,4,0)),"",(VLOOKUP(B11,'KAYIT LİSTESİ'!$B$4:$H$1164,4,0)))</f>
        <v>33302</v>
      </c>
      <c r="E11" s="236" t="str">
        <f>IF(ISERROR(VLOOKUP(B11,'KAYIT LİSTESİ'!$B$4:$H$1164,5,0)),"",(VLOOKUP(B11,'KAYIT LİSTESİ'!$B$4:$H$1164,5,0)))</f>
        <v>EMRE GÜLERYÜZ</v>
      </c>
      <c r="F11" s="236" t="str">
        <f>IF(ISERROR(VLOOKUP(B11,'KAYIT LİSTESİ'!$B$4:$H$1164,6,0)),"",(VLOOKUP(B11,'KAYIT LİSTESİ'!$B$4:$H$1164,6,0)))</f>
        <v>AYDIN-ADNAN MENDERES ÜNİVERSİTESİ</v>
      </c>
      <c r="G11" s="224"/>
      <c r="H11" s="224"/>
      <c r="I11" s="224"/>
      <c r="J11" s="225"/>
      <c r="K11" s="226"/>
      <c r="L11" s="226"/>
      <c r="M11" s="224"/>
      <c r="N11" s="227"/>
      <c r="O11" s="224"/>
      <c r="P11" s="226"/>
      <c r="Q11" s="226"/>
      <c r="R11" s="226"/>
      <c r="S11" s="224"/>
      <c r="T11" s="224"/>
      <c r="U11" s="224"/>
      <c r="V11" s="226"/>
      <c r="W11" s="226"/>
      <c r="X11" s="226"/>
      <c r="Y11" s="224"/>
      <c r="Z11" s="224"/>
      <c r="AA11" s="224"/>
      <c r="AB11" s="226"/>
      <c r="AC11" s="226"/>
      <c r="AD11" s="226"/>
      <c r="AE11" s="224"/>
      <c r="AF11" s="224"/>
      <c r="AG11" s="224"/>
      <c r="AH11" s="226"/>
      <c r="AI11" s="226"/>
      <c r="AJ11" s="226"/>
      <c r="AK11" s="224"/>
      <c r="AL11" s="224"/>
      <c r="AM11" s="224"/>
      <c r="AN11" s="226"/>
      <c r="AO11" s="226"/>
      <c r="AP11" s="226"/>
      <c r="AQ11" s="224"/>
      <c r="AR11" s="224"/>
      <c r="AS11" s="224"/>
      <c r="AT11" s="226"/>
      <c r="AU11" s="228"/>
      <c r="AV11" s="228"/>
      <c r="AW11" s="224"/>
      <c r="AX11" s="224"/>
      <c r="AY11" s="224"/>
      <c r="AZ11" s="226"/>
      <c r="BA11" s="226"/>
      <c r="BB11" s="226"/>
      <c r="BC11" s="224"/>
      <c r="BD11" s="229"/>
      <c r="BE11" s="229"/>
      <c r="BF11" s="226"/>
      <c r="BG11" s="228"/>
      <c r="BH11" s="228"/>
      <c r="BI11" s="224"/>
      <c r="BJ11" s="229"/>
      <c r="BK11" s="229"/>
      <c r="BL11" s="226"/>
      <c r="BM11" s="228"/>
      <c r="BN11" s="228"/>
      <c r="BO11" s="174"/>
      <c r="BP11" s="211"/>
      <c r="BQ11" s="58"/>
      <c r="BV11" s="196">
        <v>80</v>
      </c>
      <c r="BW11" s="194">
        <v>11</v>
      </c>
    </row>
    <row r="12" spans="1:75" s="18" customFormat="1" ht="54" customHeight="1">
      <c r="A12" s="233">
        <v>5</v>
      </c>
      <c r="B12" s="141" t="s">
        <v>1625</v>
      </c>
      <c r="C12" s="234">
        <f>IF(ISERROR(VLOOKUP(B12,'KAYIT LİSTESİ'!$B$4:$H$1164,2,0)),"",(VLOOKUP(B12,'KAYIT LİSTESİ'!$B$4:$H$1164,2,0)))</f>
        <v>650</v>
      </c>
      <c r="D12" s="235">
        <f>IF(ISERROR(VLOOKUP(B12,'KAYIT LİSTESİ'!$B$4:$H$1164,4,0)),"",(VLOOKUP(B12,'KAYIT LİSTESİ'!$B$4:$H$1164,4,0)))</f>
        <v>34151</v>
      </c>
      <c r="E12" s="236" t="str">
        <f>IF(ISERROR(VLOOKUP(B12,'KAYIT LİSTESİ'!$B$4:$H$1164,5,0)),"",(VLOOKUP(B12,'KAYIT LİSTESİ'!$B$4:$H$1164,5,0)))</f>
        <v>EDİP ABAK</v>
      </c>
      <c r="F12" s="236" t="str">
        <f>IF(ISERROR(VLOOKUP(B12,'KAYIT LİSTESİ'!$B$4:$H$1164,6,0)),"",(VLOOKUP(B12,'KAYIT LİSTESİ'!$B$4:$H$1164,6,0)))</f>
        <v>NİĞDE-NİĞDE ÜNİVERSİTESİ</v>
      </c>
      <c r="G12" s="224"/>
      <c r="H12" s="224"/>
      <c r="I12" s="224"/>
      <c r="J12" s="225"/>
      <c r="K12" s="226"/>
      <c r="L12" s="226"/>
      <c r="M12" s="224"/>
      <c r="N12" s="227"/>
      <c r="O12" s="224"/>
      <c r="P12" s="226"/>
      <c r="Q12" s="226"/>
      <c r="R12" s="226"/>
      <c r="S12" s="224"/>
      <c r="T12" s="224"/>
      <c r="U12" s="224"/>
      <c r="V12" s="226"/>
      <c r="W12" s="226"/>
      <c r="X12" s="226"/>
      <c r="Y12" s="224"/>
      <c r="Z12" s="224"/>
      <c r="AA12" s="224"/>
      <c r="AB12" s="226"/>
      <c r="AC12" s="226"/>
      <c r="AD12" s="226"/>
      <c r="AE12" s="224"/>
      <c r="AF12" s="224"/>
      <c r="AG12" s="224"/>
      <c r="AH12" s="226"/>
      <c r="AI12" s="226"/>
      <c r="AJ12" s="226"/>
      <c r="AK12" s="224"/>
      <c r="AL12" s="224"/>
      <c r="AM12" s="224"/>
      <c r="AN12" s="226"/>
      <c r="AO12" s="226"/>
      <c r="AP12" s="226"/>
      <c r="AQ12" s="224"/>
      <c r="AR12" s="224"/>
      <c r="AS12" s="224"/>
      <c r="AT12" s="226"/>
      <c r="AU12" s="228"/>
      <c r="AV12" s="228"/>
      <c r="AW12" s="229"/>
      <c r="AX12" s="229"/>
      <c r="AY12" s="229"/>
      <c r="AZ12" s="228"/>
      <c r="BA12" s="228"/>
      <c r="BB12" s="228"/>
      <c r="BC12" s="229"/>
      <c r="BD12" s="229"/>
      <c r="BE12" s="229"/>
      <c r="BF12" s="228"/>
      <c r="BG12" s="228"/>
      <c r="BH12" s="228"/>
      <c r="BI12" s="229"/>
      <c r="BJ12" s="229"/>
      <c r="BK12" s="229"/>
      <c r="BL12" s="228"/>
      <c r="BM12" s="228"/>
      <c r="BN12" s="228"/>
      <c r="BO12" s="174"/>
      <c r="BP12" s="211"/>
      <c r="BQ12" s="58"/>
      <c r="BV12" s="196">
        <v>82</v>
      </c>
      <c r="BW12" s="194">
        <v>12</v>
      </c>
    </row>
    <row r="13" spans="1:75" s="18" customFormat="1" ht="54" customHeight="1">
      <c r="A13" s="233">
        <v>6</v>
      </c>
      <c r="B13" s="141" t="s">
        <v>1626</v>
      </c>
      <c r="C13" s="234">
        <f>IF(ISERROR(VLOOKUP(B13,'KAYIT LİSTESİ'!$B$4:$H$1164,2,0)),"",(VLOOKUP(B13,'KAYIT LİSTESİ'!$B$4:$H$1164,2,0)))</f>
        <v>673</v>
      </c>
      <c r="D13" s="235">
        <f>IF(ISERROR(VLOOKUP(B13,'KAYIT LİSTESİ'!$B$4:$H$1164,4,0)),"",(VLOOKUP(B13,'KAYIT LİSTESİ'!$B$4:$H$1164,4,0)))</f>
        <v>34135</v>
      </c>
      <c r="E13" s="236" t="str">
        <f>IF(ISERROR(VLOOKUP(B13,'KAYIT LİSTESİ'!$B$4:$H$1164,5,0)),"",(VLOOKUP(B13,'KAYIT LİSTESİ'!$B$4:$H$1164,5,0)))</f>
        <v>YÜCEL BEKTAŞ</v>
      </c>
      <c r="F13" s="236" t="str">
        <f>IF(ISERROR(VLOOKUP(B13,'KAYIT LİSTESİ'!$B$4:$H$1164,6,0)),"",(VLOOKUP(B13,'KAYIT LİSTESİ'!$B$4:$H$1164,6,0)))</f>
        <v>BURDUR-MEHMET AKİF ERSOY ÜNİVERSİTESİ</v>
      </c>
      <c r="G13" s="224"/>
      <c r="H13" s="224"/>
      <c r="I13" s="224"/>
      <c r="J13" s="225"/>
      <c r="K13" s="226"/>
      <c r="L13" s="226"/>
      <c r="M13" s="224"/>
      <c r="N13" s="227"/>
      <c r="O13" s="224"/>
      <c r="P13" s="226"/>
      <c r="Q13" s="226"/>
      <c r="R13" s="226"/>
      <c r="S13" s="224"/>
      <c r="T13" s="224"/>
      <c r="U13" s="224"/>
      <c r="V13" s="226"/>
      <c r="W13" s="226"/>
      <c r="X13" s="226"/>
      <c r="Y13" s="224"/>
      <c r="Z13" s="224"/>
      <c r="AA13" s="224"/>
      <c r="AB13" s="226"/>
      <c r="AC13" s="226"/>
      <c r="AD13" s="226"/>
      <c r="AE13" s="224"/>
      <c r="AF13" s="224"/>
      <c r="AG13" s="224"/>
      <c r="AH13" s="226"/>
      <c r="AI13" s="226"/>
      <c r="AJ13" s="226"/>
      <c r="AK13" s="224"/>
      <c r="AL13" s="224"/>
      <c r="AM13" s="224"/>
      <c r="AN13" s="226"/>
      <c r="AO13" s="226"/>
      <c r="AP13" s="226"/>
      <c r="AQ13" s="224"/>
      <c r="AR13" s="224"/>
      <c r="AS13" s="224"/>
      <c r="AT13" s="226"/>
      <c r="AU13" s="228"/>
      <c r="AV13" s="228"/>
      <c r="AW13" s="229"/>
      <c r="AX13" s="229"/>
      <c r="AY13" s="229"/>
      <c r="AZ13" s="228"/>
      <c r="BA13" s="228"/>
      <c r="BB13" s="228"/>
      <c r="BC13" s="229"/>
      <c r="BD13" s="229"/>
      <c r="BE13" s="229"/>
      <c r="BF13" s="228"/>
      <c r="BG13" s="228"/>
      <c r="BH13" s="228"/>
      <c r="BI13" s="229"/>
      <c r="BJ13" s="229"/>
      <c r="BK13" s="229"/>
      <c r="BL13" s="228"/>
      <c r="BM13" s="228"/>
      <c r="BN13" s="228"/>
      <c r="BO13" s="174"/>
      <c r="BP13" s="211"/>
      <c r="BQ13" s="58"/>
      <c r="BV13" s="196">
        <v>84</v>
      </c>
      <c r="BW13" s="194">
        <v>13</v>
      </c>
    </row>
    <row r="14" spans="1:75" s="18" customFormat="1" ht="54" customHeight="1">
      <c r="A14" s="233">
        <v>7</v>
      </c>
      <c r="B14" s="141" t="s">
        <v>1627</v>
      </c>
      <c r="C14" s="234">
        <f>IF(ISERROR(VLOOKUP(B14,'KAYIT LİSTESİ'!$B$4:$H$1164,2,0)),"",(VLOOKUP(B14,'KAYIT LİSTESİ'!$B$4:$H$1164,2,0)))</f>
        <v>708</v>
      </c>
      <c r="D14" s="235">
        <f>IF(ISERROR(VLOOKUP(B14,'KAYIT LİSTESİ'!$B$4:$H$1164,4,0)),"",(VLOOKUP(B14,'KAYIT LİSTESİ'!$B$4:$H$1164,4,0)))</f>
        <v>32462</v>
      </c>
      <c r="E14" s="236" t="str">
        <f>IF(ISERROR(VLOOKUP(B14,'KAYIT LİSTESİ'!$B$4:$H$1164,5,0)),"",(VLOOKUP(B14,'KAYIT LİSTESİ'!$B$4:$H$1164,5,0)))</f>
        <v>YUNUS EMRE USLUCA</v>
      </c>
      <c r="F14" s="236" t="str">
        <f>IF(ISERROR(VLOOKUP(B14,'KAYIT LİSTESİ'!$B$4:$H$1164,6,0)),"",(VLOOKUP(B14,'KAYIT LİSTESİ'!$B$4:$H$1164,6,0)))</f>
        <v>ANKARA-GAZİ ÜNİVERSİTESİ</v>
      </c>
      <c r="G14" s="224"/>
      <c r="H14" s="224"/>
      <c r="I14" s="224"/>
      <c r="J14" s="225"/>
      <c r="K14" s="226"/>
      <c r="L14" s="226"/>
      <c r="M14" s="224"/>
      <c r="N14" s="227"/>
      <c r="O14" s="224"/>
      <c r="P14" s="226"/>
      <c r="Q14" s="226"/>
      <c r="R14" s="226"/>
      <c r="S14" s="224"/>
      <c r="T14" s="224"/>
      <c r="U14" s="224"/>
      <c r="V14" s="226"/>
      <c r="W14" s="226"/>
      <c r="X14" s="226"/>
      <c r="Y14" s="224"/>
      <c r="Z14" s="224"/>
      <c r="AA14" s="224"/>
      <c r="AB14" s="226"/>
      <c r="AC14" s="226"/>
      <c r="AD14" s="226"/>
      <c r="AE14" s="224"/>
      <c r="AF14" s="224"/>
      <c r="AG14" s="224"/>
      <c r="AH14" s="226"/>
      <c r="AI14" s="226"/>
      <c r="AJ14" s="226"/>
      <c r="AK14" s="224"/>
      <c r="AL14" s="224"/>
      <c r="AM14" s="224"/>
      <c r="AN14" s="226"/>
      <c r="AO14" s="226"/>
      <c r="AP14" s="226"/>
      <c r="AQ14" s="224"/>
      <c r="AR14" s="224"/>
      <c r="AS14" s="224"/>
      <c r="AT14" s="226"/>
      <c r="AU14" s="228"/>
      <c r="AV14" s="228"/>
      <c r="AW14" s="229"/>
      <c r="AX14" s="229"/>
      <c r="AY14" s="229"/>
      <c r="AZ14" s="228"/>
      <c r="BA14" s="228"/>
      <c r="BB14" s="228"/>
      <c r="BC14" s="229"/>
      <c r="BD14" s="229"/>
      <c r="BE14" s="229"/>
      <c r="BF14" s="228"/>
      <c r="BG14" s="228"/>
      <c r="BH14" s="228"/>
      <c r="BI14" s="229"/>
      <c r="BJ14" s="229"/>
      <c r="BK14" s="229"/>
      <c r="BL14" s="228"/>
      <c r="BM14" s="228"/>
      <c r="BN14" s="228"/>
      <c r="BO14" s="174"/>
      <c r="BP14" s="211"/>
      <c r="BQ14" s="58"/>
      <c r="BV14" s="196">
        <v>86</v>
      </c>
      <c r="BW14" s="194">
        <v>14</v>
      </c>
    </row>
    <row r="15" spans="1:75" s="18" customFormat="1" ht="54" customHeight="1">
      <c r="A15" s="233">
        <v>8</v>
      </c>
      <c r="B15" s="141" t="s">
        <v>1628</v>
      </c>
      <c r="C15" s="234">
        <f>IF(ISERROR(VLOOKUP(B15,'KAYIT LİSTESİ'!$B$4:$H$1164,2,0)),"",(VLOOKUP(B15,'KAYIT LİSTESİ'!$B$4:$H$1164,2,0)))</f>
        <v>720</v>
      </c>
      <c r="D15" s="235">
        <f>IF(ISERROR(VLOOKUP(B15,'KAYIT LİSTESİ'!$B$4:$H$1164,4,0)),"",(VLOOKUP(B15,'KAYIT LİSTESİ'!$B$4:$H$1164,4,0)))</f>
        <v>35254</v>
      </c>
      <c r="E15" s="236" t="str">
        <f>IF(ISERROR(VLOOKUP(B15,'KAYIT LİSTESİ'!$B$4:$H$1164,5,0)),"",(VLOOKUP(B15,'KAYIT LİSTESİ'!$B$4:$H$1164,5,0)))</f>
        <v xml:space="preserve">M. EMİN MUTLU </v>
      </c>
      <c r="F15" s="236" t="str">
        <f>IF(ISERROR(VLOOKUP(B15,'KAYIT LİSTESİ'!$B$4:$H$1164,6,0)),"",(VLOOKUP(B15,'KAYIT LİSTESİ'!$B$4:$H$1164,6,0)))</f>
        <v>ANKARA-ANKARA ÜNİVERSİTESİ</v>
      </c>
      <c r="G15" s="224"/>
      <c r="H15" s="224"/>
      <c r="I15" s="224"/>
      <c r="J15" s="225"/>
      <c r="K15" s="226"/>
      <c r="L15" s="226"/>
      <c r="M15" s="224"/>
      <c r="N15" s="227"/>
      <c r="O15" s="224"/>
      <c r="P15" s="226"/>
      <c r="Q15" s="226"/>
      <c r="R15" s="226"/>
      <c r="S15" s="224"/>
      <c r="T15" s="224"/>
      <c r="U15" s="224"/>
      <c r="V15" s="226"/>
      <c r="W15" s="226"/>
      <c r="X15" s="226"/>
      <c r="Y15" s="224"/>
      <c r="Z15" s="224"/>
      <c r="AA15" s="224"/>
      <c r="AB15" s="226"/>
      <c r="AC15" s="226"/>
      <c r="AD15" s="226"/>
      <c r="AE15" s="224"/>
      <c r="AF15" s="224"/>
      <c r="AG15" s="224"/>
      <c r="AH15" s="226"/>
      <c r="AI15" s="226"/>
      <c r="AJ15" s="226"/>
      <c r="AK15" s="224"/>
      <c r="AL15" s="224"/>
      <c r="AM15" s="224"/>
      <c r="AN15" s="226"/>
      <c r="AO15" s="226"/>
      <c r="AP15" s="226"/>
      <c r="AQ15" s="224"/>
      <c r="AR15" s="224"/>
      <c r="AS15" s="224"/>
      <c r="AT15" s="226"/>
      <c r="AU15" s="228"/>
      <c r="AV15" s="228"/>
      <c r="AW15" s="229"/>
      <c r="AX15" s="229"/>
      <c r="AY15" s="229"/>
      <c r="AZ15" s="228"/>
      <c r="BA15" s="228"/>
      <c r="BB15" s="228"/>
      <c r="BC15" s="229"/>
      <c r="BD15" s="229"/>
      <c r="BE15" s="229"/>
      <c r="BF15" s="228"/>
      <c r="BG15" s="228"/>
      <c r="BH15" s="228"/>
      <c r="BI15" s="229"/>
      <c r="BJ15" s="229"/>
      <c r="BK15" s="229"/>
      <c r="BL15" s="228"/>
      <c r="BM15" s="228"/>
      <c r="BN15" s="228"/>
      <c r="BO15" s="174"/>
      <c r="BP15" s="211"/>
      <c r="BQ15" s="58"/>
      <c r="BV15" s="196">
        <v>88</v>
      </c>
      <c r="BW15" s="194">
        <v>15</v>
      </c>
    </row>
    <row r="16" spans="1:75" s="18" customFormat="1" ht="54" customHeight="1">
      <c r="A16" s="233">
        <v>9</v>
      </c>
      <c r="B16" s="141" t="s">
        <v>1629</v>
      </c>
      <c r="C16" s="234">
        <f>IF(ISERROR(VLOOKUP(B16,'KAYIT LİSTESİ'!$B$4:$H$1164,2,0)),"",(VLOOKUP(B16,'KAYIT LİSTESİ'!$B$4:$H$1164,2,0)))</f>
        <v>757</v>
      </c>
      <c r="D16" s="235">
        <f>IF(ISERROR(VLOOKUP(B16,'KAYIT LİSTESİ'!$B$4:$H$1164,4,0)),"",(VLOOKUP(B16,'KAYIT LİSTESİ'!$B$4:$H$1164,4,0)))</f>
        <v>34427</v>
      </c>
      <c r="E16" s="236" t="str">
        <f>IF(ISERROR(VLOOKUP(B16,'KAYIT LİSTESİ'!$B$4:$H$1164,5,0)),"",(VLOOKUP(B16,'KAYIT LİSTESİ'!$B$4:$H$1164,5,0)))</f>
        <v>KÜRŞAT DAĞDELEN</v>
      </c>
      <c r="F16" s="236" t="str">
        <f>IF(ISERROR(VLOOKUP(B16,'KAYIT LİSTESİ'!$B$4:$H$1164,6,0)),"",(VLOOKUP(B16,'KAYIT LİSTESİ'!$B$4:$H$1164,6,0)))</f>
        <v>İZMİR- EGE ÜNİVERSİTESİ</v>
      </c>
      <c r="G16" s="224"/>
      <c r="H16" s="224"/>
      <c r="I16" s="224"/>
      <c r="J16" s="225"/>
      <c r="K16" s="226"/>
      <c r="L16" s="226"/>
      <c r="M16" s="224"/>
      <c r="N16" s="227"/>
      <c r="O16" s="224"/>
      <c r="P16" s="226"/>
      <c r="Q16" s="226"/>
      <c r="R16" s="226"/>
      <c r="S16" s="224"/>
      <c r="T16" s="224"/>
      <c r="U16" s="224"/>
      <c r="V16" s="226"/>
      <c r="W16" s="226"/>
      <c r="X16" s="226"/>
      <c r="Y16" s="224"/>
      <c r="Z16" s="224"/>
      <c r="AA16" s="224"/>
      <c r="AB16" s="226"/>
      <c r="AC16" s="226"/>
      <c r="AD16" s="226"/>
      <c r="AE16" s="224"/>
      <c r="AF16" s="224"/>
      <c r="AG16" s="224"/>
      <c r="AH16" s="226"/>
      <c r="AI16" s="226"/>
      <c r="AJ16" s="226"/>
      <c r="AK16" s="224"/>
      <c r="AL16" s="224"/>
      <c r="AM16" s="224"/>
      <c r="AN16" s="226"/>
      <c r="AO16" s="226"/>
      <c r="AP16" s="226"/>
      <c r="AQ16" s="224"/>
      <c r="AR16" s="224"/>
      <c r="AS16" s="224"/>
      <c r="AT16" s="226"/>
      <c r="AU16" s="228"/>
      <c r="AV16" s="228"/>
      <c r="AW16" s="229"/>
      <c r="AX16" s="229"/>
      <c r="AY16" s="229"/>
      <c r="AZ16" s="228"/>
      <c r="BA16" s="228"/>
      <c r="BB16" s="228"/>
      <c r="BC16" s="229"/>
      <c r="BD16" s="229"/>
      <c r="BE16" s="229"/>
      <c r="BF16" s="228"/>
      <c r="BG16" s="228"/>
      <c r="BH16" s="228"/>
      <c r="BI16" s="229"/>
      <c r="BJ16" s="229"/>
      <c r="BK16" s="229"/>
      <c r="BL16" s="228"/>
      <c r="BM16" s="228"/>
      <c r="BN16" s="228"/>
      <c r="BO16" s="174"/>
      <c r="BP16" s="211"/>
      <c r="BQ16" s="58"/>
      <c r="BV16" s="196">
        <v>90</v>
      </c>
      <c r="BW16" s="194">
        <v>16</v>
      </c>
    </row>
    <row r="17" spans="1:75" s="18" customFormat="1" ht="54" customHeight="1">
      <c r="A17" s="233">
        <v>10</v>
      </c>
      <c r="B17" s="141" t="s">
        <v>1630</v>
      </c>
      <c r="C17" s="234">
        <f>IF(ISERROR(VLOOKUP(B17,'KAYIT LİSTESİ'!$B$4:$H$1164,2,0)),"",(VLOOKUP(B17,'KAYIT LİSTESİ'!$B$4:$H$1164,2,0)))</f>
        <v>770</v>
      </c>
      <c r="D17" s="235">
        <f>IF(ISERROR(VLOOKUP(B17,'KAYIT LİSTESİ'!$B$4:$H$1164,4,0)),"",(VLOOKUP(B17,'KAYIT LİSTESİ'!$B$4:$H$1164,4,0)))</f>
        <v>34746</v>
      </c>
      <c r="E17" s="236" t="str">
        <f>IF(ISERROR(VLOOKUP(B17,'KAYIT LİSTESİ'!$B$4:$H$1164,5,0)),"",(VLOOKUP(B17,'KAYIT LİSTESİ'!$B$4:$H$1164,5,0)))</f>
        <v>FURKAN OĞUZHAN DEMİRKAN</v>
      </c>
      <c r="F17" s="236" t="str">
        <f>IF(ISERROR(VLOOKUP(B17,'KAYIT LİSTESİ'!$B$4:$H$1164,6,0)),"",(VLOOKUP(B17,'KAYIT LİSTESİ'!$B$4:$H$1164,6,0)))</f>
        <v>ANKARA-HACETTEPE ÜNİVERSİTESİ</v>
      </c>
      <c r="G17" s="224"/>
      <c r="H17" s="224"/>
      <c r="I17" s="224"/>
      <c r="J17" s="225"/>
      <c r="K17" s="226"/>
      <c r="L17" s="226"/>
      <c r="M17" s="224"/>
      <c r="N17" s="227"/>
      <c r="O17" s="224"/>
      <c r="P17" s="226"/>
      <c r="Q17" s="226"/>
      <c r="R17" s="226"/>
      <c r="S17" s="224"/>
      <c r="T17" s="224"/>
      <c r="U17" s="224"/>
      <c r="V17" s="226"/>
      <c r="W17" s="226"/>
      <c r="X17" s="226"/>
      <c r="Y17" s="224"/>
      <c r="Z17" s="224"/>
      <c r="AA17" s="224"/>
      <c r="AB17" s="226"/>
      <c r="AC17" s="226"/>
      <c r="AD17" s="226"/>
      <c r="AE17" s="224"/>
      <c r="AF17" s="224"/>
      <c r="AG17" s="224"/>
      <c r="AH17" s="226"/>
      <c r="AI17" s="226"/>
      <c r="AJ17" s="226"/>
      <c r="AK17" s="224"/>
      <c r="AL17" s="224"/>
      <c r="AM17" s="224"/>
      <c r="AN17" s="226"/>
      <c r="AO17" s="226"/>
      <c r="AP17" s="226"/>
      <c r="AQ17" s="224"/>
      <c r="AR17" s="224"/>
      <c r="AS17" s="224"/>
      <c r="AT17" s="226"/>
      <c r="AU17" s="228"/>
      <c r="AV17" s="228"/>
      <c r="AW17" s="229"/>
      <c r="AX17" s="229"/>
      <c r="AY17" s="229"/>
      <c r="AZ17" s="228"/>
      <c r="BA17" s="228"/>
      <c r="BB17" s="228"/>
      <c r="BC17" s="229"/>
      <c r="BD17" s="229"/>
      <c r="BE17" s="229"/>
      <c r="BF17" s="228"/>
      <c r="BG17" s="228"/>
      <c r="BH17" s="228"/>
      <c r="BI17" s="229"/>
      <c r="BJ17" s="229"/>
      <c r="BK17" s="229"/>
      <c r="BL17" s="228"/>
      <c r="BM17" s="228"/>
      <c r="BN17" s="228"/>
      <c r="BO17" s="174"/>
      <c r="BP17" s="211"/>
      <c r="BQ17" s="58"/>
      <c r="BV17" s="196">
        <v>92</v>
      </c>
      <c r="BW17" s="194">
        <v>17</v>
      </c>
    </row>
    <row r="18" spans="1:75" s="18" customFormat="1" ht="54" customHeight="1">
      <c r="A18" s="233">
        <v>11</v>
      </c>
      <c r="B18" s="141" t="s">
        <v>1631</v>
      </c>
      <c r="C18" s="234">
        <f>IF(ISERROR(VLOOKUP(B18,'KAYIT LİSTESİ'!$B$4:$H$1164,2,0)),"",(VLOOKUP(B18,'KAYIT LİSTESİ'!$B$4:$H$1164,2,0)))</f>
        <v>791</v>
      </c>
      <c r="D18" s="235">
        <f>IF(ISERROR(VLOOKUP(B18,'KAYIT LİSTESİ'!$B$4:$H$1164,4,0)),"",(VLOOKUP(B18,'KAYIT LİSTESİ'!$B$4:$H$1164,4,0)))</f>
        <v>35217</v>
      </c>
      <c r="E18" s="236" t="str">
        <f>IF(ISERROR(VLOOKUP(B18,'KAYIT LİSTESİ'!$B$4:$H$1164,5,0)),"",(VLOOKUP(B18,'KAYIT LİSTESİ'!$B$4:$H$1164,5,0)))</f>
        <v>SÜLEYMAN ULUTAŞ</v>
      </c>
      <c r="F18" s="236" t="str">
        <f>IF(ISERROR(VLOOKUP(B18,'KAYIT LİSTESİ'!$B$4:$H$1164,6,0)),"",(VLOOKUP(B18,'KAYIT LİSTESİ'!$B$4:$H$1164,6,0)))</f>
        <v>TOKAT-GAZİOSMANPAŞA ÜNİVERSİTESİ</v>
      </c>
      <c r="G18" s="224"/>
      <c r="H18" s="224"/>
      <c r="I18" s="224"/>
      <c r="J18" s="225"/>
      <c r="K18" s="226"/>
      <c r="L18" s="226"/>
      <c r="M18" s="224"/>
      <c r="N18" s="227"/>
      <c r="O18" s="224"/>
      <c r="P18" s="226"/>
      <c r="Q18" s="226"/>
      <c r="R18" s="226"/>
      <c r="S18" s="224"/>
      <c r="T18" s="224"/>
      <c r="U18" s="224"/>
      <c r="V18" s="226"/>
      <c r="W18" s="226"/>
      <c r="X18" s="226"/>
      <c r="Y18" s="224"/>
      <c r="Z18" s="224"/>
      <c r="AA18" s="224"/>
      <c r="AB18" s="226"/>
      <c r="AC18" s="226"/>
      <c r="AD18" s="226"/>
      <c r="AE18" s="224"/>
      <c r="AF18" s="224"/>
      <c r="AG18" s="224"/>
      <c r="AH18" s="226"/>
      <c r="AI18" s="226"/>
      <c r="AJ18" s="226"/>
      <c r="AK18" s="224"/>
      <c r="AL18" s="224"/>
      <c r="AM18" s="224"/>
      <c r="AN18" s="226"/>
      <c r="AO18" s="226"/>
      <c r="AP18" s="226"/>
      <c r="AQ18" s="224"/>
      <c r="AR18" s="224"/>
      <c r="AS18" s="224"/>
      <c r="AT18" s="226"/>
      <c r="AU18" s="228"/>
      <c r="AV18" s="228"/>
      <c r="AW18" s="229"/>
      <c r="AX18" s="229"/>
      <c r="AY18" s="229"/>
      <c r="AZ18" s="228"/>
      <c r="BA18" s="228"/>
      <c r="BB18" s="228"/>
      <c r="BC18" s="229"/>
      <c r="BD18" s="229"/>
      <c r="BE18" s="229"/>
      <c r="BF18" s="228"/>
      <c r="BG18" s="228"/>
      <c r="BH18" s="228"/>
      <c r="BI18" s="229"/>
      <c r="BJ18" s="229"/>
      <c r="BK18" s="229"/>
      <c r="BL18" s="228"/>
      <c r="BM18" s="228"/>
      <c r="BN18" s="228"/>
      <c r="BO18" s="174"/>
      <c r="BP18" s="211"/>
      <c r="BQ18" s="58"/>
      <c r="BV18" s="196">
        <v>94</v>
      </c>
      <c r="BW18" s="194">
        <v>18</v>
      </c>
    </row>
    <row r="19" spans="1:75" s="18" customFormat="1" ht="54" customHeight="1">
      <c r="A19" s="233">
        <v>12</v>
      </c>
      <c r="B19" s="141" t="s">
        <v>1632</v>
      </c>
      <c r="C19" s="234">
        <f>IF(ISERROR(VLOOKUP(B19,'KAYIT LİSTESİ'!$B$4:$H$1164,2,0)),"",(VLOOKUP(B19,'KAYIT LİSTESİ'!$B$4:$H$1164,2,0)))</f>
        <v>801</v>
      </c>
      <c r="D19" s="235">
        <f>IF(ISERROR(VLOOKUP(B19,'KAYIT LİSTESİ'!$B$4:$H$1164,4,0)),"",(VLOOKUP(B19,'KAYIT LİSTESİ'!$B$4:$H$1164,4,0)))</f>
        <v>34038</v>
      </c>
      <c r="E19" s="236" t="str">
        <f>IF(ISERROR(VLOOKUP(B19,'KAYIT LİSTESİ'!$B$4:$H$1164,5,0)),"",(VLOOKUP(B19,'KAYIT LİSTESİ'!$B$4:$H$1164,5,0)))</f>
        <v>ŞERİF YALTA</v>
      </c>
      <c r="F19" s="236" t="str">
        <f>IF(ISERROR(VLOOKUP(B19,'KAYIT LİSTESİ'!$B$4:$H$1164,6,0)),"",(VLOOKUP(B19,'KAYIT LİSTESİ'!$B$4:$H$1164,6,0)))</f>
        <v>MERSİN-MERSİN ÜNİVERSİTESİ</v>
      </c>
      <c r="G19" s="224"/>
      <c r="H19" s="224"/>
      <c r="I19" s="224"/>
      <c r="J19" s="225"/>
      <c r="K19" s="226"/>
      <c r="L19" s="226"/>
      <c r="M19" s="224"/>
      <c r="N19" s="227"/>
      <c r="O19" s="224"/>
      <c r="P19" s="226"/>
      <c r="Q19" s="226"/>
      <c r="R19" s="226"/>
      <c r="S19" s="224"/>
      <c r="T19" s="224"/>
      <c r="U19" s="224"/>
      <c r="V19" s="226"/>
      <c r="W19" s="226"/>
      <c r="X19" s="226"/>
      <c r="Y19" s="224"/>
      <c r="Z19" s="224"/>
      <c r="AA19" s="224"/>
      <c r="AB19" s="226"/>
      <c r="AC19" s="226"/>
      <c r="AD19" s="226"/>
      <c r="AE19" s="224"/>
      <c r="AF19" s="224"/>
      <c r="AG19" s="224"/>
      <c r="AH19" s="226"/>
      <c r="AI19" s="226"/>
      <c r="AJ19" s="226"/>
      <c r="AK19" s="224"/>
      <c r="AL19" s="224"/>
      <c r="AM19" s="224"/>
      <c r="AN19" s="226"/>
      <c r="AO19" s="226"/>
      <c r="AP19" s="226"/>
      <c r="AQ19" s="224"/>
      <c r="AR19" s="224"/>
      <c r="AS19" s="224"/>
      <c r="AT19" s="226"/>
      <c r="AU19" s="228"/>
      <c r="AV19" s="228"/>
      <c r="AW19" s="229"/>
      <c r="AX19" s="229"/>
      <c r="AY19" s="229"/>
      <c r="AZ19" s="228"/>
      <c r="BA19" s="228"/>
      <c r="BB19" s="228"/>
      <c r="BC19" s="229"/>
      <c r="BD19" s="229"/>
      <c r="BE19" s="229"/>
      <c r="BF19" s="228"/>
      <c r="BG19" s="228"/>
      <c r="BH19" s="228"/>
      <c r="BI19" s="229"/>
      <c r="BJ19" s="229"/>
      <c r="BK19" s="229"/>
      <c r="BL19" s="228"/>
      <c r="BM19" s="228"/>
      <c r="BN19" s="228"/>
      <c r="BO19" s="174"/>
      <c r="BP19" s="211"/>
      <c r="BQ19" s="58"/>
      <c r="BV19" s="196">
        <v>96</v>
      </c>
      <c r="BW19" s="194">
        <v>19</v>
      </c>
    </row>
    <row r="20" spans="1:75" s="18" customFormat="1" ht="54" customHeight="1">
      <c r="A20" s="233">
        <v>13</v>
      </c>
      <c r="B20" s="141" t="s">
        <v>1633</v>
      </c>
      <c r="C20" s="234">
        <f>IF(ISERROR(VLOOKUP(B20,'KAYIT LİSTESİ'!$B$4:$H$1164,2,0)),"",(VLOOKUP(B20,'KAYIT LİSTESİ'!$B$4:$H$1164,2,0)))</f>
        <v>828</v>
      </c>
      <c r="D20" s="235">
        <f>IF(ISERROR(VLOOKUP(B20,'KAYIT LİSTESİ'!$B$4:$H$1164,4,0)),"",(VLOOKUP(B20,'KAYIT LİSTESİ'!$B$4:$H$1164,4,0)))</f>
        <v>0</v>
      </c>
      <c r="E20" s="236" t="str">
        <f>IF(ISERROR(VLOOKUP(B20,'KAYIT LİSTESİ'!$B$4:$H$1164,5,0)),"",(VLOOKUP(B20,'KAYIT LİSTESİ'!$B$4:$H$1164,5,0)))</f>
        <v>ORHAN ÇETİN</v>
      </c>
      <c r="F20" s="236" t="str">
        <f>IF(ISERROR(VLOOKUP(B20,'KAYIT LİSTESİ'!$B$4:$H$1164,6,0)),"",(VLOOKUP(B20,'KAYIT LİSTESİ'!$B$4:$H$1164,6,0)))</f>
        <v>KONYA-SELÇUK ÜNİVERSİTESİ</v>
      </c>
      <c r="G20" s="224"/>
      <c r="H20" s="224"/>
      <c r="I20" s="224"/>
      <c r="J20" s="225"/>
      <c r="K20" s="226"/>
      <c r="L20" s="226"/>
      <c r="M20" s="224"/>
      <c r="N20" s="227"/>
      <c r="O20" s="224"/>
      <c r="P20" s="226"/>
      <c r="Q20" s="226"/>
      <c r="R20" s="226"/>
      <c r="S20" s="224"/>
      <c r="T20" s="224"/>
      <c r="U20" s="224"/>
      <c r="V20" s="226"/>
      <c r="W20" s="226"/>
      <c r="X20" s="226"/>
      <c r="Y20" s="224"/>
      <c r="Z20" s="224"/>
      <c r="AA20" s="224"/>
      <c r="AB20" s="226"/>
      <c r="AC20" s="226"/>
      <c r="AD20" s="226"/>
      <c r="AE20" s="224"/>
      <c r="AF20" s="224"/>
      <c r="AG20" s="224"/>
      <c r="AH20" s="226"/>
      <c r="AI20" s="226"/>
      <c r="AJ20" s="226"/>
      <c r="AK20" s="224"/>
      <c r="AL20" s="224"/>
      <c r="AM20" s="224"/>
      <c r="AN20" s="226"/>
      <c r="AO20" s="226"/>
      <c r="AP20" s="226"/>
      <c r="AQ20" s="224"/>
      <c r="AR20" s="224"/>
      <c r="AS20" s="224"/>
      <c r="AT20" s="226"/>
      <c r="AU20" s="228"/>
      <c r="AV20" s="228"/>
      <c r="AW20" s="229"/>
      <c r="AX20" s="229"/>
      <c r="AY20" s="229"/>
      <c r="AZ20" s="228"/>
      <c r="BA20" s="228"/>
      <c r="BB20" s="228"/>
      <c r="BC20" s="229"/>
      <c r="BD20" s="229"/>
      <c r="BE20" s="229"/>
      <c r="BF20" s="228"/>
      <c r="BG20" s="228"/>
      <c r="BH20" s="228"/>
      <c r="BI20" s="229"/>
      <c r="BJ20" s="229"/>
      <c r="BK20" s="229"/>
      <c r="BL20" s="228"/>
      <c r="BM20" s="228"/>
      <c r="BN20" s="228"/>
      <c r="BO20" s="174"/>
      <c r="BP20" s="211"/>
      <c r="BQ20" s="58"/>
      <c r="BV20" s="196">
        <v>98</v>
      </c>
      <c r="BW20" s="194">
        <v>20</v>
      </c>
    </row>
    <row r="21" spans="1:75" s="18" customFormat="1" ht="54" customHeight="1">
      <c r="A21" s="233">
        <v>14</v>
      </c>
      <c r="B21" s="141" t="s">
        <v>1634</v>
      </c>
      <c r="C21" s="234">
        <f>IF(ISERROR(VLOOKUP(B21,'KAYIT LİSTESİ'!$B$4:$H$1164,2,0)),"",(VLOOKUP(B21,'KAYIT LİSTESİ'!$B$4:$H$1164,2,0)))</f>
        <v>832</v>
      </c>
      <c r="D21" s="235">
        <f>IF(ISERROR(VLOOKUP(B21,'KAYIT LİSTESİ'!$B$4:$H$1164,4,0)),"",(VLOOKUP(B21,'KAYIT LİSTESİ'!$B$4:$H$1164,4,0)))</f>
        <v>34892</v>
      </c>
      <c r="E21" s="236" t="str">
        <f>IF(ISERROR(VLOOKUP(B21,'KAYIT LİSTESİ'!$B$4:$H$1164,5,0)),"",(VLOOKUP(B21,'KAYIT LİSTESİ'!$B$4:$H$1164,5,0)))</f>
        <v>BURAK YILMAZ</v>
      </c>
      <c r="F21" s="236" t="str">
        <f>IF(ISERROR(VLOOKUP(B21,'KAYIT LİSTESİ'!$B$4:$H$1164,6,0)),"",(VLOOKUP(B21,'KAYIT LİSTESİ'!$B$4:$H$1164,6,0)))</f>
        <v>ADANA-ÇUKUROVA ÜNİVERSİTESİ</v>
      </c>
      <c r="G21" s="224"/>
      <c r="H21" s="224"/>
      <c r="I21" s="224"/>
      <c r="J21" s="225"/>
      <c r="K21" s="226"/>
      <c r="L21" s="226"/>
      <c r="M21" s="224"/>
      <c r="N21" s="227"/>
      <c r="O21" s="224"/>
      <c r="P21" s="226"/>
      <c r="Q21" s="226"/>
      <c r="R21" s="226"/>
      <c r="S21" s="224"/>
      <c r="T21" s="224"/>
      <c r="U21" s="224"/>
      <c r="V21" s="226"/>
      <c r="W21" s="226"/>
      <c r="X21" s="226"/>
      <c r="Y21" s="224"/>
      <c r="Z21" s="224"/>
      <c r="AA21" s="224"/>
      <c r="AB21" s="226"/>
      <c r="AC21" s="226"/>
      <c r="AD21" s="226"/>
      <c r="AE21" s="224"/>
      <c r="AF21" s="224"/>
      <c r="AG21" s="224"/>
      <c r="AH21" s="226"/>
      <c r="AI21" s="226"/>
      <c r="AJ21" s="226"/>
      <c r="AK21" s="224"/>
      <c r="AL21" s="224"/>
      <c r="AM21" s="224"/>
      <c r="AN21" s="226"/>
      <c r="AO21" s="226"/>
      <c r="AP21" s="226"/>
      <c r="AQ21" s="224"/>
      <c r="AR21" s="224"/>
      <c r="AS21" s="224"/>
      <c r="AT21" s="226"/>
      <c r="AU21" s="228"/>
      <c r="AV21" s="228"/>
      <c r="AW21" s="229"/>
      <c r="AX21" s="229"/>
      <c r="AY21" s="229"/>
      <c r="AZ21" s="228"/>
      <c r="BA21" s="228"/>
      <c r="BB21" s="228"/>
      <c r="BC21" s="229"/>
      <c r="BD21" s="229"/>
      <c r="BE21" s="229"/>
      <c r="BF21" s="228"/>
      <c r="BG21" s="228"/>
      <c r="BH21" s="228"/>
      <c r="BI21" s="229"/>
      <c r="BJ21" s="229"/>
      <c r="BK21" s="229"/>
      <c r="BL21" s="228"/>
      <c r="BM21" s="228"/>
      <c r="BN21" s="228"/>
      <c r="BO21" s="174"/>
      <c r="BP21" s="211"/>
      <c r="BQ21" s="58"/>
      <c r="BV21" s="196">
        <v>100</v>
      </c>
      <c r="BW21" s="194">
        <v>21</v>
      </c>
    </row>
    <row r="22" spans="1:75" s="18" customFormat="1" ht="54" customHeight="1">
      <c r="A22" s="233">
        <v>15</v>
      </c>
      <c r="B22" s="141" t="s">
        <v>1635</v>
      </c>
      <c r="C22" s="234">
        <f>IF(ISERROR(VLOOKUP(B22,'KAYIT LİSTESİ'!$B$4:$H$1164,2,0)),"",(VLOOKUP(B22,'KAYIT LİSTESİ'!$B$4:$H$1164,2,0)))</f>
        <v>848</v>
      </c>
      <c r="D22" s="235">
        <f>IF(ISERROR(VLOOKUP(B22,'KAYIT LİSTESİ'!$B$4:$H$1164,4,0)),"",(VLOOKUP(B22,'KAYIT LİSTESİ'!$B$4:$H$1164,4,0)))</f>
        <v>34368</v>
      </c>
      <c r="E22" s="236" t="str">
        <f>IF(ISERROR(VLOOKUP(B22,'KAYIT LİSTESİ'!$B$4:$H$1164,5,0)),"",(VLOOKUP(B22,'KAYIT LİSTESİ'!$B$4:$H$1164,5,0)))</f>
        <v>HALİL MERT AKDUMAN</v>
      </c>
      <c r="F22" s="236" t="str">
        <f>IF(ISERROR(VLOOKUP(B22,'KAYIT LİSTESİ'!$B$4:$H$1164,6,0)),"",(VLOOKUP(B22,'KAYIT LİSTESİ'!$B$4:$H$1164,6,0)))</f>
        <v>BOLU-ABAN İZZET BAYSAL ÜNİVERSİTESİ</v>
      </c>
      <c r="G22" s="224"/>
      <c r="H22" s="224"/>
      <c r="I22" s="224"/>
      <c r="J22" s="225"/>
      <c r="K22" s="226"/>
      <c r="L22" s="226"/>
      <c r="M22" s="224"/>
      <c r="N22" s="227"/>
      <c r="O22" s="224"/>
      <c r="P22" s="226"/>
      <c r="Q22" s="226"/>
      <c r="R22" s="226"/>
      <c r="S22" s="224"/>
      <c r="T22" s="224"/>
      <c r="U22" s="224"/>
      <c r="V22" s="226"/>
      <c r="W22" s="226"/>
      <c r="X22" s="226"/>
      <c r="Y22" s="224"/>
      <c r="Z22" s="224"/>
      <c r="AA22" s="224"/>
      <c r="AB22" s="226"/>
      <c r="AC22" s="226"/>
      <c r="AD22" s="226"/>
      <c r="AE22" s="224"/>
      <c r="AF22" s="224"/>
      <c r="AG22" s="224"/>
      <c r="AH22" s="226"/>
      <c r="AI22" s="226"/>
      <c r="AJ22" s="226"/>
      <c r="AK22" s="224"/>
      <c r="AL22" s="224"/>
      <c r="AM22" s="224"/>
      <c r="AN22" s="226"/>
      <c r="AO22" s="226"/>
      <c r="AP22" s="226"/>
      <c r="AQ22" s="224"/>
      <c r="AR22" s="224"/>
      <c r="AS22" s="224"/>
      <c r="AT22" s="226"/>
      <c r="AU22" s="228"/>
      <c r="AV22" s="228"/>
      <c r="AW22" s="229"/>
      <c r="AX22" s="229"/>
      <c r="AY22" s="229"/>
      <c r="AZ22" s="228"/>
      <c r="BA22" s="228"/>
      <c r="BB22" s="228"/>
      <c r="BC22" s="229"/>
      <c r="BD22" s="229"/>
      <c r="BE22" s="229"/>
      <c r="BF22" s="228"/>
      <c r="BG22" s="228"/>
      <c r="BH22" s="228"/>
      <c r="BI22" s="229"/>
      <c r="BJ22" s="229"/>
      <c r="BK22" s="229"/>
      <c r="BL22" s="228"/>
      <c r="BM22" s="228"/>
      <c r="BN22" s="228"/>
      <c r="BO22" s="174"/>
      <c r="BP22" s="211"/>
      <c r="BQ22" s="58"/>
      <c r="BV22" s="196"/>
      <c r="BW22" s="194"/>
    </row>
    <row r="23" spans="1:75" s="18" customFormat="1" ht="54" customHeight="1">
      <c r="A23" s="233">
        <v>16</v>
      </c>
      <c r="B23" s="141" t="s">
        <v>1636</v>
      </c>
      <c r="C23" s="234">
        <f>IF(ISERROR(VLOOKUP(B23,'KAYIT LİSTESİ'!$B$4:$H$1164,2,0)),"",(VLOOKUP(B23,'KAYIT LİSTESİ'!$B$4:$H$1164,2,0)))</f>
        <v>859</v>
      </c>
      <c r="D23" s="235">
        <f>IF(ISERROR(VLOOKUP(B23,'KAYIT LİSTESİ'!$B$4:$H$1164,4,0)),"",(VLOOKUP(B23,'KAYIT LİSTESİ'!$B$4:$H$1164,4,0)))</f>
        <v>34012</v>
      </c>
      <c r="E23" s="236" t="str">
        <f>IF(ISERROR(VLOOKUP(B23,'KAYIT LİSTESİ'!$B$4:$H$1164,5,0)),"",(VLOOKUP(B23,'KAYIT LİSTESİ'!$B$4:$H$1164,5,0)))</f>
        <v>BUĞRAHAN ŞAHİN</v>
      </c>
      <c r="F23" s="236" t="str">
        <f>IF(ISERROR(VLOOKUP(B23,'KAYIT LİSTESİ'!$B$4:$H$1164,6,0)),"",(VLOOKUP(B23,'KAYIT LİSTESİ'!$B$4:$H$1164,6,0)))</f>
        <v>İSTANBUL-BOĞAZİÇİ ÜNİVERSİTESİ</v>
      </c>
      <c r="G23" s="224"/>
      <c r="H23" s="224"/>
      <c r="I23" s="224"/>
      <c r="J23" s="225"/>
      <c r="K23" s="226"/>
      <c r="L23" s="226"/>
      <c r="M23" s="224"/>
      <c r="N23" s="227"/>
      <c r="O23" s="224"/>
      <c r="P23" s="226"/>
      <c r="Q23" s="226"/>
      <c r="R23" s="226"/>
      <c r="S23" s="224"/>
      <c r="T23" s="224"/>
      <c r="U23" s="224"/>
      <c r="V23" s="226"/>
      <c r="W23" s="226"/>
      <c r="X23" s="226"/>
      <c r="Y23" s="224"/>
      <c r="Z23" s="224"/>
      <c r="AA23" s="224"/>
      <c r="AB23" s="226"/>
      <c r="AC23" s="226"/>
      <c r="AD23" s="226"/>
      <c r="AE23" s="224"/>
      <c r="AF23" s="224"/>
      <c r="AG23" s="224"/>
      <c r="AH23" s="226"/>
      <c r="AI23" s="226"/>
      <c r="AJ23" s="226"/>
      <c r="AK23" s="224"/>
      <c r="AL23" s="224"/>
      <c r="AM23" s="224"/>
      <c r="AN23" s="226"/>
      <c r="AO23" s="226"/>
      <c r="AP23" s="226"/>
      <c r="AQ23" s="224"/>
      <c r="AR23" s="224"/>
      <c r="AS23" s="224"/>
      <c r="AT23" s="226"/>
      <c r="AU23" s="228"/>
      <c r="AV23" s="228"/>
      <c r="AW23" s="229"/>
      <c r="AX23" s="229"/>
      <c r="AY23" s="229"/>
      <c r="AZ23" s="228"/>
      <c r="BA23" s="228"/>
      <c r="BB23" s="228"/>
      <c r="BC23" s="229"/>
      <c r="BD23" s="229"/>
      <c r="BE23" s="229"/>
      <c r="BF23" s="228"/>
      <c r="BG23" s="228"/>
      <c r="BH23" s="228"/>
      <c r="BI23" s="229"/>
      <c r="BJ23" s="229"/>
      <c r="BK23" s="229"/>
      <c r="BL23" s="228"/>
      <c r="BM23" s="228"/>
      <c r="BN23" s="228"/>
      <c r="BO23" s="174"/>
      <c r="BP23" s="211"/>
      <c r="BQ23" s="58"/>
      <c r="BV23" s="196"/>
      <c r="BW23" s="194"/>
    </row>
    <row r="24" spans="1:75" s="18" customFormat="1" ht="54" customHeight="1">
      <c r="A24" s="233">
        <v>17</v>
      </c>
      <c r="B24" s="141" t="s">
        <v>1637</v>
      </c>
      <c r="C24" s="234">
        <f>IF(ISERROR(VLOOKUP(B24,'KAYIT LİSTESİ'!$B$4:$H$1164,2,0)),"",(VLOOKUP(B24,'KAYIT LİSTESİ'!$B$4:$H$1164,2,0)))</f>
        <v>884</v>
      </c>
      <c r="D24" s="235" t="str">
        <f>IF(ISERROR(VLOOKUP(B24,'KAYIT LİSTESİ'!$B$4:$H$1164,4,0)),"",(VLOOKUP(B24,'KAYIT LİSTESİ'!$B$4:$H$1164,4,0)))</f>
        <v>28.02.1995</v>
      </c>
      <c r="E24" s="236" t="str">
        <f>IF(ISERROR(VLOOKUP(B24,'KAYIT LİSTESİ'!$B$4:$H$1164,5,0)),"",(VLOOKUP(B24,'KAYIT LİSTESİ'!$B$4:$H$1164,5,0)))</f>
        <v>YUSUF KARAPINAR</v>
      </c>
      <c r="F24" s="236" t="str">
        <f>IF(ISERROR(VLOOKUP(B24,'KAYIT LİSTESİ'!$B$4:$H$1164,6,0)),"",(VLOOKUP(B24,'KAYIT LİSTESİ'!$B$4:$H$1164,6,0)))</f>
        <v>ESKİŞEHİR-ANADOLU ÜNİVERSİTESİ</v>
      </c>
      <c r="G24" s="224"/>
      <c r="H24" s="224"/>
      <c r="I24" s="224"/>
      <c r="J24" s="225"/>
      <c r="K24" s="226"/>
      <c r="L24" s="226"/>
      <c r="M24" s="224"/>
      <c r="N24" s="227"/>
      <c r="O24" s="224"/>
      <c r="P24" s="226"/>
      <c r="Q24" s="226"/>
      <c r="R24" s="226"/>
      <c r="S24" s="224"/>
      <c r="T24" s="224"/>
      <c r="U24" s="224"/>
      <c r="V24" s="226"/>
      <c r="W24" s="226"/>
      <c r="X24" s="226"/>
      <c r="Y24" s="224"/>
      <c r="Z24" s="224"/>
      <c r="AA24" s="224"/>
      <c r="AB24" s="226"/>
      <c r="AC24" s="226"/>
      <c r="AD24" s="226"/>
      <c r="AE24" s="224"/>
      <c r="AF24" s="224"/>
      <c r="AG24" s="224"/>
      <c r="AH24" s="226"/>
      <c r="AI24" s="226"/>
      <c r="AJ24" s="226"/>
      <c r="AK24" s="224"/>
      <c r="AL24" s="224"/>
      <c r="AM24" s="224"/>
      <c r="AN24" s="226"/>
      <c r="AO24" s="226"/>
      <c r="AP24" s="226"/>
      <c r="AQ24" s="224"/>
      <c r="AR24" s="224"/>
      <c r="AS24" s="224"/>
      <c r="AT24" s="226"/>
      <c r="AU24" s="228"/>
      <c r="AV24" s="228"/>
      <c r="AW24" s="229"/>
      <c r="AX24" s="229"/>
      <c r="AY24" s="229"/>
      <c r="AZ24" s="228"/>
      <c r="BA24" s="228"/>
      <c r="BB24" s="228"/>
      <c r="BC24" s="229"/>
      <c r="BD24" s="229"/>
      <c r="BE24" s="229"/>
      <c r="BF24" s="228"/>
      <c r="BG24" s="228"/>
      <c r="BH24" s="228"/>
      <c r="BI24" s="229"/>
      <c r="BJ24" s="229"/>
      <c r="BK24" s="229"/>
      <c r="BL24" s="228"/>
      <c r="BM24" s="228"/>
      <c r="BN24" s="228"/>
      <c r="BO24" s="174"/>
      <c r="BP24" s="211"/>
      <c r="BQ24" s="58"/>
      <c r="BV24" s="196"/>
      <c r="BW24" s="194"/>
    </row>
    <row r="25" spans="1:75" s="18" customFormat="1" ht="54" customHeight="1">
      <c r="A25" s="233">
        <v>18</v>
      </c>
      <c r="B25" s="141" t="s">
        <v>1638</v>
      </c>
      <c r="C25" s="234">
        <f>IF(ISERROR(VLOOKUP(B25,'KAYIT LİSTESİ'!$B$4:$H$1164,2,0)),"",(VLOOKUP(B25,'KAYIT LİSTESİ'!$B$4:$H$1164,2,0)))</f>
        <v>503</v>
      </c>
      <c r="D25" s="235">
        <f>IF(ISERROR(VLOOKUP(B25,'KAYIT LİSTESİ'!$B$4:$H$1164,4,0)),"",(VLOOKUP(B25,'KAYIT LİSTESİ'!$B$4:$H$1164,4,0)))</f>
        <v>35167</v>
      </c>
      <c r="E25" s="236" t="str">
        <f>IF(ISERROR(VLOOKUP(B25,'KAYIT LİSTESİ'!$B$4:$H$1164,5,0)),"",(VLOOKUP(B25,'KAYIT LİSTESİ'!$B$4:$H$1164,5,0)))</f>
        <v>FATİH KOCA</v>
      </c>
      <c r="F25" s="236" t="str">
        <f>IF(ISERROR(VLOOKUP(B25,'KAYIT LİSTESİ'!$B$4:$H$1164,6,0)),"",(VLOOKUP(B25,'KAYIT LİSTESİ'!$B$4:$H$1164,6,0)))</f>
        <v>İSTANBUL-MARMARA ÜNİVERSİTESİ</v>
      </c>
      <c r="G25" s="224"/>
      <c r="H25" s="224"/>
      <c r="I25" s="224"/>
      <c r="J25" s="225"/>
      <c r="K25" s="226"/>
      <c r="L25" s="226"/>
      <c r="M25" s="224"/>
      <c r="N25" s="227"/>
      <c r="O25" s="224"/>
      <c r="P25" s="226"/>
      <c r="Q25" s="226"/>
      <c r="R25" s="226"/>
      <c r="S25" s="224"/>
      <c r="T25" s="224"/>
      <c r="U25" s="224"/>
      <c r="V25" s="226"/>
      <c r="W25" s="226"/>
      <c r="X25" s="226"/>
      <c r="Y25" s="224"/>
      <c r="Z25" s="224"/>
      <c r="AA25" s="224"/>
      <c r="AB25" s="226"/>
      <c r="AC25" s="226"/>
      <c r="AD25" s="226"/>
      <c r="AE25" s="224"/>
      <c r="AF25" s="224"/>
      <c r="AG25" s="224"/>
      <c r="AH25" s="226"/>
      <c r="AI25" s="226"/>
      <c r="AJ25" s="226"/>
      <c r="AK25" s="224"/>
      <c r="AL25" s="224"/>
      <c r="AM25" s="224"/>
      <c r="AN25" s="226"/>
      <c r="AO25" s="226"/>
      <c r="AP25" s="226"/>
      <c r="AQ25" s="224"/>
      <c r="AR25" s="224"/>
      <c r="AS25" s="224"/>
      <c r="AT25" s="226"/>
      <c r="AU25" s="228"/>
      <c r="AV25" s="228"/>
      <c r="AW25" s="229"/>
      <c r="AX25" s="229"/>
      <c r="AY25" s="229"/>
      <c r="AZ25" s="228"/>
      <c r="BA25" s="228"/>
      <c r="BB25" s="228"/>
      <c r="BC25" s="229"/>
      <c r="BD25" s="229"/>
      <c r="BE25" s="229"/>
      <c r="BF25" s="228"/>
      <c r="BG25" s="228"/>
      <c r="BH25" s="228"/>
      <c r="BI25" s="229"/>
      <c r="BJ25" s="229"/>
      <c r="BK25" s="229"/>
      <c r="BL25" s="228"/>
      <c r="BM25" s="228"/>
      <c r="BN25" s="228"/>
      <c r="BO25" s="174"/>
      <c r="BP25" s="211"/>
      <c r="BQ25" s="58"/>
      <c r="BV25" s="196"/>
      <c r="BW25" s="194"/>
    </row>
    <row r="26" spans="1:75" s="18" customFormat="1" ht="54" customHeight="1">
      <c r="A26" s="233">
        <v>19</v>
      </c>
      <c r="B26" s="141" t="s">
        <v>1639</v>
      </c>
      <c r="C26" s="234">
        <f>IF(ISERROR(VLOOKUP(B26,'KAYIT LİSTESİ'!$B$4:$H$1164,2,0)),"",(VLOOKUP(B26,'KAYIT LİSTESİ'!$B$4:$H$1164,2,0)))</f>
        <v>525</v>
      </c>
      <c r="D26" s="235">
        <f>IF(ISERROR(VLOOKUP(B26,'KAYIT LİSTESİ'!$B$4:$H$1164,4,0)),"",(VLOOKUP(B26,'KAYIT LİSTESİ'!$B$4:$H$1164,4,0)))</f>
        <v>32509</v>
      </c>
      <c r="E26" s="236" t="str">
        <f>IF(ISERROR(VLOOKUP(B26,'KAYIT LİSTESİ'!$B$4:$H$1164,5,0)),"",(VLOOKUP(B26,'KAYIT LİSTESİ'!$B$4:$H$1164,5,0)))</f>
        <v>BÜLENT ÖZDEMİR</v>
      </c>
      <c r="F26" s="236" t="str">
        <f>IF(ISERROR(VLOOKUP(B26,'KAYIT LİSTESİ'!$B$4:$H$1164,6,0)),"",(VLOOKUP(B26,'KAYIT LİSTESİ'!$B$4:$H$1164,6,0)))</f>
        <v>MUĞLA-SITKI KOÇMAN ÜNİVERSİTESİ</v>
      </c>
      <c r="G26" s="224"/>
      <c r="H26" s="224"/>
      <c r="I26" s="224"/>
      <c r="J26" s="225"/>
      <c r="K26" s="226"/>
      <c r="L26" s="226"/>
      <c r="M26" s="224"/>
      <c r="N26" s="227"/>
      <c r="O26" s="224"/>
      <c r="P26" s="226"/>
      <c r="Q26" s="226"/>
      <c r="R26" s="226"/>
      <c r="S26" s="224"/>
      <c r="T26" s="224"/>
      <c r="U26" s="224"/>
      <c r="V26" s="226"/>
      <c r="W26" s="226"/>
      <c r="X26" s="226"/>
      <c r="Y26" s="224"/>
      <c r="Z26" s="224"/>
      <c r="AA26" s="224"/>
      <c r="AB26" s="226"/>
      <c r="AC26" s="226"/>
      <c r="AD26" s="226"/>
      <c r="AE26" s="224"/>
      <c r="AF26" s="224"/>
      <c r="AG26" s="224"/>
      <c r="AH26" s="226"/>
      <c r="AI26" s="226"/>
      <c r="AJ26" s="226"/>
      <c r="AK26" s="224"/>
      <c r="AL26" s="224"/>
      <c r="AM26" s="224"/>
      <c r="AN26" s="226"/>
      <c r="AO26" s="226"/>
      <c r="AP26" s="226"/>
      <c r="AQ26" s="224"/>
      <c r="AR26" s="224"/>
      <c r="AS26" s="224"/>
      <c r="AT26" s="226"/>
      <c r="AU26" s="228"/>
      <c r="AV26" s="228"/>
      <c r="AW26" s="229"/>
      <c r="AX26" s="229"/>
      <c r="AY26" s="229"/>
      <c r="AZ26" s="228"/>
      <c r="BA26" s="228"/>
      <c r="BB26" s="228"/>
      <c r="BC26" s="229"/>
      <c r="BD26" s="229"/>
      <c r="BE26" s="229"/>
      <c r="BF26" s="228"/>
      <c r="BG26" s="228"/>
      <c r="BH26" s="228"/>
      <c r="BI26" s="229"/>
      <c r="BJ26" s="229"/>
      <c r="BK26" s="229"/>
      <c r="BL26" s="228"/>
      <c r="BM26" s="228"/>
      <c r="BN26" s="228"/>
      <c r="BO26" s="174"/>
      <c r="BP26" s="211"/>
      <c r="BQ26" s="58"/>
      <c r="BV26" s="196"/>
      <c r="BW26" s="194"/>
    </row>
    <row r="27" spans="1:75" s="18" customFormat="1" ht="54" customHeight="1">
      <c r="A27" s="233">
        <v>20</v>
      </c>
      <c r="B27" s="141" t="s">
        <v>1640</v>
      </c>
      <c r="C27" s="234">
        <f>IF(ISERROR(VLOOKUP(B27,'KAYIT LİSTESİ'!$B$4:$H$1164,2,0)),"",(VLOOKUP(B27,'KAYIT LİSTESİ'!$B$4:$H$1164,2,0)))</f>
        <v>719</v>
      </c>
      <c r="D27" s="235">
        <f>IF(ISERROR(VLOOKUP(B27,'KAYIT LİSTESİ'!$B$4:$H$1164,4,0)),"",(VLOOKUP(B27,'KAYIT LİSTESİ'!$B$4:$H$1164,4,0)))</f>
        <v>33726</v>
      </c>
      <c r="E27" s="236" t="str">
        <f>IF(ISERROR(VLOOKUP(B27,'KAYIT LİSTESİ'!$B$4:$H$1164,5,0)),"",(VLOOKUP(B27,'KAYIT LİSTESİ'!$B$4:$H$1164,5,0)))</f>
        <v>HÜSEYİN ORUÇSUR</v>
      </c>
      <c r="F27" s="236" t="str">
        <f>IF(ISERROR(VLOOKUP(B27,'KAYIT LİSTESİ'!$B$4:$H$1164,6,0)),"",(VLOOKUP(B27,'KAYIT LİSTESİ'!$B$4:$H$1164,6,0)))</f>
        <v>ANKARA-ANKARA ÜNİVERSİTESİ FERDİ</v>
      </c>
      <c r="G27" s="224"/>
      <c r="H27" s="224"/>
      <c r="I27" s="224"/>
      <c r="J27" s="225"/>
      <c r="K27" s="226"/>
      <c r="L27" s="226"/>
      <c r="M27" s="224"/>
      <c r="N27" s="227"/>
      <c r="O27" s="224"/>
      <c r="P27" s="226"/>
      <c r="Q27" s="226"/>
      <c r="R27" s="226"/>
      <c r="S27" s="224"/>
      <c r="T27" s="224"/>
      <c r="U27" s="224"/>
      <c r="V27" s="226"/>
      <c r="W27" s="226"/>
      <c r="X27" s="226"/>
      <c r="Y27" s="224"/>
      <c r="Z27" s="224"/>
      <c r="AA27" s="224"/>
      <c r="AB27" s="226"/>
      <c r="AC27" s="226"/>
      <c r="AD27" s="226"/>
      <c r="AE27" s="224"/>
      <c r="AF27" s="224"/>
      <c r="AG27" s="224"/>
      <c r="AH27" s="226"/>
      <c r="AI27" s="226"/>
      <c r="AJ27" s="226"/>
      <c r="AK27" s="224"/>
      <c r="AL27" s="224"/>
      <c r="AM27" s="224"/>
      <c r="AN27" s="226"/>
      <c r="AO27" s="226"/>
      <c r="AP27" s="226"/>
      <c r="AQ27" s="224"/>
      <c r="AR27" s="224"/>
      <c r="AS27" s="224"/>
      <c r="AT27" s="226"/>
      <c r="AU27" s="228"/>
      <c r="AV27" s="228"/>
      <c r="AW27" s="229"/>
      <c r="AX27" s="229"/>
      <c r="AY27" s="229"/>
      <c r="AZ27" s="228"/>
      <c r="BA27" s="228"/>
      <c r="BB27" s="228"/>
      <c r="BC27" s="229"/>
      <c r="BD27" s="229"/>
      <c r="BE27" s="229"/>
      <c r="BF27" s="228"/>
      <c r="BG27" s="228"/>
      <c r="BH27" s="228"/>
      <c r="BI27" s="229"/>
      <c r="BJ27" s="229"/>
      <c r="BK27" s="229"/>
      <c r="BL27" s="228"/>
      <c r="BM27" s="228"/>
      <c r="BN27" s="228"/>
      <c r="BO27" s="174"/>
      <c r="BP27" s="211"/>
      <c r="BQ27" s="58"/>
      <c r="BV27" s="196"/>
      <c r="BW27" s="194"/>
    </row>
    <row r="28" spans="1:75" s="18" customFormat="1" ht="54" customHeight="1">
      <c r="A28" s="233">
        <v>21</v>
      </c>
      <c r="B28" s="141" t="s">
        <v>1641</v>
      </c>
      <c r="C28" s="234">
        <f>IF(ISERROR(VLOOKUP(B28,'KAYIT LİSTESİ'!$B$4:$H$1164,2,0)),"",(VLOOKUP(B28,'KAYIT LİSTESİ'!$B$4:$H$1164,2,0)))</f>
        <v>1020</v>
      </c>
      <c r="D28" s="235" t="str">
        <f>IF(ISERROR(VLOOKUP(B28,'KAYIT LİSTESİ'!$B$4:$H$1164,4,0)),"",(VLOOKUP(B28,'KAYIT LİSTESİ'!$B$4:$H$1164,4,0)))</f>
        <v>27.09.1991</v>
      </c>
      <c r="E28" s="236" t="str">
        <f>IF(ISERROR(VLOOKUP(B28,'KAYIT LİSTESİ'!$B$4:$H$1164,5,0)),"",(VLOOKUP(B28,'KAYIT LİSTESİ'!$B$4:$H$1164,5,0)))</f>
        <v>İLKER AKKOYUN</v>
      </c>
      <c r="F28" s="236" t="str">
        <f>IF(ISERROR(VLOOKUP(B28,'KAYIT LİSTESİ'!$B$4:$H$1164,6,0)),"",(VLOOKUP(B28,'KAYIT LİSTESİ'!$B$4:$H$1164,6,0)))</f>
        <v>ESKİŞEHİR-ANADOLU ÜNİVERSİTESİ FERDİ</v>
      </c>
      <c r="G28" s="224"/>
      <c r="H28" s="224"/>
      <c r="I28" s="224"/>
      <c r="J28" s="225"/>
      <c r="K28" s="226"/>
      <c r="L28" s="226"/>
      <c r="M28" s="224"/>
      <c r="N28" s="227"/>
      <c r="O28" s="224"/>
      <c r="P28" s="226"/>
      <c r="Q28" s="226"/>
      <c r="R28" s="226"/>
      <c r="S28" s="224"/>
      <c r="T28" s="224"/>
      <c r="U28" s="224"/>
      <c r="V28" s="226"/>
      <c r="W28" s="226"/>
      <c r="X28" s="226"/>
      <c r="Y28" s="224"/>
      <c r="Z28" s="224"/>
      <c r="AA28" s="224"/>
      <c r="AB28" s="226"/>
      <c r="AC28" s="226"/>
      <c r="AD28" s="226"/>
      <c r="AE28" s="224"/>
      <c r="AF28" s="224"/>
      <c r="AG28" s="224"/>
      <c r="AH28" s="226"/>
      <c r="AI28" s="226"/>
      <c r="AJ28" s="226"/>
      <c r="AK28" s="224"/>
      <c r="AL28" s="224"/>
      <c r="AM28" s="224"/>
      <c r="AN28" s="226"/>
      <c r="AO28" s="226"/>
      <c r="AP28" s="226"/>
      <c r="AQ28" s="224"/>
      <c r="AR28" s="224"/>
      <c r="AS28" s="224"/>
      <c r="AT28" s="226"/>
      <c r="AU28" s="228"/>
      <c r="AV28" s="228"/>
      <c r="AW28" s="229"/>
      <c r="AX28" s="229"/>
      <c r="AY28" s="229"/>
      <c r="AZ28" s="228"/>
      <c r="BA28" s="228"/>
      <c r="BB28" s="228"/>
      <c r="BC28" s="229"/>
      <c r="BD28" s="229"/>
      <c r="BE28" s="229"/>
      <c r="BF28" s="228"/>
      <c r="BG28" s="228"/>
      <c r="BH28" s="228"/>
      <c r="BI28" s="229"/>
      <c r="BJ28" s="229"/>
      <c r="BK28" s="229"/>
      <c r="BL28" s="228"/>
      <c r="BM28" s="228"/>
      <c r="BN28" s="228"/>
      <c r="BO28" s="174"/>
      <c r="BP28" s="211"/>
      <c r="BQ28" s="58"/>
      <c r="BV28" s="196">
        <v>102</v>
      </c>
      <c r="BW28" s="194">
        <v>22</v>
      </c>
    </row>
    <row r="29" spans="1:75" s="18" customFormat="1" ht="54" customHeight="1">
      <c r="A29" s="233">
        <v>22</v>
      </c>
      <c r="B29" s="141" t="s">
        <v>1642</v>
      </c>
      <c r="C29" s="234" t="str">
        <f>IF(ISERROR(VLOOKUP(B29,'KAYIT LİSTESİ'!$B$4:$H$1164,2,0)),"",(VLOOKUP(B29,'KAYIT LİSTESİ'!$B$4:$H$1164,2,0)))</f>
        <v/>
      </c>
      <c r="D29" s="235" t="str">
        <f>IF(ISERROR(VLOOKUP(B29,'KAYIT LİSTESİ'!$B$4:$H$1164,4,0)),"",(VLOOKUP(B29,'KAYIT LİSTESİ'!$B$4:$H$1164,4,0)))</f>
        <v/>
      </c>
      <c r="E29" s="236" t="str">
        <f>IF(ISERROR(VLOOKUP(B29,'KAYIT LİSTESİ'!$B$4:$H$1164,5,0)),"",(VLOOKUP(B29,'KAYIT LİSTESİ'!$B$4:$H$1164,5,0)))</f>
        <v/>
      </c>
      <c r="F29" s="236" t="str">
        <f>IF(ISERROR(VLOOKUP(B29,'KAYIT LİSTESİ'!$B$4:$H$1164,6,0)),"",(VLOOKUP(B29,'KAYIT LİSTESİ'!$B$4:$H$1164,6,0)))</f>
        <v/>
      </c>
      <c r="G29" s="224"/>
      <c r="H29" s="224"/>
      <c r="I29" s="224"/>
      <c r="J29" s="225"/>
      <c r="K29" s="226"/>
      <c r="L29" s="226"/>
      <c r="M29" s="224"/>
      <c r="N29" s="227"/>
      <c r="O29" s="224"/>
      <c r="P29" s="226"/>
      <c r="Q29" s="226"/>
      <c r="R29" s="226"/>
      <c r="S29" s="224"/>
      <c r="T29" s="224"/>
      <c r="U29" s="224"/>
      <c r="V29" s="226"/>
      <c r="W29" s="226"/>
      <c r="X29" s="226"/>
      <c r="Y29" s="224"/>
      <c r="Z29" s="224"/>
      <c r="AA29" s="224"/>
      <c r="AB29" s="226"/>
      <c r="AC29" s="226"/>
      <c r="AD29" s="226"/>
      <c r="AE29" s="224"/>
      <c r="AF29" s="224"/>
      <c r="AG29" s="224"/>
      <c r="AH29" s="226"/>
      <c r="AI29" s="226"/>
      <c r="AJ29" s="226"/>
      <c r="AK29" s="224"/>
      <c r="AL29" s="224"/>
      <c r="AM29" s="224"/>
      <c r="AN29" s="226"/>
      <c r="AO29" s="226"/>
      <c r="AP29" s="226"/>
      <c r="AQ29" s="224"/>
      <c r="AR29" s="224"/>
      <c r="AS29" s="224"/>
      <c r="AT29" s="226"/>
      <c r="AU29" s="228"/>
      <c r="AV29" s="228"/>
      <c r="AW29" s="229"/>
      <c r="AX29" s="229"/>
      <c r="AY29" s="229"/>
      <c r="AZ29" s="228"/>
      <c r="BA29" s="228"/>
      <c r="BB29" s="228"/>
      <c r="BC29" s="229"/>
      <c r="BD29" s="229"/>
      <c r="BE29" s="229"/>
      <c r="BF29" s="228"/>
      <c r="BG29" s="228"/>
      <c r="BH29" s="228"/>
      <c r="BI29" s="229"/>
      <c r="BJ29" s="229"/>
      <c r="BK29" s="229"/>
      <c r="BL29" s="228"/>
      <c r="BM29" s="228"/>
      <c r="BN29" s="228"/>
      <c r="BO29" s="174"/>
      <c r="BP29" s="211"/>
      <c r="BQ29" s="58"/>
      <c r="BV29" s="196">
        <v>104</v>
      </c>
      <c r="BW29" s="194">
        <v>23</v>
      </c>
    </row>
    <row r="30" spans="1:75" s="18" customFormat="1" ht="54" customHeight="1">
      <c r="A30" s="233">
        <v>23</v>
      </c>
      <c r="B30" s="141" t="s">
        <v>1643</v>
      </c>
      <c r="C30" s="234" t="str">
        <f>IF(ISERROR(VLOOKUP(B30,'KAYIT LİSTESİ'!$B$4:$H$1164,2,0)),"",(VLOOKUP(B30,'KAYIT LİSTESİ'!$B$4:$H$1164,2,0)))</f>
        <v/>
      </c>
      <c r="D30" s="235" t="str">
        <f>IF(ISERROR(VLOOKUP(B30,'KAYIT LİSTESİ'!$B$4:$H$1164,4,0)),"",(VLOOKUP(B30,'KAYIT LİSTESİ'!$B$4:$H$1164,4,0)))</f>
        <v/>
      </c>
      <c r="E30" s="236" t="str">
        <f>IF(ISERROR(VLOOKUP(B30,'KAYIT LİSTESİ'!$B$4:$H$1164,5,0)),"",(VLOOKUP(B30,'KAYIT LİSTESİ'!$B$4:$H$1164,5,0)))</f>
        <v/>
      </c>
      <c r="F30" s="236" t="str">
        <f>IF(ISERROR(VLOOKUP(B30,'KAYIT LİSTESİ'!$B$4:$H$1164,6,0)),"",(VLOOKUP(B30,'KAYIT LİSTESİ'!$B$4:$H$1164,6,0)))</f>
        <v/>
      </c>
      <c r="G30" s="224"/>
      <c r="H30" s="224"/>
      <c r="I30" s="224"/>
      <c r="J30" s="225"/>
      <c r="K30" s="226"/>
      <c r="L30" s="226"/>
      <c r="M30" s="224"/>
      <c r="N30" s="227"/>
      <c r="O30" s="224"/>
      <c r="P30" s="226"/>
      <c r="Q30" s="226"/>
      <c r="R30" s="226"/>
      <c r="S30" s="224"/>
      <c r="T30" s="224"/>
      <c r="U30" s="224"/>
      <c r="V30" s="226"/>
      <c r="W30" s="226"/>
      <c r="X30" s="226"/>
      <c r="Y30" s="224"/>
      <c r="Z30" s="224"/>
      <c r="AA30" s="224"/>
      <c r="AB30" s="226"/>
      <c r="AC30" s="226"/>
      <c r="AD30" s="226"/>
      <c r="AE30" s="224"/>
      <c r="AF30" s="224"/>
      <c r="AG30" s="224"/>
      <c r="AH30" s="226"/>
      <c r="AI30" s="226"/>
      <c r="AJ30" s="226"/>
      <c r="AK30" s="224"/>
      <c r="AL30" s="224"/>
      <c r="AM30" s="224"/>
      <c r="AN30" s="226"/>
      <c r="AO30" s="226"/>
      <c r="AP30" s="226"/>
      <c r="AQ30" s="224"/>
      <c r="AR30" s="224"/>
      <c r="AS30" s="224"/>
      <c r="AT30" s="226"/>
      <c r="AU30" s="228"/>
      <c r="AV30" s="228"/>
      <c r="AW30" s="229"/>
      <c r="AX30" s="229"/>
      <c r="AY30" s="229"/>
      <c r="AZ30" s="228"/>
      <c r="BA30" s="228"/>
      <c r="BB30" s="228"/>
      <c r="BC30" s="229"/>
      <c r="BD30" s="229"/>
      <c r="BE30" s="229"/>
      <c r="BF30" s="228"/>
      <c r="BG30" s="228"/>
      <c r="BH30" s="228"/>
      <c r="BI30" s="229"/>
      <c r="BJ30" s="229"/>
      <c r="BK30" s="229"/>
      <c r="BL30" s="228"/>
      <c r="BM30" s="228"/>
      <c r="BN30" s="228"/>
      <c r="BO30" s="174"/>
      <c r="BP30" s="211"/>
      <c r="BQ30" s="58"/>
      <c r="BV30" s="196">
        <v>106</v>
      </c>
      <c r="BW30" s="194">
        <v>24</v>
      </c>
    </row>
    <row r="31" spans="1:75" s="18" customFormat="1" ht="54" customHeight="1">
      <c r="A31" s="233">
        <v>24</v>
      </c>
      <c r="B31" s="141" t="s">
        <v>1644</v>
      </c>
      <c r="C31" s="234" t="str">
        <f>IF(ISERROR(VLOOKUP(B31,'KAYIT LİSTESİ'!$B$4:$H$1164,2,0)),"",(VLOOKUP(B31,'KAYIT LİSTESİ'!$B$4:$H$1164,2,0)))</f>
        <v/>
      </c>
      <c r="D31" s="235" t="str">
        <f>IF(ISERROR(VLOOKUP(B31,'KAYIT LİSTESİ'!$B$4:$H$1164,4,0)),"",(VLOOKUP(B31,'KAYIT LİSTESİ'!$B$4:$H$1164,4,0)))</f>
        <v/>
      </c>
      <c r="E31" s="236" t="str">
        <f>IF(ISERROR(VLOOKUP(B31,'KAYIT LİSTESİ'!$B$4:$H$1164,5,0)),"",(VLOOKUP(B31,'KAYIT LİSTESİ'!$B$4:$H$1164,5,0)))</f>
        <v/>
      </c>
      <c r="F31" s="236" t="str">
        <f>IF(ISERROR(VLOOKUP(B31,'KAYIT LİSTESİ'!$B$4:$H$1164,6,0)),"",(VLOOKUP(B31,'KAYIT LİSTESİ'!$B$4:$H$1164,6,0)))</f>
        <v/>
      </c>
      <c r="G31" s="224"/>
      <c r="H31" s="224"/>
      <c r="I31" s="224"/>
      <c r="J31" s="225"/>
      <c r="K31" s="226"/>
      <c r="L31" s="226"/>
      <c r="M31" s="224"/>
      <c r="N31" s="227"/>
      <c r="O31" s="224"/>
      <c r="P31" s="226"/>
      <c r="Q31" s="226"/>
      <c r="R31" s="226"/>
      <c r="S31" s="224"/>
      <c r="T31" s="224"/>
      <c r="U31" s="224"/>
      <c r="V31" s="226"/>
      <c r="W31" s="226"/>
      <c r="X31" s="226"/>
      <c r="Y31" s="224"/>
      <c r="Z31" s="224"/>
      <c r="AA31" s="224"/>
      <c r="AB31" s="226"/>
      <c r="AC31" s="226"/>
      <c r="AD31" s="226"/>
      <c r="AE31" s="224"/>
      <c r="AF31" s="224"/>
      <c r="AG31" s="224"/>
      <c r="AH31" s="226"/>
      <c r="AI31" s="226"/>
      <c r="AJ31" s="226"/>
      <c r="AK31" s="224"/>
      <c r="AL31" s="224"/>
      <c r="AM31" s="224"/>
      <c r="AN31" s="226"/>
      <c r="AO31" s="226"/>
      <c r="AP31" s="226"/>
      <c r="AQ31" s="224"/>
      <c r="AR31" s="224"/>
      <c r="AS31" s="224"/>
      <c r="AT31" s="226"/>
      <c r="AU31" s="228"/>
      <c r="AV31" s="228"/>
      <c r="AW31" s="229"/>
      <c r="AX31" s="229"/>
      <c r="AY31" s="229"/>
      <c r="AZ31" s="228"/>
      <c r="BA31" s="228"/>
      <c r="BB31" s="228"/>
      <c r="BC31" s="229"/>
      <c r="BD31" s="229"/>
      <c r="BE31" s="229"/>
      <c r="BF31" s="228"/>
      <c r="BG31" s="228"/>
      <c r="BH31" s="228"/>
      <c r="BI31" s="229"/>
      <c r="BJ31" s="229"/>
      <c r="BK31" s="229"/>
      <c r="BL31" s="228"/>
      <c r="BM31" s="228"/>
      <c r="BN31" s="228"/>
      <c r="BO31" s="174"/>
      <c r="BP31" s="211"/>
      <c r="BQ31" s="58"/>
      <c r="BV31" s="196">
        <v>108</v>
      </c>
      <c r="BW31" s="194">
        <v>25</v>
      </c>
    </row>
    <row r="32" spans="1:75" s="18" customFormat="1" ht="54" customHeight="1">
      <c r="A32" s="233">
        <v>25</v>
      </c>
      <c r="B32" s="141" t="s">
        <v>1645</v>
      </c>
      <c r="C32" s="234" t="str">
        <f>IF(ISERROR(VLOOKUP(B32,'KAYIT LİSTESİ'!$B$4:$H$1164,2,0)),"",(VLOOKUP(B32,'KAYIT LİSTESİ'!$B$4:$H$1164,2,0)))</f>
        <v/>
      </c>
      <c r="D32" s="235" t="str">
        <f>IF(ISERROR(VLOOKUP(B32,'KAYIT LİSTESİ'!$B$4:$H$1164,4,0)),"",(VLOOKUP(B32,'KAYIT LİSTESİ'!$B$4:$H$1164,4,0)))</f>
        <v/>
      </c>
      <c r="E32" s="236" t="str">
        <f>IF(ISERROR(VLOOKUP(B32,'KAYIT LİSTESİ'!$B$4:$H$1164,5,0)),"",(VLOOKUP(B32,'KAYIT LİSTESİ'!$B$4:$H$1164,5,0)))</f>
        <v/>
      </c>
      <c r="F32" s="236" t="str">
        <f>IF(ISERROR(VLOOKUP(B32,'KAYIT LİSTESİ'!$B$4:$H$1164,6,0)),"",(VLOOKUP(B32,'KAYIT LİSTESİ'!$B$4:$H$1164,6,0)))</f>
        <v/>
      </c>
      <c r="G32" s="224"/>
      <c r="H32" s="224"/>
      <c r="I32" s="224"/>
      <c r="J32" s="225"/>
      <c r="K32" s="226"/>
      <c r="L32" s="226"/>
      <c r="M32" s="224"/>
      <c r="N32" s="227"/>
      <c r="O32" s="224"/>
      <c r="P32" s="226"/>
      <c r="Q32" s="226"/>
      <c r="R32" s="226"/>
      <c r="S32" s="224"/>
      <c r="T32" s="224"/>
      <c r="U32" s="224"/>
      <c r="V32" s="226"/>
      <c r="W32" s="226"/>
      <c r="X32" s="226"/>
      <c r="Y32" s="224"/>
      <c r="Z32" s="224"/>
      <c r="AA32" s="224"/>
      <c r="AB32" s="226"/>
      <c r="AC32" s="226"/>
      <c r="AD32" s="226"/>
      <c r="AE32" s="224"/>
      <c r="AF32" s="224"/>
      <c r="AG32" s="224"/>
      <c r="AH32" s="226"/>
      <c r="AI32" s="226"/>
      <c r="AJ32" s="226"/>
      <c r="AK32" s="224"/>
      <c r="AL32" s="224"/>
      <c r="AM32" s="224"/>
      <c r="AN32" s="226"/>
      <c r="AO32" s="226"/>
      <c r="AP32" s="226"/>
      <c r="AQ32" s="224"/>
      <c r="AR32" s="224"/>
      <c r="AS32" s="224"/>
      <c r="AT32" s="226"/>
      <c r="AU32" s="228"/>
      <c r="AV32" s="228"/>
      <c r="AW32" s="229"/>
      <c r="AX32" s="229"/>
      <c r="AY32" s="229"/>
      <c r="AZ32" s="228"/>
      <c r="BA32" s="228"/>
      <c r="BB32" s="228"/>
      <c r="BC32" s="229"/>
      <c r="BD32" s="229"/>
      <c r="BE32" s="229"/>
      <c r="BF32" s="228"/>
      <c r="BG32" s="228"/>
      <c r="BH32" s="228"/>
      <c r="BI32" s="229"/>
      <c r="BJ32" s="229"/>
      <c r="BK32" s="229"/>
      <c r="BL32" s="228"/>
      <c r="BM32" s="228"/>
      <c r="BN32" s="228"/>
      <c r="BO32" s="174"/>
      <c r="BP32" s="211"/>
      <c r="BQ32" s="58"/>
      <c r="BV32" s="196">
        <v>110</v>
      </c>
      <c r="BW32" s="194">
        <v>26</v>
      </c>
    </row>
    <row r="33" spans="1:75" s="18" customFormat="1" ht="54" customHeight="1">
      <c r="A33" s="233">
        <v>26</v>
      </c>
      <c r="B33" s="141" t="s">
        <v>1646</v>
      </c>
      <c r="C33" s="234" t="str">
        <f>IF(ISERROR(VLOOKUP(B33,'KAYIT LİSTESİ'!$B$4:$H$1164,2,0)),"",(VLOOKUP(B33,'KAYIT LİSTESİ'!$B$4:$H$1164,2,0)))</f>
        <v/>
      </c>
      <c r="D33" s="235" t="str">
        <f>IF(ISERROR(VLOOKUP(B33,'KAYIT LİSTESİ'!$B$4:$H$1164,4,0)),"",(VLOOKUP(B33,'KAYIT LİSTESİ'!$B$4:$H$1164,4,0)))</f>
        <v/>
      </c>
      <c r="E33" s="236" t="str">
        <f>IF(ISERROR(VLOOKUP(B33,'KAYIT LİSTESİ'!$B$4:$H$1164,5,0)),"",(VLOOKUP(B33,'KAYIT LİSTESİ'!$B$4:$H$1164,5,0)))</f>
        <v/>
      </c>
      <c r="F33" s="236" t="str">
        <f>IF(ISERROR(VLOOKUP(B33,'KAYIT LİSTESİ'!$B$4:$H$1164,6,0)),"",(VLOOKUP(B33,'KAYIT LİSTESİ'!$B$4:$H$1164,6,0)))</f>
        <v/>
      </c>
      <c r="G33" s="224"/>
      <c r="H33" s="224"/>
      <c r="I33" s="224"/>
      <c r="J33" s="225"/>
      <c r="K33" s="226"/>
      <c r="L33" s="226"/>
      <c r="M33" s="224"/>
      <c r="N33" s="227"/>
      <c r="O33" s="224"/>
      <c r="P33" s="226"/>
      <c r="Q33" s="226"/>
      <c r="R33" s="226"/>
      <c r="S33" s="224"/>
      <c r="T33" s="224"/>
      <c r="U33" s="224"/>
      <c r="V33" s="226"/>
      <c r="W33" s="226"/>
      <c r="X33" s="226"/>
      <c r="Y33" s="224"/>
      <c r="Z33" s="224"/>
      <c r="AA33" s="224"/>
      <c r="AB33" s="226"/>
      <c r="AC33" s="226"/>
      <c r="AD33" s="226"/>
      <c r="AE33" s="224"/>
      <c r="AF33" s="224"/>
      <c r="AG33" s="224"/>
      <c r="AH33" s="226"/>
      <c r="AI33" s="226"/>
      <c r="AJ33" s="226"/>
      <c r="AK33" s="224"/>
      <c r="AL33" s="224"/>
      <c r="AM33" s="224"/>
      <c r="AN33" s="226"/>
      <c r="AO33" s="226"/>
      <c r="AP33" s="226"/>
      <c r="AQ33" s="224"/>
      <c r="AR33" s="224"/>
      <c r="AS33" s="224"/>
      <c r="AT33" s="226"/>
      <c r="AU33" s="228"/>
      <c r="AV33" s="228"/>
      <c r="AW33" s="229"/>
      <c r="AX33" s="229"/>
      <c r="AY33" s="229"/>
      <c r="AZ33" s="228"/>
      <c r="BA33" s="228"/>
      <c r="BB33" s="228"/>
      <c r="BC33" s="229"/>
      <c r="BD33" s="229"/>
      <c r="BE33" s="229"/>
      <c r="BF33" s="228"/>
      <c r="BG33" s="228"/>
      <c r="BH33" s="228"/>
      <c r="BI33" s="229"/>
      <c r="BJ33" s="229"/>
      <c r="BK33" s="229"/>
      <c r="BL33" s="228"/>
      <c r="BM33" s="228"/>
      <c r="BN33" s="228"/>
      <c r="BO33" s="174"/>
      <c r="BP33" s="211"/>
      <c r="BQ33" s="58"/>
      <c r="BV33" s="196">
        <v>112</v>
      </c>
      <c r="BW33" s="194">
        <v>27</v>
      </c>
    </row>
    <row r="34" spans="1:75" ht="9" customHeight="1">
      <c r="E34" s="41"/>
      <c r="BV34" s="196">
        <v>123</v>
      </c>
      <c r="BW34" s="194">
        <v>33</v>
      </c>
    </row>
    <row r="35" spans="1:75" s="63" customFormat="1">
      <c r="A35" s="59" t="s">
        <v>22</v>
      </c>
      <c r="B35" s="59"/>
      <c r="C35" s="59"/>
      <c r="D35" s="60"/>
      <c r="E35" s="61"/>
      <c r="F35" s="62" t="s">
        <v>0</v>
      </c>
      <c r="J35" s="63" t="s">
        <v>1</v>
      </c>
      <c r="S35" s="63" t="s">
        <v>2</v>
      </c>
      <c r="AA35" s="63" t="s">
        <v>3</v>
      </c>
      <c r="AL35" s="63" t="s">
        <v>3</v>
      </c>
      <c r="BO35" s="64" t="s">
        <v>3</v>
      </c>
      <c r="BP35" s="62"/>
      <c r="BQ35" s="62"/>
      <c r="BV35" s="196">
        <v>124</v>
      </c>
      <c r="BW35" s="194">
        <v>34</v>
      </c>
    </row>
    <row r="36" spans="1:75" s="10" customFormat="1" ht="69.75" hidden="1" customHeight="1">
      <c r="A36" s="641" t="str">
        <f>('YARIŞMA BİLGİLERİ'!A2)</f>
        <v>Türkiye Üniversite Sporları Federasyonu
Ankara</v>
      </c>
      <c r="B36" s="641"/>
      <c r="C36" s="641"/>
      <c r="D36" s="641"/>
      <c r="E36" s="641"/>
      <c r="F36" s="641"/>
      <c r="G36" s="641"/>
      <c r="H36" s="641"/>
      <c r="I36" s="641"/>
      <c r="J36" s="641"/>
      <c r="K36" s="641"/>
      <c r="L36" s="641"/>
      <c r="M36" s="641"/>
      <c r="N36" s="641"/>
      <c r="O36" s="641"/>
      <c r="P36" s="641"/>
      <c r="Q36" s="641"/>
      <c r="R36" s="641"/>
      <c r="S36" s="641"/>
      <c r="T36" s="641"/>
      <c r="U36" s="641"/>
      <c r="V36" s="641"/>
      <c r="W36" s="641"/>
      <c r="X36" s="641"/>
      <c r="Y36" s="641"/>
      <c r="Z36" s="641"/>
      <c r="AA36" s="641"/>
      <c r="AB36" s="641"/>
      <c r="AC36" s="641"/>
      <c r="AD36" s="641"/>
      <c r="AE36" s="641"/>
      <c r="AF36" s="641"/>
      <c r="AG36" s="641"/>
      <c r="AH36" s="641"/>
      <c r="AI36" s="641"/>
      <c r="AJ36" s="641"/>
      <c r="AK36" s="641"/>
      <c r="AL36" s="641"/>
      <c r="AM36" s="641"/>
      <c r="AN36" s="641"/>
      <c r="AO36" s="641"/>
      <c r="AP36" s="641"/>
      <c r="AQ36" s="641"/>
      <c r="AR36" s="641"/>
      <c r="AS36" s="641"/>
      <c r="AT36" s="641"/>
      <c r="AU36" s="641"/>
      <c r="AV36" s="641"/>
      <c r="AW36" s="641"/>
      <c r="AX36" s="641"/>
      <c r="AY36" s="641"/>
      <c r="AZ36" s="641"/>
      <c r="BA36" s="641"/>
      <c r="BB36" s="641"/>
      <c r="BC36" s="641"/>
      <c r="BD36" s="641"/>
      <c r="BE36" s="641"/>
      <c r="BF36" s="641"/>
      <c r="BG36" s="641"/>
      <c r="BH36" s="641"/>
      <c r="BI36" s="641"/>
      <c r="BJ36" s="641"/>
      <c r="BK36" s="641"/>
      <c r="BL36" s="641"/>
      <c r="BM36" s="641"/>
      <c r="BN36" s="641"/>
      <c r="BO36" s="641"/>
      <c r="BP36" s="641"/>
      <c r="BQ36" s="641"/>
      <c r="BV36" s="196">
        <v>60</v>
      </c>
      <c r="BW36" s="194">
        <v>1</v>
      </c>
    </row>
    <row r="37" spans="1:75" s="10" customFormat="1" ht="36.75" hidden="1" customHeight="1">
      <c r="A37" s="642" t="str">
        <f>'YARIŞMA BİLGİLERİ'!F19</f>
        <v>Türkiye Üniversiteler Atletizm Şampiyonası</v>
      </c>
      <c r="B37" s="642"/>
      <c r="C37" s="642"/>
      <c r="D37" s="642"/>
      <c r="E37" s="642"/>
      <c r="F37" s="642"/>
      <c r="G37" s="642"/>
      <c r="H37" s="642"/>
      <c r="I37" s="642"/>
      <c r="J37" s="642"/>
      <c r="K37" s="642"/>
      <c r="L37" s="642"/>
      <c r="M37" s="642"/>
      <c r="N37" s="642"/>
      <c r="O37" s="642"/>
      <c r="P37" s="642"/>
      <c r="Q37" s="642"/>
      <c r="R37" s="642"/>
      <c r="S37" s="642"/>
      <c r="T37" s="642"/>
      <c r="U37" s="642"/>
      <c r="V37" s="642"/>
      <c r="W37" s="642"/>
      <c r="X37" s="642"/>
      <c r="Y37" s="642"/>
      <c r="Z37" s="642"/>
      <c r="AA37" s="642"/>
      <c r="AB37" s="642"/>
      <c r="AC37" s="642"/>
      <c r="AD37" s="642"/>
      <c r="AE37" s="642"/>
      <c r="AF37" s="642"/>
      <c r="AG37" s="642"/>
      <c r="AH37" s="642"/>
      <c r="AI37" s="642"/>
      <c r="AJ37" s="642"/>
      <c r="AK37" s="642"/>
      <c r="AL37" s="642"/>
      <c r="AM37" s="642"/>
      <c r="AN37" s="642"/>
      <c r="AO37" s="642"/>
      <c r="AP37" s="642"/>
      <c r="AQ37" s="642"/>
      <c r="AR37" s="642"/>
      <c r="AS37" s="642"/>
      <c r="AT37" s="642"/>
      <c r="AU37" s="642"/>
      <c r="AV37" s="642"/>
      <c r="AW37" s="642"/>
      <c r="AX37" s="642"/>
      <c r="AY37" s="642"/>
      <c r="AZ37" s="642"/>
      <c r="BA37" s="642"/>
      <c r="BB37" s="642"/>
      <c r="BC37" s="642"/>
      <c r="BD37" s="642"/>
      <c r="BE37" s="642"/>
      <c r="BF37" s="642"/>
      <c r="BG37" s="642"/>
      <c r="BH37" s="642"/>
      <c r="BI37" s="642"/>
      <c r="BJ37" s="642"/>
      <c r="BK37" s="642"/>
      <c r="BL37" s="642"/>
      <c r="BM37" s="642"/>
      <c r="BN37" s="642"/>
      <c r="BO37" s="642"/>
      <c r="BP37" s="642"/>
      <c r="BQ37" s="642"/>
      <c r="BV37" s="196">
        <v>62</v>
      </c>
      <c r="BW37" s="194">
        <v>2</v>
      </c>
    </row>
    <row r="38" spans="1:75" s="55" customFormat="1" ht="23.25" hidden="1" customHeight="1">
      <c r="A38" s="643" t="s">
        <v>100</v>
      </c>
      <c r="B38" s="643"/>
      <c r="C38" s="643"/>
      <c r="D38" s="643"/>
      <c r="E38" s="644" t="s">
        <v>557</v>
      </c>
      <c r="F38" s="644"/>
      <c r="G38" s="53"/>
      <c r="H38" s="53"/>
      <c r="I38" s="53"/>
      <c r="J38" s="53"/>
      <c r="K38" s="53"/>
      <c r="L38" s="53"/>
      <c r="M38" s="53"/>
      <c r="N38" s="53"/>
      <c r="O38" s="53"/>
      <c r="P38" s="53"/>
      <c r="Q38" s="53"/>
      <c r="R38" s="53"/>
      <c r="S38" s="53"/>
      <c r="T38" s="53"/>
      <c r="U38" s="645"/>
      <c r="V38" s="645"/>
      <c r="W38" s="645"/>
      <c r="X38" s="645"/>
      <c r="Y38" s="53"/>
      <c r="Z38" s="53"/>
      <c r="AA38" s="646" t="s">
        <v>514</v>
      </c>
      <c r="AB38" s="646"/>
      <c r="AC38" s="646"/>
      <c r="AD38" s="646"/>
      <c r="AE38" s="646"/>
      <c r="AF38" s="647" t="str">
        <f>AF3</f>
        <v>5,70-Ruhan IŞIM</v>
      </c>
      <c r="AG38" s="647"/>
      <c r="AH38" s="647"/>
      <c r="AI38" s="647"/>
      <c r="AJ38" s="647"/>
      <c r="AK38" s="647"/>
      <c r="AL38" s="647"/>
      <c r="AM38" s="647"/>
      <c r="AN38" s="647"/>
      <c r="AO38" s="647"/>
      <c r="AP38" s="647"/>
      <c r="AQ38" s="53"/>
      <c r="AR38" s="54"/>
      <c r="AS38" s="54"/>
      <c r="AT38" s="54"/>
      <c r="AU38" s="54"/>
      <c r="AV38" s="54"/>
      <c r="AW38" s="643" t="s">
        <v>554</v>
      </c>
      <c r="AX38" s="643"/>
      <c r="AY38" s="643"/>
      <c r="AZ38" s="643"/>
      <c r="BA38" s="643"/>
      <c r="BB38" s="643"/>
      <c r="BC38" s="648" t="str">
        <f>BC3</f>
        <v>4,86-ÜMİT SUNGUR</v>
      </c>
      <c r="BD38" s="648"/>
      <c r="BE38" s="648"/>
      <c r="BF38" s="648"/>
      <c r="BG38" s="648"/>
      <c r="BH38" s="648"/>
      <c r="BI38" s="648"/>
      <c r="BJ38" s="648"/>
      <c r="BK38" s="648"/>
      <c r="BL38" s="648"/>
      <c r="BM38" s="648"/>
      <c r="BN38" s="648"/>
      <c r="BO38" s="648"/>
      <c r="BP38" s="648"/>
      <c r="BQ38" s="648"/>
      <c r="BV38" s="196">
        <v>64</v>
      </c>
      <c r="BW38" s="194">
        <v>3</v>
      </c>
    </row>
    <row r="39" spans="1:75" s="55" customFormat="1" ht="23.25" hidden="1" customHeight="1">
      <c r="A39" s="649" t="s">
        <v>102</v>
      </c>
      <c r="B39" s="649"/>
      <c r="C39" s="649"/>
      <c r="D39" s="649"/>
      <c r="E39" s="650" t="str">
        <f>'YARIŞMA BİLGİLERİ'!F21</f>
        <v>Erkekler</v>
      </c>
      <c r="F39" s="650"/>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c r="AM39" s="56"/>
      <c r="AN39" s="56"/>
      <c r="AO39" s="56"/>
      <c r="AP39" s="56"/>
      <c r="AQ39" s="56"/>
      <c r="AR39" s="56"/>
      <c r="AS39" s="56"/>
      <c r="AT39" s="56"/>
      <c r="AU39" s="56"/>
      <c r="AV39" s="56"/>
      <c r="AW39" s="649" t="s">
        <v>98</v>
      </c>
      <c r="AX39" s="649"/>
      <c r="AY39" s="649"/>
      <c r="AZ39" s="649"/>
      <c r="BA39" s="649"/>
      <c r="BB39" s="649"/>
      <c r="BC39" s="651" t="str">
        <f>'YARIŞMA PROGRAMI'!B43</f>
        <v>11 Mayıs 2015 - 14.00</v>
      </c>
      <c r="BD39" s="651"/>
      <c r="BE39" s="651"/>
      <c r="BF39" s="651"/>
      <c r="BG39" s="651"/>
      <c r="BH39" s="651"/>
      <c r="BI39" s="651"/>
      <c r="BJ39" s="651"/>
      <c r="BK39" s="651"/>
      <c r="BL39" s="651"/>
      <c r="BM39" s="651"/>
      <c r="BN39" s="651"/>
      <c r="BO39" s="651"/>
      <c r="BP39" s="651"/>
      <c r="BQ39" s="651"/>
      <c r="BV39" s="196">
        <v>66</v>
      </c>
      <c r="BW39" s="194">
        <v>4</v>
      </c>
    </row>
    <row r="40" spans="1:75" s="10" customFormat="1" ht="30" hidden="1" customHeight="1">
      <c r="A40" s="47"/>
      <c r="B40" s="47"/>
      <c r="C40" s="47"/>
      <c r="D40" s="48"/>
      <c r="E40" s="49"/>
      <c r="F40" s="50"/>
      <c r="G40" s="51"/>
      <c r="H40" s="51"/>
      <c r="I40" s="51"/>
      <c r="J40" s="51"/>
      <c r="K40" s="47"/>
      <c r="L40" s="47"/>
      <c r="M40" s="47"/>
      <c r="N40" s="47"/>
      <c r="O40" s="47"/>
      <c r="P40" s="47"/>
      <c r="Q40" s="52"/>
      <c r="R40" s="52"/>
      <c r="S40" s="52"/>
      <c r="T40" s="52"/>
      <c r="U40" s="52"/>
      <c r="V40" s="52"/>
      <c r="W40" s="52"/>
      <c r="X40" s="52"/>
      <c r="Y40" s="52"/>
      <c r="Z40" s="52"/>
      <c r="AA40" s="52"/>
      <c r="AB40" s="52"/>
      <c r="AC40" s="52"/>
      <c r="AD40" s="52"/>
      <c r="AE40" s="52"/>
      <c r="AF40" s="52"/>
      <c r="AG40" s="52"/>
      <c r="AH40" s="52"/>
      <c r="AI40" s="52"/>
      <c r="AJ40" s="52"/>
      <c r="AK40" s="52"/>
      <c r="AL40" s="52"/>
      <c r="AM40" s="52"/>
      <c r="AN40" s="52"/>
      <c r="AO40" s="52"/>
      <c r="AP40" s="52"/>
      <c r="AQ40" s="52"/>
      <c r="AR40" s="52"/>
      <c r="AS40" s="52"/>
      <c r="AT40" s="52"/>
      <c r="AU40" s="52"/>
      <c r="AV40" s="52"/>
      <c r="AW40" s="52"/>
      <c r="AX40" s="52"/>
      <c r="AY40" s="52"/>
      <c r="AZ40" s="52"/>
      <c r="BA40" s="52"/>
      <c r="BB40" s="52"/>
      <c r="BC40" s="52"/>
      <c r="BD40" s="52"/>
      <c r="BE40" s="52"/>
      <c r="BF40" s="52"/>
      <c r="BG40" s="52"/>
      <c r="BH40" s="52"/>
      <c r="BI40" s="52"/>
      <c r="BJ40" s="52"/>
      <c r="BK40" s="52"/>
      <c r="BL40" s="52"/>
      <c r="BM40" s="52"/>
      <c r="BN40" s="52"/>
      <c r="BO40" s="652">
        <f ca="1">NOW()</f>
        <v>42135.868491666668</v>
      </c>
      <c r="BP40" s="652"/>
      <c r="BQ40" s="652"/>
      <c r="BV40" s="196">
        <v>68</v>
      </c>
      <c r="BW40" s="194">
        <v>5</v>
      </c>
    </row>
    <row r="41" spans="1:75" ht="22.5" hidden="1" customHeight="1">
      <c r="A41" s="653" t="s">
        <v>5</v>
      </c>
      <c r="B41" s="655"/>
      <c r="C41" s="653" t="s">
        <v>85</v>
      </c>
      <c r="D41" s="653" t="s">
        <v>20</v>
      </c>
      <c r="E41" s="653" t="s">
        <v>6</v>
      </c>
      <c r="F41" s="653" t="s">
        <v>505</v>
      </c>
      <c r="G41" s="656" t="s">
        <v>21</v>
      </c>
      <c r="H41" s="656"/>
      <c r="I41" s="656"/>
      <c r="J41" s="656"/>
      <c r="K41" s="656"/>
      <c r="L41" s="656"/>
      <c r="M41" s="656"/>
      <c r="N41" s="656"/>
      <c r="O41" s="656"/>
      <c r="P41" s="656"/>
      <c r="Q41" s="656"/>
      <c r="R41" s="656"/>
      <c r="S41" s="656"/>
      <c r="T41" s="656"/>
      <c r="U41" s="656"/>
      <c r="V41" s="656"/>
      <c r="W41" s="656"/>
      <c r="X41" s="656"/>
      <c r="Y41" s="656"/>
      <c r="Z41" s="656"/>
      <c r="AA41" s="656"/>
      <c r="AB41" s="656"/>
      <c r="AC41" s="656"/>
      <c r="AD41" s="656"/>
      <c r="AE41" s="656"/>
      <c r="AF41" s="656"/>
      <c r="AG41" s="656"/>
      <c r="AH41" s="656"/>
      <c r="AI41" s="656"/>
      <c r="AJ41" s="656"/>
      <c r="AK41" s="656"/>
      <c r="AL41" s="656"/>
      <c r="AM41" s="656"/>
      <c r="AN41" s="656"/>
      <c r="AO41" s="656"/>
      <c r="AP41" s="656"/>
      <c r="AQ41" s="656"/>
      <c r="AR41" s="656"/>
      <c r="AS41" s="656"/>
      <c r="AT41" s="656"/>
      <c r="AU41" s="656"/>
      <c r="AV41" s="656"/>
      <c r="AW41" s="656"/>
      <c r="AX41" s="656"/>
      <c r="AY41" s="656"/>
      <c r="AZ41" s="656"/>
      <c r="BA41" s="656"/>
      <c r="BB41" s="656"/>
      <c r="BC41" s="656"/>
      <c r="BD41" s="656"/>
      <c r="BE41" s="656"/>
      <c r="BF41" s="656"/>
      <c r="BG41" s="656"/>
      <c r="BH41" s="656"/>
      <c r="BI41" s="656"/>
      <c r="BJ41" s="656"/>
      <c r="BK41" s="656"/>
      <c r="BL41" s="656"/>
      <c r="BM41" s="656"/>
      <c r="BN41" s="656"/>
      <c r="BO41" s="657" t="s">
        <v>7</v>
      </c>
      <c r="BP41" s="658" t="s">
        <v>125</v>
      </c>
      <c r="BQ41" s="653" t="s">
        <v>8</v>
      </c>
      <c r="BV41" s="196">
        <v>70</v>
      </c>
      <c r="BW41" s="194">
        <v>6</v>
      </c>
    </row>
    <row r="42" spans="1:75" ht="54.75" hidden="1" customHeight="1">
      <c r="A42" s="654"/>
      <c r="B42" s="655"/>
      <c r="C42" s="654"/>
      <c r="D42" s="654"/>
      <c r="E42" s="654"/>
      <c r="F42" s="654"/>
      <c r="G42" s="659">
        <v>280</v>
      </c>
      <c r="H42" s="659"/>
      <c r="I42" s="659"/>
      <c r="J42" s="659">
        <v>290</v>
      </c>
      <c r="K42" s="659"/>
      <c r="L42" s="659"/>
      <c r="M42" s="659">
        <v>300</v>
      </c>
      <c r="N42" s="659"/>
      <c r="O42" s="659"/>
      <c r="P42" s="659">
        <v>310</v>
      </c>
      <c r="Q42" s="659"/>
      <c r="R42" s="659"/>
      <c r="S42" s="659">
        <v>320</v>
      </c>
      <c r="T42" s="659"/>
      <c r="U42" s="659"/>
      <c r="V42" s="659">
        <v>330</v>
      </c>
      <c r="W42" s="659"/>
      <c r="X42" s="659"/>
      <c r="Y42" s="659">
        <v>340</v>
      </c>
      <c r="Z42" s="659"/>
      <c r="AA42" s="659"/>
      <c r="AB42" s="659">
        <v>350</v>
      </c>
      <c r="AC42" s="659"/>
      <c r="AD42" s="659"/>
      <c r="AE42" s="659">
        <v>360</v>
      </c>
      <c r="AF42" s="659"/>
      <c r="AG42" s="659"/>
      <c r="AH42" s="659">
        <v>370</v>
      </c>
      <c r="AI42" s="659"/>
      <c r="AJ42" s="659"/>
      <c r="AK42" s="659">
        <v>380</v>
      </c>
      <c r="AL42" s="659"/>
      <c r="AM42" s="659"/>
      <c r="AN42" s="659">
        <v>390</v>
      </c>
      <c r="AO42" s="659"/>
      <c r="AP42" s="659"/>
      <c r="AQ42" s="659">
        <v>400</v>
      </c>
      <c r="AR42" s="659"/>
      <c r="AS42" s="659"/>
      <c r="AT42" s="659">
        <v>410</v>
      </c>
      <c r="AU42" s="659"/>
      <c r="AV42" s="659"/>
      <c r="AW42" s="659">
        <v>420</v>
      </c>
      <c r="AX42" s="659"/>
      <c r="AY42" s="659"/>
      <c r="AZ42" s="659">
        <v>430</v>
      </c>
      <c r="BA42" s="659"/>
      <c r="BB42" s="659"/>
      <c r="BC42" s="659">
        <v>440</v>
      </c>
      <c r="BD42" s="659"/>
      <c r="BE42" s="659"/>
      <c r="BF42" s="659">
        <v>450</v>
      </c>
      <c r="BG42" s="659"/>
      <c r="BH42" s="659"/>
      <c r="BI42" s="659">
        <v>460</v>
      </c>
      <c r="BJ42" s="659"/>
      <c r="BK42" s="659"/>
      <c r="BL42" s="659">
        <v>470</v>
      </c>
      <c r="BM42" s="659"/>
      <c r="BN42" s="659"/>
      <c r="BO42" s="657"/>
      <c r="BP42" s="658"/>
      <c r="BQ42" s="654"/>
      <c r="BV42" s="196">
        <v>72</v>
      </c>
      <c r="BW42" s="194">
        <v>7</v>
      </c>
    </row>
    <row r="43" spans="1:75" s="18" customFormat="1" ht="54" hidden="1" customHeight="1">
      <c r="A43" s="233">
        <v>1</v>
      </c>
      <c r="B43" s="141" t="s">
        <v>558</v>
      </c>
      <c r="C43" s="234" t="str">
        <f>IF(ISERROR(VLOOKUP(B43,'KAYIT LİSTESİ'!$B$4:$H$1164,2,0)),"",(VLOOKUP(B43,'KAYIT LİSTESİ'!$B$4:$H$1164,2,0)))</f>
        <v/>
      </c>
      <c r="D43" s="235" t="str">
        <f>IF(ISERROR(VLOOKUP(B43,'KAYIT LİSTESİ'!$B$4:$H$1164,4,0)),"",(VLOOKUP(B43,'KAYIT LİSTESİ'!$B$4:$H$1164,4,0)))</f>
        <v/>
      </c>
      <c r="E43" s="236" t="str">
        <f>IF(ISERROR(VLOOKUP(B43,'KAYIT LİSTESİ'!$B$4:$H$1164,5,0)),"",(VLOOKUP(B43,'KAYIT LİSTESİ'!$B$4:$H$1164,5,0)))</f>
        <v/>
      </c>
      <c r="F43" s="236" t="str">
        <f>IF(ISERROR(VLOOKUP(B43,'KAYIT LİSTESİ'!$B$4:$H$1164,6,0)),"",(VLOOKUP(B43,'KAYIT LİSTESİ'!$B$4:$H$1164,6,0)))</f>
        <v/>
      </c>
      <c r="G43" s="224"/>
      <c r="H43" s="224"/>
      <c r="I43" s="224"/>
      <c r="J43" s="225"/>
      <c r="K43" s="226"/>
      <c r="L43" s="226"/>
      <c r="M43" s="224"/>
      <c r="N43" s="227"/>
      <c r="O43" s="224"/>
      <c r="P43" s="226"/>
      <c r="Q43" s="226"/>
      <c r="R43" s="226"/>
      <c r="S43" s="224"/>
      <c r="T43" s="224"/>
      <c r="U43" s="224"/>
      <c r="V43" s="226"/>
      <c r="W43" s="226"/>
      <c r="X43" s="226"/>
      <c r="Y43" s="224"/>
      <c r="Z43" s="224"/>
      <c r="AA43" s="224"/>
      <c r="AB43" s="226"/>
      <c r="AC43" s="226"/>
      <c r="AD43" s="226"/>
      <c r="AE43" s="224"/>
      <c r="AF43" s="224"/>
      <c r="AG43" s="224"/>
      <c r="AH43" s="226"/>
      <c r="AI43" s="226"/>
      <c r="AJ43" s="226"/>
      <c r="AK43" s="224"/>
      <c r="AL43" s="224"/>
      <c r="AM43" s="224"/>
      <c r="AN43" s="226"/>
      <c r="AO43" s="226"/>
      <c r="AP43" s="226"/>
      <c r="AQ43" s="224"/>
      <c r="AR43" s="224"/>
      <c r="AS43" s="224"/>
      <c r="AT43" s="226"/>
      <c r="AU43" s="228"/>
      <c r="AV43" s="228"/>
      <c r="AW43" s="224"/>
      <c r="AX43" s="224"/>
      <c r="AY43" s="224"/>
      <c r="AZ43" s="226"/>
      <c r="BA43" s="226"/>
      <c r="BB43" s="226"/>
      <c r="BC43" s="224"/>
      <c r="BD43" s="229"/>
      <c r="BE43" s="229"/>
      <c r="BF43" s="226"/>
      <c r="BG43" s="228"/>
      <c r="BH43" s="228"/>
      <c r="BI43" s="224"/>
      <c r="BJ43" s="229"/>
      <c r="BK43" s="229"/>
      <c r="BL43" s="226"/>
      <c r="BM43" s="228"/>
      <c r="BN43" s="228"/>
      <c r="BO43" s="174"/>
      <c r="BP43" s="211"/>
      <c r="BQ43" s="58"/>
      <c r="BV43" s="196">
        <v>74</v>
      </c>
      <c r="BW43" s="194">
        <v>8</v>
      </c>
    </row>
    <row r="44" spans="1:75" s="18" customFormat="1" ht="54" hidden="1" customHeight="1">
      <c r="A44" s="233">
        <v>2</v>
      </c>
      <c r="B44" s="141" t="s">
        <v>559</v>
      </c>
      <c r="C44" s="234" t="str">
        <f>IF(ISERROR(VLOOKUP(B44,'KAYIT LİSTESİ'!$B$4:$H$1164,2,0)),"",(VLOOKUP(B44,'KAYIT LİSTESİ'!$B$4:$H$1164,2,0)))</f>
        <v/>
      </c>
      <c r="D44" s="235" t="str">
        <f>IF(ISERROR(VLOOKUP(B44,'KAYIT LİSTESİ'!$B$4:$H$1164,4,0)),"",(VLOOKUP(B44,'KAYIT LİSTESİ'!$B$4:$H$1164,4,0)))</f>
        <v/>
      </c>
      <c r="E44" s="236" t="str">
        <f>IF(ISERROR(VLOOKUP(B44,'KAYIT LİSTESİ'!$B$4:$H$1164,5,0)),"",(VLOOKUP(B44,'KAYIT LİSTESİ'!$B$4:$H$1164,5,0)))</f>
        <v/>
      </c>
      <c r="F44" s="236" t="str">
        <f>IF(ISERROR(VLOOKUP(B44,'KAYIT LİSTESİ'!$B$4:$H$1164,6,0)),"",(VLOOKUP(B44,'KAYIT LİSTESİ'!$B$4:$H$1164,6,0)))</f>
        <v/>
      </c>
      <c r="G44" s="224"/>
      <c r="H44" s="224"/>
      <c r="I44" s="224"/>
      <c r="J44" s="225"/>
      <c r="K44" s="226"/>
      <c r="L44" s="226"/>
      <c r="M44" s="224"/>
      <c r="N44" s="227"/>
      <c r="O44" s="224"/>
      <c r="P44" s="226"/>
      <c r="Q44" s="226"/>
      <c r="R44" s="226"/>
      <c r="S44" s="224"/>
      <c r="T44" s="224"/>
      <c r="U44" s="224"/>
      <c r="V44" s="226"/>
      <c r="W44" s="226"/>
      <c r="X44" s="226"/>
      <c r="Y44" s="224"/>
      <c r="Z44" s="224"/>
      <c r="AA44" s="224"/>
      <c r="AB44" s="226"/>
      <c r="AC44" s="226"/>
      <c r="AD44" s="226"/>
      <c r="AE44" s="224"/>
      <c r="AF44" s="224"/>
      <c r="AG44" s="224"/>
      <c r="AH44" s="226"/>
      <c r="AI44" s="226"/>
      <c r="AJ44" s="226"/>
      <c r="AK44" s="224"/>
      <c r="AL44" s="224"/>
      <c r="AM44" s="224"/>
      <c r="AN44" s="226"/>
      <c r="AO44" s="226"/>
      <c r="AP44" s="226"/>
      <c r="AQ44" s="224"/>
      <c r="AR44" s="224"/>
      <c r="AS44" s="224"/>
      <c r="AT44" s="226"/>
      <c r="AU44" s="228"/>
      <c r="AV44" s="228"/>
      <c r="AW44" s="224"/>
      <c r="AX44" s="224"/>
      <c r="AY44" s="224"/>
      <c r="AZ44" s="226"/>
      <c r="BA44" s="226"/>
      <c r="BB44" s="226"/>
      <c r="BC44" s="224"/>
      <c r="BD44" s="229"/>
      <c r="BE44" s="229"/>
      <c r="BF44" s="226"/>
      <c r="BG44" s="228"/>
      <c r="BH44" s="228"/>
      <c r="BI44" s="224"/>
      <c r="BJ44" s="229"/>
      <c r="BK44" s="229"/>
      <c r="BL44" s="226"/>
      <c r="BM44" s="228"/>
      <c r="BN44" s="228"/>
      <c r="BO44" s="174"/>
      <c r="BP44" s="211"/>
      <c r="BQ44" s="58"/>
      <c r="BV44" s="196">
        <v>76</v>
      </c>
      <c r="BW44" s="194">
        <v>9</v>
      </c>
    </row>
    <row r="45" spans="1:75" s="18" customFormat="1" ht="54" hidden="1" customHeight="1">
      <c r="A45" s="233">
        <v>3</v>
      </c>
      <c r="B45" s="141" t="s">
        <v>560</v>
      </c>
      <c r="C45" s="234" t="str">
        <f>IF(ISERROR(VLOOKUP(B45,'KAYIT LİSTESİ'!$B$4:$H$1164,2,0)),"",(VLOOKUP(B45,'KAYIT LİSTESİ'!$B$4:$H$1164,2,0)))</f>
        <v/>
      </c>
      <c r="D45" s="235" t="str">
        <f>IF(ISERROR(VLOOKUP(B45,'KAYIT LİSTESİ'!$B$4:$H$1164,4,0)),"",(VLOOKUP(B45,'KAYIT LİSTESİ'!$B$4:$H$1164,4,0)))</f>
        <v/>
      </c>
      <c r="E45" s="236" t="str">
        <f>IF(ISERROR(VLOOKUP(B45,'KAYIT LİSTESİ'!$B$4:$H$1164,5,0)),"",(VLOOKUP(B45,'KAYIT LİSTESİ'!$B$4:$H$1164,5,0)))</f>
        <v/>
      </c>
      <c r="F45" s="236" t="str">
        <f>IF(ISERROR(VLOOKUP(B45,'KAYIT LİSTESİ'!$B$4:$H$1164,6,0)),"",(VLOOKUP(B45,'KAYIT LİSTESİ'!$B$4:$H$1164,6,0)))</f>
        <v/>
      </c>
      <c r="G45" s="224"/>
      <c r="H45" s="224"/>
      <c r="I45" s="224"/>
      <c r="J45" s="225"/>
      <c r="K45" s="226"/>
      <c r="L45" s="226"/>
      <c r="M45" s="224"/>
      <c r="N45" s="227"/>
      <c r="O45" s="224"/>
      <c r="P45" s="226"/>
      <c r="Q45" s="226"/>
      <c r="R45" s="226"/>
      <c r="S45" s="224"/>
      <c r="T45" s="224"/>
      <c r="U45" s="224"/>
      <c r="V45" s="226"/>
      <c r="W45" s="226"/>
      <c r="X45" s="226"/>
      <c r="Y45" s="224"/>
      <c r="Z45" s="224"/>
      <c r="AA45" s="224"/>
      <c r="AB45" s="226"/>
      <c r="AC45" s="226"/>
      <c r="AD45" s="226"/>
      <c r="AE45" s="224"/>
      <c r="AF45" s="224"/>
      <c r="AG45" s="224"/>
      <c r="AH45" s="226"/>
      <c r="AI45" s="226"/>
      <c r="AJ45" s="226"/>
      <c r="AK45" s="224"/>
      <c r="AL45" s="224"/>
      <c r="AM45" s="224"/>
      <c r="AN45" s="226"/>
      <c r="AO45" s="226"/>
      <c r="AP45" s="226"/>
      <c r="AQ45" s="224"/>
      <c r="AR45" s="224"/>
      <c r="AS45" s="224"/>
      <c r="AT45" s="226"/>
      <c r="AU45" s="228"/>
      <c r="AV45" s="228"/>
      <c r="AW45" s="229"/>
      <c r="AX45" s="229"/>
      <c r="AY45" s="229"/>
      <c r="AZ45" s="228"/>
      <c r="BA45" s="228"/>
      <c r="BB45" s="228"/>
      <c r="BC45" s="229"/>
      <c r="BD45" s="229"/>
      <c r="BE45" s="229"/>
      <c r="BF45" s="228"/>
      <c r="BG45" s="228"/>
      <c r="BH45" s="228"/>
      <c r="BI45" s="229"/>
      <c r="BJ45" s="229"/>
      <c r="BK45" s="229"/>
      <c r="BL45" s="228"/>
      <c r="BM45" s="228"/>
      <c r="BN45" s="228"/>
      <c r="BO45" s="174"/>
      <c r="BP45" s="211"/>
      <c r="BQ45" s="58"/>
      <c r="BV45" s="196">
        <v>78</v>
      </c>
      <c r="BW45" s="194">
        <v>10</v>
      </c>
    </row>
    <row r="46" spans="1:75" s="18" customFormat="1" ht="54" hidden="1" customHeight="1">
      <c r="A46" s="233">
        <v>4</v>
      </c>
      <c r="B46" s="141" t="s">
        <v>561</v>
      </c>
      <c r="C46" s="234" t="str">
        <f>IF(ISERROR(VLOOKUP(B46,'KAYIT LİSTESİ'!$B$4:$H$1164,2,0)),"",(VLOOKUP(B46,'KAYIT LİSTESİ'!$B$4:$H$1164,2,0)))</f>
        <v/>
      </c>
      <c r="D46" s="235" t="str">
        <f>IF(ISERROR(VLOOKUP(B46,'KAYIT LİSTESİ'!$B$4:$H$1164,4,0)),"",(VLOOKUP(B46,'KAYIT LİSTESİ'!$B$4:$H$1164,4,0)))</f>
        <v/>
      </c>
      <c r="E46" s="236" t="str">
        <f>IF(ISERROR(VLOOKUP(B46,'KAYIT LİSTESİ'!$B$4:$H$1164,5,0)),"",(VLOOKUP(B46,'KAYIT LİSTESİ'!$B$4:$H$1164,5,0)))</f>
        <v/>
      </c>
      <c r="F46" s="236" t="str">
        <f>IF(ISERROR(VLOOKUP(B46,'KAYIT LİSTESİ'!$B$4:$H$1164,6,0)),"",(VLOOKUP(B46,'KAYIT LİSTESİ'!$B$4:$H$1164,6,0)))</f>
        <v/>
      </c>
      <c r="G46" s="224"/>
      <c r="H46" s="224"/>
      <c r="I46" s="224"/>
      <c r="J46" s="225"/>
      <c r="K46" s="226"/>
      <c r="L46" s="226"/>
      <c r="M46" s="224"/>
      <c r="N46" s="227"/>
      <c r="O46" s="224"/>
      <c r="P46" s="226"/>
      <c r="Q46" s="226"/>
      <c r="R46" s="226"/>
      <c r="S46" s="224"/>
      <c r="T46" s="224"/>
      <c r="U46" s="224"/>
      <c r="V46" s="226"/>
      <c r="W46" s="226"/>
      <c r="X46" s="226"/>
      <c r="Y46" s="224"/>
      <c r="Z46" s="224"/>
      <c r="AA46" s="224"/>
      <c r="AB46" s="226"/>
      <c r="AC46" s="226"/>
      <c r="AD46" s="226"/>
      <c r="AE46" s="224"/>
      <c r="AF46" s="224"/>
      <c r="AG46" s="224"/>
      <c r="AH46" s="226"/>
      <c r="AI46" s="226"/>
      <c r="AJ46" s="226"/>
      <c r="AK46" s="224"/>
      <c r="AL46" s="224"/>
      <c r="AM46" s="224"/>
      <c r="AN46" s="226"/>
      <c r="AO46" s="226"/>
      <c r="AP46" s="226"/>
      <c r="AQ46" s="224"/>
      <c r="AR46" s="224"/>
      <c r="AS46" s="224"/>
      <c r="AT46" s="226"/>
      <c r="AU46" s="228"/>
      <c r="AV46" s="228"/>
      <c r="AW46" s="224"/>
      <c r="AX46" s="224"/>
      <c r="AY46" s="224"/>
      <c r="AZ46" s="226"/>
      <c r="BA46" s="226"/>
      <c r="BB46" s="226"/>
      <c r="BC46" s="224"/>
      <c r="BD46" s="229"/>
      <c r="BE46" s="229"/>
      <c r="BF46" s="226"/>
      <c r="BG46" s="228"/>
      <c r="BH46" s="228"/>
      <c r="BI46" s="224"/>
      <c r="BJ46" s="229"/>
      <c r="BK46" s="229"/>
      <c r="BL46" s="226"/>
      <c r="BM46" s="228"/>
      <c r="BN46" s="228"/>
      <c r="BO46" s="174"/>
      <c r="BP46" s="211"/>
      <c r="BQ46" s="58"/>
      <c r="BV46" s="196">
        <v>80</v>
      </c>
      <c r="BW46" s="194">
        <v>11</v>
      </c>
    </row>
    <row r="47" spans="1:75" s="18" customFormat="1" ht="54" hidden="1" customHeight="1">
      <c r="A47" s="233">
        <v>5</v>
      </c>
      <c r="B47" s="141" t="s">
        <v>562</v>
      </c>
      <c r="C47" s="234" t="str">
        <f>IF(ISERROR(VLOOKUP(B47,'KAYIT LİSTESİ'!$B$4:$H$1164,2,0)),"",(VLOOKUP(B47,'KAYIT LİSTESİ'!$B$4:$H$1164,2,0)))</f>
        <v/>
      </c>
      <c r="D47" s="235" t="str">
        <f>IF(ISERROR(VLOOKUP(B47,'KAYIT LİSTESİ'!$B$4:$H$1164,4,0)),"",(VLOOKUP(B47,'KAYIT LİSTESİ'!$B$4:$H$1164,4,0)))</f>
        <v/>
      </c>
      <c r="E47" s="236" t="str">
        <f>IF(ISERROR(VLOOKUP(B47,'KAYIT LİSTESİ'!$B$4:$H$1164,5,0)),"",(VLOOKUP(B47,'KAYIT LİSTESİ'!$B$4:$H$1164,5,0)))</f>
        <v/>
      </c>
      <c r="F47" s="236" t="str">
        <f>IF(ISERROR(VLOOKUP(B47,'KAYIT LİSTESİ'!$B$4:$H$1164,6,0)),"",(VLOOKUP(B47,'KAYIT LİSTESİ'!$B$4:$H$1164,6,0)))</f>
        <v/>
      </c>
      <c r="G47" s="224"/>
      <c r="H47" s="224"/>
      <c r="I47" s="224"/>
      <c r="J47" s="225"/>
      <c r="K47" s="226"/>
      <c r="L47" s="226"/>
      <c r="M47" s="224"/>
      <c r="N47" s="227"/>
      <c r="O47" s="224"/>
      <c r="P47" s="226"/>
      <c r="Q47" s="226"/>
      <c r="R47" s="226"/>
      <c r="S47" s="224"/>
      <c r="T47" s="224"/>
      <c r="U47" s="224"/>
      <c r="V47" s="226"/>
      <c r="W47" s="226"/>
      <c r="X47" s="226"/>
      <c r="Y47" s="224"/>
      <c r="Z47" s="224"/>
      <c r="AA47" s="224"/>
      <c r="AB47" s="226"/>
      <c r="AC47" s="226"/>
      <c r="AD47" s="226"/>
      <c r="AE47" s="224"/>
      <c r="AF47" s="224"/>
      <c r="AG47" s="224"/>
      <c r="AH47" s="226"/>
      <c r="AI47" s="226"/>
      <c r="AJ47" s="226"/>
      <c r="AK47" s="224"/>
      <c r="AL47" s="224"/>
      <c r="AM47" s="224"/>
      <c r="AN47" s="226"/>
      <c r="AO47" s="226"/>
      <c r="AP47" s="226"/>
      <c r="AQ47" s="224"/>
      <c r="AR47" s="224"/>
      <c r="AS47" s="224"/>
      <c r="AT47" s="226"/>
      <c r="AU47" s="228"/>
      <c r="AV47" s="228"/>
      <c r="AW47" s="229"/>
      <c r="AX47" s="229"/>
      <c r="AY47" s="229"/>
      <c r="AZ47" s="228"/>
      <c r="BA47" s="228"/>
      <c r="BB47" s="228"/>
      <c r="BC47" s="229"/>
      <c r="BD47" s="229"/>
      <c r="BE47" s="229"/>
      <c r="BF47" s="228"/>
      <c r="BG47" s="228"/>
      <c r="BH47" s="228"/>
      <c r="BI47" s="229"/>
      <c r="BJ47" s="229"/>
      <c r="BK47" s="229"/>
      <c r="BL47" s="228"/>
      <c r="BM47" s="228"/>
      <c r="BN47" s="228"/>
      <c r="BO47" s="174"/>
      <c r="BP47" s="211"/>
      <c r="BQ47" s="58"/>
      <c r="BV47" s="196">
        <v>82</v>
      </c>
      <c r="BW47" s="194">
        <v>12</v>
      </c>
    </row>
    <row r="48" spans="1:75" s="18" customFormat="1" ht="54" hidden="1" customHeight="1">
      <c r="A48" s="233">
        <v>6</v>
      </c>
      <c r="B48" s="141" t="s">
        <v>563</v>
      </c>
      <c r="C48" s="234" t="str">
        <f>IF(ISERROR(VLOOKUP(B48,'KAYIT LİSTESİ'!$B$4:$H$1164,2,0)),"",(VLOOKUP(B48,'KAYIT LİSTESİ'!$B$4:$H$1164,2,0)))</f>
        <v/>
      </c>
      <c r="D48" s="235" t="str">
        <f>IF(ISERROR(VLOOKUP(B48,'KAYIT LİSTESİ'!$B$4:$H$1164,4,0)),"",(VLOOKUP(B48,'KAYIT LİSTESİ'!$B$4:$H$1164,4,0)))</f>
        <v/>
      </c>
      <c r="E48" s="236" t="str">
        <f>IF(ISERROR(VLOOKUP(B48,'KAYIT LİSTESİ'!$B$4:$H$1164,5,0)),"",(VLOOKUP(B48,'KAYIT LİSTESİ'!$B$4:$H$1164,5,0)))</f>
        <v/>
      </c>
      <c r="F48" s="236" t="str">
        <f>IF(ISERROR(VLOOKUP(B48,'KAYIT LİSTESİ'!$B$4:$H$1164,6,0)),"",(VLOOKUP(B48,'KAYIT LİSTESİ'!$B$4:$H$1164,6,0)))</f>
        <v/>
      </c>
      <c r="G48" s="224"/>
      <c r="H48" s="224"/>
      <c r="I48" s="224"/>
      <c r="J48" s="225"/>
      <c r="K48" s="226"/>
      <c r="L48" s="226"/>
      <c r="M48" s="224"/>
      <c r="N48" s="227"/>
      <c r="O48" s="224"/>
      <c r="P48" s="226"/>
      <c r="Q48" s="226"/>
      <c r="R48" s="226"/>
      <c r="S48" s="224"/>
      <c r="T48" s="224"/>
      <c r="U48" s="224"/>
      <c r="V48" s="226"/>
      <c r="W48" s="226"/>
      <c r="X48" s="226"/>
      <c r="Y48" s="224"/>
      <c r="Z48" s="224"/>
      <c r="AA48" s="224"/>
      <c r="AB48" s="226"/>
      <c r="AC48" s="226"/>
      <c r="AD48" s="226"/>
      <c r="AE48" s="224"/>
      <c r="AF48" s="224"/>
      <c r="AG48" s="224"/>
      <c r="AH48" s="226"/>
      <c r="AI48" s="226"/>
      <c r="AJ48" s="226"/>
      <c r="AK48" s="224"/>
      <c r="AL48" s="224"/>
      <c r="AM48" s="224"/>
      <c r="AN48" s="226"/>
      <c r="AO48" s="226"/>
      <c r="AP48" s="226"/>
      <c r="AQ48" s="224"/>
      <c r="AR48" s="224"/>
      <c r="AS48" s="224"/>
      <c r="AT48" s="226"/>
      <c r="AU48" s="228"/>
      <c r="AV48" s="228"/>
      <c r="AW48" s="229"/>
      <c r="AX48" s="229"/>
      <c r="AY48" s="229"/>
      <c r="AZ48" s="228"/>
      <c r="BA48" s="228"/>
      <c r="BB48" s="228"/>
      <c r="BC48" s="229"/>
      <c r="BD48" s="229"/>
      <c r="BE48" s="229"/>
      <c r="BF48" s="228"/>
      <c r="BG48" s="228"/>
      <c r="BH48" s="228"/>
      <c r="BI48" s="229"/>
      <c r="BJ48" s="229"/>
      <c r="BK48" s="229"/>
      <c r="BL48" s="228"/>
      <c r="BM48" s="228"/>
      <c r="BN48" s="228"/>
      <c r="BO48" s="174"/>
      <c r="BP48" s="211"/>
      <c r="BQ48" s="58"/>
      <c r="BV48" s="196">
        <v>84</v>
      </c>
      <c r="BW48" s="194">
        <v>13</v>
      </c>
    </row>
    <row r="49" spans="1:75" s="18" customFormat="1" ht="54" hidden="1" customHeight="1">
      <c r="A49" s="233">
        <v>7</v>
      </c>
      <c r="B49" s="141" t="s">
        <v>564</v>
      </c>
      <c r="C49" s="234" t="str">
        <f>IF(ISERROR(VLOOKUP(B49,'KAYIT LİSTESİ'!$B$4:$H$1164,2,0)),"",(VLOOKUP(B49,'KAYIT LİSTESİ'!$B$4:$H$1164,2,0)))</f>
        <v/>
      </c>
      <c r="D49" s="235" t="str">
        <f>IF(ISERROR(VLOOKUP(B49,'KAYIT LİSTESİ'!$B$4:$H$1164,4,0)),"",(VLOOKUP(B49,'KAYIT LİSTESİ'!$B$4:$H$1164,4,0)))</f>
        <v/>
      </c>
      <c r="E49" s="236" t="str">
        <f>IF(ISERROR(VLOOKUP(B49,'KAYIT LİSTESİ'!$B$4:$H$1164,5,0)),"",(VLOOKUP(B49,'KAYIT LİSTESİ'!$B$4:$H$1164,5,0)))</f>
        <v/>
      </c>
      <c r="F49" s="236" t="str">
        <f>IF(ISERROR(VLOOKUP(B49,'KAYIT LİSTESİ'!$B$4:$H$1164,6,0)),"",(VLOOKUP(B49,'KAYIT LİSTESİ'!$B$4:$H$1164,6,0)))</f>
        <v/>
      </c>
      <c r="G49" s="224"/>
      <c r="H49" s="224"/>
      <c r="I49" s="224"/>
      <c r="J49" s="225"/>
      <c r="K49" s="226"/>
      <c r="L49" s="226"/>
      <c r="M49" s="224"/>
      <c r="N49" s="227"/>
      <c r="O49" s="224"/>
      <c r="P49" s="226"/>
      <c r="Q49" s="226"/>
      <c r="R49" s="226"/>
      <c r="S49" s="224"/>
      <c r="T49" s="224"/>
      <c r="U49" s="224"/>
      <c r="V49" s="226"/>
      <c r="W49" s="226"/>
      <c r="X49" s="226"/>
      <c r="Y49" s="224"/>
      <c r="Z49" s="224"/>
      <c r="AA49" s="224"/>
      <c r="AB49" s="226"/>
      <c r="AC49" s="226"/>
      <c r="AD49" s="226"/>
      <c r="AE49" s="224"/>
      <c r="AF49" s="224"/>
      <c r="AG49" s="224"/>
      <c r="AH49" s="226"/>
      <c r="AI49" s="226"/>
      <c r="AJ49" s="226"/>
      <c r="AK49" s="224"/>
      <c r="AL49" s="224"/>
      <c r="AM49" s="224"/>
      <c r="AN49" s="226"/>
      <c r="AO49" s="226"/>
      <c r="AP49" s="226"/>
      <c r="AQ49" s="224"/>
      <c r="AR49" s="224"/>
      <c r="AS49" s="224"/>
      <c r="AT49" s="226"/>
      <c r="AU49" s="228"/>
      <c r="AV49" s="228"/>
      <c r="AW49" s="229"/>
      <c r="AX49" s="229"/>
      <c r="AY49" s="229"/>
      <c r="AZ49" s="228"/>
      <c r="BA49" s="228"/>
      <c r="BB49" s="228"/>
      <c r="BC49" s="229"/>
      <c r="BD49" s="229"/>
      <c r="BE49" s="229"/>
      <c r="BF49" s="228"/>
      <c r="BG49" s="228"/>
      <c r="BH49" s="228"/>
      <c r="BI49" s="229"/>
      <c r="BJ49" s="229"/>
      <c r="BK49" s="229"/>
      <c r="BL49" s="228"/>
      <c r="BM49" s="228"/>
      <c r="BN49" s="228"/>
      <c r="BO49" s="174"/>
      <c r="BP49" s="211"/>
      <c r="BQ49" s="58"/>
      <c r="BV49" s="196">
        <v>86</v>
      </c>
      <c r="BW49" s="194">
        <v>14</v>
      </c>
    </row>
    <row r="50" spans="1:75" s="18" customFormat="1" ht="54" hidden="1" customHeight="1">
      <c r="A50" s="233">
        <v>8</v>
      </c>
      <c r="B50" s="141" t="s">
        <v>565</v>
      </c>
      <c r="C50" s="234" t="str">
        <f>IF(ISERROR(VLOOKUP(B50,'KAYIT LİSTESİ'!$B$4:$H$1164,2,0)),"",(VLOOKUP(B50,'KAYIT LİSTESİ'!$B$4:$H$1164,2,0)))</f>
        <v/>
      </c>
      <c r="D50" s="235" t="str">
        <f>IF(ISERROR(VLOOKUP(B50,'KAYIT LİSTESİ'!$B$4:$H$1164,4,0)),"",(VLOOKUP(B50,'KAYIT LİSTESİ'!$B$4:$H$1164,4,0)))</f>
        <v/>
      </c>
      <c r="E50" s="236" t="str">
        <f>IF(ISERROR(VLOOKUP(B50,'KAYIT LİSTESİ'!$B$4:$H$1164,5,0)),"",(VLOOKUP(B50,'KAYIT LİSTESİ'!$B$4:$H$1164,5,0)))</f>
        <v/>
      </c>
      <c r="F50" s="236" t="str">
        <f>IF(ISERROR(VLOOKUP(B50,'KAYIT LİSTESİ'!$B$4:$H$1164,6,0)),"",(VLOOKUP(B50,'KAYIT LİSTESİ'!$B$4:$H$1164,6,0)))</f>
        <v/>
      </c>
      <c r="G50" s="224"/>
      <c r="H50" s="224"/>
      <c r="I50" s="224"/>
      <c r="J50" s="225"/>
      <c r="K50" s="226"/>
      <c r="L50" s="226"/>
      <c r="M50" s="224"/>
      <c r="N50" s="227"/>
      <c r="O50" s="224"/>
      <c r="P50" s="226"/>
      <c r="Q50" s="226"/>
      <c r="R50" s="226"/>
      <c r="S50" s="224"/>
      <c r="T50" s="224"/>
      <c r="U50" s="224"/>
      <c r="V50" s="226"/>
      <c r="W50" s="226"/>
      <c r="X50" s="226"/>
      <c r="Y50" s="224"/>
      <c r="Z50" s="224"/>
      <c r="AA50" s="224"/>
      <c r="AB50" s="226"/>
      <c r="AC50" s="226"/>
      <c r="AD50" s="226"/>
      <c r="AE50" s="224"/>
      <c r="AF50" s="224"/>
      <c r="AG50" s="224"/>
      <c r="AH50" s="226"/>
      <c r="AI50" s="226"/>
      <c r="AJ50" s="226"/>
      <c r="AK50" s="224"/>
      <c r="AL50" s="224"/>
      <c r="AM50" s="224"/>
      <c r="AN50" s="226"/>
      <c r="AO50" s="226"/>
      <c r="AP50" s="226"/>
      <c r="AQ50" s="224"/>
      <c r="AR50" s="224"/>
      <c r="AS50" s="224"/>
      <c r="AT50" s="226"/>
      <c r="AU50" s="228"/>
      <c r="AV50" s="228"/>
      <c r="AW50" s="229"/>
      <c r="AX50" s="229"/>
      <c r="AY50" s="229"/>
      <c r="AZ50" s="228"/>
      <c r="BA50" s="228"/>
      <c r="BB50" s="228"/>
      <c r="BC50" s="229"/>
      <c r="BD50" s="229"/>
      <c r="BE50" s="229"/>
      <c r="BF50" s="228"/>
      <c r="BG50" s="228"/>
      <c r="BH50" s="228"/>
      <c r="BI50" s="229"/>
      <c r="BJ50" s="229"/>
      <c r="BK50" s="229"/>
      <c r="BL50" s="228"/>
      <c r="BM50" s="228"/>
      <c r="BN50" s="228"/>
      <c r="BO50" s="174"/>
      <c r="BP50" s="211"/>
      <c r="BQ50" s="58"/>
      <c r="BV50" s="196">
        <v>88</v>
      </c>
      <c r="BW50" s="194">
        <v>15</v>
      </c>
    </row>
    <row r="51" spans="1:75" s="18" customFormat="1" ht="54" hidden="1" customHeight="1">
      <c r="A51" s="233">
        <v>9</v>
      </c>
      <c r="B51" s="141" t="s">
        <v>566</v>
      </c>
      <c r="C51" s="234" t="str">
        <f>IF(ISERROR(VLOOKUP(B51,'KAYIT LİSTESİ'!$B$4:$H$1164,2,0)),"",(VLOOKUP(B51,'KAYIT LİSTESİ'!$B$4:$H$1164,2,0)))</f>
        <v/>
      </c>
      <c r="D51" s="235" t="str">
        <f>IF(ISERROR(VLOOKUP(B51,'KAYIT LİSTESİ'!$B$4:$H$1164,4,0)),"",(VLOOKUP(B51,'KAYIT LİSTESİ'!$B$4:$H$1164,4,0)))</f>
        <v/>
      </c>
      <c r="E51" s="236" t="str">
        <f>IF(ISERROR(VLOOKUP(B51,'KAYIT LİSTESİ'!$B$4:$H$1164,5,0)),"",(VLOOKUP(B51,'KAYIT LİSTESİ'!$B$4:$H$1164,5,0)))</f>
        <v/>
      </c>
      <c r="F51" s="236" t="str">
        <f>IF(ISERROR(VLOOKUP(B51,'KAYIT LİSTESİ'!$B$4:$H$1164,6,0)),"",(VLOOKUP(B51,'KAYIT LİSTESİ'!$B$4:$H$1164,6,0)))</f>
        <v/>
      </c>
      <c r="G51" s="224"/>
      <c r="H51" s="224"/>
      <c r="I51" s="224"/>
      <c r="J51" s="225"/>
      <c r="K51" s="226"/>
      <c r="L51" s="226"/>
      <c r="M51" s="224"/>
      <c r="N51" s="227"/>
      <c r="O51" s="224"/>
      <c r="P51" s="226"/>
      <c r="Q51" s="226"/>
      <c r="R51" s="226"/>
      <c r="S51" s="224"/>
      <c r="T51" s="224"/>
      <c r="U51" s="224"/>
      <c r="V51" s="226"/>
      <c r="W51" s="226"/>
      <c r="X51" s="226"/>
      <c r="Y51" s="224"/>
      <c r="Z51" s="224"/>
      <c r="AA51" s="224"/>
      <c r="AB51" s="226"/>
      <c r="AC51" s="226"/>
      <c r="AD51" s="226"/>
      <c r="AE51" s="224"/>
      <c r="AF51" s="224"/>
      <c r="AG51" s="224"/>
      <c r="AH51" s="226"/>
      <c r="AI51" s="226"/>
      <c r="AJ51" s="226"/>
      <c r="AK51" s="224"/>
      <c r="AL51" s="224"/>
      <c r="AM51" s="224"/>
      <c r="AN51" s="226"/>
      <c r="AO51" s="226"/>
      <c r="AP51" s="226"/>
      <c r="AQ51" s="224"/>
      <c r="AR51" s="224"/>
      <c r="AS51" s="224"/>
      <c r="AT51" s="226"/>
      <c r="AU51" s="228"/>
      <c r="AV51" s="228"/>
      <c r="AW51" s="229"/>
      <c r="AX51" s="229"/>
      <c r="AY51" s="229"/>
      <c r="AZ51" s="228"/>
      <c r="BA51" s="228"/>
      <c r="BB51" s="228"/>
      <c r="BC51" s="229"/>
      <c r="BD51" s="229"/>
      <c r="BE51" s="229"/>
      <c r="BF51" s="228"/>
      <c r="BG51" s="228"/>
      <c r="BH51" s="228"/>
      <c r="BI51" s="229"/>
      <c r="BJ51" s="229"/>
      <c r="BK51" s="229"/>
      <c r="BL51" s="228"/>
      <c r="BM51" s="228"/>
      <c r="BN51" s="228"/>
      <c r="BO51" s="174"/>
      <c r="BP51" s="211"/>
      <c r="BQ51" s="58"/>
      <c r="BV51" s="196">
        <v>90</v>
      </c>
      <c r="BW51" s="194">
        <v>16</v>
      </c>
    </row>
    <row r="52" spans="1:75" s="18" customFormat="1" ht="54" hidden="1" customHeight="1">
      <c r="A52" s="233">
        <v>10</v>
      </c>
      <c r="B52" s="141" t="s">
        <v>567</v>
      </c>
      <c r="C52" s="234" t="str">
        <f>IF(ISERROR(VLOOKUP(B52,'KAYIT LİSTESİ'!$B$4:$H$1164,2,0)),"",(VLOOKUP(B52,'KAYIT LİSTESİ'!$B$4:$H$1164,2,0)))</f>
        <v/>
      </c>
      <c r="D52" s="235" t="str">
        <f>IF(ISERROR(VLOOKUP(B52,'KAYIT LİSTESİ'!$B$4:$H$1164,4,0)),"",(VLOOKUP(B52,'KAYIT LİSTESİ'!$B$4:$H$1164,4,0)))</f>
        <v/>
      </c>
      <c r="E52" s="236" t="str">
        <f>IF(ISERROR(VLOOKUP(B52,'KAYIT LİSTESİ'!$B$4:$H$1164,5,0)),"",(VLOOKUP(B52,'KAYIT LİSTESİ'!$B$4:$H$1164,5,0)))</f>
        <v/>
      </c>
      <c r="F52" s="236" t="str">
        <f>IF(ISERROR(VLOOKUP(B52,'KAYIT LİSTESİ'!$B$4:$H$1164,6,0)),"",(VLOOKUP(B52,'KAYIT LİSTESİ'!$B$4:$H$1164,6,0)))</f>
        <v/>
      </c>
      <c r="G52" s="224"/>
      <c r="H52" s="224"/>
      <c r="I52" s="224"/>
      <c r="J52" s="225"/>
      <c r="K52" s="226"/>
      <c r="L52" s="226"/>
      <c r="M52" s="224"/>
      <c r="N52" s="227"/>
      <c r="O52" s="224"/>
      <c r="P52" s="226"/>
      <c r="Q52" s="226"/>
      <c r="R52" s="226"/>
      <c r="S52" s="224"/>
      <c r="T52" s="224"/>
      <c r="U52" s="224"/>
      <c r="V52" s="226"/>
      <c r="W52" s="226"/>
      <c r="X52" s="226"/>
      <c r="Y52" s="224"/>
      <c r="Z52" s="224"/>
      <c r="AA52" s="224"/>
      <c r="AB52" s="226"/>
      <c r="AC52" s="226"/>
      <c r="AD52" s="226"/>
      <c r="AE52" s="224"/>
      <c r="AF52" s="224"/>
      <c r="AG52" s="224"/>
      <c r="AH52" s="226"/>
      <c r="AI52" s="226"/>
      <c r="AJ52" s="226"/>
      <c r="AK52" s="224"/>
      <c r="AL52" s="224"/>
      <c r="AM52" s="224"/>
      <c r="AN52" s="226"/>
      <c r="AO52" s="226"/>
      <c r="AP52" s="226"/>
      <c r="AQ52" s="224"/>
      <c r="AR52" s="224"/>
      <c r="AS52" s="224"/>
      <c r="AT52" s="226"/>
      <c r="AU52" s="228"/>
      <c r="AV52" s="228"/>
      <c r="AW52" s="229"/>
      <c r="AX52" s="229"/>
      <c r="AY52" s="229"/>
      <c r="AZ52" s="228"/>
      <c r="BA52" s="228"/>
      <c r="BB52" s="228"/>
      <c r="BC52" s="229"/>
      <c r="BD52" s="229"/>
      <c r="BE52" s="229"/>
      <c r="BF52" s="228"/>
      <c r="BG52" s="228"/>
      <c r="BH52" s="228"/>
      <c r="BI52" s="229"/>
      <c r="BJ52" s="229"/>
      <c r="BK52" s="229"/>
      <c r="BL52" s="228"/>
      <c r="BM52" s="228"/>
      <c r="BN52" s="228"/>
      <c r="BO52" s="174"/>
      <c r="BP52" s="211"/>
      <c r="BQ52" s="58"/>
      <c r="BV52" s="196">
        <v>92</v>
      </c>
      <c r="BW52" s="194">
        <v>17</v>
      </c>
    </row>
    <row r="53" spans="1:75" s="18" customFormat="1" ht="54" hidden="1" customHeight="1">
      <c r="A53" s="233">
        <v>11</v>
      </c>
      <c r="B53" s="141" t="s">
        <v>568</v>
      </c>
      <c r="C53" s="234" t="str">
        <f>IF(ISERROR(VLOOKUP(B53,'KAYIT LİSTESİ'!$B$4:$H$1164,2,0)),"",(VLOOKUP(B53,'KAYIT LİSTESİ'!$B$4:$H$1164,2,0)))</f>
        <v/>
      </c>
      <c r="D53" s="235" t="str">
        <f>IF(ISERROR(VLOOKUP(B53,'KAYIT LİSTESİ'!$B$4:$H$1164,4,0)),"",(VLOOKUP(B53,'KAYIT LİSTESİ'!$B$4:$H$1164,4,0)))</f>
        <v/>
      </c>
      <c r="E53" s="236" t="str">
        <f>IF(ISERROR(VLOOKUP(B53,'KAYIT LİSTESİ'!$B$4:$H$1164,5,0)),"",(VLOOKUP(B53,'KAYIT LİSTESİ'!$B$4:$H$1164,5,0)))</f>
        <v/>
      </c>
      <c r="F53" s="236" t="str">
        <f>IF(ISERROR(VLOOKUP(B53,'KAYIT LİSTESİ'!$B$4:$H$1164,6,0)),"",(VLOOKUP(B53,'KAYIT LİSTESİ'!$B$4:$H$1164,6,0)))</f>
        <v/>
      </c>
      <c r="G53" s="224"/>
      <c r="H53" s="224"/>
      <c r="I53" s="224"/>
      <c r="J53" s="225"/>
      <c r="K53" s="226"/>
      <c r="L53" s="226"/>
      <c r="M53" s="224"/>
      <c r="N53" s="227"/>
      <c r="O53" s="224"/>
      <c r="P53" s="226"/>
      <c r="Q53" s="226"/>
      <c r="R53" s="226"/>
      <c r="S53" s="224"/>
      <c r="T53" s="224"/>
      <c r="U53" s="224"/>
      <c r="V53" s="226"/>
      <c r="W53" s="226"/>
      <c r="X53" s="226"/>
      <c r="Y53" s="224"/>
      <c r="Z53" s="224"/>
      <c r="AA53" s="224"/>
      <c r="AB53" s="226"/>
      <c r="AC53" s="226"/>
      <c r="AD53" s="226"/>
      <c r="AE53" s="224"/>
      <c r="AF53" s="224"/>
      <c r="AG53" s="224"/>
      <c r="AH53" s="226"/>
      <c r="AI53" s="226"/>
      <c r="AJ53" s="226"/>
      <c r="AK53" s="224"/>
      <c r="AL53" s="224"/>
      <c r="AM53" s="224"/>
      <c r="AN53" s="226"/>
      <c r="AO53" s="226"/>
      <c r="AP53" s="226"/>
      <c r="AQ53" s="224"/>
      <c r="AR53" s="224"/>
      <c r="AS53" s="224"/>
      <c r="AT53" s="226"/>
      <c r="AU53" s="228"/>
      <c r="AV53" s="228"/>
      <c r="AW53" s="229"/>
      <c r="AX53" s="229"/>
      <c r="AY53" s="229"/>
      <c r="AZ53" s="228"/>
      <c r="BA53" s="228"/>
      <c r="BB53" s="228"/>
      <c r="BC53" s="229"/>
      <c r="BD53" s="229"/>
      <c r="BE53" s="229"/>
      <c r="BF53" s="228"/>
      <c r="BG53" s="228"/>
      <c r="BH53" s="228"/>
      <c r="BI53" s="229"/>
      <c r="BJ53" s="229"/>
      <c r="BK53" s="229"/>
      <c r="BL53" s="228"/>
      <c r="BM53" s="228"/>
      <c r="BN53" s="228"/>
      <c r="BO53" s="174"/>
      <c r="BP53" s="211"/>
      <c r="BQ53" s="58"/>
      <c r="BV53" s="196">
        <v>94</v>
      </c>
      <c r="BW53" s="194">
        <v>18</v>
      </c>
    </row>
    <row r="54" spans="1:75" s="18" customFormat="1" ht="54" hidden="1" customHeight="1">
      <c r="A54" s="233">
        <v>12</v>
      </c>
      <c r="B54" s="141" t="s">
        <v>569</v>
      </c>
      <c r="C54" s="234" t="str">
        <f>IF(ISERROR(VLOOKUP(B54,'KAYIT LİSTESİ'!$B$4:$H$1164,2,0)),"",(VLOOKUP(B54,'KAYIT LİSTESİ'!$B$4:$H$1164,2,0)))</f>
        <v/>
      </c>
      <c r="D54" s="235" t="str">
        <f>IF(ISERROR(VLOOKUP(B54,'KAYIT LİSTESİ'!$B$4:$H$1164,4,0)),"",(VLOOKUP(B54,'KAYIT LİSTESİ'!$B$4:$H$1164,4,0)))</f>
        <v/>
      </c>
      <c r="E54" s="236" t="str">
        <f>IF(ISERROR(VLOOKUP(B54,'KAYIT LİSTESİ'!$B$4:$H$1164,5,0)),"",(VLOOKUP(B54,'KAYIT LİSTESİ'!$B$4:$H$1164,5,0)))</f>
        <v/>
      </c>
      <c r="F54" s="236" t="str">
        <f>IF(ISERROR(VLOOKUP(B54,'KAYIT LİSTESİ'!$B$4:$H$1164,6,0)),"",(VLOOKUP(B54,'KAYIT LİSTESİ'!$B$4:$H$1164,6,0)))</f>
        <v/>
      </c>
      <c r="G54" s="224"/>
      <c r="H54" s="224"/>
      <c r="I54" s="224"/>
      <c r="J54" s="225"/>
      <c r="K54" s="226"/>
      <c r="L54" s="226"/>
      <c r="M54" s="224"/>
      <c r="N54" s="227"/>
      <c r="O54" s="224"/>
      <c r="P54" s="226"/>
      <c r="Q54" s="226"/>
      <c r="R54" s="226"/>
      <c r="S54" s="224"/>
      <c r="T54" s="224"/>
      <c r="U54" s="224"/>
      <c r="V54" s="226"/>
      <c r="W54" s="226"/>
      <c r="X54" s="226"/>
      <c r="Y54" s="224"/>
      <c r="Z54" s="224"/>
      <c r="AA54" s="224"/>
      <c r="AB54" s="226"/>
      <c r="AC54" s="226"/>
      <c r="AD54" s="226"/>
      <c r="AE54" s="224"/>
      <c r="AF54" s="224"/>
      <c r="AG54" s="224"/>
      <c r="AH54" s="226"/>
      <c r="AI54" s="226"/>
      <c r="AJ54" s="226"/>
      <c r="AK54" s="224"/>
      <c r="AL54" s="224"/>
      <c r="AM54" s="224"/>
      <c r="AN54" s="226"/>
      <c r="AO54" s="226"/>
      <c r="AP54" s="226"/>
      <c r="AQ54" s="224"/>
      <c r="AR54" s="224"/>
      <c r="AS54" s="224"/>
      <c r="AT54" s="226"/>
      <c r="AU54" s="228"/>
      <c r="AV54" s="228"/>
      <c r="AW54" s="229"/>
      <c r="AX54" s="229"/>
      <c r="AY54" s="229"/>
      <c r="AZ54" s="228"/>
      <c r="BA54" s="228"/>
      <c r="BB54" s="228"/>
      <c r="BC54" s="229"/>
      <c r="BD54" s="229"/>
      <c r="BE54" s="229"/>
      <c r="BF54" s="228"/>
      <c r="BG54" s="228"/>
      <c r="BH54" s="228"/>
      <c r="BI54" s="229"/>
      <c r="BJ54" s="229"/>
      <c r="BK54" s="229"/>
      <c r="BL54" s="228"/>
      <c r="BM54" s="228"/>
      <c r="BN54" s="228"/>
      <c r="BO54" s="174"/>
      <c r="BP54" s="211"/>
      <c r="BQ54" s="58"/>
      <c r="BV54" s="196">
        <v>96</v>
      </c>
      <c r="BW54" s="194">
        <v>19</v>
      </c>
    </row>
    <row r="55" spans="1:75" s="18" customFormat="1" ht="54" hidden="1" customHeight="1">
      <c r="A55" s="233">
        <v>13</v>
      </c>
      <c r="B55" s="141" t="s">
        <v>570</v>
      </c>
      <c r="C55" s="234" t="str">
        <f>IF(ISERROR(VLOOKUP(B55,'KAYIT LİSTESİ'!$B$4:$H$1164,2,0)),"",(VLOOKUP(B55,'KAYIT LİSTESİ'!$B$4:$H$1164,2,0)))</f>
        <v/>
      </c>
      <c r="D55" s="235" t="str">
        <f>IF(ISERROR(VLOOKUP(B55,'KAYIT LİSTESİ'!$B$4:$H$1164,4,0)),"",(VLOOKUP(B55,'KAYIT LİSTESİ'!$B$4:$H$1164,4,0)))</f>
        <v/>
      </c>
      <c r="E55" s="236" t="str">
        <f>IF(ISERROR(VLOOKUP(B55,'KAYIT LİSTESİ'!$B$4:$H$1164,5,0)),"",(VLOOKUP(B55,'KAYIT LİSTESİ'!$B$4:$H$1164,5,0)))</f>
        <v/>
      </c>
      <c r="F55" s="236" t="str">
        <f>IF(ISERROR(VLOOKUP(B55,'KAYIT LİSTESİ'!$B$4:$H$1164,6,0)),"",(VLOOKUP(B55,'KAYIT LİSTESİ'!$B$4:$H$1164,6,0)))</f>
        <v/>
      </c>
      <c r="G55" s="224"/>
      <c r="H55" s="224"/>
      <c r="I55" s="224"/>
      <c r="J55" s="225"/>
      <c r="K55" s="226"/>
      <c r="L55" s="226"/>
      <c r="M55" s="224"/>
      <c r="N55" s="227"/>
      <c r="O55" s="224"/>
      <c r="P55" s="226"/>
      <c r="Q55" s="226"/>
      <c r="R55" s="226"/>
      <c r="S55" s="224"/>
      <c r="T55" s="224"/>
      <c r="U55" s="224"/>
      <c r="V55" s="226"/>
      <c r="W55" s="226"/>
      <c r="X55" s="226"/>
      <c r="Y55" s="224"/>
      <c r="Z55" s="224"/>
      <c r="AA55" s="224"/>
      <c r="AB55" s="226"/>
      <c r="AC55" s="226"/>
      <c r="AD55" s="226"/>
      <c r="AE55" s="224"/>
      <c r="AF55" s="224"/>
      <c r="AG55" s="224"/>
      <c r="AH55" s="226"/>
      <c r="AI55" s="226"/>
      <c r="AJ55" s="226"/>
      <c r="AK55" s="224"/>
      <c r="AL55" s="224"/>
      <c r="AM55" s="224"/>
      <c r="AN55" s="226"/>
      <c r="AO55" s="226"/>
      <c r="AP55" s="226"/>
      <c r="AQ55" s="224"/>
      <c r="AR55" s="224"/>
      <c r="AS55" s="224"/>
      <c r="AT55" s="226"/>
      <c r="AU55" s="228"/>
      <c r="AV55" s="228"/>
      <c r="AW55" s="229"/>
      <c r="AX55" s="229"/>
      <c r="AY55" s="229"/>
      <c r="AZ55" s="228"/>
      <c r="BA55" s="228"/>
      <c r="BB55" s="228"/>
      <c r="BC55" s="229"/>
      <c r="BD55" s="229"/>
      <c r="BE55" s="229"/>
      <c r="BF55" s="228"/>
      <c r="BG55" s="228"/>
      <c r="BH55" s="228"/>
      <c r="BI55" s="229"/>
      <c r="BJ55" s="229"/>
      <c r="BK55" s="229"/>
      <c r="BL55" s="228"/>
      <c r="BM55" s="228"/>
      <c r="BN55" s="228"/>
      <c r="BO55" s="174"/>
      <c r="BP55" s="211"/>
      <c r="BQ55" s="58"/>
      <c r="BV55" s="196">
        <v>98</v>
      </c>
      <c r="BW55" s="194">
        <v>20</v>
      </c>
    </row>
    <row r="56" spans="1:75" s="18" customFormat="1" ht="54" hidden="1" customHeight="1">
      <c r="A56" s="233">
        <v>14</v>
      </c>
      <c r="B56" s="141" t="s">
        <v>571</v>
      </c>
      <c r="C56" s="234" t="str">
        <f>IF(ISERROR(VLOOKUP(B56,'KAYIT LİSTESİ'!$B$4:$H$1164,2,0)),"",(VLOOKUP(B56,'KAYIT LİSTESİ'!$B$4:$H$1164,2,0)))</f>
        <v/>
      </c>
      <c r="D56" s="235" t="str">
        <f>IF(ISERROR(VLOOKUP(B56,'KAYIT LİSTESİ'!$B$4:$H$1164,4,0)),"",(VLOOKUP(B56,'KAYIT LİSTESİ'!$B$4:$H$1164,4,0)))</f>
        <v/>
      </c>
      <c r="E56" s="236" t="str">
        <f>IF(ISERROR(VLOOKUP(B56,'KAYIT LİSTESİ'!$B$4:$H$1164,5,0)),"",(VLOOKUP(B56,'KAYIT LİSTESİ'!$B$4:$H$1164,5,0)))</f>
        <v/>
      </c>
      <c r="F56" s="236" t="str">
        <f>IF(ISERROR(VLOOKUP(B56,'KAYIT LİSTESİ'!$B$4:$H$1164,6,0)),"",(VLOOKUP(B56,'KAYIT LİSTESİ'!$B$4:$H$1164,6,0)))</f>
        <v/>
      </c>
      <c r="G56" s="224"/>
      <c r="H56" s="224"/>
      <c r="I56" s="224"/>
      <c r="J56" s="225"/>
      <c r="K56" s="226"/>
      <c r="L56" s="226"/>
      <c r="M56" s="224"/>
      <c r="N56" s="227"/>
      <c r="O56" s="224"/>
      <c r="P56" s="226"/>
      <c r="Q56" s="226"/>
      <c r="R56" s="226"/>
      <c r="S56" s="224"/>
      <c r="T56" s="224"/>
      <c r="U56" s="224"/>
      <c r="V56" s="226"/>
      <c r="W56" s="226"/>
      <c r="X56" s="226"/>
      <c r="Y56" s="224"/>
      <c r="Z56" s="224"/>
      <c r="AA56" s="224"/>
      <c r="AB56" s="226"/>
      <c r="AC56" s="226"/>
      <c r="AD56" s="226"/>
      <c r="AE56" s="224"/>
      <c r="AF56" s="224"/>
      <c r="AG56" s="224"/>
      <c r="AH56" s="226"/>
      <c r="AI56" s="226"/>
      <c r="AJ56" s="226"/>
      <c r="AK56" s="224"/>
      <c r="AL56" s="224"/>
      <c r="AM56" s="224"/>
      <c r="AN56" s="226"/>
      <c r="AO56" s="226"/>
      <c r="AP56" s="226"/>
      <c r="AQ56" s="224"/>
      <c r="AR56" s="224"/>
      <c r="AS56" s="224"/>
      <c r="AT56" s="226"/>
      <c r="AU56" s="228"/>
      <c r="AV56" s="228"/>
      <c r="AW56" s="229"/>
      <c r="AX56" s="229"/>
      <c r="AY56" s="229"/>
      <c r="AZ56" s="228"/>
      <c r="BA56" s="228"/>
      <c r="BB56" s="228"/>
      <c r="BC56" s="229"/>
      <c r="BD56" s="229"/>
      <c r="BE56" s="229"/>
      <c r="BF56" s="228"/>
      <c r="BG56" s="228"/>
      <c r="BH56" s="228"/>
      <c r="BI56" s="229"/>
      <c r="BJ56" s="229"/>
      <c r="BK56" s="229"/>
      <c r="BL56" s="228"/>
      <c r="BM56" s="228"/>
      <c r="BN56" s="228"/>
      <c r="BO56" s="174"/>
      <c r="BP56" s="211"/>
      <c r="BQ56" s="58"/>
      <c r="BV56" s="196">
        <v>100</v>
      </c>
      <c r="BW56" s="194">
        <v>21</v>
      </c>
    </row>
    <row r="57" spans="1:75" s="18" customFormat="1" ht="54" hidden="1" customHeight="1">
      <c r="A57" s="233">
        <v>15</v>
      </c>
      <c r="B57" s="141" t="s">
        <v>572</v>
      </c>
      <c r="C57" s="234" t="str">
        <f>IF(ISERROR(VLOOKUP(B57,'KAYIT LİSTESİ'!$B$4:$H$1164,2,0)),"",(VLOOKUP(B57,'KAYIT LİSTESİ'!$B$4:$H$1164,2,0)))</f>
        <v/>
      </c>
      <c r="D57" s="235" t="str">
        <f>IF(ISERROR(VLOOKUP(B57,'KAYIT LİSTESİ'!$B$4:$H$1164,4,0)),"",(VLOOKUP(B57,'KAYIT LİSTESİ'!$B$4:$H$1164,4,0)))</f>
        <v/>
      </c>
      <c r="E57" s="236" t="str">
        <f>IF(ISERROR(VLOOKUP(B57,'KAYIT LİSTESİ'!$B$4:$H$1164,5,0)),"",(VLOOKUP(B57,'KAYIT LİSTESİ'!$B$4:$H$1164,5,0)))</f>
        <v/>
      </c>
      <c r="F57" s="236" t="str">
        <f>IF(ISERROR(VLOOKUP(B57,'KAYIT LİSTESİ'!$B$4:$H$1164,6,0)),"",(VLOOKUP(B57,'KAYIT LİSTESİ'!$B$4:$H$1164,6,0)))</f>
        <v/>
      </c>
      <c r="G57" s="224"/>
      <c r="H57" s="224"/>
      <c r="I57" s="224"/>
      <c r="J57" s="225"/>
      <c r="K57" s="226"/>
      <c r="L57" s="226"/>
      <c r="M57" s="224"/>
      <c r="N57" s="227"/>
      <c r="O57" s="224"/>
      <c r="P57" s="226"/>
      <c r="Q57" s="226"/>
      <c r="R57" s="226"/>
      <c r="S57" s="224"/>
      <c r="T57" s="224"/>
      <c r="U57" s="224"/>
      <c r="V57" s="226"/>
      <c r="W57" s="226"/>
      <c r="X57" s="226"/>
      <c r="Y57" s="224"/>
      <c r="Z57" s="224"/>
      <c r="AA57" s="224"/>
      <c r="AB57" s="226"/>
      <c r="AC57" s="226"/>
      <c r="AD57" s="226"/>
      <c r="AE57" s="224"/>
      <c r="AF57" s="224"/>
      <c r="AG57" s="224"/>
      <c r="AH57" s="226"/>
      <c r="AI57" s="226"/>
      <c r="AJ57" s="226"/>
      <c r="AK57" s="224"/>
      <c r="AL57" s="224"/>
      <c r="AM57" s="224"/>
      <c r="AN57" s="226"/>
      <c r="AO57" s="226"/>
      <c r="AP57" s="226"/>
      <c r="AQ57" s="224"/>
      <c r="AR57" s="224"/>
      <c r="AS57" s="224"/>
      <c r="AT57" s="226"/>
      <c r="AU57" s="228"/>
      <c r="AV57" s="228"/>
      <c r="AW57" s="229"/>
      <c r="AX57" s="229"/>
      <c r="AY57" s="229"/>
      <c r="AZ57" s="228"/>
      <c r="BA57" s="228"/>
      <c r="BB57" s="228"/>
      <c r="BC57" s="229"/>
      <c r="BD57" s="229"/>
      <c r="BE57" s="229"/>
      <c r="BF57" s="228"/>
      <c r="BG57" s="228"/>
      <c r="BH57" s="228"/>
      <c r="BI57" s="229"/>
      <c r="BJ57" s="229"/>
      <c r="BK57" s="229"/>
      <c r="BL57" s="228"/>
      <c r="BM57" s="228"/>
      <c r="BN57" s="228"/>
      <c r="BO57" s="174"/>
      <c r="BP57" s="211"/>
      <c r="BQ57" s="58"/>
      <c r="BV57" s="196"/>
      <c r="BW57" s="194"/>
    </row>
    <row r="58" spans="1:75" s="18" customFormat="1" ht="54" hidden="1" customHeight="1">
      <c r="A58" s="233">
        <v>16</v>
      </c>
      <c r="B58" s="141" t="s">
        <v>573</v>
      </c>
      <c r="C58" s="234" t="str">
        <f>IF(ISERROR(VLOOKUP(B58,'KAYIT LİSTESİ'!$B$4:$H$1164,2,0)),"",(VLOOKUP(B58,'KAYIT LİSTESİ'!$B$4:$H$1164,2,0)))</f>
        <v/>
      </c>
      <c r="D58" s="235" t="str">
        <f>IF(ISERROR(VLOOKUP(B58,'KAYIT LİSTESİ'!$B$4:$H$1164,4,0)),"",(VLOOKUP(B58,'KAYIT LİSTESİ'!$B$4:$H$1164,4,0)))</f>
        <v/>
      </c>
      <c r="E58" s="236" t="str">
        <f>IF(ISERROR(VLOOKUP(B58,'KAYIT LİSTESİ'!$B$4:$H$1164,5,0)),"",(VLOOKUP(B58,'KAYIT LİSTESİ'!$B$4:$H$1164,5,0)))</f>
        <v/>
      </c>
      <c r="F58" s="236" t="str">
        <f>IF(ISERROR(VLOOKUP(B58,'KAYIT LİSTESİ'!$B$4:$H$1164,6,0)),"",(VLOOKUP(B58,'KAYIT LİSTESİ'!$B$4:$H$1164,6,0)))</f>
        <v/>
      </c>
      <c r="G58" s="224"/>
      <c r="H58" s="224"/>
      <c r="I58" s="224"/>
      <c r="J58" s="225"/>
      <c r="K58" s="226"/>
      <c r="L58" s="226"/>
      <c r="M58" s="224"/>
      <c r="N58" s="227"/>
      <c r="O58" s="224"/>
      <c r="P58" s="226"/>
      <c r="Q58" s="226"/>
      <c r="R58" s="226"/>
      <c r="S58" s="224"/>
      <c r="T58" s="224"/>
      <c r="U58" s="224"/>
      <c r="V58" s="226"/>
      <c r="W58" s="226"/>
      <c r="X58" s="226"/>
      <c r="Y58" s="224"/>
      <c r="Z58" s="224"/>
      <c r="AA58" s="224"/>
      <c r="AB58" s="226"/>
      <c r="AC58" s="226"/>
      <c r="AD58" s="226"/>
      <c r="AE58" s="224"/>
      <c r="AF58" s="224"/>
      <c r="AG58" s="224"/>
      <c r="AH58" s="226"/>
      <c r="AI58" s="226"/>
      <c r="AJ58" s="226"/>
      <c r="AK58" s="224"/>
      <c r="AL58" s="224"/>
      <c r="AM58" s="224"/>
      <c r="AN58" s="226"/>
      <c r="AO58" s="226"/>
      <c r="AP58" s="226"/>
      <c r="AQ58" s="224"/>
      <c r="AR58" s="224"/>
      <c r="AS58" s="224"/>
      <c r="AT58" s="226"/>
      <c r="AU58" s="228"/>
      <c r="AV58" s="228"/>
      <c r="AW58" s="229"/>
      <c r="AX58" s="229"/>
      <c r="AY58" s="229"/>
      <c r="AZ58" s="228"/>
      <c r="BA58" s="228"/>
      <c r="BB58" s="228"/>
      <c r="BC58" s="229"/>
      <c r="BD58" s="229"/>
      <c r="BE58" s="229"/>
      <c r="BF58" s="228"/>
      <c r="BG58" s="228"/>
      <c r="BH58" s="228"/>
      <c r="BI58" s="229"/>
      <c r="BJ58" s="229"/>
      <c r="BK58" s="229"/>
      <c r="BL58" s="228"/>
      <c r="BM58" s="228"/>
      <c r="BN58" s="228"/>
      <c r="BO58" s="174"/>
      <c r="BP58" s="211"/>
      <c r="BQ58" s="58"/>
      <c r="BV58" s="196"/>
      <c r="BW58" s="194"/>
    </row>
    <row r="59" spans="1:75" s="18" customFormat="1" ht="54" hidden="1" customHeight="1">
      <c r="A59" s="233">
        <v>17</v>
      </c>
      <c r="B59" s="141" t="s">
        <v>574</v>
      </c>
      <c r="C59" s="234" t="str">
        <f>IF(ISERROR(VLOOKUP(B59,'KAYIT LİSTESİ'!$B$4:$H$1164,2,0)),"",(VLOOKUP(B59,'KAYIT LİSTESİ'!$B$4:$H$1164,2,0)))</f>
        <v/>
      </c>
      <c r="D59" s="235" t="str">
        <f>IF(ISERROR(VLOOKUP(B59,'KAYIT LİSTESİ'!$B$4:$H$1164,4,0)),"",(VLOOKUP(B59,'KAYIT LİSTESİ'!$B$4:$H$1164,4,0)))</f>
        <v/>
      </c>
      <c r="E59" s="236" t="str">
        <f>IF(ISERROR(VLOOKUP(B59,'KAYIT LİSTESİ'!$B$4:$H$1164,5,0)),"",(VLOOKUP(B59,'KAYIT LİSTESİ'!$B$4:$H$1164,5,0)))</f>
        <v/>
      </c>
      <c r="F59" s="236" t="str">
        <f>IF(ISERROR(VLOOKUP(B59,'KAYIT LİSTESİ'!$B$4:$H$1164,6,0)),"",(VLOOKUP(B59,'KAYIT LİSTESİ'!$B$4:$H$1164,6,0)))</f>
        <v/>
      </c>
      <c r="G59" s="224"/>
      <c r="H59" s="224"/>
      <c r="I59" s="224"/>
      <c r="J59" s="225"/>
      <c r="K59" s="226"/>
      <c r="L59" s="226"/>
      <c r="M59" s="224"/>
      <c r="N59" s="227"/>
      <c r="O59" s="224"/>
      <c r="P59" s="226"/>
      <c r="Q59" s="226"/>
      <c r="R59" s="226"/>
      <c r="S59" s="224"/>
      <c r="T59" s="224"/>
      <c r="U59" s="224"/>
      <c r="V59" s="226"/>
      <c r="W59" s="226"/>
      <c r="X59" s="226"/>
      <c r="Y59" s="224"/>
      <c r="Z59" s="224"/>
      <c r="AA59" s="224"/>
      <c r="AB59" s="226"/>
      <c r="AC59" s="226"/>
      <c r="AD59" s="226"/>
      <c r="AE59" s="224"/>
      <c r="AF59" s="224"/>
      <c r="AG59" s="224"/>
      <c r="AH59" s="226"/>
      <c r="AI59" s="226"/>
      <c r="AJ59" s="226"/>
      <c r="AK59" s="224"/>
      <c r="AL59" s="224"/>
      <c r="AM59" s="224"/>
      <c r="AN59" s="226"/>
      <c r="AO59" s="226"/>
      <c r="AP59" s="226"/>
      <c r="AQ59" s="224"/>
      <c r="AR59" s="224"/>
      <c r="AS59" s="224"/>
      <c r="AT59" s="226"/>
      <c r="AU59" s="228"/>
      <c r="AV59" s="228"/>
      <c r="AW59" s="229"/>
      <c r="AX59" s="229"/>
      <c r="AY59" s="229"/>
      <c r="AZ59" s="228"/>
      <c r="BA59" s="228"/>
      <c r="BB59" s="228"/>
      <c r="BC59" s="229"/>
      <c r="BD59" s="229"/>
      <c r="BE59" s="229"/>
      <c r="BF59" s="228"/>
      <c r="BG59" s="228"/>
      <c r="BH59" s="228"/>
      <c r="BI59" s="229"/>
      <c r="BJ59" s="229"/>
      <c r="BK59" s="229"/>
      <c r="BL59" s="228"/>
      <c r="BM59" s="228"/>
      <c r="BN59" s="228"/>
      <c r="BO59" s="174"/>
      <c r="BP59" s="211"/>
      <c r="BQ59" s="58"/>
      <c r="BV59" s="196"/>
      <c r="BW59" s="194"/>
    </row>
    <row r="60" spans="1:75" s="18" customFormat="1" ht="54" hidden="1" customHeight="1">
      <c r="A60" s="233">
        <v>18</v>
      </c>
      <c r="B60" s="141" t="s">
        <v>575</v>
      </c>
      <c r="C60" s="234" t="str">
        <f>IF(ISERROR(VLOOKUP(B60,'KAYIT LİSTESİ'!$B$4:$H$1164,2,0)),"",(VLOOKUP(B60,'KAYIT LİSTESİ'!$B$4:$H$1164,2,0)))</f>
        <v/>
      </c>
      <c r="D60" s="235" t="str">
        <f>IF(ISERROR(VLOOKUP(B60,'KAYIT LİSTESİ'!$B$4:$H$1164,4,0)),"",(VLOOKUP(B60,'KAYIT LİSTESİ'!$B$4:$H$1164,4,0)))</f>
        <v/>
      </c>
      <c r="E60" s="236" t="str">
        <f>IF(ISERROR(VLOOKUP(B60,'KAYIT LİSTESİ'!$B$4:$H$1164,5,0)),"",(VLOOKUP(B60,'KAYIT LİSTESİ'!$B$4:$H$1164,5,0)))</f>
        <v/>
      </c>
      <c r="F60" s="236" t="str">
        <f>IF(ISERROR(VLOOKUP(B60,'KAYIT LİSTESİ'!$B$4:$H$1164,6,0)),"",(VLOOKUP(B60,'KAYIT LİSTESİ'!$B$4:$H$1164,6,0)))</f>
        <v/>
      </c>
      <c r="G60" s="224"/>
      <c r="H60" s="224"/>
      <c r="I60" s="224"/>
      <c r="J60" s="225"/>
      <c r="K60" s="226"/>
      <c r="L60" s="226"/>
      <c r="M60" s="224"/>
      <c r="N60" s="227"/>
      <c r="O60" s="224"/>
      <c r="P60" s="226"/>
      <c r="Q60" s="226"/>
      <c r="R60" s="226"/>
      <c r="S60" s="224"/>
      <c r="T60" s="224"/>
      <c r="U60" s="224"/>
      <c r="V60" s="226"/>
      <c r="W60" s="226"/>
      <c r="X60" s="226"/>
      <c r="Y60" s="224"/>
      <c r="Z60" s="224"/>
      <c r="AA60" s="224"/>
      <c r="AB60" s="226"/>
      <c r="AC60" s="226"/>
      <c r="AD60" s="226"/>
      <c r="AE60" s="224"/>
      <c r="AF60" s="224"/>
      <c r="AG60" s="224"/>
      <c r="AH60" s="226"/>
      <c r="AI60" s="226"/>
      <c r="AJ60" s="226"/>
      <c r="AK60" s="224"/>
      <c r="AL60" s="224"/>
      <c r="AM60" s="224"/>
      <c r="AN60" s="226"/>
      <c r="AO60" s="226"/>
      <c r="AP60" s="226"/>
      <c r="AQ60" s="224"/>
      <c r="AR60" s="224"/>
      <c r="AS60" s="224"/>
      <c r="AT60" s="226"/>
      <c r="AU60" s="228"/>
      <c r="AV60" s="228"/>
      <c r="AW60" s="229"/>
      <c r="AX60" s="229"/>
      <c r="AY60" s="229"/>
      <c r="AZ60" s="228"/>
      <c r="BA60" s="228"/>
      <c r="BB60" s="228"/>
      <c r="BC60" s="229"/>
      <c r="BD60" s="229"/>
      <c r="BE60" s="229"/>
      <c r="BF60" s="228"/>
      <c r="BG60" s="228"/>
      <c r="BH60" s="228"/>
      <c r="BI60" s="229"/>
      <c r="BJ60" s="229"/>
      <c r="BK60" s="229"/>
      <c r="BL60" s="228"/>
      <c r="BM60" s="228"/>
      <c r="BN60" s="228"/>
      <c r="BO60" s="174"/>
      <c r="BP60" s="211"/>
      <c r="BQ60" s="58"/>
      <c r="BV60" s="196"/>
      <c r="BW60" s="194"/>
    </row>
    <row r="61" spans="1:75" s="18" customFormat="1" ht="54" hidden="1" customHeight="1">
      <c r="A61" s="233">
        <v>19</v>
      </c>
      <c r="B61" s="141" t="s">
        <v>576</v>
      </c>
      <c r="C61" s="234" t="str">
        <f>IF(ISERROR(VLOOKUP(B61,'KAYIT LİSTESİ'!$B$4:$H$1164,2,0)),"",(VLOOKUP(B61,'KAYIT LİSTESİ'!$B$4:$H$1164,2,0)))</f>
        <v/>
      </c>
      <c r="D61" s="235" t="str">
        <f>IF(ISERROR(VLOOKUP(B61,'KAYIT LİSTESİ'!$B$4:$H$1164,4,0)),"",(VLOOKUP(B61,'KAYIT LİSTESİ'!$B$4:$H$1164,4,0)))</f>
        <v/>
      </c>
      <c r="E61" s="236" t="str">
        <f>IF(ISERROR(VLOOKUP(B61,'KAYIT LİSTESİ'!$B$4:$H$1164,5,0)),"",(VLOOKUP(B61,'KAYIT LİSTESİ'!$B$4:$H$1164,5,0)))</f>
        <v/>
      </c>
      <c r="F61" s="236" t="str">
        <f>IF(ISERROR(VLOOKUP(B61,'KAYIT LİSTESİ'!$B$4:$H$1164,6,0)),"",(VLOOKUP(B61,'KAYIT LİSTESİ'!$B$4:$H$1164,6,0)))</f>
        <v/>
      </c>
      <c r="G61" s="224"/>
      <c r="H61" s="224"/>
      <c r="I61" s="224"/>
      <c r="J61" s="225"/>
      <c r="K61" s="226"/>
      <c r="L61" s="226"/>
      <c r="M61" s="224"/>
      <c r="N61" s="227"/>
      <c r="O61" s="224"/>
      <c r="P61" s="226"/>
      <c r="Q61" s="226"/>
      <c r="R61" s="226"/>
      <c r="S61" s="224"/>
      <c r="T61" s="224"/>
      <c r="U61" s="224"/>
      <c r="V61" s="226"/>
      <c r="W61" s="226"/>
      <c r="X61" s="226"/>
      <c r="Y61" s="224"/>
      <c r="Z61" s="224"/>
      <c r="AA61" s="224"/>
      <c r="AB61" s="226"/>
      <c r="AC61" s="226"/>
      <c r="AD61" s="226"/>
      <c r="AE61" s="224"/>
      <c r="AF61" s="224"/>
      <c r="AG61" s="224"/>
      <c r="AH61" s="226"/>
      <c r="AI61" s="226"/>
      <c r="AJ61" s="226"/>
      <c r="AK61" s="224"/>
      <c r="AL61" s="224"/>
      <c r="AM61" s="224"/>
      <c r="AN61" s="226"/>
      <c r="AO61" s="226"/>
      <c r="AP61" s="226"/>
      <c r="AQ61" s="224"/>
      <c r="AR61" s="224"/>
      <c r="AS61" s="224"/>
      <c r="AT61" s="226"/>
      <c r="AU61" s="228"/>
      <c r="AV61" s="228"/>
      <c r="AW61" s="229"/>
      <c r="AX61" s="229"/>
      <c r="AY61" s="229"/>
      <c r="AZ61" s="228"/>
      <c r="BA61" s="228"/>
      <c r="BB61" s="228"/>
      <c r="BC61" s="229"/>
      <c r="BD61" s="229"/>
      <c r="BE61" s="229"/>
      <c r="BF61" s="228"/>
      <c r="BG61" s="228"/>
      <c r="BH61" s="228"/>
      <c r="BI61" s="229"/>
      <c r="BJ61" s="229"/>
      <c r="BK61" s="229"/>
      <c r="BL61" s="228"/>
      <c r="BM61" s="228"/>
      <c r="BN61" s="228"/>
      <c r="BO61" s="174"/>
      <c r="BP61" s="211"/>
      <c r="BQ61" s="58"/>
      <c r="BV61" s="196"/>
      <c r="BW61" s="194"/>
    </row>
    <row r="62" spans="1:75" s="18" customFormat="1" ht="54" hidden="1" customHeight="1">
      <c r="A62" s="233">
        <v>20</v>
      </c>
      <c r="B62" s="141" t="s">
        <v>577</v>
      </c>
      <c r="C62" s="234" t="str">
        <f>IF(ISERROR(VLOOKUP(B62,'KAYIT LİSTESİ'!$B$4:$H$1164,2,0)),"",(VLOOKUP(B62,'KAYIT LİSTESİ'!$B$4:$H$1164,2,0)))</f>
        <v/>
      </c>
      <c r="D62" s="235" t="str">
        <f>IF(ISERROR(VLOOKUP(B62,'KAYIT LİSTESİ'!$B$4:$H$1164,4,0)),"",(VLOOKUP(B62,'KAYIT LİSTESİ'!$B$4:$H$1164,4,0)))</f>
        <v/>
      </c>
      <c r="E62" s="236" t="str">
        <f>IF(ISERROR(VLOOKUP(B62,'KAYIT LİSTESİ'!$B$4:$H$1164,5,0)),"",(VLOOKUP(B62,'KAYIT LİSTESİ'!$B$4:$H$1164,5,0)))</f>
        <v/>
      </c>
      <c r="F62" s="236" t="str">
        <f>IF(ISERROR(VLOOKUP(B62,'KAYIT LİSTESİ'!$B$4:$H$1164,6,0)),"",(VLOOKUP(B62,'KAYIT LİSTESİ'!$B$4:$H$1164,6,0)))</f>
        <v/>
      </c>
      <c r="G62" s="224"/>
      <c r="H62" s="224"/>
      <c r="I62" s="224"/>
      <c r="J62" s="225"/>
      <c r="K62" s="226"/>
      <c r="L62" s="226"/>
      <c r="M62" s="224"/>
      <c r="N62" s="227"/>
      <c r="O62" s="224"/>
      <c r="P62" s="226"/>
      <c r="Q62" s="226"/>
      <c r="R62" s="226"/>
      <c r="S62" s="224"/>
      <c r="T62" s="224"/>
      <c r="U62" s="224"/>
      <c r="V62" s="226"/>
      <c r="W62" s="226"/>
      <c r="X62" s="226"/>
      <c r="Y62" s="224"/>
      <c r="Z62" s="224"/>
      <c r="AA62" s="224"/>
      <c r="AB62" s="226"/>
      <c r="AC62" s="226"/>
      <c r="AD62" s="226"/>
      <c r="AE62" s="224"/>
      <c r="AF62" s="224"/>
      <c r="AG62" s="224"/>
      <c r="AH62" s="226"/>
      <c r="AI62" s="226"/>
      <c r="AJ62" s="226"/>
      <c r="AK62" s="224"/>
      <c r="AL62" s="224"/>
      <c r="AM62" s="224"/>
      <c r="AN62" s="226"/>
      <c r="AO62" s="226"/>
      <c r="AP62" s="226"/>
      <c r="AQ62" s="224"/>
      <c r="AR62" s="224"/>
      <c r="AS62" s="224"/>
      <c r="AT62" s="226"/>
      <c r="AU62" s="228"/>
      <c r="AV62" s="228"/>
      <c r="AW62" s="229"/>
      <c r="AX62" s="229"/>
      <c r="AY62" s="229"/>
      <c r="AZ62" s="228"/>
      <c r="BA62" s="228"/>
      <c r="BB62" s="228"/>
      <c r="BC62" s="229"/>
      <c r="BD62" s="229"/>
      <c r="BE62" s="229"/>
      <c r="BF62" s="228"/>
      <c r="BG62" s="228"/>
      <c r="BH62" s="228"/>
      <c r="BI62" s="229"/>
      <c r="BJ62" s="229"/>
      <c r="BK62" s="229"/>
      <c r="BL62" s="228"/>
      <c r="BM62" s="228"/>
      <c r="BN62" s="228"/>
      <c r="BO62" s="174"/>
      <c r="BP62" s="211"/>
      <c r="BQ62" s="58"/>
      <c r="BV62" s="196"/>
      <c r="BW62" s="194"/>
    </row>
    <row r="63" spans="1:75" s="18" customFormat="1" ht="54" hidden="1" customHeight="1">
      <c r="A63" s="233">
        <v>21</v>
      </c>
      <c r="B63" s="141" t="s">
        <v>578</v>
      </c>
      <c r="C63" s="234" t="str">
        <f>IF(ISERROR(VLOOKUP(B63,'KAYIT LİSTESİ'!$B$4:$H$1164,2,0)),"",(VLOOKUP(B63,'KAYIT LİSTESİ'!$B$4:$H$1164,2,0)))</f>
        <v/>
      </c>
      <c r="D63" s="235" t="str">
        <f>IF(ISERROR(VLOOKUP(B63,'KAYIT LİSTESİ'!$B$4:$H$1164,4,0)),"",(VLOOKUP(B63,'KAYIT LİSTESİ'!$B$4:$H$1164,4,0)))</f>
        <v/>
      </c>
      <c r="E63" s="236" t="str">
        <f>IF(ISERROR(VLOOKUP(B63,'KAYIT LİSTESİ'!$B$4:$H$1164,5,0)),"",(VLOOKUP(B63,'KAYIT LİSTESİ'!$B$4:$H$1164,5,0)))</f>
        <v/>
      </c>
      <c r="F63" s="236" t="str">
        <f>IF(ISERROR(VLOOKUP(B63,'KAYIT LİSTESİ'!$B$4:$H$1164,6,0)),"",(VLOOKUP(B63,'KAYIT LİSTESİ'!$B$4:$H$1164,6,0)))</f>
        <v/>
      </c>
      <c r="G63" s="224"/>
      <c r="H63" s="224"/>
      <c r="I63" s="224"/>
      <c r="J63" s="225"/>
      <c r="K63" s="226"/>
      <c r="L63" s="226"/>
      <c r="M63" s="224"/>
      <c r="N63" s="227"/>
      <c r="O63" s="224"/>
      <c r="P63" s="226"/>
      <c r="Q63" s="226"/>
      <c r="R63" s="226"/>
      <c r="S63" s="224"/>
      <c r="T63" s="224"/>
      <c r="U63" s="224"/>
      <c r="V63" s="226"/>
      <c r="W63" s="226"/>
      <c r="X63" s="226"/>
      <c r="Y63" s="224"/>
      <c r="Z63" s="224"/>
      <c r="AA63" s="224"/>
      <c r="AB63" s="226"/>
      <c r="AC63" s="226"/>
      <c r="AD63" s="226"/>
      <c r="AE63" s="224"/>
      <c r="AF63" s="224"/>
      <c r="AG63" s="224"/>
      <c r="AH63" s="226"/>
      <c r="AI63" s="226"/>
      <c r="AJ63" s="226"/>
      <c r="AK63" s="224"/>
      <c r="AL63" s="224"/>
      <c r="AM63" s="224"/>
      <c r="AN63" s="226"/>
      <c r="AO63" s="226"/>
      <c r="AP63" s="226"/>
      <c r="AQ63" s="224"/>
      <c r="AR63" s="224"/>
      <c r="AS63" s="224"/>
      <c r="AT63" s="226"/>
      <c r="AU63" s="228"/>
      <c r="AV63" s="228"/>
      <c r="AW63" s="229"/>
      <c r="AX63" s="229"/>
      <c r="AY63" s="229"/>
      <c r="AZ63" s="228"/>
      <c r="BA63" s="228"/>
      <c r="BB63" s="228"/>
      <c r="BC63" s="229"/>
      <c r="BD63" s="229"/>
      <c r="BE63" s="229"/>
      <c r="BF63" s="228"/>
      <c r="BG63" s="228"/>
      <c r="BH63" s="228"/>
      <c r="BI63" s="229"/>
      <c r="BJ63" s="229"/>
      <c r="BK63" s="229"/>
      <c r="BL63" s="228"/>
      <c r="BM63" s="228"/>
      <c r="BN63" s="228"/>
      <c r="BO63" s="174"/>
      <c r="BP63" s="211"/>
      <c r="BQ63" s="58"/>
      <c r="BV63" s="196">
        <v>102</v>
      </c>
      <c r="BW63" s="194">
        <v>22</v>
      </c>
    </row>
    <row r="64" spans="1:75" s="18" customFormat="1" ht="54" hidden="1" customHeight="1">
      <c r="A64" s="233">
        <v>22</v>
      </c>
      <c r="B64" s="141" t="s">
        <v>579</v>
      </c>
      <c r="C64" s="234" t="str">
        <f>IF(ISERROR(VLOOKUP(B64,'KAYIT LİSTESİ'!$B$4:$H$1164,2,0)),"",(VLOOKUP(B64,'KAYIT LİSTESİ'!$B$4:$H$1164,2,0)))</f>
        <v/>
      </c>
      <c r="D64" s="235" t="str">
        <f>IF(ISERROR(VLOOKUP(B64,'KAYIT LİSTESİ'!$B$4:$H$1164,4,0)),"",(VLOOKUP(B64,'KAYIT LİSTESİ'!$B$4:$H$1164,4,0)))</f>
        <v/>
      </c>
      <c r="E64" s="236" t="str">
        <f>IF(ISERROR(VLOOKUP(B64,'KAYIT LİSTESİ'!$B$4:$H$1164,5,0)),"",(VLOOKUP(B64,'KAYIT LİSTESİ'!$B$4:$H$1164,5,0)))</f>
        <v/>
      </c>
      <c r="F64" s="236" t="str">
        <f>IF(ISERROR(VLOOKUP(B64,'KAYIT LİSTESİ'!$B$4:$H$1164,6,0)),"",(VLOOKUP(B64,'KAYIT LİSTESİ'!$B$4:$H$1164,6,0)))</f>
        <v/>
      </c>
      <c r="G64" s="224"/>
      <c r="H64" s="224"/>
      <c r="I64" s="224"/>
      <c r="J64" s="225"/>
      <c r="K64" s="226"/>
      <c r="L64" s="226"/>
      <c r="M64" s="224"/>
      <c r="N64" s="227"/>
      <c r="O64" s="224"/>
      <c r="P64" s="226"/>
      <c r="Q64" s="226"/>
      <c r="R64" s="226"/>
      <c r="S64" s="224"/>
      <c r="T64" s="224"/>
      <c r="U64" s="224"/>
      <c r="V64" s="226"/>
      <c r="W64" s="226"/>
      <c r="X64" s="226"/>
      <c r="Y64" s="224"/>
      <c r="Z64" s="224"/>
      <c r="AA64" s="224"/>
      <c r="AB64" s="226"/>
      <c r="AC64" s="226"/>
      <c r="AD64" s="226"/>
      <c r="AE64" s="224"/>
      <c r="AF64" s="224"/>
      <c r="AG64" s="224"/>
      <c r="AH64" s="226"/>
      <c r="AI64" s="226"/>
      <c r="AJ64" s="226"/>
      <c r="AK64" s="224"/>
      <c r="AL64" s="224"/>
      <c r="AM64" s="224"/>
      <c r="AN64" s="226"/>
      <c r="AO64" s="226"/>
      <c r="AP64" s="226"/>
      <c r="AQ64" s="224"/>
      <c r="AR64" s="224"/>
      <c r="AS64" s="224"/>
      <c r="AT64" s="226"/>
      <c r="AU64" s="228"/>
      <c r="AV64" s="228"/>
      <c r="AW64" s="229"/>
      <c r="AX64" s="229"/>
      <c r="AY64" s="229"/>
      <c r="AZ64" s="228"/>
      <c r="BA64" s="228"/>
      <c r="BB64" s="228"/>
      <c r="BC64" s="229"/>
      <c r="BD64" s="229"/>
      <c r="BE64" s="229"/>
      <c r="BF64" s="228"/>
      <c r="BG64" s="228"/>
      <c r="BH64" s="228"/>
      <c r="BI64" s="229"/>
      <c r="BJ64" s="229"/>
      <c r="BK64" s="229"/>
      <c r="BL64" s="228"/>
      <c r="BM64" s="228"/>
      <c r="BN64" s="228"/>
      <c r="BO64" s="174"/>
      <c r="BP64" s="211"/>
      <c r="BQ64" s="58"/>
      <c r="BV64" s="196">
        <v>104</v>
      </c>
      <c r="BW64" s="194">
        <v>23</v>
      </c>
    </row>
    <row r="65" spans="1:75" s="18" customFormat="1" ht="54" hidden="1" customHeight="1">
      <c r="A65" s="233">
        <v>23</v>
      </c>
      <c r="B65" s="141" t="s">
        <v>580</v>
      </c>
      <c r="C65" s="234" t="str">
        <f>IF(ISERROR(VLOOKUP(B65,'KAYIT LİSTESİ'!$B$4:$H$1164,2,0)),"",(VLOOKUP(B65,'KAYIT LİSTESİ'!$B$4:$H$1164,2,0)))</f>
        <v/>
      </c>
      <c r="D65" s="235" t="str">
        <f>IF(ISERROR(VLOOKUP(B65,'KAYIT LİSTESİ'!$B$4:$H$1164,4,0)),"",(VLOOKUP(B65,'KAYIT LİSTESİ'!$B$4:$H$1164,4,0)))</f>
        <v/>
      </c>
      <c r="E65" s="236" t="str">
        <f>IF(ISERROR(VLOOKUP(B65,'KAYIT LİSTESİ'!$B$4:$H$1164,5,0)),"",(VLOOKUP(B65,'KAYIT LİSTESİ'!$B$4:$H$1164,5,0)))</f>
        <v/>
      </c>
      <c r="F65" s="236" t="str">
        <f>IF(ISERROR(VLOOKUP(B65,'KAYIT LİSTESİ'!$B$4:$H$1164,6,0)),"",(VLOOKUP(B65,'KAYIT LİSTESİ'!$B$4:$H$1164,6,0)))</f>
        <v/>
      </c>
      <c r="G65" s="224"/>
      <c r="H65" s="224"/>
      <c r="I65" s="224"/>
      <c r="J65" s="225"/>
      <c r="K65" s="226"/>
      <c r="L65" s="226"/>
      <c r="M65" s="224"/>
      <c r="N65" s="227"/>
      <c r="O65" s="224"/>
      <c r="P65" s="226"/>
      <c r="Q65" s="226"/>
      <c r="R65" s="226"/>
      <c r="S65" s="224"/>
      <c r="T65" s="224"/>
      <c r="U65" s="224"/>
      <c r="V65" s="226"/>
      <c r="W65" s="226"/>
      <c r="X65" s="226"/>
      <c r="Y65" s="224"/>
      <c r="Z65" s="224"/>
      <c r="AA65" s="224"/>
      <c r="AB65" s="226"/>
      <c r="AC65" s="226"/>
      <c r="AD65" s="226"/>
      <c r="AE65" s="224"/>
      <c r="AF65" s="224"/>
      <c r="AG65" s="224"/>
      <c r="AH65" s="226"/>
      <c r="AI65" s="226"/>
      <c r="AJ65" s="226"/>
      <c r="AK65" s="224"/>
      <c r="AL65" s="224"/>
      <c r="AM65" s="224"/>
      <c r="AN65" s="226"/>
      <c r="AO65" s="226"/>
      <c r="AP65" s="226"/>
      <c r="AQ65" s="224"/>
      <c r="AR65" s="224"/>
      <c r="AS65" s="224"/>
      <c r="AT65" s="226"/>
      <c r="AU65" s="228"/>
      <c r="AV65" s="228"/>
      <c r="AW65" s="229"/>
      <c r="AX65" s="229"/>
      <c r="AY65" s="229"/>
      <c r="AZ65" s="228"/>
      <c r="BA65" s="228"/>
      <c r="BB65" s="228"/>
      <c r="BC65" s="229"/>
      <c r="BD65" s="229"/>
      <c r="BE65" s="229"/>
      <c r="BF65" s="228"/>
      <c r="BG65" s="228"/>
      <c r="BH65" s="228"/>
      <c r="BI65" s="229"/>
      <c r="BJ65" s="229"/>
      <c r="BK65" s="229"/>
      <c r="BL65" s="228"/>
      <c r="BM65" s="228"/>
      <c r="BN65" s="228"/>
      <c r="BO65" s="174"/>
      <c r="BP65" s="211"/>
      <c r="BQ65" s="58"/>
      <c r="BV65" s="196">
        <v>106</v>
      </c>
      <c r="BW65" s="194">
        <v>24</v>
      </c>
    </row>
    <row r="66" spans="1:75" s="18" customFormat="1" ht="54" hidden="1" customHeight="1">
      <c r="A66" s="233">
        <v>24</v>
      </c>
      <c r="B66" s="141" t="s">
        <v>581</v>
      </c>
      <c r="C66" s="234" t="str">
        <f>IF(ISERROR(VLOOKUP(B66,'KAYIT LİSTESİ'!$B$4:$H$1164,2,0)),"",(VLOOKUP(B66,'KAYIT LİSTESİ'!$B$4:$H$1164,2,0)))</f>
        <v/>
      </c>
      <c r="D66" s="235" t="str">
        <f>IF(ISERROR(VLOOKUP(B66,'KAYIT LİSTESİ'!$B$4:$H$1164,4,0)),"",(VLOOKUP(B66,'KAYIT LİSTESİ'!$B$4:$H$1164,4,0)))</f>
        <v/>
      </c>
      <c r="E66" s="236" t="str">
        <f>IF(ISERROR(VLOOKUP(B66,'KAYIT LİSTESİ'!$B$4:$H$1164,5,0)),"",(VLOOKUP(B66,'KAYIT LİSTESİ'!$B$4:$H$1164,5,0)))</f>
        <v/>
      </c>
      <c r="F66" s="236" t="str">
        <f>IF(ISERROR(VLOOKUP(B66,'KAYIT LİSTESİ'!$B$4:$H$1164,6,0)),"",(VLOOKUP(B66,'KAYIT LİSTESİ'!$B$4:$H$1164,6,0)))</f>
        <v/>
      </c>
      <c r="G66" s="224"/>
      <c r="H66" s="224"/>
      <c r="I66" s="224"/>
      <c r="J66" s="225"/>
      <c r="K66" s="226"/>
      <c r="L66" s="226"/>
      <c r="M66" s="224"/>
      <c r="N66" s="227"/>
      <c r="O66" s="224"/>
      <c r="P66" s="226"/>
      <c r="Q66" s="226"/>
      <c r="R66" s="226"/>
      <c r="S66" s="224"/>
      <c r="T66" s="224"/>
      <c r="U66" s="224"/>
      <c r="V66" s="226"/>
      <c r="W66" s="226"/>
      <c r="X66" s="226"/>
      <c r="Y66" s="224"/>
      <c r="Z66" s="224"/>
      <c r="AA66" s="224"/>
      <c r="AB66" s="226"/>
      <c r="AC66" s="226"/>
      <c r="AD66" s="226"/>
      <c r="AE66" s="224"/>
      <c r="AF66" s="224"/>
      <c r="AG66" s="224"/>
      <c r="AH66" s="226"/>
      <c r="AI66" s="226"/>
      <c r="AJ66" s="226"/>
      <c r="AK66" s="224"/>
      <c r="AL66" s="224"/>
      <c r="AM66" s="224"/>
      <c r="AN66" s="226"/>
      <c r="AO66" s="226"/>
      <c r="AP66" s="226"/>
      <c r="AQ66" s="224"/>
      <c r="AR66" s="224"/>
      <c r="AS66" s="224"/>
      <c r="AT66" s="226"/>
      <c r="AU66" s="228"/>
      <c r="AV66" s="228"/>
      <c r="AW66" s="229"/>
      <c r="AX66" s="229"/>
      <c r="AY66" s="229"/>
      <c r="AZ66" s="228"/>
      <c r="BA66" s="228"/>
      <c r="BB66" s="228"/>
      <c r="BC66" s="229"/>
      <c r="BD66" s="229"/>
      <c r="BE66" s="229"/>
      <c r="BF66" s="228"/>
      <c r="BG66" s="228"/>
      <c r="BH66" s="228"/>
      <c r="BI66" s="229"/>
      <c r="BJ66" s="229"/>
      <c r="BK66" s="229"/>
      <c r="BL66" s="228"/>
      <c r="BM66" s="228"/>
      <c r="BN66" s="228"/>
      <c r="BO66" s="174"/>
      <c r="BP66" s="211"/>
      <c r="BQ66" s="58"/>
      <c r="BV66" s="196">
        <v>108</v>
      </c>
      <c r="BW66" s="194">
        <v>25</v>
      </c>
    </row>
    <row r="67" spans="1:75" s="18" customFormat="1" ht="54" hidden="1" customHeight="1">
      <c r="A67" s="233">
        <v>25</v>
      </c>
      <c r="B67" s="141" t="s">
        <v>582</v>
      </c>
      <c r="C67" s="234" t="str">
        <f>IF(ISERROR(VLOOKUP(B67,'KAYIT LİSTESİ'!$B$4:$H$1164,2,0)),"",(VLOOKUP(B67,'KAYIT LİSTESİ'!$B$4:$H$1164,2,0)))</f>
        <v/>
      </c>
      <c r="D67" s="235" t="str">
        <f>IF(ISERROR(VLOOKUP(B67,'KAYIT LİSTESİ'!$B$4:$H$1164,4,0)),"",(VLOOKUP(B67,'KAYIT LİSTESİ'!$B$4:$H$1164,4,0)))</f>
        <v/>
      </c>
      <c r="E67" s="236" t="str">
        <f>IF(ISERROR(VLOOKUP(B67,'KAYIT LİSTESİ'!$B$4:$H$1164,5,0)),"",(VLOOKUP(B67,'KAYIT LİSTESİ'!$B$4:$H$1164,5,0)))</f>
        <v/>
      </c>
      <c r="F67" s="236" t="str">
        <f>IF(ISERROR(VLOOKUP(B67,'KAYIT LİSTESİ'!$B$4:$H$1164,6,0)),"",(VLOOKUP(B67,'KAYIT LİSTESİ'!$B$4:$H$1164,6,0)))</f>
        <v/>
      </c>
      <c r="G67" s="224"/>
      <c r="H67" s="224"/>
      <c r="I67" s="224"/>
      <c r="J67" s="225"/>
      <c r="K67" s="226"/>
      <c r="L67" s="226"/>
      <c r="M67" s="224"/>
      <c r="N67" s="227"/>
      <c r="O67" s="224"/>
      <c r="P67" s="226"/>
      <c r="Q67" s="226"/>
      <c r="R67" s="226"/>
      <c r="S67" s="224"/>
      <c r="T67" s="224"/>
      <c r="U67" s="224"/>
      <c r="V67" s="226"/>
      <c r="W67" s="226"/>
      <c r="X67" s="226"/>
      <c r="Y67" s="224"/>
      <c r="Z67" s="224"/>
      <c r="AA67" s="224"/>
      <c r="AB67" s="226"/>
      <c r="AC67" s="226"/>
      <c r="AD67" s="226"/>
      <c r="AE67" s="224"/>
      <c r="AF67" s="224"/>
      <c r="AG67" s="224"/>
      <c r="AH67" s="226"/>
      <c r="AI67" s="226"/>
      <c r="AJ67" s="226"/>
      <c r="AK67" s="224"/>
      <c r="AL67" s="224"/>
      <c r="AM67" s="224"/>
      <c r="AN67" s="226"/>
      <c r="AO67" s="226"/>
      <c r="AP67" s="226"/>
      <c r="AQ67" s="224"/>
      <c r="AR67" s="224"/>
      <c r="AS67" s="224"/>
      <c r="AT67" s="226"/>
      <c r="AU67" s="228"/>
      <c r="AV67" s="228"/>
      <c r="AW67" s="229"/>
      <c r="AX67" s="229"/>
      <c r="AY67" s="229"/>
      <c r="AZ67" s="228"/>
      <c r="BA67" s="228"/>
      <c r="BB67" s="228"/>
      <c r="BC67" s="229"/>
      <c r="BD67" s="229"/>
      <c r="BE67" s="229"/>
      <c r="BF67" s="228"/>
      <c r="BG67" s="228"/>
      <c r="BH67" s="228"/>
      <c r="BI67" s="229"/>
      <c r="BJ67" s="229"/>
      <c r="BK67" s="229"/>
      <c r="BL67" s="228"/>
      <c r="BM67" s="228"/>
      <c r="BN67" s="228"/>
      <c r="BO67" s="174"/>
      <c r="BP67" s="211"/>
      <c r="BQ67" s="58"/>
      <c r="BV67" s="196">
        <v>110</v>
      </c>
      <c r="BW67" s="194">
        <v>26</v>
      </c>
    </row>
    <row r="68" spans="1:75" s="18" customFormat="1" ht="54" hidden="1" customHeight="1">
      <c r="A68" s="233">
        <v>26</v>
      </c>
      <c r="B68" s="141" t="s">
        <v>583</v>
      </c>
      <c r="C68" s="234" t="str">
        <f>IF(ISERROR(VLOOKUP(B68,'KAYIT LİSTESİ'!$B$4:$H$1164,2,0)),"",(VLOOKUP(B68,'KAYIT LİSTESİ'!$B$4:$H$1164,2,0)))</f>
        <v/>
      </c>
      <c r="D68" s="235" t="str">
        <f>IF(ISERROR(VLOOKUP(B68,'KAYIT LİSTESİ'!$B$4:$H$1164,4,0)),"",(VLOOKUP(B68,'KAYIT LİSTESİ'!$B$4:$H$1164,4,0)))</f>
        <v/>
      </c>
      <c r="E68" s="236" t="str">
        <f>IF(ISERROR(VLOOKUP(B68,'KAYIT LİSTESİ'!$B$4:$H$1164,5,0)),"",(VLOOKUP(B68,'KAYIT LİSTESİ'!$B$4:$H$1164,5,0)))</f>
        <v/>
      </c>
      <c r="F68" s="236" t="str">
        <f>IF(ISERROR(VLOOKUP(B68,'KAYIT LİSTESİ'!$B$4:$H$1164,6,0)),"",(VLOOKUP(B68,'KAYIT LİSTESİ'!$B$4:$H$1164,6,0)))</f>
        <v/>
      </c>
      <c r="G68" s="224"/>
      <c r="H68" s="224"/>
      <c r="I68" s="224"/>
      <c r="J68" s="225"/>
      <c r="K68" s="226"/>
      <c r="L68" s="226"/>
      <c r="M68" s="224"/>
      <c r="N68" s="227"/>
      <c r="O68" s="224"/>
      <c r="P68" s="226"/>
      <c r="Q68" s="226"/>
      <c r="R68" s="226"/>
      <c r="S68" s="224"/>
      <c r="T68" s="224"/>
      <c r="U68" s="224"/>
      <c r="V68" s="226"/>
      <c r="W68" s="226"/>
      <c r="X68" s="226"/>
      <c r="Y68" s="224"/>
      <c r="Z68" s="224"/>
      <c r="AA68" s="224"/>
      <c r="AB68" s="226"/>
      <c r="AC68" s="226"/>
      <c r="AD68" s="226"/>
      <c r="AE68" s="224"/>
      <c r="AF68" s="224"/>
      <c r="AG68" s="224"/>
      <c r="AH68" s="226"/>
      <c r="AI68" s="226"/>
      <c r="AJ68" s="226"/>
      <c r="AK68" s="224"/>
      <c r="AL68" s="224"/>
      <c r="AM68" s="224"/>
      <c r="AN68" s="226"/>
      <c r="AO68" s="226"/>
      <c r="AP68" s="226"/>
      <c r="AQ68" s="224"/>
      <c r="AR68" s="224"/>
      <c r="AS68" s="224"/>
      <c r="AT68" s="226"/>
      <c r="AU68" s="228"/>
      <c r="AV68" s="228"/>
      <c r="AW68" s="229"/>
      <c r="AX68" s="229"/>
      <c r="AY68" s="229"/>
      <c r="AZ68" s="228"/>
      <c r="BA68" s="228"/>
      <c r="BB68" s="228"/>
      <c r="BC68" s="229"/>
      <c r="BD68" s="229"/>
      <c r="BE68" s="229"/>
      <c r="BF68" s="228"/>
      <c r="BG68" s="228"/>
      <c r="BH68" s="228"/>
      <c r="BI68" s="229"/>
      <c r="BJ68" s="229"/>
      <c r="BK68" s="229"/>
      <c r="BL68" s="228"/>
      <c r="BM68" s="228"/>
      <c r="BN68" s="228"/>
      <c r="BO68" s="174"/>
      <c r="BP68" s="211"/>
      <c r="BQ68" s="58"/>
      <c r="BV68" s="196">
        <v>112</v>
      </c>
      <c r="BW68" s="194">
        <v>27</v>
      </c>
    </row>
    <row r="69" spans="1:75" ht="9" hidden="1" customHeight="1">
      <c r="E69" s="41"/>
      <c r="BV69" s="196">
        <v>123</v>
      </c>
      <c r="BW69" s="194">
        <v>33</v>
      </c>
    </row>
    <row r="70" spans="1:75" s="63" customFormat="1" hidden="1">
      <c r="A70" s="59" t="s">
        <v>22</v>
      </c>
      <c r="B70" s="59"/>
      <c r="C70" s="59"/>
      <c r="D70" s="60"/>
      <c r="E70" s="61"/>
      <c r="F70" s="62" t="s">
        <v>0</v>
      </c>
      <c r="J70" s="63" t="s">
        <v>1</v>
      </c>
      <c r="S70" s="63" t="s">
        <v>2</v>
      </c>
      <c r="AA70" s="63" t="s">
        <v>3</v>
      </c>
      <c r="AL70" s="63" t="s">
        <v>3</v>
      </c>
      <c r="BO70" s="64" t="s">
        <v>3</v>
      </c>
      <c r="BP70" s="62"/>
      <c r="BQ70" s="62"/>
      <c r="BV70" s="196">
        <v>124</v>
      </c>
      <c r="BW70" s="194">
        <v>34</v>
      </c>
    </row>
    <row r="71" spans="1:75" hidden="1">
      <c r="BV71" s="196">
        <v>163</v>
      </c>
      <c r="BW71" s="194">
        <v>73</v>
      </c>
    </row>
    <row r="72" spans="1:75">
      <c r="BV72" s="196">
        <v>164</v>
      </c>
      <c r="BW72" s="194">
        <v>74</v>
      </c>
    </row>
    <row r="73" spans="1:75">
      <c r="BV73" s="196">
        <v>165</v>
      </c>
      <c r="BW73" s="194">
        <v>75</v>
      </c>
    </row>
    <row r="74" spans="1:75">
      <c r="BV74" s="196">
        <v>166</v>
      </c>
      <c r="BW74" s="194">
        <v>76</v>
      </c>
    </row>
    <row r="75" spans="1:75">
      <c r="BV75" s="196">
        <v>167</v>
      </c>
      <c r="BW75" s="194">
        <v>77</v>
      </c>
    </row>
    <row r="76" spans="1:75">
      <c r="BV76" s="196">
        <v>168</v>
      </c>
      <c r="BW76" s="194">
        <v>78</v>
      </c>
    </row>
    <row r="77" spans="1:75">
      <c r="BV77" s="196">
        <v>169</v>
      </c>
      <c r="BW77" s="194">
        <v>79</v>
      </c>
    </row>
    <row r="78" spans="1:75">
      <c r="BV78" s="196">
        <v>170</v>
      </c>
      <c r="BW78" s="194">
        <v>80</v>
      </c>
    </row>
    <row r="79" spans="1:75">
      <c r="BV79" s="196">
        <v>171</v>
      </c>
      <c r="BW79" s="194">
        <v>81</v>
      </c>
    </row>
    <row r="80" spans="1:75">
      <c r="BV80" s="196">
        <v>172</v>
      </c>
      <c r="BW80" s="194">
        <v>82</v>
      </c>
    </row>
    <row r="81" spans="74:75">
      <c r="BV81" s="196">
        <v>173</v>
      </c>
      <c r="BW81" s="194">
        <v>83</v>
      </c>
    </row>
    <row r="82" spans="74:75">
      <c r="BV82" s="196">
        <v>174</v>
      </c>
      <c r="BW82" s="194">
        <v>84</v>
      </c>
    </row>
    <row r="83" spans="74:75">
      <c r="BV83" s="196">
        <v>175</v>
      </c>
      <c r="BW83" s="194">
        <v>85</v>
      </c>
    </row>
    <row r="84" spans="74:75">
      <c r="BV84" s="196">
        <v>176</v>
      </c>
      <c r="BW84" s="194">
        <v>86</v>
      </c>
    </row>
    <row r="85" spans="74:75">
      <c r="BV85" s="196">
        <v>177</v>
      </c>
      <c r="BW85" s="194">
        <v>87</v>
      </c>
    </row>
    <row r="86" spans="74:75">
      <c r="BV86" s="196">
        <v>178</v>
      </c>
      <c r="BW86" s="194">
        <v>88</v>
      </c>
    </row>
    <row r="87" spans="74:75">
      <c r="BV87" s="196">
        <v>179</v>
      </c>
      <c r="BW87" s="194">
        <v>89</v>
      </c>
    </row>
    <row r="88" spans="74:75">
      <c r="BV88" s="196">
        <v>180</v>
      </c>
      <c r="BW88" s="194">
        <v>90</v>
      </c>
    </row>
    <row r="89" spans="74:75">
      <c r="BW89" s="194">
        <v>91</v>
      </c>
    </row>
    <row r="90" spans="74:75">
      <c r="BV90" s="196">
        <v>181</v>
      </c>
      <c r="BW90" s="194">
        <v>92</v>
      </c>
    </row>
    <row r="91" spans="74:75">
      <c r="BW91" s="194">
        <v>93</v>
      </c>
    </row>
    <row r="92" spans="74:75">
      <c r="BV92" s="196">
        <v>182</v>
      </c>
      <c r="BW92" s="194">
        <v>94</v>
      </c>
    </row>
    <row r="93" spans="74:75">
      <c r="BW93" s="194">
        <v>95</v>
      </c>
    </row>
    <row r="94" spans="74:75">
      <c r="BV94" s="195">
        <v>183</v>
      </c>
      <c r="BW94" s="193">
        <v>96</v>
      </c>
    </row>
    <row r="95" spans="74:75">
      <c r="BV95" s="195"/>
      <c r="BW95" s="193">
        <v>97</v>
      </c>
    </row>
    <row r="96" spans="74:75">
      <c r="BV96" s="195">
        <v>184</v>
      </c>
      <c r="BW96" s="193">
        <v>98</v>
      </c>
    </row>
    <row r="97" spans="74:75">
      <c r="BV97" s="195"/>
      <c r="BW97" s="193">
        <v>99</v>
      </c>
    </row>
    <row r="98" spans="74:75">
      <c r="BV98" s="195">
        <v>185</v>
      </c>
      <c r="BW98" s="193">
        <v>100</v>
      </c>
    </row>
  </sheetData>
  <mergeCells count="88">
    <mergeCell ref="BI42:BK42"/>
    <mergeCell ref="BL42:BN42"/>
    <mergeCell ref="AH42:AJ42"/>
    <mergeCell ref="AK42:AM42"/>
    <mergeCell ref="AN42:AP42"/>
    <mergeCell ref="AQ42:AS42"/>
    <mergeCell ref="AT42:AV42"/>
    <mergeCell ref="BO41:BO42"/>
    <mergeCell ref="AW42:AY42"/>
    <mergeCell ref="BQ41:BQ42"/>
    <mergeCell ref="G42:I42"/>
    <mergeCell ref="J42:L42"/>
    <mergeCell ref="M42:O42"/>
    <mergeCell ref="P42:R42"/>
    <mergeCell ref="S42:U42"/>
    <mergeCell ref="V42:X42"/>
    <mergeCell ref="Y42:AA42"/>
    <mergeCell ref="B41:B42"/>
    <mergeCell ref="C41:C42"/>
    <mergeCell ref="D41:D42"/>
    <mergeCell ref="E41:E42"/>
    <mergeCell ref="F41:F42"/>
    <mergeCell ref="G41:BN41"/>
    <mergeCell ref="AB42:AD42"/>
    <mergeCell ref="AZ42:BB42"/>
    <mergeCell ref="BC42:BE42"/>
    <mergeCell ref="BF42:BH42"/>
    <mergeCell ref="BP41:BP42"/>
    <mergeCell ref="AW38:BB38"/>
    <mergeCell ref="BC38:BQ38"/>
    <mergeCell ref="A39:D39"/>
    <mergeCell ref="E39:F39"/>
    <mergeCell ref="AW39:BB39"/>
    <mergeCell ref="BC39:BQ39"/>
    <mergeCell ref="AE42:AG42"/>
    <mergeCell ref="BO40:BQ40"/>
    <mergeCell ref="A41:A42"/>
    <mergeCell ref="BF7:BH7"/>
    <mergeCell ref="BI7:BK7"/>
    <mergeCell ref="BL7:BN7"/>
    <mergeCell ref="A36:BQ36"/>
    <mergeCell ref="A37:BQ37"/>
    <mergeCell ref="A38:D38"/>
    <mergeCell ref="E38:F38"/>
    <mergeCell ref="U38:X38"/>
    <mergeCell ref="AA38:AE38"/>
    <mergeCell ref="AF38:AP38"/>
    <mergeCell ref="AN7:AP7"/>
    <mergeCell ref="AQ7:AS7"/>
    <mergeCell ref="AT7:AV7"/>
    <mergeCell ref="AW7:AY7"/>
    <mergeCell ref="AZ7:BB7"/>
    <mergeCell ref="BC7:BE7"/>
    <mergeCell ref="V7:X7"/>
    <mergeCell ref="Y7:AA7"/>
    <mergeCell ref="AB7:AD7"/>
    <mergeCell ref="AE7:AG7"/>
    <mergeCell ref="AH7:AJ7"/>
    <mergeCell ref="AK7:AM7"/>
    <mergeCell ref="F6:F7"/>
    <mergeCell ref="G6:BN6"/>
    <mergeCell ref="BO6:BO7"/>
    <mergeCell ref="BP6:BP7"/>
    <mergeCell ref="BQ6:BQ7"/>
    <mergeCell ref="G7:I7"/>
    <mergeCell ref="J7:L7"/>
    <mergeCell ref="M7:O7"/>
    <mergeCell ref="P7:R7"/>
    <mergeCell ref="S7:U7"/>
    <mergeCell ref="A4:D4"/>
    <mergeCell ref="E4:F4"/>
    <mergeCell ref="AW4:BB4"/>
    <mergeCell ref="BC4:BQ4"/>
    <mergeCell ref="BO5:BQ5"/>
    <mergeCell ref="A6:A7"/>
    <mergeCell ref="B6:B7"/>
    <mergeCell ref="C6:C7"/>
    <mergeCell ref="D6:D7"/>
    <mergeCell ref="E6:E7"/>
    <mergeCell ref="A1:BQ1"/>
    <mergeCell ref="A2:BQ2"/>
    <mergeCell ref="A3:D3"/>
    <mergeCell ref="E3:F3"/>
    <mergeCell ref="U3:X3"/>
    <mergeCell ref="AA3:AE3"/>
    <mergeCell ref="AF3:AP3"/>
    <mergeCell ref="AW3:BB3"/>
    <mergeCell ref="BC3:BQ3"/>
  </mergeCells>
  <conditionalFormatting sqref="BO8:BO33">
    <cfRule type="cellIs" dxfId="8" priority="2" stopIfTrue="1" operator="greaterThan">
      <formula>485</formula>
    </cfRule>
  </conditionalFormatting>
  <conditionalFormatting sqref="BO43:BO68">
    <cfRule type="cellIs" dxfId="7" priority="1" stopIfTrue="1" operator="greaterThan">
      <formula>485</formula>
    </cfRule>
  </conditionalFormatting>
  <printOptions horizontalCentered="1"/>
  <pageMargins left="0.27" right="0.15748031496062992" top="0.55118110236220474" bottom="0.27559055118110237" header="0.19685039370078741" footer="0.19685039370078741"/>
  <pageSetup paperSize="9" scale="30" orientation="landscape" r:id="rId1"/>
  <headerFooter scaleWithDoc="0" alignWithMargins="0"/>
  <rowBreaks count="1" manualBreakCount="1">
    <brk id="35" max="68" man="1"/>
  </rowBreaks>
  <drawing r:id="rId2"/>
</worksheet>
</file>

<file path=xl/worksheets/sheet61.xml><?xml version="1.0" encoding="utf-8"?>
<worksheet xmlns="http://schemas.openxmlformats.org/spreadsheetml/2006/main" xmlns:r="http://schemas.openxmlformats.org/officeDocument/2006/relationships">
  <sheetPr>
    <tabColor rgb="FF66FF33"/>
  </sheetPr>
  <dimension ref="A1:M498"/>
  <sheetViews>
    <sheetView topLeftCell="A4" workbookViewId="0">
      <selection activeCell="H224" sqref="H224"/>
    </sheetView>
  </sheetViews>
  <sheetFormatPr defaultRowHeight="12.75"/>
  <cols>
    <col min="1" max="1" width="4.7109375" style="117" bestFit="1" customWidth="1"/>
    <col min="2" max="2" width="17.42578125" style="178" bestFit="1" customWidth="1"/>
    <col min="3" max="3" width="10.42578125" style="2" bestFit="1" customWidth="1"/>
    <col min="4" max="4" width="17.42578125" style="130" customWidth="1"/>
    <col min="5" max="5" width="19.140625" style="130" customWidth="1"/>
    <col min="6" max="6" width="11.140625" style="2" customWidth="1"/>
    <col min="7" max="7" width="10.28515625" style="2" customWidth="1"/>
    <col min="8" max="8" width="13.5703125" style="2" customWidth="1"/>
    <col min="9" max="9" width="9.28515625" style="2" customWidth="1"/>
    <col min="10" max="10" width="11.140625" style="2" customWidth="1"/>
    <col min="11" max="11" width="30.5703125" style="2" customWidth="1"/>
    <col min="12" max="12" width="19.28515625" style="2" bestFit="1" customWidth="1"/>
    <col min="13" max="13" width="14.140625" style="2" customWidth="1"/>
    <col min="14" max="16384" width="9.140625" style="2"/>
  </cols>
  <sheetData>
    <row r="1" spans="1:13" s="109" customFormat="1" ht="42" customHeight="1">
      <c r="A1" s="667" t="str">
        <f>'YARIŞMA BİLGİLERİ'!F19</f>
        <v>Türkiye Üniversiteler Atletizm Şampiyonası</v>
      </c>
      <c r="B1" s="667"/>
      <c r="C1" s="667"/>
      <c r="D1" s="667"/>
      <c r="E1" s="667"/>
      <c r="F1" s="667"/>
      <c r="G1" s="667"/>
      <c r="H1" s="667"/>
      <c r="I1" s="667"/>
      <c r="J1" s="667"/>
      <c r="K1" s="129" t="str">
        <f>'YARIŞMA BİLGİLERİ'!F20</f>
        <v>ISPARTA</v>
      </c>
      <c r="L1" s="666"/>
      <c r="M1" s="666"/>
    </row>
    <row r="2" spans="1:13" s="116" customFormat="1" ht="27.75" customHeight="1">
      <c r="A2" s="110" t="s">
        <v>24</v>
      </c>
      <c r="B2" s="131" t="s">
        <v>34</v>
      </c>
      <c r="C2" s="112" t="s">
        <v>20</v>
      </c>
      <c r="D2" s="113" t="s">
        <v>25</v>
      </c>
      <c r="E2" s="113" t="s">
        <v>23</v>
      </c>
      <c r="F2" s="114" t="s">
        <v>26</v>
      </c>
      <c r="G2" s="111" t="s">
        <v>29</v>
      </c>
      <c r="H2" s="111" t="s">
        <v>10</v>
      </c>
      <c r="I2" s="111" t="s">
        <v>119</v>
      </c>
      <c r="J2" s="111" t="s">
        <v>30</v>
      </c>
      <c r="K2" s="111" t="s">
        <v>31</v>
      </c>
      <c r="L2" s="115" t="s">
        <v>32</v>
      </c>
      <c r="M2" s="115" t="s">
        <v>33</v>
      </c>
    </row>
    <row r="3" spans="1:13" s="116" customFormat="1" ht="26.25" customHeight="1">
      <c r="A3" s="118">
        <v>1</v>
      </c>
      <c r="B3" s="128" t="s">
        <v>203</v>
      </c>
      <c r="C3" s="119">
        <f>'100m.'!C8</f>
        <v>33022</v>
      </c>
      <c r="D3" s="127" t="str">
        <f>'100m.'!D8</f>
        <v>RAMİL GULİYEV</v>
      </c>
      <c r="E3" s="127" t="str">
        <f>'100m.'!E8</f>
        <v>KÜTAHYA-DUMLUPINAR ÜNİVERSİTESİ</v>
      </c>
      <c r="F3" s="120">
        <f>'100m.'!F8</f>
        <v>1012</v>
      </c>
      <c r="G3" s="121">
        <f>'100m.'!A8</f>
        <v>1</v>
      </c>
      <c r="H3" s="120" t="s">
        <v>144</v>
      </c>
      <c r="I3" s="122"/>
      <c r="J3" s="120" t="str">
        <f>'YARIŞMA BİLGİLERİ'!$F$21</f>
        <v>Erkekler</v>
      </c>
      <c r="K3" s="123" t="str">
        <f t="shared" ref="K3:K66" si="0">CONCATENATE(K$1,"-",A$1)</f>
        <v>ISPARTA-Türkiye Üniversiteler Atletizm Şampiyonası</v>
      </c>
      <c r="L3" s="126" t="str">
        <f>'100m.'!N$4</f>
        <v>09 Mayıs 2015 - 16.15</v>
      </c>
      <c r="M3" s="124" t="s">
        <v>346</v>
      </c>
    </row>
    <row r="4" spans="1:13" s="116" customFormat="1" ht="26.25" customHeight="1">
      <c r="A4" s="118">
        <v>2</v>
      </c>
      <c r="B4" s="128" t="s">
        <v>203</v>
      </c>
      <c r="C4" s="119">
        <f>'100m.'!C9</f>
        <v>33064</v>
      </c>
      <c r="D4" s="127" t="str">
        <f>'100m.'!D9</f>
        <v>İZZET SAFER</v>
      </c>
      <c r="E4" s="127" t="str">
        <f>'100m.'!E9</f>
        <v>AKSARAY-AKSARAY ÜNİVERSİTESİ</v>
      </c>
      <c r="F4" s="120">
        <f>'100m.'!F9</f>
        <v>1062</v>
      </c>
      <c r="G4" s="121">
        <f>'100m.'!A9</f>
        <v>2</v>
      </c>
      <c r="H4" s="120" t="s">
        <v>144</v>
      </c>
      <c r="I4" s="122"/>
      <c r="J4" s="120" t="str">
        <f>'YARIŞMA BİLGİLERİ'!$F$21</f>
        <v>Erkekler</v>
      </c>
      <c r="K4" s="123" t="str">
        <f t="shared" si="0"/>
        <v>ISPARTA-Türkiye Üniversiteler Atletizm Şampiyonası</v>
      </c>
      <c r="L4" s="126" t="str">
        <f>'100m.'!N$4</f>
        <v>09 Mayıs 2015 - 16.15</v>
      </c>
      <c r="M4" s="124" t="s">
        <v>346</v>
      </c>
    </row>
    <row r="5" spans="1:13" s="116" customFormat="1" ht="26.25" customHeight="1">
      <c r="A5" s="118">
        <v>3</v>
      </c>
      <c r="B5" s="128" t="s">
        <v>203</v>
      </c>
      <c r="C5" s="119" t="str">
        <f>'100m.'!C10</f>
        <v>29.06.1991</v>
      </c>
      <c r="D5" s="127" t="str">
        <f>'100m.'!D10</f>
        <v>CUMALİ UMUTCAN EMEKTAŞ</v>
      </c>
      <c r="E5" s="127" t="str">
        <f>'100m.'!E10</f>
        <v>ESKİŞEHİR-ANADOLU ÜNİVERSİTESİ</v>
      </c>
      <c r="F5" s="120">
        <f>'100m.'!F10</f>
        <v>1078</v>
      </c>
      <c r="G5" s="121">
        <f>'100m.'!A10</f>
        <v>3</v>
      </c>
      <c r="H5" s="120" t="s">
        <v>144</v>
      </c>
      <c r="I5" s="122"/>
      <c r="J5" s="120" t="str">
        <f>'YARIŞMA BİLGİLERİ'!$F$21</f>
        <v>Erkekler</v>
      </c>
      <c r="K5" s="123" t="str">
        <f t="shared" si="0"/>
        <v>ISPARTA-Türkiye Üniversiteler Atletizm Şampiyonası</v>
      </c>
      <c r="L5" s="126" t="str">
        <f>'100m.'!N$4</f>
        <v>09 Mayıs 2015 - 16.15</v>
      </c>
      <c r="M5" s="124" t="s">
        <v>346</v>
      </c>
    </row>
    <row r="6" spans="1:13" s="116" customFormat="1" ht="26.25" customHeight="1">
      <c r="A6" s="118">
        <v>4</v>
      </c>
      <c r="B6" s="128" t="s">
        <v>203</v>
      </c>
      <c r="C6" s="119">
        <f>'100m.'!C11</f>
        <v>34773</v>
      </c>
      <c r="D6" s="127" t="str">
        <f>'100m.'!D11</f>
        <v>ABDÜLKADİR GÖĞALP</v>
      </c>
      <c r="E6" s="127" t="str">
        <f>'100m.'!E11</f>
        <v>İSTANBUL-MARMARA ÜNİVERSİTESİ</v>
      </c>
      <c r="F6" s="120">
        <f>'100m.'!F11</f>
        <v>1105</v>
      </c>
      <c r="G6" s="121">
        <f>'100m.'!A11</f>
        <v>4</v>
      </c>
      <c r="H6" s="120" t="s">
        <v>144</v>
      </c>
      <c r="I6" s="122"/>
      <c r="J6" s="120" t="str">
        <f>'YARIŞMA BİLGİLERİ'!$F$21</f>
        <v>Erkekler</v>
      </c>
      <c r="K6" s="123" t="str">
        <f t="shared" si="0"/>
        <v>ISPARTA-Türkiye Üniversiteler Atletizm Şampiyonası</v>
      </c>
      <c r="L6" s="126" t="str">
        <f>'100m.'!N$4</f>
        <v>09 Mayıs 2015 - 16.15</v>
      </c>
      <c r="M6" s="124" t="s">
        <v>346</v>
      </c>
    </row>
    <row r="7" spans="1:13" s="116" customFormat="1" ht="26.25" customHeight="1">
      <c r="A7" s="118">
        <v>5</v>
      </c>
      <c r="B7" s="128" t="s">
        <v>203</v>
      </c>
      <c r="C7" s="119">
        <f>'100m.'!C12</f>
        <v>34710</v>
      </c>
      <c r="D7" s="127" t="str">
        <f>'100m.'!D12</f>
        <v xml:space="preserve">OĞULCAN DÜZYURT </v>
      </c>
      <c r="E7" s="127" t="str">
        <f>'100m.'!E12</f>
        <v>ANKARA-ANKARA ÜNİVERSİTESİ</v>
      </c>
      <c r="F7" s="120">
        <f>'100m.'!F12</f>
        <v>1111</v>
      </c>
      <c r="G7" s="121">
        <f>'100m.'!A12</f>
        <v>5</v>
      </c>
      <c r="H7" s="120" t="s">
        <v>144</v>
      </c>
      <c r="I7" s="122"/>
      <c r="J7" s="120" t="str">
        <f>'YARIŞMA BİLGİLERİ'!$F$21</f>
        <v>Erkekler</v>
      </c>
      <c r="K7" s="123" t="str">
        <f t="shared" si="0"/>
        <v>ISPARTA-Türkiye Üniversiteler Atletizm Şampiyonası</v>
      </c>
      <c r="L7" s="126" t="str">
        <f>'100m.'!N$4</f>
        <v>09 Mayıs 2015 - 16.15</v>
      </c>
      <c r="M7" s="124" t="s">
        <v>346</v>
      </c>
    </row>
    <row r="8" spans="1:13" s="116" customFormat="1" ht="26.25" customHeight="1">
      <c r="A8" s="118">
        <v>6</v>
      </c>
      <c r="B8" s="128" t="s">
        <v>203</v>
      </c>
      <c r="C8" s="119">
        <f>'100m.'!C13</f>
        <v>32709</v>
      </c>
      <c r="D8" s="127" t="str">
        <f>'100m.'!D13</f>
        <v>HÜSEYİN TOPRAK</v>
      </c>
      <c r="E8" s="127" t="str">
        <f>'100m.'!E13</f>
        <v>NİĞDE-NİĞDE ÜNİVERSİTESİ</v>
      </c>
      <c r="F8" s="120">
        <f>'100m.'!F13</f>
        <v>1137</v>
      </c>
      <c r="G8" s="121">
        <f>'100m.'!A13</f>
        <v>6</v>
      </c>
      <c r="H8" s="120" t="s">
        <v>144</v>
      </c>
      <c r="I8" s="122"/>
      <c r="J8" s="120" t="str">
        <f>'YARIŞMA BİLGİLERİ'!$F$21</f>
        <v>Erkekler</v>
      </c>
      <c r="K8" s="123" t="str">
        <f t="shared" si="0"/>
        <v>ISPARTA-Türkiye Üniversiteler Atletizm Şampiyonası</v>
      </c>
      <c r="L8" s="126" t="str">
        <f>'100m.'!N$4</f>
        <v>09 Mayıs 2015 - 16.15</v>
      </c>
      <c r="M8" s="124" t="s">
        <v>346</v>
      </c>
    </row>
    <row r="9" spans="1:13" s="116" customFormat="1" ht="26.25" customHeight="1">
      <c r="A9" s="118">
        <v>7</v>
      </c>
      <c r="B9" s="128" t="s">
        <v>203</v>
      </c>
      <c r="C9" s="119" t="e">
        <f>'100m.'!#REF!</f>
        <v>#REF!</v>
      </c>
      <c r="D9" s="127" t="e">
        <f>'100m.'!#REF!</f>
        <v>#REF!</v>
      </c>
      <c r="E9" s="127" t="e">
        <f>'100m.'!#REF!</f>
        <v>#REF!</v>
      </c>
      <c r="F9" s="120" t="e">
        <f>'100m.'!#REF!</f>
        <v>#REF!</v>
      </c>
      <c r="G9" s="121" t="e">
        <f>'100m.'!#REF!</f>
        <v>#REF!</v>
      </c>
      <c r="H9" s="120" t="s">
        <v>144</v>
      </c>
      <c r="I9" s="122"/>
      <c r="J9" s="120" t="str">
        <f>'YARIŞMA BİLGİLERİ'!$F$21</f>
        <v>Erkekler</v>
      </c>
      <c r="K9" s="123" t="str">
        <f t="shared" si="0"/>
        <v>ISPARTA-Türkiye Üniversiteler Atletizm Şampiyonası</v>
      </c>
      <c r="L9" s="126" t="str">
        <f>'100m.'!N$4</f>
        <v>09 Mayıs 2015 - 16.15</v>
      </c>
      <c r="M9" s="124" t="s">
        <v>346</v>
      </c>
    </row>
    <row r="10" spans="1:13" s="116" customFormat="1" ht="26.25" customHeight="1">
      <c r="A10" s="118">
        <v>8</v>
      </c>
      <c r="B10" s="128" t="s">
        <v>203</v>
      </c>
      <c r="C10" s="119" t="e">
        <f>'100m.'!#REF!</f>
        <v>#REF!</v>
      </c>
      <c r="D10" s="127" t="e">
        <f>'100m.'!#REF!</f>
        <v>#REF!</v>
      </c>
      <c r="E10" s="127" t="e">
        <f>'100m.'!#REF!</f>
        <v>#REF!</v>
      </c>
      <c r="F10" s="120" t="e">
        <f>'100m.'!#REF!</f>
        <v>#REF!</v>
      </c>
      <c r="G10" s="121" t="e">
        <f>'100m.'!#REF!</f>
        <v>#REF!</v>
      </c>
      <c r="H10" s="120" t="s">
        <v>144</v>
      </c>
      <c r="I10" s="122"/>
      <c r="J10" s="120" t="str">
        <f>'YARIŞMA BİLGİLERİ'!$F$21</f>
        <v>Erkekler</v>
      </c>
      <c r="K10" s="123" t="str">
        <f t="shared" si="0"/>
        <v>ISPARTA-Türkiye Üniversiteler Atletizm Şampiyonası</v>
      </c>
      <c r="L10" s="126" t="str">
        <f>'100m.'!N$4</f>
        <v>09 Mayıs 2015 - 16.15</v>
      </c>
      <c r="M10" s="124" t="s">
        <v>346</v>
      </c>
    </row>
    <row r="11" spans="1:13" s="116" customFormat="1" ht="26.25" customHeight="1">
      <c r="A11" s="118">
        <v>9</v>
      </c>
      <c r="B11" s="128" t="s">
        <v>203</v>
      </c>
      <c r="C11" s="119" t="str">
        <f>'100m.'!C14</f>
        <v>12.08.1995</v>
      </c>
      <c r="D11" s="127" t="str">
        <f>'100m.'!D14</f>
        <v>DENİZ EKSİN</v>
      </c>
      <c r="E11" s="127" t="str">
        <f>'100m.'!E14</f>
        <v>İSTANBUL-İSTANBUL TEKNİK ÜNİVERSİTESİ</v>
      </c>
      <c r="F11" s="120">
        <f>'100m.'!F14</f>
        <v>1140</v>
      </c>
      <c r="G11" s="121">
        <f>'100m.'!A14</f>
        <v>7</v>
      </c>
      <c r="H11" s="120" t="s">
        <v>144</v>
      </c>
      <c r="I11" s="122"/>
      <c r="J11" s="120" t="str">
        <f>'YARIŞMA BİLGİLERİ'!$F$21</f>
        <v>Erkekler</v>
      </c>
      <c r="K11" s="123" t="str">
        <f t="shared" si="0"/>
        <v>ISPARTA-Türkiye Üniversiteler Atletizm Şampiyonası</v>
      </c>
      <c r="L11" s="126" t="str">
        <f>'100m.'!N$4</f>
        <v>09 Mayıs 2015 - 16.15</v>
      </c>
      <c r="M11" s="124" t="s">
        <v>346</v>
      </c>
    </row>
    <row r="12" spans="1:13" s="116" customFormat="1" ht="26.25" customHeight="1">
      <c r="A12" s="118">
        <v>10</v>
      </c>
      <c r="B12" s="128" t="s">
        <v>203</v>
      </c>
      <c r="C12" s="119">
        <f>'100m.'!C15</f>
        <v>34227</v>
      </c>
      <c r="D12" s="127" t="str">
        <f>'100m.'!D15</f>
        <v>TOLGA SEZGÜN</v>
      </c>
      <c r="E12" s="127" t="str">
        <f>'100m.'!E15</f>
        <v>İSTANBUL-İSTANBUL ÜNİVERSİTESİ</v>
      </c>
      <c r="F12" s="120">
        <f>'100m.'!F15</f>
        <v>1146</v>
      </c>
      <c r="G12" s="121">
        <f>'100m.'!A15</f>
        <v>8</v>
      </c>
      <c r="H12" s="120" t="s">
        <v>144</v>
      </c>
      <c r="I12" s="122"/>
      <c r="J12" s="120" t="str">
        <f>'YARIŞMA BİLGİLERİ'!$F$21</f>
        <v>Erkekler</v>
      </c>
      <c r="K12" s="123" t="str">
        <f t="shared" si="0"/>
        <v>ISPARTA-Türkiye Üniversiteler Atletizm Şampiyonası</v>
      </c>
      <c r="L12" s="126" t="str">
        <f>'100m.'!N$4</f>
        <v>09 Mayıs 2015 - 16.15</v>
      </c>
      <c r="M12" s="124" t="s">
        <v>346</v>
      </c>
    </row>
    <row r="13" spans="1:13" s="116" customFormat="1" ht="26.25" customHeight="1">
      <c r="A13" s="118">
        <v>11</v>
      </c>
      <c r="B13" s="128" t="s">
        <v>203</v>
      </c>
      <c r="C13" s="119">
        <f>'100m.'!C16</f>
        <v>34453</v>
      </c>
      <c r="D13" s="127" t="str">
        <f>'100m.'!D16</f>
        <v>İSMET KOÇAK</v>
      </c>
      <c r="E13" s="127" t="str">
        <f>'100m.'!E16</f>
        <v>ANKARA-GAZİ ÜNİVERSİTESİ</v>
      </c>
      <c r="F13" s="120">
        <f>'100m.'!F16</f>
        <v>1148</v>
      </c>
      <c r="G13" s="121">
        <f>'100m.'!A16</f>
        <v>9</v>
      </c>
      <c r="H13" s="120" t="s">
        <v>144</v>
      </c>
      <c r="I13" s="122"/>
      <c r="J13" s="120" t="str">
        <f>'YARIŞMA BİLGİLERİ'!$F$21</f>
        <v>Erkekler</v>
      </c>
      <c r="K13" s="123" t="str">
        <f t="shared" si="0"/>
        <v>ISPARTA-Türkiye Üniversiteler Atletizm Şampiyonası</v>
      </c>
      <c r="L13" s="126" t="str">
        <f>'100m.'!N$4</f>
        <v>09 Mayıs 2015 - 16.15</v>
      </c>
      <c r="M13" s="124" t="s">
        <v>346</v>
      </c>
    </row>
    <row r="14" spans="1:13" s="116" customFormat="1" ht="26.25" customHeight="1">
      <c r="A14" s="118">
        <v>12</v>
      </c>
      <c r="B14" s="128" t="s">
        <v>203</v>
      </c>
      <c r="C14" s="119">
        <f>'100m.'!C17</f>
        <v>33956</v>
      </c>
      <c r="D14" s="127" t="str">
        <f>'100m.'!D17</f>
        <v>A.TOLGA ŞUÖZER</v>
      </c>
      <c r="E14" s="127" t="str">
        <f>'100m.'!E17</f>
        <v>İSTANBUL-KAVRAM MESLEK YÜKSEK OKULU</v>
      </c>
      <c r="F14" s="120">
        <f>'100m.'!F17</f>
        <v>1151</v>
      </c>
      <c r="G14" s="121">
        <f>'100m.'!A17</f>
        <v>10</v>
      </c>
      <c r="H14" s="120" t="s">
        <v>144</v>
      </c>
      <c r="I14" s="122"/>
      <c r="J14" s="120" t="str">
        <f>'YARIŞMA BİLGİLERİ'!$F$21</f>
        <v>Erkekler</v>
      </c>
      <c r="K14" s="123" t="str">
        <f t="shared" si="0"/>
        <v>ISPARTA-Türkiye Üniversiteler Atletizm Şampiyonası</v>
      </c>
      <c r="L14" s="126" t="str">
        <f>'100m.'!N$4</f>
        <v>09 Mayıs 2015 - 16.15</v>
      </c>
      <c r="M14" s="124" t="s">
        <v>346</v>
      </c>
    </row>
    <row r="15" spans="1:13" s="116" customFormat="1" ht="26.25" customHeight="1">
      <c r="A15" s="118">
        <v>13</v>
      </c>
      <c r="B15" s="128" t="s">
        <v>203</v>
      </c>
      <c r="C15" s="119">
        <f>'100m.'!C18</f>
        <v>33721</v>
      </c>
      <c r="D15" s="127" t="str">
        <f>'100m.'!D18</f>
        <v>YİĞİTCAN HEKİMOĞLU</v>
      </c>
      <c r="E15" s="127" t="str">
        <f>'100m.'!E18</f>
        <v>KKTC-YAKIN DOĞU ÜNİVERSİTESİ</v>
      </c>
      <c r="F15" s="120">
        <f>'100m.'!F18</f>
        <v>1621</v>
      </c>
      <c r="G15" s="121">
        <f>'100m.'!A18</f>
        <v>11</v>
      </c>
      <c r="H15" s="120" t="s">
        <v>144</v>
      </c>
      <c r="I15" s="122"/>
      <c r="J15" s="120" t="str">
        <f>'YARIŞMA BİLGİLERİ'!$F$21</f>
        <v>Erkekler</v>
      </c>
      <c r="K15" s="123" t="str">
        <f t="shared" si="0"/>
        <v>ISPARTA-Türkiye Üniversiteler Atletizm Şampiyonası</v>
      </c>
      <c r="L15" s="126" t="str">
        <f>'100m.'!N$4</f>
        <v>09 Mayıs 2015 - 16.15</v>
      </c>
      <c r="M15" s="124" t="s">
        <v>346</v>
      </c>
    </row>
    <row r="16" spans="1:13" s="116" customFormat="1" ht="26.25" customHeight="1">
      <c r="A16" s="118">
        <v>14</v>
      </c>
      <c r="B16" s="128" t="s">
        <v>203</v>
      </c>
      <c r="C16" s="119">
        <f>'100m.'!C19</f>
        <v>34453</v>
      </c>
      <c r="D16" s="127" t="str">
        <f>'100m.'!D19</f>
        <v>İSMET KOÇAK</v>
      </c>
      <c r="E16" s="127" t="str">
        <f>'100m.'!E19</f>
        <v>ANKARA-GAZİ ÜNİVERSİTESİ</v>
      </c>
      <c r="F16" s="120">
        <f>'100m.'!F19</f>
        <v>1144</v>
      </c>
      <c r="G16" s="121">
        <f>'100m.'!A19</f>
        <v>12</v>
      </c>
      <c r="H16" s="120" t="s">
        <v>144</v>
      </c>
      <c r="I16" s="122"/>
      <c r="J16" s="120" t="str">
        <f>'YARIŞMA BİLGİLERİ'!$F$21</f>
        <v>Erkekler</v>
      </c>
      <c r="K16" s="123" t="str">
        <f t="shared" si="0"/>
        <v>ISPARTA-Türkiye Üniversiteler Atletizm Şampiyonası</v>
      </c>
      <c r="L16" s="126" t="str">
        <f>'100m.'!N$4</f>
        <v>09 Mayıs 2015 - 16.15</v>
      </c>
      <c r="M16" s="124" t="s">
        <v>346</v>
      </c>
    </row>
    <row r="17" spans="1:13" s="116" customFormat="1" ht="26.25" customHeight="1">
      <c r="A17" s="118">
        <v>15</v>
      </c>
      <c r="B17" s="128" t="s">
        <v>203</v>
      </c>
      <c r="C17" s="119">
        <f>'100m.'!C20</f>
        <v>34312</v>
      </c>
      <c r="D17" s="127" t="str">
        <f>'100m.'!D20</f>
        <v>EVRİM ALDEMİR</v>
      </c>
      <c r="E17" s="127" t="str">
        <f>'100m.'!E20</f>
        <v>ANKARA-HACETTEPE ÜNİVERSİTESİ</v>
      </c>
      <c r="F17" s="120">
        <f>'100m.'!F20</f>
        <v>1148</v>
      </c>
      <c r="G17" s="121">
        <f>'100m.'!A20</f>
        <v>13</v>
      </c>
      <c r="H17" s="120" t="s">
        <v>144</v>
      </c>
      <c r="I17" s="122"/>
      <c r="J17" s="120" t="str">
        <f>'YARIŞMA BİLGİLERİ'!$F$21</f>
        <v>Erkekler</v>
      </c>
      <c r="K17" s="123" t="str">
        <f t="shared" si="0"/>
        <v>ISPARTA-Türkiye Üniversiteler Atletizm Şampiyonası</v>
      </c>
      <c r="L17" s="126" t="str">
        <f>'100m.'!N$4</f>
        <v>09 Mayıs 2015 - 16.15</v>
      </c>
      <c r="M17" s="124" t="s">
        <v>346</v>
      </c>
    </row>
    <row r="18" spans="1:13" s="116" customFormat="1" ht="26.25" customHeight="1">
      <c r="A18" s="118">
        <v>16</v>
      </c>
      <c r="B18" s="128" t="s">
        <v>203</v>
      </c>
      <c r="C18" s="119">
        <f>'100m.'!C21</f>
        <v>34300</v>
      </c>
      <c r="D18" s="127" t="str">
        <f>'100m.'!D21</f>
        <v>AVAL MUBAREK MOHAMMED</v>
      </c>
      <c r="E18" s="127" t="str">
        <f>'100m.'!E21</f>
        <v>BOLU-ABAN İZZET BAYSAL ÜNİVERSİTESİ</v>
      </c>
      <c r="F18" s="120">
        <f>'100m.'!F21</f>
        <v>1148</v>
      </c>
      <c r="G18" s="121">
        <f>'100m.'!A21</f>
        <v>14</v>
      </c>
      <c r="H18" s="120" t="s">
        <v>144</v>
      </c>
      <c r="I18" s="122"/>
      <c r="J18" s="120" t="str">
        <f>'YARIŞMA BİLGİLERİ'!$F$21</f>
        <v>Erkekler</v>
      </c>
      <c r="K18" s="123" t="str">
        <f t="shared" si="0"/>
        <v>ISPARTA-Türkiye Üniversiteler Atletizm Şampiyonası</v>
      </c>
      <c r="L18" s="126" t="str">
        <f>'100m.'!N$4</f>
        <v>09 Mayıs 2015 - 16.15</v>
      </c>
      <c r="M18" s="124" t="s">
        <v>346</v>
      </c>
    </row>
    <row r="19" spans="1:13" s="116" customFormat="1" ht="26.25" customHeight="1">
      <c r="A19" s="118">
        <v>17</v>
      </c>
      <c r="B19" s="128" t="s">
        <v>203</v>
      </c>
      <c r="C19" s="119" t="e">
        <f>'100m.'!#REF!</f>
        <v>#REF!</v>
      </c>
      <c r="D19" s="127" t="e">
        <f>'100m.'!#REF!</f>
        <v>#REF!</v>
      </c>
      <c r="E19" s="127" t="e">
        <f>'100m.'!#REF!</f>
        <v>#REF!</v>
      </c>
      <c r="F19" s="120" t="e">
        <f>'100m.'!#REF!</f>
        <v>#REF!</v>
      </c>
      <c r="G19" s="121" t="e">
        <f>'100m.'!#REF!</f>
        <v>#REF!</v>
      </c>
      <c r="H19" s="120" t="s">
        <v>144</v>
      </c>
      <c r="I19" s="126"/>
      <c r="J19" s="120" t="str">
        <f>'YARIŞMA BİLGİLERİ'!$F$21</f>
        <v>Erkekler</v>
      </c>
      <c r="K19" s="123" t="str">
        <f t="shared" si="0"/>
        <v>ISPARTA-Türkiye Üniversiteler Atletizm Şampiyonası</v>
      </c>
      <c r="L19" s="126" t="str">
        <f>'100m.'!N$4</f>
        <v>09 Mayıs 2015 - 16.15</v>
      </c>
      <c r="M19" s="124" t="s">
        <v>346</v>
      </c>
    </row>
    <row r="20" spans="1:13" s="116" customFormat="1" ht="26.25" customHeight="1">
      <c r="A20" s="118">
        <v>18</v>
      </c>
      <c r="B20" s="128" t="s">
        <v>203</v>
      </c>
      <c r="C20" s="119" t="e">
        <f>'100m.'!#REF!</f>
        <v>#REF!</v>
      </c>
      <c r="D20" s="127" t="e">
        <f>'100m.'!#REF!</f>
        <v>#REF!</v>
      </c>
      <c r="E20" s="127" t="e">
        <f>'100m.'!#REF!</f>
        <v>#REF!</v>
      </c>
      <c r="F20" s="120" t="e">
        <f>'100m.'!#REF!</f>
        <v>#REF!</v>
      </c>
      <c r="G20" s="121" t="e">
        <f>'100m.'!#REF!</f>
        <v>#REF!</v>
      </c>
      <c r="H20" s="120" t="s">
        <v>144</v>
      </c>
      <c r="I20" s="126"/>
      <c r="J20" s="120" t="str">
        <f>'YARIŞMA BİLGİLERİ'!$F$21</f>
        <v>Erkekler</v>
      </c>
      <c r="K20" s="123" t="str">
        <f t="shared" si="0"/>
        <v>ISPARTA-Türkiye Üniversiteler Atletizm Şampiyonası</v>
      </c>
      <c r="L20" s="126" t="str">
        <f>'100m.'!N$4</f>
        <v>09 Mayıs 2015 - 16.15</v>
      </c>
      <c r="M20" s="124" t="s">
        <v>346</v>
      </c>
    </row>
    <row r="21" spans="1:13" s="116" customFormat="1" ht="26.25" customHeight="1">
      <c r="A21" s="118">
        <v>19</v>
      </c>
      <c r="B21" s="128" t="s">
        <v>203</v>
      </c>
      <c r="C21" s="119">
        <f>'100m.'!C30</f>
        <v>33660</v>
      </c>
      <c r="D21" s="127" t="str">
        <f>'100m.'!D30</f>
        <v>ARMAĞAN ÇOBAN</v>
      </c>
      <c r="E21" s="127" t="str">
        <f>'100m.'!E30</f>
        <v>BURDUR-MEHMET AKİF ERSOY ÜNİVERSİTESİ</v>
      </c>
      <c r="F21" s="120">
        <f>'100m.'!F30</f>
        <v>1185</v>
      </c>
      <c r="G21" s="121">
        <f>'100m.'!A30</f>
        <v>23</v>
      </c>
      <c r="H21" s="120" t="s">
        <v>144</v>
      </c>
      <c r="I21" s="126"/>
      <c r="J21" s="120" t="str">
        <f>'YARIŞMA BİLGİLERİ'!$F$21</f>
        <v>Erkekler</v>
      </c>
      <c r="K21" s="123" t="str">
        <f t="shared" si="0"/>
        <v>ISPARTA-Türkiye Üniversiteler Atletizm Şampiyonası</v>
      </c>
      <c r="L21" s="126" t="str">
        <f>'100m.'!N$4</f>
        <v>09 Mayıs 2015 - 16.15</v>
      </c>
      <c r="M21" s="124" t="s">
        <v>346</v>
      </c>
    </row>
    <row r="22" spans="1:13" s="116" customFormat="1" ht="26.25" customHeight="1">
      <c r="A22" s="118">
        <v>20</v>
      </c>
      <c r="B22" s="128" t="s">
        <v>203</v>
      </c>
      <c r="C22" s="119">
        <f>'100m.'!C31</f>
        <v>34700</v>
      </c>
      <c r="D22" s="127" t="str">
        <f>'100m.'!D31</f>
        <v>FATİH ŞEKER</v>
      </c>
      <c r="E22" s="127" t="str">
        <f>'100m.'!E31</f>
        <v>BOLU-ABAN İZZET BAYSAL ÜNİVERSİTESİ FERDİ</v>
      </c>
      <c r="F22" s="120">
        <f>'100m.'!F31</f>
        <v>1186</v>
      </c>
      <c r="G22" s="121">
        <f>'100m.'!A31</f>
        <v>24</v>
      </c>
      <c r="H22" s="120" t="s">
        <v>144</v>
      </c>
      <c r="I22" s="126"/>
      <c r="J22" s="120" t="str">
        <f>'YARIŞMA BİLGİLERİ'!$F$21</f>
        <v>Erkekler</v>
      </c>
      <c r="K22" s="123" t="str">
        <f t="shared" si="0"/>
        <v>ISPARTA-Türkiye Üniversiteler Atletizm Şampiyonası</v>
      </c>
      <c r="L22" s="126" t="str">
        <f>'100m.'!N$4</f>
        <v>09 Mayıs 2015 - 16.15</v>
      </c>
      <c r="M22" s="124" t="s">
        <v>346</v>
      </c>
    </row>
    <row r="23" spans="1:13" s="116" customFormat="1" ht="26.25" customHeight="1">
      <c r="A23" s="118">
        <v>21</v>
      </c>
      <c r="B23" s="128" t="s">
        <v>203</v>
      </c>
      <c r="C23" s="119">
        <f>'100m.'!C32</f>
        <v>34831</v>
      </c>
      <c r="D23" s="127" t="str">
        <f>'100m.'!D32</f>
        <v xml:space="preserve">BATUHAN KÜÇÜK </v>
      </c>
      <c r="E23" s="127" t="str">
        <f>'100m.'!E32</f>
        <v>BURSA-ULUDAĞ ÜNİVERSİTESİ FERDİ</v>
      </c>
      <c r="F23" s="120">
        <f>'100m.'!F32</f>
        <v>1187</v>
      </c>
      <c r="G23" s="121">
        <f>'100m.'!A32</f>
        <v>25</v>
      </c>
      <c r="H23" s="120" t="s">
        <v>144</v>
      </c>
      <c r="I23" s="126"/>
      <c r="J23" s="120" t="str">
        <f>'YARIŞMA BİLGİLERİ'!$F$21</f>
        <v>Erkekler</v>
      </c>
      <c r="K23" s="123" t="str">
        <f t="shared" si="0"/>
        <v>ISPARTA-Türkiye Üniversiteler Atletizm Şampiyonası</v>
      </c>
      <c r="L23" s="126" t="str">
        <f>'100m.'!N$4</f>
        <v>09 Mayıs 2015 - 16.15</v>
      </c>
      <c r="M23" s="124" t="s">
        <v>346</v>
      </c>
    </row>
    <row r="24" spans="1:13" s="116" customFormat="1" ht="26.25" customHeight="1">
      <c r="A24" s="118">
        <v>22</v>
      </c>
      <c r="B24" s="128" t="s">
        <v>203</v>
      </c>
      <c r="C24" s="119">
        <f>'100m.'!C33</f>
        <v>32921</v>
      </c>
      <c r="D24" s="127" t="str">
        <f>'100m.'!D33</f>
        <v>HASAN TÜRKDAĞLI</v>
      </c>
      <c r="E24" s="127" t="str">
        <f>'100m.'!E33</f>
        <v>TOKAT-GAZİOSMANPAŞA ÜNİVERSİTESİ</v>
      </c>
      <c r="F24" s="120">
        <f>'100m.'!F33</f>
        <v>1188</v>
      </c>
      <c r="G24" s="121">
        <f>'100m.'!A33</f>
        <v>26</v>
      </c>
      <c r="H24" s="120" t="s">
        <v>144</v>
      </c>
      <c r="I24" s="126"/>
      <c r="J24" s="120" t="str">
        <f>'YARIŞMA BİLGİLERİ'!$F$21</f>
        <v>Erkekler</v>
      </c>
      <c r="K24" s="123" t="str">
        <f t="shared" si="0"/>
        <v>ISPARTA-Türkiye Üniversiteler Atletizm Şampiyonası</v>
      </c>
      <c r="L24" s="126" t="str">
        <f>'100m.'!N$4</f>
        <v>09 Mayıs 2015 - 16.15</v>
      </c>
      <c r="M24" s="124" t="s">
        <v>346</v>
      </c>
    </row>
    <row r="25" spans="1:13" s="116" customFormat="1" ht="26.25" customHeight="1">
      <c r="A25" s="118">
        <v>23</v>
      </c>
      <c r="B25" s="128" t="s">
        <v>203</v>
      </c>
      <c r="C25" s="119">
        <f>'100m.'!C34</f>
        <v>34665</v>
      </c>
      <c r="D25" s="127" t="str">
        <f>'100m.'!D34</f>
        <v>HÜSEYİN BABAYİĞİT</v>
      </c>
      <c r="E25" s="127" t="str">
        <f>'100m.'!E34</f>
        <v>İZMİR- EGE ÜNİVERSİTESİ</v>
      </c>
      <c r="F25" s="120">
        <f>'100m.'!F34</f>
        <v>1190</v>
      </c>
      <c r="G25" s="121">
        <f>'100m.'!A34</f>
        <v>27</v>
      </c>
      <c r="H25" s="120" t="s">
        <v>144</v>
      </c>
      <c r="I25" s="126"/>
      <c r="J25" s="120" t="str">
        <f>'YARIŞMA BİLGİLERİ'!$F$21</f>
        <v>Erkekler</v>
      </c>
      <c r="K25" s="123" t="str">
        <f t="shared" si="0"/>
        <v>ISPARTA-Türkiye Üniversiteler Atletizm Şampiyonası</v>
      </c>
      <c r="L25" s="126" t="str">
        <f>'100m.'!N$4</f>
        <v>09 Mayıs 2015 - 16.15</v>
      </c>
      <c r="M25" s="124" t="s">
        <v>346</v>
      </c>
    </row>
    <row r="26" spans="1:13" s="116" customFormat="1" ht="26.25" customHeight="1">
      <c r="A26" s="118">
        <v>24</v>
      </c>
      <c r="B26" s="128" t="s">
        <v>203</v>
      </c>
      <c r="C26" s="119" t="str">
        <f>'100m.'!C35</f>
        <v>21.03.1995</v>
      </c>
      <c r="D26" s="127" t="str">
        <f>'100m.'!D35</f>
        <v>MERİC AKPİNAR</v>
      </c>
      <c r="E26" s="127" t="str">
        <f>'100m.'!E35</f>
        <v>İSTANBUL-İSTANBUL TEKNİK ÜNİVERSİTESİ FERDİ</v>
      </c>
      <c r="F26" s="120">
        <f>'100m.'!F35</f>
        <v>1208</v>
      </c>
      <c r="G26" s="121">
        <f>'100m.'!A35</f>
        <v>28</v>
      </c>
      <c r="H26" s="120" t="s">
        <v>144</v>
      </c>
      <c r="I26" s="126"/>
      <c r="J26" s="120" t="str">
        <f>'YARIŞMA BİLGİLERİ'!$F$21</f>
        <v>Erkekler</v>
      </c>
      <c r="K26" s="123" t="str">
        <f t="shared" si="0"/>
        <v>ISPARTA-Türkiye Üniversiteler Atletizm Şampiyonası</v>
      </c>
      <c r="L26" s="126" t="str">
        <f>'100m.'!N$4</f>
        <v>09 Mayıs 2015 - 16.15</v>
      </c>
      <c r="M26" s="124" t="s">
        <v>346</v>
      </c>
    </row>
    <row r="27" spans="1:13" s="116" customFormat="1" ht="26.25" customHeight="1">
      <c r="A27" s="118">
        <v>25</v>
      </c>
      <c r="B27" s="128" t="s">
        <v>203</v>
      </c>
      <c r="C27" s="119">
        <f>'100m.'!C36</f>
        <v>33047</v>
      </c>
      <c r="D27" s="127" t="str">
        <f>'100m.'!D36</f>
        <v>İ.EMRE KESKİN</v>
      </c>
      <c r="E27" s="127" t="str">
        <f>'100m.'!E36</f>
        <v>MUĞLA-SITKI KOÇMAN ÜNİVERSİTESİ</v>
      </c>
      <c r="F27" s="120">
        <f>'100m.'!F36</f>
        <v>1208</v>
      </c>
      <c r="G27" s="121">
        <f>'100m.'!A36</f>
        <v>29</v>
      </c>
      <c r="H27" s="120" t="s">
        <v>144</v>
      </c>
      <c r="I27" s="126"/>
      <c r="J27" s="120" t="str">
        <f>'YARIŞMA BİLGİLERİ'!$F$21</f>
        <v>Erkekler</v>
      </c>
      <c r="K27" s="123" t="str">
        <f t="shared" si="0"/>
        <v>ISPARTA-Türkiye Üniversiteler Atletizm Şampiyonası</v>
      </c>
      <c r="L27" s="126" t="str">
        <f>'100m.'!N$4</f>
        <v>09 Mayıs 2015 - 16.15</v>
      </c>
      <c r="M27" s="124" t="s">
        <v>346</v>
      </c>
    </row>
    <row r="28" spans="1:13" s="116" customFormat="1" ht="26.25" customHeight="1">
      <c r="A28" s="118">
        <v>26</v>
      </c>
      <c r="B28" s="128" t="s">
        <v>203</v>
      </c>
      <c r="C28" s="119">
        <f>'100m.'!C37</f>
        <v>0</v>
      </c>
      <c r="D28" s="127" t="str">
        <f>'100m.'!D37</f>
        <v>SİNAN İLBAŞ</v>
      </c>
      <c r="E28" s="127" t="str">
        <f>'100m.'!E37</f>
        <v>KARAMAN-KARAMANOĞLU MEHMETBEY ÜNİVERSİTESİ</v>
      </c>
      <c r="F28" s="120">
        <f>'100m.'!F37</f>
        <v>1211</v>
      </c>
      <c r="G28" s="121">
        <f>'100m.'!A37</f>
        <v>29</v>
      </c>
      <c r="H28" s="120" t="s">
        <v>144</v>
      </c>
      <c r="I28" s="126"/>
      <c r="J28" s="120" t="str">
        <f>'YARIŞMA BİLGİLERİ'!$F$21</f>
        <v>Erkekler</v>
      </c>
      <c r="K28" s="123" t="str">
        <f t="shared" si="0"/>
        <v>ISPARTA-Türkiye Üniversiteler Atletizm Şampiyonası</v>
      </c>
      <c r="L28" s="126" t="str">
        <f>'100m.'!N$4</f>
        <v>09 Mayıs 2015 - 16.15</v>
      </c>
      <c r="M28" s="124" t="s">
        <v>346</v>
      </c>
    </row>
    <row r="29" spans="1:13" s="116" customFormat="1" ht="26.25" customHeight="1">
      <c r="A29" s="118">
        <v>27</v>
      </c>
      <c r="B29" s="128" t="s">
        <v>203</v>
      </c>
      <c r="C29" s="119" t="e">
        <f>'100m.'!#REF!</f>
        <v>#REF!</v>
      </c>
      <c r="D29" s="127" t="e">
        <f>'100m.'!#REF!</f>
        <v>#REF!</v>
      </c>
      <c r="E29" s="127" t="e">
        <f>'100m.'!#REF!</f>
        <v>#REF!</v>
      </c>
      <c r="F29" s="120" t="e">
        <f>'100m.'!#REF!</f>
        <v>#REF!</v>
      </c>
      <c r="G29" s="121" t="e">
        <f>'100m.'!#REF!</f>
        <v>#REF!</v>
      </c>
      <c r="H29" s="120" t="s">
        <v>144</v>
      </c>
      <c r="I29" s="126"/>
      <c r="J29" s="120" t="str">
        <f>'YARIŞMA BİLGİLERİ'!$F$21</f>
        <v>Erkekler</v>
      </c>
      <c r="K29" s="123" t="str">
        <f t="shared" si="0"/>
        <v>ISPARTA-Türkiye Üniversiteler Atletizm Şampiyonası</v>
      </c>
      <c r="L29" s="126" t="str">
        <f>'100m.'!N$4</f>
        <v>09 Mayıs 2015 - 16.15</v>
      </c>
      <c r="M29" s="124" t="s">
        <v>346</v>
      </c>
    </row>
    <row r="30" spans="1:13" s="116" customFormat="1" ht="26.25" customHeight="1">
      <c r="A30" s="118">
        <v>28</v>
      </c>
      <c r="B30" s="128" t="s">
        <v>203</v>
      </c>
      <c r="C30" s="119" t="e">
        <f>'100m.'!#REF!</f>
        <v>#REF!</v>
      </c>
      <c r="D30" s="127" t="e">
        <f>'100m.'!#REF!</f>
        <v>#REF!</v>
      </c>
      <c r="E30" s="127" t="e">
        <f>'100m.'!#REF!</f>
        <v>#REF!</v>
      </c>
      <c r="F30" s="120" t="e">
        <f>'100m.'!#REF!</f>
        <v>#REF!</v>
      </c>
      <c r="G30" s="121" t="e">
        <f>'100m.'!#REF!</f>
        <v>#REF!</v>
      </c>
      <c r="H30" s="120" t="s">
        <v>144</v>
      </c>
      <c r="I30" s="126"/>
      <c r="J30" s="120" t="str">
        <f>'YARIŞMA BİLGİLERİ'!$F$21</f>
        <v>Erkekler</v>
      </c>
      <c r="K30" s="123" t="str">
        <f t="shared" si="0"/>
        <v>ISPARTA-Türkiye Üniversiteler Atletizm Şampiyonası</v>
      </c>
      <c r="L30" s="126" t="str">
        <f>'100m.'!N$4</f>
        <v>09 Mayıs 2015 - 16.15</v>
      </c>
      <c r="M30" s="124" t="s">
        <v>346</v>
      </c>
    </row>
    <row r="31" spans="1:13" s="116" customFormat="1" ht="26.25" customHeight="1">
      <c r="A31" s="118">
        <v>83</v>
      </c>
      <c r="B31" s="177" t="s">
        <v>283</v>
      </c>
      <c r="C31" s="179" t="e">
        <f>#REF!</f>
        <v>#REF!</v>
      </c>
      <c r="D31" s="181" t="e">
        <f>#REF!</f>
        <v>#REF!</v>
      </c>
      <c r="E31" s="181" t="e">
        <f>#REF!</f>
        <v>#REF!</v>
      </c>
      <c r="F31" s="182" t="e">
        <f>#REF!</f>
        <v>#REF!</v>
      </c>
      <c r="G31" s="180" t="e">
        <f>#REF!</f>
        <v>#REF!</v>
      </c>
      <c r="H31" s="126" t="s">
        <v>492</v>
      </c>
      <c r="I31" s="220"/>
      <c r="J31" s="120" t="str">
        <f>'YARIŞMA BİLGİLERİ'!$F$21</f>
        <v>Erkekler</v>
      </c>
      <c r="K31" s="221" t="str">
        <f t="shared" si="0"/>
        <v>ISPARTA-Türkiye Üniversiteler Atletizm Şampiyonası</v>
      </c>
      <c r="L31" s="124" t="e">
        <f>#REF!</f>
        <v>#REF!</v>
      </c>
      <c r="M31" s="124" t="s">
        <v>346</v>
      </c>
    </row>
    <row r="32" spans="1:13" s="116" customFormat="1" ht="26.25" customHeight="1">
      <c r="A32" s="118">
        <v>84</v>
      </c>
      <c r="B32" s="177" t="s">
        <v>283</v>
      </c>
      <c r="C32" s="179" t="e">
        <f>#REF!</f>
        <v>#REF!</v>
      </c>
      <c r="D32" s="181" t="e">
        <f>#REF!</f>
        <v>#REF!</v>
      </c>
      <c r="E32" s="181" t="e">
        <f>#REF!</f>
        <v>#REF!</v>
      </c>
      <c r="F32" s="182" t="e">
        <f>#REF!</f>
        <v>#REF!</v>
      </c>
      <c r="G32" s="180" t="e">
        <f>#REF!</f>
        <v>#REF!</v>
      </c>
      <c r="H32" s="126" t="s">
        <v>492</v>
      </c>
      <c r="I32" s="220"/>
      <c r="J32" s="120" t="str">
        <f>'YARIŞMA BİLGİLERİ'!$F$21</f>
        <v>Erkekler</v>
      </c>
      <c r="K32" s="221" t="str">
        <f t="shared" si="0"/>
        <v>ISPARTA-Türkiye Üniversiteler Atletizm Şampiyonası</v>
      </c>
      <c r="L32" s="124" t="e">
        <f>#REF!</f>
        <v>#REF!</v>
      </c>
      <c r="M32" s="124" t="s">
        <v>346</v>
      </c>
    </row>
    <row r="33" spans="1:13" s="116" customFormat="1" ht="26.25" customHeight="1">
      <c r="A33" s="118">
        <v>85</v>
      </c>
      <c r="B33" s="177" t="s">
        <v>283</v>
      </c>
      <c r="C33" s="179" t="e">
        <f>#REF!</f>
        <v>#REF!</v>
      </c>
      <c r="D33" s="181" t="e">
        <f>#REF!</f>
        <v>#REF!</v>
      </c>
      <c r="E33" s="181" t="e">
        <f>#REF!</f>
        <v>#REF!</v>
      </c>
      <c r="F33" s="182" t="e">
        <f>#REF!</f>
        <v>#REF!</v>
      </c>
      <c r="G33" s="180" t="e">
        <f>#REF!</f>
        <v>#REF!</v>
      </c>
      <c r="H33" s="126" t="s">
        <v>492</v>
      </c>
      <c r="I33" s="220"/>
      <c r="J33" s="120" t="str">
        <f>'YARIŞMA BİLGİLERİ'!$F$21</f>
        <v>Erkekler</v>
      </c>
      <c r="K33" s="221" t="str">
        <f t="shared" si="0"/>
        <v>ISPARTA-Türkiye Üniversiteler Atletizm Şampiyonası</v>
      </c>
      <c r="L33" s="124" t="e">
        <f>#REF!</f>
        <v>#REF!</v>
      </c>
      <c r="M33" s="124" t="s">
        <v>346</v>
      </c>
    </row>
    <row r="34" spans="1:13" s="116" customFormat="1" ht="26.25" customHeight="1">
      <c r="A34" s="118">
        <v>86</v>
      </c>
      <c r="B34" s="177" t="s">
        <v>283</v>
      </c>
      <c r="C34" s="179" t="e">
        <f>#REF!</f>
        <v>#REF!</v>
      </c>
      <c r="D34" s="181" t="e">
        <f>#REF!</f>
        <v>#REF!</v>
      </c>
      <c r="E34" s="181" t="e">
        <f>#REF!</f>
        <v>#REF!</v>
      </c>
      <c r="F34" s="182" t="e">
        <f>#REF!</f>
        <v>#REF!</v>
      </c>
      <c r="G34" s="180" t="e">
        <f>#REF!</f>
        <v>#REF!</v>
      </c>
      <c r="H34" s="126" t="s">
        <v>492</v>
      </c>
      <c r="I34" s="220"/>
      <c r="J34" s="120" t="str">
        <f>'YARIŞMA BİLGİLERİ'!$F$21</f>
        <v>Erkekler</v>
      </c>
      <c r="K34" s="221" t="str">
        <f t="shared" si="0"/>
        <v>ISPARTA-Türkiye Üniversiteler Atletizm Şampiyonası</v>
      </c>
      <c r="L34" s="124" t="e">
        <f>#REF!</f>
        <v>#REF!</v>
      </c>
      <c r="M34" s="124" t="s">
        <v>346</v>
      </c>
    </row>
    <row r="35" spans="1:13" s="116" customFormat="1" ht="26.25" customHeight="1">
      <c r="A35" s="118">
        <v>87</v>
      </c>
      <c r="B35" s="177" t="s">
        <v>283</v>
      </c>
      <c r="C35" s="179" t="e">
        <f>#REF!</f>
        <v>#REF!</v>
      </c>
      <c r="D35" s="181" t="e">
        <f>#REF!</f>
        <v>#REF!</v>
      </c>
      <c r="E35" s="181" t="e">
        <f>#REF!</f>
        <v>#REF!</v>
      </c>
      <c r="F35" s="182" t="e">
        <f>#REF!</f>
        <v>#REF!</v>
      </c>
      <c r="G35" s="180" t="e">
        <f>#REF!</f>
        <v>#REF!</v>
      </c>
      <c r="H35" s="126" t="s">
        <v>492</v>
      </c>
      <c r="I35" s="220"/>
      <c r="J35" s="120" t="str">
        <f>'YARIŞMA BİLGİLERİ'!$F$21</f>
        <v>Erkekler</v>
      </c>
      <c r="K35" s="221" t="str">
        <f t="shared" si="0"/>
        <v>ISPARTA-Türkiye Üniversiteler Atletizm Şampiyonası</v>
      </c>
      <c r="L35" s="124" t="e">
        <f>#REF!</f>
        <v>#REF!</v>
      </c>
      <c r="M35" s="124" t="s">
        <v>346</v>
      </c>
    </row>
    <row r="36" spans="1:13" s="116" customFormat="1" ht="26.25" customHeight="1">
      <c r="A36" s="118">
        <v>88</v>
      </c>
      <c r="B36" s="177" t="s">
        <v>283</v>
      </c>
      <c r="C36" s="179" t="e">
        <f>#REF!</f>
        <v>#REF!</v>
      </c>
      <c r="D36" s="181" t="e">
        <f>#REF!</f>
        <v>#REF!</v>
      </c>
      <c r="E36" s="181" t="e">
        <f>#REF!</f>
        <v>#REF!</v>
      </c>
      <c r="F36" s="182" t="e">
        <f>#REF!</f>
        <v>#REF!</v>
      </c>
      <c r="G36" s="180" t="e">
        <f>#REF!</f>
        <v>#REF!</v>
      </c>
      <c r="H36" s="126" t="s">
        <v>492</v>
      </c>
      <c r="I36" s="220"/>
      <c r="J36" s="120" t="str">
        <f>'YARIŞMA BİLGİLERİ'!$F$21</f>
        <v>Erkekler</v>
      </c>
      <c r="K36" s="221" t="str">
        <f t="shared" si="0"/>
        <v>ISPARTA-Türkiye Üniversiteler Atletizm Şampiyonası</v>
      </c>
      <c r="L36" s="124" t="e">
        <f>#REF!</f>
        <v>#REF!</v>
      </c>
      <c r="M36" s="124" t="s">
        <v>346</v>
      </c>
    </row>
    <row r="37" spans="1:13" s="116" customFormat="1" ht="26.25" customHeight="1">
      <c r="A37" s="118">
        <v>89</v>
      </c>
      <c r="B37" s="177" t="s">
        <v>283</v>
      </c>
      <c r="C37" s="179" t="e">
        <f>#REF!</f>
        <v>#REF!</v>
      </c>
      <c r="D37" s="181" t="e">
        <f>#REF!</f>
        <v>#REF!</v>
      </c>
      <c r="E37" s="181" t="e">
        <f>#REF!</f>
        <v>#REF!</v>
      </c>
      <c r="F37" s="182" t="e">
        <f>#REF!</f>
        <v>#REF!</v>
      </c>
      <c r="G37" s="180" t="e">
        <f>#REF!</f>
        <v>#REF!</v>
      </c>
      <c r="H37" s="126" t="s">
        <v>492</v>
      </c>
      <c r="I37" s="220"/>
      <c r="J37" s="120" t="str">
        <f>'YARIŞMA BİLGİLERİ'!$F$21</f>
        <v>Erkekler</v>
      </c>
      <c r="K37" s="221" t="str">
        <f t="shared" si="0"/>
        <v>ISPARTA-Türkiye Üniversiteler Atletizm Şampiyonası</v>
      </c>
      <c r="L37" s="124" t="e">
        <f>#REF!</f>
        <v>#REF!</v>
      </c>
      <c r="M37" s="124" t="s">
        <v>346</v>
      </c>
    </row>
    <row r="38" spans="1:13" s="116" customFormat="1" ht="26.25" customHeight="1">
      <c r="A38" s="118">
        <v>90</v>
      </c>
      <c r="B38" s="177" t="s">
        <v>283</v>
      </c>
      <c r="C38" s="179" t="e">
        <f>#REF!</f>
        <v>#REF!</v>
      </c>
      <c r="D38" s="181" t="e">
        <f>#REF!</f>
        <v>#REF!</v>
      </c>
      <c r="E38" s="181" t="e">
        <f>#REF!</f>
        <v>#REF!</v>
      </c>
      <c r="F38" s="182" t="e">
        <f>#REF!</f>
        <v>#REF!</v>
      </c>
      <c r="G38" s="180" t="e">
        <f>#REF!</f>
        <v>#REF!</v>
      </c>
      <c r="H38" s="126" t="s">
        <v>492</v>
      </c>
      <c r="I38" s="220"/>
      <c r="J38" s="120" t="str">
        <f>'YARIŞMA BİLGİLERİ'!$F$21</f>
        <v>Erkekler</v>
      </c>
      <c r="K38" s="221" t="str">
        <f t="shared" si="0"/>
        <v>ISPARTA-Türkiye Üniversiteler Atletizm Şampiyonası</v>
      </c>
      <c r="L38" s="124" t="e">
        <f>#REF!</f>
        <v>#REF!</v>
      </c>
      <c r="M38" s="124" t="s">
        <v>346</v>
      </c>
    </row>
    <row r="39" spans="1:13" s="116" customFormat="1" ht="26.25" customHeight="1">
      <c r="A39" s="118">
        <v>91</v>
      </c>
      <c r="B39" s="177" t="s">
        <v>283</v>
      </c>
      <c r="C39" s="179" t="e">
        <f>#REF!</f>
        <v>#REF!</v>
      </c>
      <c r="D39" s="181" t="e">
        <f>#REF!</f>
        <v>#REF!</v>
      </c>
      <c r="E39" s="181" t="e">
        <f>#REF!</f>
        <v>#REF!</v>
      </c>
      <c r="F39" s="182" t="e">
        <f>#REF!</f>
        <v>#REF!</v>
      </c>
      <c r="G39" s="180" t="e">
        <f>#REF!</f>
        <v>#REF!</v>
      </c>
      <c r="H39" s="126" t="s">
        <v>492</v>
      </c>
      <c r="I39" s="220"/>
      <c r="J39" s="120" t="str">
        <f>'YARIŞMA BİLGİLERİ'!$F$21</f>
        <v>Erkekler</v>
      </c>
      <c r="K39" s="221" t="str">
        <f t="shared" si="0"/>
        <v>ISPARTA-Türkiye Üniversiteler Atletizm Şampiyonası</v>
      </c>
      <c r="L39" s="124" t="e">
        <f>#REF!</f>
        <v>#REF!</v>
      </c>
      <c r="M39" s="124" t="s">
        <v>346</v>
      </c>
    </row>
    <row r="40" spans="1:13" s="116" customFormat="1" ht="26.25" customHeight="1">
      <c r="A40" s="118">
        <v>92</v>
      </c>
      <c r="B40" s="177" t="s">
        <v>283</v>
      </c>
      <c r="C40" s="179" t="e">
        <f>#REF!</f>
        <v>#REF!</v>
      </c>
      <c r="D40" s="181" t="e">
        <f>#REF!</f>
        <v>#REF!</v>
      </c>
      <c r="E40" s="181" t="e">
        <f>#REF!</f>
        <v>#REF!</v>
      </c>
      <c r="F40" s="182" t="e">
        <f>#REF!</f>
        <v>#REF!</v>
      </c>
      <c r="G40" s="180" t="e">
        <f>#REF!</f>
        <v>#REF!</v>
      </c>
      <c r="H40" s="126" t="s">
        <v>492</v>
      </c>
      <c r="I40" s="220"/>
      <c r="J40" s="120" t="str">
        <f>'YARIŞMA BİLGİLERİ'!$F$21</f>
        <v>Erkekler</v>
      </c>
      <c r="K40" s="221" t="str">
        <f t="shared" si="0"/>
        <v>ISPARTA-Türkiye Üniversiteler Atletizm Şampiyonası</v>
      </c>
      <c r="L40" s="124" t="e">
        <f>#REF!</f>
        <v>#REF!</v>
      </c>
      <c r="M40" s="124" t="s">
        <v>346</v>
      </c>
    </row>
    <row r="41" spans="1:13" s="116" customFormat="1" ht="26.25" customHeight="1">
      <c r="A41" s="118">
        <v>93</v>
      </c>
      <c r="B41" s="177" t="s">
        <v>283</v>
      </c>
      <c r="C41" s="179" t="e">
        <f>#REF!</f>
        <v>#REF!</v>
      </c>
      <c r="D41" s="181" t="e">
        <f>#REF!</f>
        <v>#REF!</v>
      </c>
      <c r="E41" s="181" t="e">
        <f>#REF!</f>
        <v>#REF!</v>
      </c>
      <c r="F41" s="182" t="e">
        <f>#REF!</f>
        <v>#REF!</v>
      </c>
      <c r="G41" s="180" t="e">
        <f>#REF!</f>
        <v>#REF!</v>
      </c>
      <c r="H41" s="126" t="s">
        <v>492</v>
      </c>
      <c r="I41" s="220"/>
      <c r="J41" s="120" t="str">
        <f>'YARIŞMA BİLGİLERİ'!$F$21</f>
        <v>Erkekler</v>
      </c>
      <c r="K41" s="221" t="str">
        <f t="shared" si="0"/>
        <v>ISPARTA-Türkiye Üniversiteler Atletizm Şampiyonası</v>
      </c>
      <c r="L41" s="124" t="e">
        <f>#REF!</f>
        <v>#REF!</v>
      </c>
      <c r="M41" s="124" t="s">
        <v>346</v>
      </c>
    </row>
    <row r="42" spans="1:13" s="116" customFormat="1" ht="26.25" customHeight="1">
      <c r="A42" s="118">
        <v>94</v>
      </c>
      <c r="B42" s="177" t="s">
        <v>283</v>
      </c>
      <c r="C42" s="179" t="e">
        <f>#REF!</f>
        <v>#REF!</v>
      </c>
      <c r="D42" s="181" t="e">
        <f>#REF!</f>
        <v>#REF!</v>
      </c>
      <c r="E42" s="181" t="e">
        <f>#REF!</f>
        <v>#REF!</v>
      </c>
      <c r="F42" s="182" t="e">
        <f>#REF!</f>
        <v>#REF!</v>
      </c>
      <c r="G42" s="180" t="e">
        <f>#REF!</f>
        <v>#REF!</v>
      </c>
      <c r="H42" s="126" t="s">
        <v>492</v>
      </c>
      <c r="I42" s="220"/>
      <c r="J42" s="120" t="str">
        <f>'YARIŞMA BİLGİLERİ'!$F$21</f>
        <v>Erkekler</v>
      </c>
      <c r="K42" s="221" t="str">
        <f t="shared" si="0"/>
        <v>ISPARTA-Türkiye Üniversiteler Atletizm Şampiyonası</v>
      </c>
      <c r="L42" s="124" t="e">
        <f>#REF!</f>
        <v>#REF!</v>
      </c>
      <c r="M42" s="124" t="s">
        <v>346</v>
      </c>
    </row>
    <row r="43" spans="1:13" s="116" customFormat="1" ht="26.25" customHeight="1">
      <c r="A43" s="118">
        <v>95</v>
      </c>
      <c r="B43" s="177" t="s">
        <v>283</v>
      </c>
      <c r="C43" s="179" t="e">
        <f>#REF!</f>
        <v>#REF!</v>
      </c>
      <c r="D43" s="181" t="e">
        <f>#REF!</f>
        <v>#REF!</v>
      </c>
      <c r="E43" s="181" t="e">
        <f>#REF!</f>
        <v>#REF!</v>
      </c>
      <c r="F43" s="182" t="e">
        <f>#REF!</f>
        <v>#REF!</v>
      </c>
      <c r="G43" s="180" t="e">
        <f>#REF!</f>
        <v>#REF!</v>
      </c>
      <c r="H43" s="126" t="s">
        <v>492</v>
      </c>
      <c r="I43" s="220"/>
      <c r="J43" s="120" t="str">
        <f>'YARIŞMA BİLGİLERİ'!$F$21</f>
        <v>Erkekler</v>
      </c>
      <c r="K43" s="221" t="str">
        <f t="shared" si="0"/>
        <v>ISPARTA-Türkiye Üniversiteler Atletizm Şampiyonası</v>
      </c>
      <c r="L43" s="124" t="e">
        <f>#REF!</f>
        <v>#REF!</v>
      </c>
      <c r="M43" s="124" t="s">
        <v>346</v>
      </c>
    </row>
    <row r="44" spans="1:13" s="116" customFormat="1" ht="26.25" customHeight="1">
      <c r="A44" s="118">
        <v>96</v>
      </c>
      <c r="B44" s="177" t="s">
        <v>283</v>
      </c>
      <c r="C44" s="179" t="e">
        <f>#REF!</f>
        <v>#REF!</v>
      </c>
      <c r="D44" s="181" t="e">
        <f>#REF!</f>
        <v>#REF!</v>
      </c>
      <c r="E44" s="181" t="e">
        <f>#REF!</f>
        <v>#REF!</v>
      </c>
      <c r="F44" s="182" t="e">
        <f>#REF!</f>
        <v>#REF!</v>
      </c>
      <c r="G44" s="180" t="e">
        <f>#REF!</f>
        <v>#REF!</v>
      </c>
      <c r="H44" s="126" t="s">
        <v>492</v>
      </c>
      <c r="I44" s="220"/>
      <c r="J44" s="120" t="str">
        <f>'YARIŞMA BİLGİLERİ'!$F$21</f>
        <v>Erkekler</v>
      </c>
      <c r="K44" s="221" t="str">
        <f t="shared" si="0"/>
        <v>ISPARTA-Türkiye Üniversiteler Atletizm Şampiyonası</v>
      </c>
      <c r="L44" s="124" t="e">
        <f>#REF!</f>
        <v>#REF!</v>
      </c>
      <c r="M44" s="124" t="s">
        <v>346</v>
      </c>
    </row>
    <row r="45" spans="1:13" s="116" customFormat="1" ht="26.25" customHeight="1">
      <c r="A45" s="118">
        <v>97</v>
      </c>
      <c r="B45" s="177" t="s">
        <v>283</v>
      </c>
      <c r="C45" s="179" t="e">
        <f>#REF!</f>
        <v>#REF!</v>
      </c>
      <c r="D45" s="181" t="e">
        <f>#REF!</f>
        <v>#REF!</v>
      </c>
      <c r="E45" s="181" t="e">
        <f>#REF!</f>
        <v>#REF!</v>
      </c>
      <c r="F45" s="182" t="e">
        <f>#REF!</f>
        <v>#REF!</v>
      </c>
      <c r="G45" s="180" t="e">
        <f>#REF!</f>
        <v>#REF!</v>
      </c>
      <c r="H45" s="126" t="s">
        <v>492</v>
      </c>
      <c r="I45" s="220"/>
      <c r="J45" s="120" t="str">
        <f>'YARIŞMA BİLGİLERİ'!$F$21</f>
        <v>Erkekler</v>
      </c>
      <c r="K45" s="221" t="str">
        <f t="shared" si="0"/>
        <v>ISPARTA-Türkiye Üniversiteler Atletizm Şampiyonası</v>
      </c>
      <c r="L45" s="124" t="e">
        <f>#REF!</f>
        <v>#REF!</v>
      </c>
      <c r="M45" s="124" t="s">
        <v>346</v>
      </c>
    </row>
    <row r="46" spans="1:13" s="116" customFormat="1" ht="26.25" customHeight="1">
      <c r="A46" s="118">
        <v>98</v>
      </c>
      <c r="B46" s="177" t="s">
        <v>283</v>
      </c>
      <c r="C46" s="179" t="e">
        <f>#REF!</f>
        <v>#REF!</v>
      </c>
      <c r="D46" s="181" t="e">
        <f>#REF!</f>
        <v>#REF!</v>
      </c>
      <c r="E46" s="181" t="e">
        <f>#REF!</f>
        <v>#REF!</v>
      </c>
      <c r="F46" s="182" t="e">
        <f>#REF!</f>
        <v>#REF!</v>
      </c>
      <c r="G46" s="180" t="e">
        <f>#REF!</f>
        <v>#REF!</v>
      </c>
      <c r="H46" s="126" t="s">
        <v>492</v>
      </c>
      <c r="I46" s="220"/>
      <c r="J46" s="120" t="str">
        <f>'YARIŞMA BİLGİLERİ'!$F$21</f>
        <v>Erkekler</v>
      </c>
      <c r="K46" s="221" t="str">
        <f t="shared" si="0"/>
        <v>ISPARTA-Türkiye Üniversiteler Atletizm Şampiyonası</v>
      </c>
      <c r="L46" s="124" t="e">
        <f>#REF!</f>
        <v>#REF!</v>
      </c>
      <c r="M46" s="124" t="s">
        <v>346</v>
      </c>
    </row>
    <row r="47" spans="1:13" s="116" customFormat="1" ht="26.25" customHeight="1">
      <c r="A47" s="118">
        <v>99</v>
      </c>
      <c r="B47" s="177" t="s">
        <v>283</v>
      </c>
      <c r="C47" s="179" t="e">
        <f>#REF!</f>
        <v>#REF!</v>
      </c>
      <c r="D47" s="181" t="e">
        <f>#REF!</f>
        <v>#REF!</v>
      </c>
      <c r="E47" s="181" t="e">
        <f>#REF!</f>
        <v>#REF!</v>
      </c>
      <c r="F47" s="182" t="e">
        <f>#REF!</f>
        <v>#REF!</v>
      </c>
      <c r="G47" s="180" t="e">
        <f>#REF!</f>
        <v>#REF!</v>
      </c>
      <c r="H47" s="126" t="s">
        <v>492</v>
      </c>
      <c r="I47" s="220"/>
      <c r="J47" s="120" t="str">
        <f>'YARIŞMA BİLGİLERİ'!$F$21</f>
        <v>Erkekler</v>
      </c>
      <c r="K47" s="221" t="str">
        <f t="shared" si="0"/>
        <v>ISPARTA-Türkiye Üniversiteler Atletizm Şampiyonası</v>
      </c>
      <c r="L47" s="124" t="e">
        <f>#REF!</f>
        <v>#REF!</v>
      </c>
      <c r="M47" s="124" t="s">
        <v>346</v>
      </c>
    </row>
    <row r="48" spans="1:13" s="116" customFormat="1" ht="26.25" customHeight="1">
      <c r="A48" s="118">
        <v>100</v>
      </c>
      <c r="B48" s="177" t="s">
        <v>283</v>
      </c>
      <c r="C48" s="179" t="e">
        <f>#REF!</f>
        <v>#REF!</v>
      </c>
      <c r="D48" s="181" t="e">
        <f>#REF!</f>
        <v>#REF!</v>
      </c>
      <c r="E48" s="181" t="e">
        <f>#REF!</f>
        <v>#REF!</v>
      </c>
      <c r="F48" s="182" t="e">
        <f>#REF!</f>
        <v>#REF!</v>
      </c>
      <c r="G48" s="180" t="e">
        <f>#REF!</f>
        <v>#REF!</v>
      </c>
      <c r="H48" s="126" t="s">
        <v>492</v>
      </c>
      <c r="I48" s="220"/>
      <c r="J48" s="120" t="str">
        <f>'YARIŞMA BİLGİLERİ'!$F$21</f>
        <v>Erkekler</v>
      </c>
      <c r="K48" s="221" t="str">
        <f t="shared" si="0"/>
        <v>ISPARTA-Türkiye Üniversiteler Atletizm Şampiyonası</v>
      </c>
      <c r="L48" s="124" t="e">
        <f>#REF!</f>
        <v>#REF!</v>
      </c>
      <c r="M48" s="124" t="s">
        <v>346</v>
      </c>
    </row>
    <row r="49" spans="1:13" s="116" customFormat="1" ht="26.25" customHeight="1">
      <c r="A49" s="118">
        <v>101</v>
      </c>
      <c r="B49" s="177" t="s">
        <v>283</v>
      </c>
      <c r="C49" s="179" t="e">
        <f>#REF!</f>
        <v>#REF!</v>
      </c>
      <c r="D49" s="181" t="e">
        <f>#REF!</f>
        <v>#REF!</v>
      </c>
      <c r="E49" s="181" t="e">
        <f>#REF!</f>
        <v>#REF!</v>
      </c>
      <c r="F49" s="182" t="e">
        <f>#REF!</f>
        <v>#REF!</v>
      </c>
      <c r="G49" s="180" t="e">
        <f>#REF!</f>
        <v>#REF!</v>
      </c>
      <c r="H49" s="126" t="s">
        <v>492</v>
      </c>
      <c r="I49" s="220"/>
      <c r="J49" s="120" t="str">
        <f>'YARIŞMA BİLGİLERİ'!$F$21</f>
        <v>Erkekler</v>
      </c>
      <c r="K49" s="221" t="str">
        <f t="shared" si="0"/>
        <v>ISPARTA-Türkiye Üniversiteler Atletizm Şampiyonası</v>
      </c>
      <c r="L49" s="124" t="e">
        <f>#REF!</f>
        <v>#REF!</v>
      </c>
      <c r="M49" s="124" t="s">
        <v>346</v>
      </c>
    </row>
    <row r="50" spans="1:13" s="116" customFormat="1" ht="26.25" customHeight="1">
      <c r="A50" s="118">
        <v>102</v>
      </c>
      <c r="B50" s="177" t="s">
        <v>283</v>
      </c>
      <c r="C50" s="179" t="e">
        <f>#REF!</f>
        <v>#REF!</v>
      </c>
      <c r="D50" s="181" t="e">
        <f>#REF!</f>
        <v>#REF!</v>
      </c>
      <c r="E50" s="181" t="e">
        <f>#REF!</f>
        <v>#REF!</v>
      </c>
      <c r="F50" s="182" t="e">
        <f>#REF!</f>
        <v>#REF!</v>
      </c>
      <c r="G50" s="180" t="e">
        <f>#REF!</f>
        <v>#REF!</v>
      </c>
      <c r="H50" s="126" t="s">
        <v>492</v>
      </c>
      <c r="I50" s="220"/>
      <c r="J50" s="120" t="str">
        <f>'YARIŞMA BİLGİLERİ'!$F$21</f>
        <v>Erkekler</v>
      </c>
      <c r="K50" s="221" t="str">
        <f t="shared" si="0"/>
        <v>ISPARTA-Türkiye Üniversiteler Atletizm Şampiyonası</v>
      </c>
      <c r="L50" s="124" t="e">
        <f>#REF!</f>
        <v>#REF!</v>
      </c>
      <c r="M50" s="124" t="s">
        <v>346</v>
      </c>
    </row>
    <row r="51" spans="1:13" s="116" customFormat="1" ht="26.25" customHeight="1">
      <c r="A51" s="118">
        <v>103</v>
      </c>
      <c r="B51" s="177" t="s">
        <v>283</v>
      </c>
      <c r="C51" s="179" t="e">
        <f>#REF!</f>
        <v>#REF!</v>
      </c>
      <c r="D51" s="181" t="e">
        <f>#REF!</f>
        <v>#REF!</v>
      </c>
      <c r="E51" s="181" t="e">
        <f>#REF!</f>
        <v>#REF!</v>
      </c>
      <c r="F51" s="182" t="e">
        <f>#REF!</f>
        <v>#REF!</v>
      </c>
      <c r="G51" s="180" t="e">
        <f>#REF!</f>
        <v>#REF!</v>
      </c>
      <c r="H51" s="126" t="s">
        <v>492</v>
      </c>
      <c r="I51" s="220"/>
      <c r="J51" s="120" t="str">
        <f>'YARIŞMA BİLGİLERİ'!$F$21</f>
        <v>Erkekler</v>
      </c>
      <c r="K51" s="221" t="str">
        <f t="shared" si="0"/>
        <v>ISPARTA-Türkiye Üniversiteler Atletizm Şampiyonası</v>
      </c>
      <c r="L51" s="124" t="e">
        <f>#REF!</f>
        <v>#REF!</v>
      </c>
      <c r="M51" s="124" t="s">
        <v>346</v>
      </c>
    </row>
    <row r="52" spans="1:13" s="116" customFormat="1" ht="26.25" customHeight="1">
      <c r="A52" s="118">
        <v>104</v>
      </c>
      <c r="B52" s="177" t="s">
        <v>283</v>
      </c>
      <c r="C52" s="179" t="e">
        <f>#REF!</f>
        <v>#REF!</v>
      </c>
      <c r="D52" s="181" t="e">
        <f>#REF!</f>
        <v>#REF!</v>
      </c>
      <c r="E52" s="181" t="e">
        <f>#REF!</f>
        <v>#REF!</v>
      </c>
      <c r="F52" s="182" t="e">
        <f>#REF!</f>
        <v>#REF!</v>
      </c>
      <c r="G52" s="180" t="e">
        <f>#REF!</f>
        <v>#REF!</v>
      </c>
      <c r="H52" s="126" t="s">
        <v>492</v>
      </c>
      <c r="I52" s="220"/>
      <c r="J52" s="120" t="str">
        <f>'YARIŞMA BİLGİLERİ'!$F$21</f>
        <v>Erkekler</v>
      </c>
      <c r="K52" s="221" t="str">
        <f t="shared" si="0"/>
        <v>ISPARTA-Türkiye Üniversiteler Atletizm Şampiyonası</v>
      </c>
      <c r="L52" s="124" t="e">
        <f>#REF!</f>
        <v>#REF!</v>
      </c>
      <c r="M52" s="124" t="s">
        <v>346</v>
      </c>
    </row>
    <row r="53" spans="1:13" s="116" customFormat="1" ht="26.25" customHeight="1">
      <c r="A53" s="118">
        <v>105</v>
      </c>
      <c r="B53" s="177" t="s">
        <v>283</v>
      </c>
      <c r="C53" s="179" t="e">
        <f>#REF!</f>
        <v>#REF!</v>
      </c>
      <c r="D53" s="181" t="e">
        <f>#REF!</f>
        <v>#REF!</v>
      </c>
      <c r="E53" s="181" t="e">
        <f>#REF!</f>
        <v>#REF!</v>
      </c>
      <c r="F53" s="182" t="e">
        <f>#REF!</f>
        <v>#REF!</v>
      </c>
      <c r="G53" s="180" t="e">
        <f>#REF!</f>
        <v>#REF!</v>
      </c>
      <c r="H53" s="126" t="s">
        <v>492</v>
      </c>
      <c r="I53" s="220"/>
      <c r="J53" s="120" t="str">
        <f>'YARIŞMA BİLGİLERİ'!$F$21</f>
        <v>Erkekler</v>
      </c>
      <c r="K53" s="221" t="str">
        <f t="shared" si="0"/>
        <v>ISPARTA-Türkiye Üniversiteler Atletizm Şampiyonası</v>
      </c>
      <c r="L53" s="124" t="e">
        <f>#REF!</f>
        <v>#REF!</v>
      </c>
      <c r="M53" s="124" t="s">
        <v>346</v>
      </c>
    </row>
    <row r="54" spans="1:13" s="116" customFormat="1" ht="26.25" customHeight="1">
      <c r="A54" s="118">
        <v>106</v>
      </c>
      <c r="B54" s="177" t="s">
        <v>283</v>
      </c>
      <c r="C54" s="179" t="e">
        <f>#REF!</f>
        <v>#REF!</v>
      </c>
      <c r="D54" s="181" t="e">
        <f>#REF!</f>
        <v>#REF!</v>
      </c>
      <c r="E54" s="181" t="e">
        <f>#REF!</f>
        <v>#REF!</v>
      </c>
      <c r="F54" s="182" t="e">
        <f>#REF!</f>
        <v>#REF!</v>
      </c>
      <c r="G54" s="180" t="e">
        <f>#REF!</f>
        <v>#REF!</v>
      </c>
      <c r="H54" s="126" t="s">
        <v>492</v>
      </c>
      <c r="I54" s="220"/>
      <c r="J54" s="120" t="str">
        <f>'YARIŞMA BİLGİLERİ'!$F$21</f>
        <v>Erkekler</v>
      </c>
      <c r="K54" s="221" t="str">
        <f t="shared" si="0"/>
        <v>ISPARTA-Türkiye Üniversiteler Atletizm Şampiyonası</v>
      </c>
      <c r="L54" s="124" t="e">
        <f>#REF!</f>
        <v>#REF!</v>
      </c>
      <c r="M54" s="124" t="s">
        <v>346</v>
      </c>
    </row>
    <row r="55" spans="1:13" s="116" customFormat="1" ht="26.25" customHeight="1">
      <c r="A55" s="118">
        <v>107</v>
      </c>
      <c r="B55" s="177" t="s">
        <v>283</v>
      </c>
      <c r="C55" s="179" t="e">
        <f>#REF!</f>
        <v>#REF!</v>
      </c>
      <c r="D55" s="181" t="e">
        <f>#REF!</f>
        <v>#REF!</v>
      </c>
      <c r="E55" s="181" t="e">
        <f>#REF!</f>
        <v>#REF!</v>
      </c>
      <c r="F55" s="182" t="e">
        <f>#REF!</f>
        <v>#REF!</v>
      </c>
      <c r="G55" s="180" t="e">
        <f>#REF!</f>
        <v>#REF!</v>
      </c>
      <c r="H55" s="126" t="s">
        <v>492</v>
      </c>
      <c r="I55" s="220"/>
      <c r="J55" s="120" t="str">
        <f>'YARIŞMA BİLGİLERİ'!$F$21</f>
        <v>Erkekler</v>
      </c>
      <c r="K55" s="221" t="str">
        <f t="shared" si="0"/>
        <v>ISPARTA-Türkiye Üniversiteler Atletizm Şampiyonası</v>
      </c>
      <c r="L55" s="124" t="e">
        <f>#REF!</f>
        <v>#REF!</v>
      </c>
      <c r="M55" s="124" t="s">
        <v>346</v>
      </c>
    </row>
    <row r="56" spans="1:13" s="116" customFormat="1" ht="26.25" customHeight="1">
      <c r="A56" s="118">
        <v>123</v>
      </c>
      <c r="B56" s="177" t="s">
        <v>283</v>
      </c>
      <c r="C56" s="179" t="e">
        <f>#REF!</f>
        <v>#REF!</v>
      </c>
      <c r="D56" s="181" t="e">
        <f>#REF!</f>
        <v>#REF!</v>
      </c>
      <c r="E56" s="181" t="e">
        <f>#REF!</f>
        <v>#REF!</v>
      </c>
      <c r="F56" s="182" t="e">
        <f>#REF!</f>
        <v>#REF!</v>
      </c>
      <c r="G56" s="180" t="e">
        <f>#REF!</f>
        <v>#REF!</v>
      </c>
      <c r="H56" s="126" t="s">
        <v>492</v>
      </c>
      <c r="I56" s="220"/>
      <c r="J56" s="120" t="str">
        <f>'YARIŞMA BİLGİLERİ'!$F$21</f>
        <v>Erkekler</v>
      </c>
      <c r="K56" s="221" t="str">
        <f t="shared" si="0"/>
        <v>ISPARTA-Türkiye Üniversiteler Atletizm Şampiyonası</v>
      </c>
      <c r="L56" s="124" t="e">
        <f>#REF!</f>
        <v>#REF!</v>
      </c>
      <c r="M56" s="124" t="s">
        <v>346</v>
      </c>
    </row>
    <row r="57" spans="1:13" s="116" customFormat="1" ht="26.25" customHeight="1">
      <c r="A57" s="118">
        <v>124</v>
      </c>
      <c r="B57" s="177" t="s">
        <v>283</v>
      </c>
      <c r="C57" s="179" t="e">
        <f>#REF!</f>
        <v>#REF!</v>
      </c>
      <c r="D57" s="181" t="e">
        <f>#REF!</f>
        <v>#REF!</v>
      </c>
      <c r="E57" s="181" t="e">
        <f>#REF!</f>
        <v>#REF!</v>
      </c>
      <c r="F57" s="182" t="e">
        <f>#REF!</f>
        <v>#REF!</v>
      </c>
      <c r="G57" s="180" t="e">
        <f>#REF!</f>
        <v>#REF!</v>
      </c>
      <c r="H57" s="126" t="s">
        <v>492</v>
      </c>
      <c r="I57" s="220"/>
      <c r="J57" s="120" t="str">
        <f>'YARIŞMA BİLGİLERİ'!$F$21</f>
        <v>Erkekler</v>
      </c>
      <c r="K57" s="221" t="str">
        <f t="shared" si="0"/>
        <v>ISPARTA-Türkiye Üniversiteler Atletizm Şampiyonası</v>
      </c>
      <c r="L57" s="124" t="e">
        <f>#REF!</f>
        <v>#REF!</v>
      </c>
      <c r="M57" s="124" t="s">
        <v>346</v>
      </c>
    </row>
    <row r="58" spans="1:13" s="116" customFormat="1" ht="26.25" customHeight="1">
      <c r="A58" s="118">
        <v>125</v>
      </c>
      <c r="B58" s="177" t="s">
        <v>283</v>
      </c>
      <c r="C58" s="179" t="e">
        <f>#REF!</f>
        <v>#REF!</v>
      </c>
      <c r="D58" s="181" t="e">
        <f>#REF!</f>
        <v>#REF!</v>
      </c>
      <c r="E58" s="181" t="e">
        <f>#REF!</f>
        <v>#REF!</v>
      </c>
      <c r="F58" s="182" t="e">
        <f>#REF!</f>
        <v>#REF!</v>
      </c>
      <c r="G58" s="180" t="e">
        <f>#REF!</f>
        <v>#REF!</v>
      </c>
      <c r="H58" s="126" t="s">
        <v>492</v>
      </c>
      <c r="I58" s="220"/>
      <c r="J58" s="120" t="str">
        <f>'YARIŞMA BİLGİLERİ'!$F$21</f>
        <v>Erkekler</v>
      </c>
      <c r="K58" s="221" t="str">
        <f t="shared" si="0"/>
        <v>ISPARTA-Türkiye Üniversiteler Atletizm Şampiyonası</v>
      </c>
      <c r="L58" s="124" t="e">
        <f>#REF!</f>
        <v>#REF!</v>
      </c>
      <c r="M58" s="124" t="s">
        <v>346</v>
      </c>
    </row>
    <row r="59" spans="1:13" s="116" customFormat="1" ht="26.25" customHeight="1">
      <c r="A59" s="118">
        <v>126</v>
      </c>
      <c r="B59" s="177" t="s">
        <v>284</v>
      </c>
      <c r="C59" s="179">
        <f>'1500m.'!C8</f>
        <v>33317</v>
      </c>
      <c r="D59" s="181" t="str">
        <f>'1500m.'!D8</f>
        <v>LEVENT ATEŞ</v>
      </c>
      <c r="E59" s="181" t="str">
        <f>'1500m.'!E8</f>
        <v>İZMİR- EGE ÜNİVERSİTESİ</v>
      </c>
      <c r="F59" s="183">
        <f>'1500m.'!F8</f>
        <v>35145</v>
      </c>
      <c r="G59" s="180">
        <f>'1500m.'!A8</f>
        <v>1</v>
      </c>
      <c r="H59" s="126" t="s">
        <v>229</v>
      </c>
      <c r="I59" s="220"/>
      <c r="J59" s="120" t="str">
        <f>'YARIŞMA BİLGİLERİ'!$F$21</f>
        <v>Erkekler</v>
      </c>
      <c r="K59" s="221" t="str">
        <f t="shared" si="0"/>
        <v>ISPARTA-Türkiye Üniversiteler Atletizm Şampiyonası</v>
      </c>
      <c r="L59" s="124" t="str">
        <f>'1500m.'!N$4</f>
        <v>11 Mayıs 2015 - 11.20</v>
      </c>
      <c r="M59" s="124" t="s">
        <v>346</v>
      </c>
    </row>
    <row r="60" spans="1:13" s="116" customFormat="1" ht="26.25" customHeight="1">
      <c r="A60" s="118">
        <v>127</v>
      </c>
      <c r="B60" s="177" t="s">
        <v>284</v>
      </c>
      <c r="C60" s="179">
        <f>'1500m.'!C9</f>
        <v>33604</v>
      </c>
      <c r="D60" s="181" t="str">
        <f>'1500m.'!D9</f>
        <v>ŞEREF DİRLİ</v>
      </c>
      <c r="E60" s="181" t="str">
        <f>'1500m.'!E9</f>
        <v>VAN-100.YIL ÜNİVERSİTESİ</v>
      </c>
      <c r="F60" s="183">
        <f>'1500m.'!F9</f>
        <v>35171</v>
      </c>
      <c r="G60" s="180">
        <f>'1500m.'!A9</f>
        <v>2</v>
      </c>
      <c r="H60" s="126" t="s">
        <v>229</v>
      </c>
      <c r="I60" s="220"/>
      <c r="J60" s="120" t="str">
        <f>'YARIŞMA BİLGİLERİ'!$F$21</f>
        <v>Erkekler</v>
      </c>
      <c r="K60" s="221" t="str">
        <f t="shared" si="0"/>
        <v>ISPARTA-Türkiye Üniversiteler Atletizm Şampiyonası</v>
      </c>
      <c r="L60" s="124" t="str">
        <f>'1500m.'!N$4</f>
        <v>11 Mayıs 2015 - 11.20</v>
      </c>
      <c r="M60" s="124" t="s">
        <v>346</v>
      </c>
    </row>
    <row r="61" spans="1:13" s="116" customFormat="1" ht="26.25" customHeight="1">
      <c r="A61" s="118">
        <v>128</v>
      </c>
      <c r="B61" s="177" t="s">
        <v>284</v>
      </c>
      <c r="C61" s="179">
        <f>'1500m.'!C10</f>
        <v>32905</v>
      </c>
      <c r="D61" s="181" t="str">
        <f>'1500m.'!D10</f>
        <v>CİHAT ULUS</v>
      </c>
      <c r="E61" s="181" t="str">
        <f>'1500m.'!E10</f>
        <v>AKSARAY-AKSARAY ÜNİVERSİTESİ</v>
      </c>
      <c r="F61" s="183">
        <f>'1500m.'!F10</f>
        <v>35373</v>
      </c>
      <c r="G61" s="180">
        <f>'1500m.'!A10</f>
        <v>3</v>
      </c>
      <c r="H61" s="126" t="s">
        <v>229</v>
      </c>
      <c r="I61" s="220"/>
      <c r="J61" s="120" t="str">
        <f>'YARIŞMA BİLGİLERİ'!$F$21</f>
        <v>Erkekler</v>
      </c>
      <c r="K61" s="221" t="str">
        <f t="shared" si="0"/>
        <v>ISPARTA-Türkiye Üniversiteler Atletizm Şampiyonası</v>
      </c>
      <c r="L61" s="124" t="str">
        <f>'1500m.'!N$4</f>
        <v>11 Mayıs 2015 - 11.20</v>
      </c>
      <c r="M61" s="124" t="s">
        <v>346</v>
      </c>
    </row>
    <row r="62" spans="1:13" s="116" customFormat="1" ht="26.25" customHeight="1">
      <c r="A62" s="118">
        <v>129</v>
      </c>
      <c r="B62" s="177" t="s">
        <v>284</v>
      </c>
      <c r="C62" s="179" t="str">
        <f>'1500m.'!C11</f>
        <v>14.08.1991</v>
      </c>
      <c r="D62" s="181" t="str">
        <f>'1500m.'!D11</f>
        <v>SAİT ÖZDEMİR</v>
      </c>
      <c r="E62" s="181" t="str">
        <f>'1500m.'!E11</f>
        <v>ESKİŞEHİR-ANADOLU ÜNİVERSİTESİ</v>
      </c>
      <c r="F62" s="183">
        <f>'1500m.'!F11</f>
        <v>35989</v>
      </c>
      <c r="G62" s="180">
        <f>'1500m.'!A11</f>
        <v>4</v>
      </c>
      <c r="H62" s="126" t="s">
        <v>229</v>
      </c>
      <c r="I62" s="220"/>
      <c r="J62" s="120" t="str">
        <f>'YARIŞMA BİLGİLERİ'!$F$21</f>
        <v>Erkekler</v>
      </c>
      <c r="K62" s="221" t="str">
        <f t="shared" si="0"/>
        <v>ISPARTA-Türkiye Üniversiteler Atletizm Şampiyonası</v>
      </c>
      <c r="L62" s="124" t="str">
        <f>'1500m.'!N$4</f>
        <v>11 Mayıs 2015 - 11.20</v>
      </c>
      <c r="M62" s="124" t="s">
        <v>346</v>
      </c>
    </row>
    <row r="63" spans="1:13" s="116" customFormat="1" ht="26.25" customHeight="1">
      <c r="A63" s="118">
        <v>130</v>
      </c>
      <c r="B63" s="177" t="s">
        <v>284</v>
      </c>
      <c r="C63" s="179">
        <f>'1500m.'!C12</f>
        <v>0</v>
      </c>
      <c r="D63" s="181" t="str">
        <f>'1500m.'!D12</f>
        <v>AYKUT TAŞDEMİR</v>
      </c>
      <c r="E63" s="181" t="str">
        <f>'1500m.'!E12</f>
        <v>KÜTAHYA-DUMLUPINAR ÜNİVERSİTESİ</v>
      </c>
      <c r="F63" s="183">
        <f>'1500m.'!F12</f>
        <v>40234</v>
      </c>
      <c r="G63" s="180">
        <f>'1500m.'!A12</f>
        <v>5</v>
      </c>
      <c r="H63" s="126" t="s">
        <v>229</v>
      </c>
      <c r="I63" s="220"/>
      <c r="J63" s="120" t="str">
        <f>'YARIŞMA BİLGİLERİ'!$F$21</f>
        <v>Erkekler</v>
      </c>
      <c r="K63" s="221" t="str">
        <f t="shared" si="0"/>
        <v>ISPARTA-Türkiye Üniversiteler Atletizm Şampiyonası</v>
      </c>
      <c r="L63" s="124" t="str">
        <f>'1500m.'!N$4</f>
        <v>11 Mayıs 2015 - 11.20</v>
      </c>
      <c r="M63" s="124" t="s">
        <v>346</v>
      </c>
    </row>
    <row r="64" spans="1:13" s="116" customFormat="1" ht="26.25" customHeight="1">
      <c r="A64" s="118">
        <v>131</v>
      </c>
      <c r="B64" s="177" t="s">
        <v>284</v>
      </c>
      <c r="C64" s="179">
        <f>'1500m.'!C13</f>
        <v>35070</v>
      </c>
      <c r="D64" s="181" t="str">
        <f>'1500m.'!D13</f>
        <v>ERSİN TEKAL</v>
      </c>
      <c r="E64" s="181" t="str">
        <f>'1500m.'!E13</f>
        <v>AYDIN-ADNAN MENDERES ÜNİVERSİTESİ</v>
      </c>
      <c r="F64" s="183">
        <f>'1500m.'!F13</f>
        <v>40446</v>
      </c>
      <c r="G64" s="180">
        <f>'1500m.'!A13</f>
        <v>6</v>
      </c>
      <c r="H64" s="126" t="s">
        <v>229</v>
      </c>
      <c r="I64" s="220"/>
      <c r="J64" s="120" t="str">
        <f>'YARIŞMA BİLGİLERİ'!$F$21</f>
        <v>Erkekler</v>
      </c>
      <c r="K64" s="221" t="str">
        <f t="shared" si="0"/>
        <v>ISPARTA-Türkiye Üniversiteler Atletizm Şampiyonası</v>
      </c>
      <c r="L64" s="124" t="str">
        <f>'1500m.'!N$4</f>
        <v>11 Mayıs 2015 - 11.20</v>
      </c>
      <c r="M64" s="124" t="s">
        <v>346</v>
      </c>
    </row>
    <row r="65" spans="1:13" s="116" customFormat="1" ht="26.25" customHeight="1">
      <c r="A65" s="118">
        <v>132</v>
      </c>
      <c r="B65" s="177" t="s">
        <v>284</v>
      </c>
      <c r="C65" s="179">
        <f>'1500m.'!C14</f>
        <v>34556</v>
      </c>
      <c r="D65" s="181" t="str">
        <f>'1500m.'!D14</f>
        <v>SERKAN KUCUR</v>
      </c>
      <c r="E65" s="181" t="str">
        <f>'1500m.'!E14</f>
        <v>TOKAT-GAZİOSMANPAŞA ÜNİVERSİTESİ</v>
      </c>
      <c r="F65" s="183">
        <f>'1500m.'!F14</f>
        <v>40747</v>
      </c>
      <c r="G65" s="180">
        <f>'1500m.'!A14</f>
        <v>7</v>
      </c>
      <c r="H65" s="126" t="s">
        <v>229</v>
      </c>
      <c r="I65" s="220"/>
      <c r="J65" s="120" t="str">
        <f>'YARIŞMA BİLGİLERİ'!$F$21</f>
        <v>Erkekler</v>
      </c>
      <c r="K65" s="221" t="str">
        <f t="shared" si="0"/>
        <v>ISPARTA-Türkiye Üniversiteler Atletizm Şampiyonası</v>
      </c>
      <c r="L65" s="124" t="str">
        <f>'1500m.'!N$4</f>
        <v>11 Mayıs 2015 - 11.20</v>
      </c>
      <c r="M65" s="124" t="s">
        <v>346</v>
      </c>
    </row>
    <row r="66" spans="1:13" s="116" customFormat="1" ht="26.25" customHeight="1">
      <c r="A66" s="118">
        <v>133</v>
      </c>
      <c r="B66" s="177" t="s">
        <v>284</v>
      </c>
      <c r="C66" s="179">
        <f>'1500m.'!C15</f>
        <v>34486</v>
      </c>
      <c r="D66" s="181" t="str">
        <f>'1500m.'!D15</f>
        <v>YAHYA TEDBİRLİ</v>
      </c>
      <c r="E66" s="181" t="str">
        <f>'1500m.'!E15</f>
        <v>BALIKESİR- BALIKESİR ÜNİVERSİTESİ</v>
      </c>
      <c r="F66" s="183">
        <f>'1500m.'!F15</f>
        <v>40817</v>
      </c>
      <c r="G66" s="180">
        <f>'1500m.'!A15</f>
        <v>8</v>
      </c>
      <c r="H66" s="126" t="s">
        <v>229</v>
      </c>
      <c r="I66" s="220"/>
      <c r="J66" s="120" t="str">
        <f>'YARIŞMA BİLGİLERİ'!$F$21</f>
        <v>Erkekler</v>
      </c>
      <c r="K66" s="221" t="str">
        <f t="shared" si="0"/>
        <v>ISPARTA-Türkiye Üniversiteler Atletizm Şampiyonası</v>
      </c>
      <c r="L66" s="124" t="str">
        <f>'1500m.'!N$4</f>
        <v>11 Mayıs 2015 - 11.20</v>
      </c>
      <c r="M66" s="124" t="s">
        <v>346</v>
      </c>
    </row>
    <row r="67" spans="1:13" s="116" customFormat="1" ht="26.25" customHeight="1">
      <c r="A67" s="118">
        <v>134</v>
      </c>
      <c r="B67" s="177" t="s">
        <v>284</v>
      </c>
      <c r="C67" s="179">
        <f>'1500m.'!C16</f>
        <v>35278</v>
      </c>
      <c r="D67" s="181" t="str">
        <f>'1500m.'!D16</f>
        <v>OSMAN ÇELİK</v>
      </c>
      <c r="E67" s="181" t="str">
        <f>'1500m.'!E16</f>
        <v>DİYARBAKIR-DİCLE ÜNİVERSİTESİ</v>
      </c>
      <c r="F67" s="183">
        <f>'1500m.'!F16</f>
        <v>41111</v>
      </c>
      <c r="G67" s="180">
        <f>'1500m.'!A16</f>
        <v>9</v>
      </c>
      <c r="H67" s="126" t="s">
        <v>229</v>
      </c>
      <c r="I67" s="220"/>
      <c r="J67" s="120" t="str">
        <f>'YARIŞMA BİLGİLERİ'!$F$21</f>
        <v>Erkekler</v>
      </c>
      <c r="K67" s="221" t="str">
        <f t="shared" ref="K67:K130" si="1">CONCATENATE(K$1,"-",A$1)</f>
        <v>ISPARTA-Türkiye Üniversiteler Atletizm Şampiyonası</v>
      </c>
      <c r="L67" s="124" t="str">
        <f>'1500m.'!N$4</f>
        <v>11 Mayıs 2015 - 11.20</v>
      </c>
      <c r="M67" s="124" t="s">
        <v>346</v>
      </c>
    </row>
    <row r="68" spans="1:13" s="116" customFormat="1" ht="26.25" customHeight="1">
      <c r="A68" s="118">
        <v>135</v>
      </c>
      <c r="B68" s="177" t="s">
        <v>284</v>
      </c>
      <c r="C68" s="179">
        <f>'1500m.'!C17</f>
        <v>33703</v>
      </c>
      <c r="D68" s="181" t="str">
        <f>'1500m.'!D17</f>
        <v>YAVUZ AĞRALI</v>
      </c>
      <c r="E68" s="181" t="str">
        <f>'1500m.'!E17</f>
        <v>NİĞDE-NİĞDE ÜNİVERSİTESİ</v>
      </c>
      <c r="F68" s="183">
        <f>'1500m.'!F17</f>
        <v>41425</v>
      </c>
      <c r="G68" s="180">
        <f>'1500m.'!A17</f>
        <v>10</v>
      </c>
      <c r="H68" s="126" t="s">
        <v>229</v>
      </c>
      <c r="I68" s="220"/>
      <c r="J68" s="120" t="str">
        <f>'YARIŞMA BİLGİLERİ'!$F$21</f>
        <v>Erkekler</v>
      </c>
      <c r="K68" s="221" t="str">
        <f t="shared" si="1"/>
        <v>ISPARTA-Türkiye Üniversiteler Atletizm Şampiyonası</v>
      </c>
      <c r="L68" s="124" t="str">
        <f>'1500m.'!N$4</f>
        <v>11 Mayıs 2015 - 11.20</v>
      </c>
      <c r="M68" s="124" t="s">
        <v>346</v>
      </c>
    </row>
    <row r="69" spans="1:13" s="116" customFormat="1" ht="26.25" customHeight="1">
      <c r="A69" s="118">
        <v>136</v>
      </c>
      <c r="B69" s="177" t="s">
        <v>284</v>
      </c>
      <c r="C69" s="179">
        <f>'1500m.'!C18</f>
        <v>35065</v>
      </c>
      <c r="D69" s="181" t="str">
        <f>'1500m.'!D18</f>
        <v>ŞEHMUS SARIHAN</v>
      </c>
      <c r="E69" s="181" t="str">
        <f>'1500m.'!E18</f>
        <v>AĞRI-İBRAHİM ÇEÇEN ÜNİVERSİTESİ</v>
      </c>
      <c r="F69" s="183">
        <f>'1500m.'!F18</f>
        <v>41480</v>
      </c>
      <c r="G69" s="180">
        <f>'1500m.'!A18</f>
        <v>11</v>
      </c>
      <c r="H69" s="126" t="s">
        <v>229</v>
      </c>
      <c r="I69" s="220"/>
      <c r="J69" s="120" t="str">
        <f>'YARIŞMA BİLGİLERİ'!$F$21</f>
        <v>Erkekler</v>
      </c>
      <c r="K69" s="221" t="str">
        <f t="shared" si="1"/>
        <v>ISPARTA-Türkiye Üniversiteler Atletizm Şampiyonası</v>
      </c>
      <c r="L69" s="124" t="str">
        <f>'1500m.'!N$4</f>
        <v>11 Mayıs 2015 - 11.20</v>
      </c>
      <c r="M69" s="124" t="s">
        <v>346</v>
      </c>
    </row>
    <row r="70" spans="1:13" s="116" customFormat="1" ht="26.25" customHeight="1">
      <c r="A70" s="118">
        <v>137</v>
      </c>
      <c r="B70" s="177" t="s">
        <v>284</v>
      </c>
      <c r="C70" s="179">
        <f>'1500m.'!C19</f>
        <v>35431</v>
      </c>
      <c r="D70" s="181" t="str">
        <f>'1500m.'!D19</f>
        <v>EKREM MERCAN</v>
      </c>
      <c r="E70" s="181" t="str">
        <f>'1500m.'!E19</f>
        <v>BURSA-ULUDAĞ ÜNİVERSİTESİ</v>
      </c>
      <c r="F70" s="183">
        <f>'1500m.'!F19</f>
        <v>41599</v>
      </c>
      <c r="G70" s="180">
        <f>'1500m.'!A19</f>
        <v>12</v>
      </c>
      <c r="H70" s="126" t="s">
        <v>229</v>
      </c>
      <c r="I70" s="220"/>
      <c r="J70" s="120" t="str">
        <f>'YARIŞMA BİLGİLERİ'!$F$21</f>
        <v>Erkekler</v>
      </c>
      <c r="K70" s="221" t="str">
        <f t="shared" si="1"/>
        <v>ISPARTA-Türkiye Üniversiteler Atletizm Şampiyonası</v>
      </c>
      <c r="L70" s="124" t="str">
        <f>'1500m.'!N$4</f>
        <v>11 Mayıs 2015 - 11.20</v>
      </c>
      <c r="M70" s="124" t="s">
        <v>346</v>
      </c>
    </row>
    <row r="71" spans="1:13" s="116" customFormat="1" ht="26.25" customHeight="1">
      <c r="A71" s="118">
        <v>138</v>
      </c>
      <c r="B71" s="177" t="s">
        <v>284</v>
      </c>
      <c r="C71" s="179">
        <f>'1500m.'!C20</f>
        <v>34766</v>
      </c>
      <c r="D71" s="181" t="str">
        <f>'1500m.'!D20</f>
        <v>SÜHA UĞUR</v>
      </c>
      <c r="E71" s="181" t="str">
        <f>'1500m.'!E20</f>
        <v>SİVAS-CUMHURİYET ÜNİVERSİTESİ</v>
      </c>
      <c r="F71" s="183">
        <f>'1500m.'!F20</f>
        <v>41610</v>
      </c>
      <c r="G71" s="180">
        <f>'1500m.'!A20</f>
        <v>13</v>
      </c>
      <c r="H71" s="126" t="s">
        <v>229</v>
      </c>
      <c r="I71" s="220"/>
      <c r="J71" s="120" t="str">
        <f>'YARIŞMA BİLGİLERİ'!$F$21</f>
        <v>Erkekler</v>
      </c>
      <c r="K71" s="221" t="str">
        <f t="shared" si="1"/>
        <v>ISPARTA-Türkiye Üniversiteler Atletizm Şampiyonası</v>
      </c>
      <c r="L71" s="124" t="str">
        <f>'1500m.'!N$4</f>
        <v>11 Mayıs 2015 - 11.20</v>
      </c>
      <c r="M71" s="124" t="s">
        <v>346</v>
      </c>
    </row>
    <row r="72" spans="1:13" s="116" customFormat="1" ht="26.25" customHeight="1">
      <c r="A72" s="118">
        <v>139</v>
      </c>
      <c r="B72" s="177" t="s">
        <v>284</v>
      </c>
      <c r="C72" s="179">
        <f>'1500m.'!C21</f>
        <v>34104</v>
      </c>
      <c r="D72" s="181" t="str">
        <f>'1500m.'!D21</f>
        <v>FATİH KORKUNÇ</v>
      </c>
      <c r="E72" s="181" t="str">
        <f>'1500m.'!E21</f>
        <v>İSTANBUL-MARMARA ÜNİVERSİTESİ</v>
      </c>
      <c r="F72" s="183">
        <f>'1500m.'!F21</f>
        <v>41962</v>
      </c>
      <c r="G72" s="180">
        <f>'1500m.'!A21</f>
        <v>14</v>
      </c>
      <c r="H72" s="126" t="s">
        <v>229</v>
      </c>
      <c r="I72" s="220"/>
      <c r="J72" s="120" t="str">
        <f>'YARIŞMA BİLGİLERİ'!$F$21</f>
        <v>Erkekler</v>
      </c>
      <c r="K72" s="221" t="str">
        <f t="shared" si="1"/>
        <v>ISPARTA-Türkiye Üniversiteler Atletizm Şampiyonası</v>
      </c>
      <c r="L72" s="124" t="str">
        <f>'1500m.'!N$4</f>
        <v>11 Mayıs 2015 - 11.20</v>
      </c>
      <c r="M72" s="124" t="s">
        <v>346</v>
      </c>
    </row>
    <row r="73" spans="1:13" s="116" customFormat="1" ht="26.25" customHeight="1">
      <c r="A73" s="118">
        <v>140</v>
      </c>
      <c r="B73" s="177" t="s">
        <v>284</v>
      </c>
      <c r="C73" s="179">
        <f>'1500m.'!C22</f>
        <v>33790</v>
      </c>
      <c r="D73" s="181" t="str">
        <f>'1500m.'!D22</f>
        <v>VEYSEL YILDIRIM</v>
      </c>
      <c r="E73" s="181" t="str">
        <f>'1500m.'!E22</f>
        <v>DÜZCE-DÜZCE ÜNİVERSİTESİ</v>
      </c>
      <c r="F73" s="183">
        <f>'1500m.'!F22</f>
        <v>42205</v>
      </c>
      <c r="G73" s="180">
        <f>'1500m.'!A22</f>
        <v>15</v>
      </c>
      <c r="H73" s="126" t="s">
        <v>229</v>
      </c>
      <c r="I73" s="220"/>
      <c r="J73" s="120" t="str">
        <f>'YARIŞMA BİLGİLERİ'!$F$21</f>
        <v>Erkekler</v>
      </c>
      <c r="K73" s="221" t="str">
        <f t="shared" si="1"/>
        <v>ISPARTA-Türkiye Üniversiteler Atletizm Şampiyonası</v>
      </c>
      <c r="L73" s="124" t="str">
        <f>'1500m.'!N$4</f>
        <v>11 Mayıs 2015 - 11.20</v>
      </c>
      <c r="M73" s="124" t="s">
        <v>346</v>
      </c>
    </row>
    <row r="74" spans="1:13" s="116" customFormat="1" ht="26.25" customHeight="1">
      <c r="A74" s="118">
        <v>141</v>
      </c>
      <c r="B74" s="177" t="s">
        <v>284</v>
      </c>
      <c r="C74" s="179" t="e">
        <f>'1500m.'!#REF!</f>
        <v>#REF!</v>
      </c>
      <c r="D74" s="181" t="e">
        <f>'1500m.'!#REF!</f>
        <v>#REF!</v>
      </c>
      <c r="E74" s="181" t="e">
        <f>'1500m.'!#REF!</f>
        <v>#REF!</v>
      </c>
      <c r="F74" s="183" t="e">
        <f>'1500m.'!#REF!</f>
        <v>#REF!</v>
      </c>
      <c r="G74" s="180" t="e">
        <f>'1500m.'!#REF!</f>
        <v>#REF!</v>
      </c>
      <c r="H74" s="126" t="s">
        <v>229</v>
      </c>
      <c r="I74" s="220"/>
      <c r="J74" s="120" t="str">
        <f>'YARIŞMA BİLGİLERİ'!$F$21</f>
        <v>Erkekler</v>
      </c>
      <c r="K74" s="221" t="str">
        <f t="shared" si="1"/>
        <v>ISPARTA-Türkiye Üniversiteler Atletizm Şampiyonası</v>
      </c>
      <c r="L74" s="124" t="str">
        <f>'1500m.'!N$4</f>
        <v>11 Mayıs 2015 - 11.20</v>
      </c>
      <c r="M74" s="124" t="s">
        <v>346</v>
      </c>
    </row>
    <row r="75" spans="1:13" s="116" customFormat="1" ht="26.25" customHeight="1">
      <c r="A75" s="118">
        <v>142</v>
      </c>
      <c r="B75" s="177" t="s">
        <v>284</v>
      </c>
      <c r="C75" s="179" t="e">
        <f>'1500m.'!#REF!</f>
        <v>#REF!</v>
      </c>
      <c r="D75" s="181" t="e">
        <f>'1500m.'!#REF!</f>
        <v>#REF!</v>
      </c>
      <c r="E75" s="181" t="e">
        <f>'1500m.'!#REF!</f>
        <v>#REF!</v>
      </c>
      <c r="F75" s="183" t="e">
        <f>'1500m.'!#REF!</f>
        <v>#REF!</v>
      </c>
      <c r="G75" s="180" t="e">
        <f>'1500m.'!#REF!</f>
        <v>#REF!</v>
      </c>
      <c r="H75" s="126" t="s">
        <v>229</v>
      </c>
      <c r="I75" s="220"/>
      <c r="J75" s="120" t="str">
        <f>'YARIŞMA BİLGİLERİ'!$F$21</f>
        <v>Erkekler</v>
      </c>
      <c r="K75" s="221" t="str">
        <f t="shared" si="1"/>
        <v>ISPARTA-Türkiye Üniversiteler Atletizm Şampiyonası</v>
      </c>
      <c r="L75" s="124" t="str">
        <f>'1500m.'!N$4</f>
        <v>11 Mayıs 2015 - 11.20</v>
      </c>
      <c r="M75" s="124" t="s">
        <v>346</v>
      </c>
    </row>
    <row r="76" spans="1:13" s="116" customFormat="1" ht="26.25" customHeight="1">
      <c r="A76" s="118">
        <v>210</v>
      </c>
      <c r="B76" s="177" t="s">
        <v>284</v>
      </c>
      <c r="C76" s="179" t="e">
        <f>'1500m.'!#REF!</f>
        <v>#REF!</v>
      </c>
      <c r="D76" s="181" t="e">
        <f>'1500m.'!#REF!</f>
        <v>#REF!</v>
      </c>
      <c r="E76" s="181" t="e">
        <f>'1500m.'!#REF!</f>
        <v>#REF!</v>
      </c>
      <c r="F76" s="183" t="e">
        <f>'1500m.'!#REF!</f>
        <v>#REF!</v>
      </c>
      <c r="G76" s="180" t="e">
        <f>'1500m.'!#REF!</f>
        <v>#REF!</v>
      </c>
      <c r="H76" s="126" t="s">
        <v>229</v>
      </c>
      <c r="I76" s="220"/>
      <c r="J76" s="120" t="str">
        <f>'YARIŞMA BİLGİLERİ'!$F$21</f>
        <v>Erkekler</v>
      </c>
      <c r="K76" s="221" t="str">
        <f t="shared" si="1"/>
        <v>ISPARTA-Türkiye Üniversiteler Atletizm Şampiyonası</v>
      </c>
      <c r="L76" s="124" t="str">
        <f>'1500m.'!N$4</f>
        <v>11 Mayıs 2015 - 11.20</v>
      </c>
      <c r="M76" s="124" t="s">
        <v>346</v>
      </c>
    </row>
    <row r="77" spans="1:13" s="116" customFormat="1" ht="26.25" customHeight="1">
      <c r="A77" s="118">
        <v>211</v>
      </c>
      <c r="B77" s="177" t="s">
        <v>284</v>
      </c>
      <c r="C77" s="179" t="e">
        <f>'1500m.'!#REF!</f>
        <v>#REF!</v>
      </c>
      <c r="D77" s="181" t="e">
        <f>'1500m.'!#REF!</f>
        <v>#REF!</v>
      </c>
      <c r="E77" s="181" t="e">
        <f>'1500m.'!#REF!</f>
        <v>#REF!</v>
      </c>
      <c r="F77" s="183" t="e">
        <f>'1500m.'!#REF!</f>
        <v>#REF!</v>
      </c>
      <c r="G77" s="180" t="e">
        <f>'1500m.'!#REF!</f>
        <v>#REF!</v>
      </c>
      <c r="H77" s="126" t="s">
        <v>229</v>
      </c>
      <c r="I77" s="220"/>
      <c r="J77" s="120" t="str">
        <f>'YARIŞMA BİLGİLERİ'!$F$21</f>
        <v>Erkekler</v>
      </c>
      <c r="K77" s="221" t="str">
        <f t="shared" si="1"/>
        <v>ISPARTA-Türkiye Üniversiteler Atletizm Şampiyonası</v>
      </c>
      <c r="L77" s="124" t="str">
        <f>'1500m.'!N$4</f>
        <v>11 Mayıs 2015 - 11.20</v>
      </c>
      <c r="M77" s="124" t="s">
        <v>346</v>
      </c>
    </row>
    <row r="78" spans="1:13" s="116" customFormat="1" ht="26.25" customHeight="1">
      <c r="A78" s="118">
        <v>212</v>
      </c>
      <c r="B78" s="177" t="s">
        <v>284</v>
      </c>
      <c r="C78" s="179" t="e">
        <f>'1500m.'!#REF!</f>
        <v>#REF!</v>
      </c>
      <c r="D78" s="181" t="e">
        <f>'1500m.'!#REF!</f>
        <v>#REF!</v>
      </c>
      <c r="E78" s="181" t="e">
        <f>'1500m.'!#REF!</f>
        <v>#REF!</v>
      </c>
      <c r="F78" s="183" t="e">
        <f>'1500m.'!#REF!</f>
        <v>#REF!</v>
      </c>
      <c r="G78" s="180" t="e">
        <f>'1500m.'!#REF!</f>
        <v>#REF!</v>
      </c>
      <c r="H78" s="126" t="s">
        <v>229</v>
      </c>
      <c r="I78" s="220"/>
      <c r="J78" s="120" t="str">
        <f>'YARIŞMA BİLGİLERİ'!$F$21</f>
        <v>Erkekler</v>
      </c>
      <c r="K78" s="221" t="str">
        <f t="shared" si="1"/>
        <v>ISPARTA-Türkiye Üniversiteler Atletizm Şampiyonası</v>
      </c>
      <c r="L78" s="124" t="str">
        <f>'1500m.'!N$4</f>
        <v>11 Mayıs 2015 - 11.20</v>
      </c>
      <c r="M78" s="124" t="s">
        <v>346</v>
      </c>
    </row>
    <row r="79" spans="1:13" s="116" customFormat="1" ht="26.25" customHeight="1">
      <c r="A79" s="118">
        <v>213</v>
      </c>
      <c r="B79" s="177" t="s">
        <v>284</v>
      </c>
      <c r="C79" s="179">
        <f>'1500m.'!C23</f>
        <v>0</v>
      </c>
      <c r="D79" s="181" t="str">
        <f>'1500m.'!D23</f>
        <v>ZAFER YAVUZASLAN</v>
      </c>
      <c r="E79" s="181" t="str">
        <f>'1500m.'!E23</f>
        <v>KARAMAN-KARAMANOĞLU MEHMETBEY ÜNİVERSİTESİ</v>
      </c>
      <c r="F79" s="183">
        <f>'1500m.'!F23</f>
        <v>42609</v>
      </c>
      <c r="G79" s="180">
        <f>'1500m.'!A23</f>
        <v>16</v>
      </c>
      <c r="H79" s="126" t="s">
        <v>229</v>
      </c>
      <c r="I79" s="220"/>
      <c r="J79" s="120" t="str">
        <f>'YARIŞMA BİLGİLERİ'!$F$21</f>
        <v>Erkekler</v>
      </c>
      <c r="K79" s="221" t="str">
        <f t="shared" si="1"/>
        <v>ISPARTA-Türkiye Üniversiteler Atletizm Şampiyonası</v>
      </c>
      <c r="L79" s="124" t="str">
        <f>'1500m.'!N$4</f>
        <v>11 Mayıs 2015 - 11.20</v>
      </c>
      <c r="M79" s="124" t="s">
        <v>346</v>
      </c>
    </row>
    <row r="80" spans="1:13" s="116" customFormat="1" ht="26.25" customHeight="1">
      <c r="A80" s="118">
        <v>214</v>
      </c>
      <c r="B80" s="177" t="s">
        <v>284</v>
      </c>
      <c r="C80" s="179">
        <f>'1500m.'!C24</f>
        <v>34379</v>
      </c>
      <c r="D80" s="181" t="str">
        <f>'1500m.'!D24</f>
        <v>MUSTAFA ŞAHİN</v>
      </c>
      <c r="E80" s="181" t="str">
        <f>'1500m.'!E24</f>
        <v>NİĞDE-NİĞDE ÜNİVERSİTESİ FERDİ</v>
      </c>
      <c r="F80" s="183">
        <f>'1500m.'!F24</f>
        <v>42667</v>
      </c>
      <c r="G80" s="180">
        <f>'1500m.'!A24</f>
        <v>17</v>
      </c>
      <c r="H80" s="126" t="s">
        <v>229</v>
      </c>
      <c r="I80" s="220"/>
      <c r="J80" s="120" t="str">
        <f>'YARIŞMA BİLGİLERİ'!$F$21</f>
        <v>Erkekler</v>
      </c>
      <c r="K80" s="221" t="str">
        <f t="shared" si="1"/>
        <v>ISPARTA-Türkiye Üniversiteler Atletizm Şampiyonası</v>
      </c>
      <c r="L80" s="124" t="str">
        <f>'1500m.'!N$4</f>
        <v>11 Mayıs 2015 - 11.20</v>
      </c>
      <c r="M80" s="124" t="s">
        <v>346</v>
      </c>
    </row>
    <row r="81" spans="1:13" s="116" customFormat="1" ht="26.25" customHeight="1">
      <c r="A81" s="118">
        <v>215</v>
      </c>
      <c r="B81" s="177" t="s">
        <v>284</v>
      </c>
      <c r="C81" s="179">
        <f>'1500m.'!C25</f>
        <v>35234</v>
      </c>
      <c r="D81" s="181" t="str">
        <f>'1500m.'!D25</f>
        <v>ZEKERİYA BARBAROS</v>
      </c>
      <c r="E81" s="181" t="str">
        <f>'1500m.'!E25</f>
        <v>KAYSERİ-ERCİYES ÜNİVERSİTESİ</v>
      </c>
      <c r="F81" s="183">
        <f>'1500m.'!F25</f>
        <v>43367</v>
      </c>
      <c r="G81" s="180">
        <f>'1500m.'!A25</f>
        <v>18</v>
      </c>
      <c r="H81" s="126" t="s">
        <v>229</v>
      </c>
      <c r="I81" s="220"/>
      <c r="J81" s="120" t="str">
        <f>'YARIŞMA BİLGİLERİ'!$F$21</f>
        <v>Erkekler</v>
      </c>
      <c r="K81" s="221" t="str">
        <f t="shared" si="1"/>
        <v>ISPARTA-Türkiye Üniversiteler Atletizm Şampiyonası</v>
      </c>
      <c r="L81" s="124" t="str">
        <f>'1500m.'!N$4</f>
        <v>11 Mayıs 2015 - 11.20</v>
      </c>
      <c r="M81" s="124" t="s">
        <v>346</v>
      </c>
    </row>
    <row r="82" spans="1:13" s="116" customFormat="1" ht="26.25" customHeight="1">
      <c r="A82" s="118">
        <v>216</v>
      </c>
      <c r="B82" s="177" t="s">
        <v>284</v>
      </c>
      <c r="C82" s="179">
        <f>'1500m.'!C26</f>
        <v>34545</v>
      </c>
      <c r="D82" s="181" t="str">
        <f>'1500m.'!D26</f>
        <v>CÜNEYT İNCE</v>
      </c>
      <c r="E82" s="181" t="str">
        <f>'1500m.'!E26</f>
        <v>ANKARA-HACETTEPE ÜNİVERSİTESİ</v>
      </c>
      <c r="F82" s="183">
        <f>'1500m.'!F26</f>
        <v>43804</v>
      </c>
      <c r="G82" s="180">
        <f>'1500m.'!A26</f>
        <v>19</v>
      </c>
      <c r="H82" s="126" t="s">
        <v>229</v>
      </c>
      <c r="I82" s="220"/>
      <c r="J82" s="120" t="str">
        <f>'YARIŞMA BİLGİLERİ'!$F$21</f>
        <v>Erkekler</v>
      </c>
      <c r="K82" s="221" t="str">
        <f t="shared" si="1"/>
        <v>ISPARTA-Türkiye Üniversiteler Atletizm Şampiyonası</v>
      </c>
      <c r="L82" s="124" t="str">
        <f>'1500m.'!N$4</f>
        <v>11 Mayıs 2015 - 11.20</v>
      </c>
      <c r="M82" s="124" t="s">
        <v>346</v>
      </c>
    </row>
    <row r="83" spans="1:13" s="116" customFormat="1" ht="26.25" customHeight="1">
      <c r="A83" s="118">
        <v>217</v>
      </c>
      <c r="B83" s="177" t="s">
        <v>284</v>
      </c>
      <c r="C83" s="179">
        <f>'1500m.'!C27</f>
        <v>34860</v>
      </c>
      <c r="D83" s="181" t="str">
        <f>'1500m.'!D27</f>
        <v>YUNUS ÇOLAK</v>
      </c>
      <c r="E83" s="181" t="str">
        <f>'1500m.'!E27</f>
        <v>BOLU-ABAN İZZET BAYSAL ÜNİVERSİTESİ</v>
      </c>
      <c r="F83" s="183">
        <f>'1500m.'!F27</f>
        <v>44164</v>
      </c>
      <c r="G83" s="180">
        <f>'1500m.'!A27</f>
        <v>20</v>
      </c>
      <c r="H83" s="126" t="s">
        <v>229</v>
      </c>
      <c r="I83" s="220"/>
      <c r="J83" s="120" t="str">
        <f>'YARIŞMA BİLGİLERİ'!$F$21</f>
        <v>Erkekler</v>
      </c>
      <c r="K83" s="221" t="str">
        <f t="shared" si="1"/>
        <v>ISPARTA-Türkiye Üniversiteler Atletizm Şampiyonası</v>
      </c>
      <c r="L83" s="124" t="str">
        <f>'1500m.'!N$4</f>
        <v>11 Mayıs 2015 - 11.20</v>
      </c>
      <c r="M83" s="124" t="s">
        <v>346</v>
      </c>
    </row>
    <row r="84" spans="1:13" s="116" customFormat="1" ht="26.25" customHeight="1">
      <c r="A84" s="118">
        <v>222</v>
      </c>
      <c r="B84" s="177" t="s">
        <v>284</v>
      </c>
      <c r="C84" s="179">
        <f>'1500m.'!C28</f>
        <v>34484</v>
      </c>
      <c r="D84" s="181" t="str">
        <f>'1500m.'!D28</f>
        <v>RESUL KOR</v>
      </c>
      <c r="E84" s="181" t="str">
        <f>'1500m.'!E28</f>
        <v>ERZİNCAN-ERZİNCAN ÜNİVERSİTESİ</v>
      </c>
      <c r="F84" s="183">
        <f>'1500m.'!F28</f>
        <v>44178</v>
      </c>
      <c r="G84" s="180">
        <f>'1500m.'!A28</f>
        <v>21</v>
      </c>
      <c r="H84" s="126" t="s">
        <v>229</v>
      </c>
      <c r="I84" s="220"/>
      <c r="J84" s="120" t="str">
        <f>'YARIŞMA BİLGİLERİ'!$F$21</f>
        <v>Erkekler</v>
      </c>
      <c r="K84" s="221" t="str">
        <f t="shared" si="1"/>
        <v>ISPARTA-Türkiye Üniversiteler Atletizm Şampiyonası</v>
      </c>
      <c r="L84" s="124" t="str">
        <f>'1500m.'!N$4</f>
        <v>11 Mayıs 2015 - 11.20</v>
      </c>
      <c r="M84" s="124" t="s">
        <v>346</v>
      </c>
    </row>
    <row r="85" spans="1:13" s="116" customFormat="1" ht="26.25" customHeight="1">
      <c r="A85" s="118">
        <v>223</v>
      </c>
      <c r="B85" s="177" t="s">
        <v>284</v>
      </c>
      <c r="C85" s="179">
        <f>'1500m.'!C29</f>
        <v>34700</v>
      </c>
      <c r="D85" s="181" t="str">
        <f>'1500m.'!D29</f>
        <v>SALİH YALÇINDAĞ</v>
      </c>
      <c r="E85" s="181" t="str">
        <f>'1500m.'!E29</f>
        <v>MUĞLA-SITKI KOÇMAN ÜNİVERSİTESİ</v>
      </c>
      <c r="F85" s="183">
        <f>'1500m.'!F29</f>
        <v>44228</v>
      </c>
      <c r="G85" s="180">
        <f>'1500m.'!A29</f>
        <v>22</v>
      </c>
      <c r="H85" s="126" t="s">
        <v>229</v>
      </c>
      <c r="I85" s="220"/>
      <c r="J85" s="120" t="str">
        <f>'YARIŞMA BİLGİLERİ'!$F$21</f>
        <v>Erkekler</v>
      </c>
      <c r="K85" s="221" t="str">
        <f t="shared" si="1"/>
        <v>ISPARTA-Türkiye Üniversiteler Atletizm Şampiyonası</v>
      </c>
      <c r="L85" s="124" t="str">
        <f>'1500m.'!N$4</f>
        <v>11 Mayıs 2015 - 11.20</v>
      </c>
      <c r="M85" s="124" t="s">
        <v>346</v>
      </c>
    </row>
    <row r="86" spans="1:13" s="116" customFormat="1" ht="26.25" customHeight="1">
      <c r="A86" s="118">
        <v>224</v>
      </c>
      <c r="B86" s="177" t="s">
        <v>284</v>
      </c>
      <c r="C86" s="179">
        <f>'1500m.'!C30</f>
        <v>35264</v>
      </c>
      <c r="D86" s="181" t="str">
        <f>'1500m.'!D30</f>
        <v xml:space="preserve">ERCAN ÇETİNER </v>
      </c>
      <c r="E86" s="181" t="str">
        <f>'1500m.'!E30</f>
        <v>ANKARA-ANKARA ÜNİVERSİTESİ</v>
      </c>
      <c r="F86" s="183">
        <f>'1500m.'!F30</f>
        <v>44845</v>
      </c>
      <c r="G86" s="180">
        <f>'1500m.'!A30</f>
        <v>23</v>
      </c>
      <c r="H86" s="126" t="s">
        <v>229</v>
      </c>
      <c r="I86" s="220"/>
      <c r="J86" s="120" t="str">
        <f>'YARIŞMA BİLGİLERİ'!$F$21</f>
        <v>Erkekler</v>
      </c>
      <c r="K86" s="221" t="str">
        <f t="shared" si="1"/>
        <v>ISPARTA-Türkiye Üniversiteler Atletizm Şampiyonası</v>
      </c>
      <c r="L86" s="124" t="str">
        <f>'1500m.'!N$4</f>
        <v>11 Mayıs 2015 - 11.20</v>
      </c>
      <c r="M86" s="124" t="s">
        <v>346</v>
      </c>
    </row>
    <row r="87" spans="1:13" s="116" customFormat="1" ht="26.25" customHeight="1">
      <c r="A87" s="118">
        <v>225</v>
      </c>
      <c r="B87" s="177" t="s">
        <v>284</v>
      </c>
      <c r="C87" s="179">
        <f>'1500m.'!C31</f>
        <v>34135</v>
      </c>
      <c r="D87" s="181" t="str">
        <f>'1500m.'!D31</f>
        <v>ERAY DEMİR</v>
      </c>
      <c r="E87" s="181" t="str">
        <f>'1500m.'!E31</f>
        <v>BURDUR-MEHMET AKİF ERSOY ÜNİVERSİTESİ</v>
      </c>
      <c r="F87" s="183">
        <f>'1500m.'!F31</f>
        <v>44847</v>
      </c>
      <c r="G87" s="180">
        <f>'1500m.'!A31</f>
        <v>24</v>
      </c>
      <c r="H87" s="126" t="s">
        <v>229</v>
      </c>
      <c r="I87" s="220"/>
      <c r="J87" s="120" t="str">
        <f>'YARIŞMA BİLGİLERİ'!$F$21</f>
        <v>Erkekler</v>
      </c>
      <c r="K87" s="221" t="str">
        <f t="shared" si="1"/>
        <v>ISPARTA-Türkiye Üniversiteler Atletizm Şampiyonası</v>
      </c>
      <c r="L87" s="124" t="str">
        <f>'1500m.'!N$4</f>
        <v>11 Mayıs 2015 - 11.20</v>
      </c>
      <c r="M87" s="124" t="s">
        <v>346</v>
      </c>
    </row>
    <row r="88" spans="1:13" s="116" customFormat="1" ht="26.25" customHeight="1">
      <c r="A88" s="118">
        <v>226</v>
      </c>
      <c r="B88" s="177" t="s">
        <v>284</v>
      </c>
      <c r="C88" s="179">
        <f>'1500m.'!C32</f>
        <v>32512</v>
      </c>
      <c r="D88" s="181" t="str">
        <f>'1500m.'!D32</f>
        <v>MUSTAFA PANCAR</v>
      </c>
      <c r="E88" s="181" t="str">
        <f>'1500m.'!E32</f>
        <v>İSTANBUL-İSTANBUL ÜNİVERSİTESİ</v>
      </c>
      <c r="F88" s="183">
        <f>'1500m.'!F32</f>
        <v>45097</v>
      </c>
      <c r="G88" s="180">
        <f>'1500m.'!A32</f>
        <v>25</v>
      </c>
      <c r="H88" s="126" t="s">
        <v>229</v>
      </c>
      <c r="I88" s="220"/>
      <c r="J88" s="120" t="str">
        <f>'YARIŞMA BİLGİLERİ'!$F$21</f>
        <v>Erkekler</v>
      </c>
      <c r="K88" s="221" t="str">
        <f t="shared" si="1"/>
        <v>ISPARTA-Türkiye Üniversiteler Atletizm Şampiyonası</v>
      </c>
      <c r="L88" s="124" t="str">
        <f>'1500m.'!N$4</f>
        <v>11 Mayıs 2015 - 11.20</v>
      </c>
      <c r="M88" s="124" t="s">
        <v>346</v>
      </c>
    </row>
    <row r="89" spans="1:13" s="116" customFormat="1" ht="26.25" customHeight="1">
      <c r="A89" s="118">
        <v>227</v>
      </c>
      <c r="B89" s="177" t="s">
        <v>284</v>
      </c>
      <c r="C89" s="179">
        <f>'1500m.'!C33</f>
        <v>32874</v>
      </c>
      <c r="D89" s="181" t="str">
        <f>'1500m.'!D33</f>
        <v>MEKİN ARICI</v>
      </c>
      <c r="E89" s="181" t="str">
        <f>'1500m.'!E33</f>
        <v>MERSİN-MERSİN ÜNİVERSİTESİ</v>
      </c>
      <c r="F89" s="183">
        <f>'1500m.'!F33</f>
        <v>45243</v>
      </c>
      <c r="G89" s="180">
        <f>'1500m.'!A33</f>
        <v>26</v>
      </c>
      <c r="H89" s="126" t="s">
        <v>229</v>
      </c>
      <c r="I89" s="220"/>
      <c r="J89" s="120" t="str">
        <f>'YARIŞMA BİLGİLERİ'!$F$21</f>
        <v>Erkekler</v>
      </c>
      <c r="K89" s="221" t="str">
        <f t="shared" si="1"/>
        <v>ISPARTA-Türkiye Üniversiteler Atletizm Şampiyonası</v>
      </c>
      <c r="L89" s="124" t="str">
        <f>'1500m.'!N$4</f>
        <v>11 Mayıs 2015 - 11.20</v>
      </c>
      <c r="M89" s="124" t="s">
        <v>346</v>
      </c>
    </row>
    <row r="90" spans="1:13" s="116" customFormat="1" ht="26.25" customHeight="1">
      <c r="A90" s="118">
        <v>228</v>
      </c>
      <c r="B90" s="177" t="s">
        <v>284</v>
      </c>
      <c r="C90" s="179">
        <f>'1500m.'!C34</f>
        <v>32408</v>
      </c>
      <c r="D90" s="181" t="str">
        <f>'1500m.'!D34</f>
        <v>BARIŞ FİLİZ</v>
      </c>
      <c r="E90" s="181" t="str">
        <f>'1500m.'!E34</f>
        <v>KKTC-YAKIN DOĞU ÜNİVERSİTESİ</v>
      </c>
      <c r="F90" s="183">
        <f>'1500m.'!F34</f>
        <v>45714</v>
      </c>
      <c r="G90" s="180">
        <f>'1500m.'!A34</f>
        <v>27</v>
      </c>
      <c r="H90" s="126" t="s">
        <v>229</v>
      </c>
      <c r="I90" s="220"/>
      <c r="J90" s="120" t="str">
        <f>'YARIŞMA BİLGİLERİ'!$F$21</f>
        <v>Erkekler</v>
      </c>
      <c r="K90" s="221" t="str">
        <f t="shared" si="1"/>
        <v>ISPARTA-Türkiye Üniversiteler Atletizm Şampiyonası</v>
      </c>
      <c r="L90" s="124" t="str">
        <f>'1500m.'!N$4</f>
        <v>11 Mayıs 2015 - 11.20</v>
      </c>
      <c r="M90" s="124" t="s">
        <v>346</v>
      </c>
    </row>
    <row r="91" spans="1:13" s="116" customFormat="1" ht="26.25" customHeight="1">
      <c r="A91" s="118">
        <v>229</v>
      </c>
      <c r="B91" s="177" t="s">
        <v>284</v>
      </c>
      <c r="C91" s="179">
        <f>'1500m.'!C35</f>
        <v>35015</v>
      </c>
      <c r="D91" s="181" t="str">
        <f>'1500m.'!D35</f>
        <v>KEMAL EROL</v>
      </c>
      <c r="E91" s="181" t="str">
        <f>'1500m.'!E35</f>
        <v>İSTANBUL-İSTANBUL ÜNİVERSİTESİ FERDİ</v>
      </c>
      <c r="F91" s="183">
        <f>'1500m.'!F35</f>
        <v>50120</v>
      </c>
      <c r="G91" s="180">
        <f>'1500m.'!A35</f>
        <v>28</v>
      </c>
      <c r="H91" s="126" t="s">
        <v>229</v>
      </c>
      <c r="I91" s="220"/>
      <c r="J91" s="120" t="str">
        <f>'YARIŞMA BİLGİLERİ'!$F$21</f>
        <v>Erkekler</v>
      </c>
      <c r="K91" s="221" t="str">
        <f t="shared" si="1"/>
        <v>ISPARTA-Türkiye Üniversiteler Atletizm Şampiyonası</v>
      </c>
      <c r="L91" s="124" t="str">
        <f>'1500m.'!N$4</f>
        <v>11 Mayıs 2015 - 11.20</v>
      </c>
      <c r="M91" s="124" t="s">
        <v>346</v>
      </c>
    </row>
    <row r="92" spans="1:13" s="116" customFormat="1" ht="26.25" customHeight="1">
      <c r="A92" s="118">
        <v>230</v>
      </c>
      <c r="B92" s="177" t="s">
        <v>284</v>
      </c>
      <c r="C92" s="179" t="str">
        <f>'1500m.'!C36</f>
        <v>20.09.1992</v>
      </c>
      <c r="D92" s="181" t="str">
        <f>'1500m.'!D36</f>
        <v xml:space="preserve">GÖKHAN ÇİCEK </v>
      </c>
      <c r="E92" s="181" t="str">
        <f>'1500m.'!E36</f>
        <v>DENİZLİ-PAMUKKALE ÜNİVERSİTESİ</v>
      </c>
      <c r="F92" s="183">
        <f>'1500m.'!F36</f>
        <v>50369</v>
      </c>
      <c r="G92" s="180">
        <f>'1500m.'!A36</f>
        <v>29</v>
      </c>
      <c r="H92" s="126" t="s">
        <v>229</v>
      </c>
      <c r="I92" s="220"/>
      <c r="J92" s="120" t="str">
        <f>'YARIŞMA BİLGİLERİ'!$F$21</f>
        <v>Erkekler</v>
      </c>
      <c r="K92" s="221" t="str">
        <f t="shared" si="1"/>
        <v>ISPARTA-Türkiye Üniversiteler Atletizm Şampiyonası</v>
      </c>
      <c r="L92" s="124" t="str">
        <f>'1500m.'!N$4</f>
        <v>11 Mayıs 2015 - 11.20</v>
      </c>
      <c r="M92" s="124" t="s">
        <v>346</v>
      </c>
    </row>
    <row r="93" spans="1:13" s="116" customFormat="1" ht="26.25" customHeight="1">
      <c r="A93" s="118">
        <v>231</v>
      </c>
      <c r="B93" s="177" t="s">
        <v>472</v>
      </c>
      <c r="C93" s="179" t="e">
        <f>#REF!</f>
        <v>#REF!</v>
      </c>
      <c r="D93" s="181" t="e">
        <f>#REF!</f>
        <v>#REF!</v>
      </c>
      <c r="E93" s="181" t="e">
        <f>#REF!</f>
        <v>#REF!</v>
      </c>
      <c r="F93" s="183" t="e">
        <f>#REF!</f>
        <v>#REF!</v>
      </c>
      <c r="G93" s="180" t="e">
        <f>#REF!</f>
        <v>#REF!</v>
      </c>
      <c r="H93" s="126" t="s">
        <v>354</v>
      </c>
      <c r="I93" s="220"/>
      <c r="J93" s="120" t="str">
        <f>'YARIŞMA BİLGİLERİ'!$F$21</f>
        <v>Erkekler</v>
      </c>
      <c r="K93" s="221" t="str">
        <f t="shared" si="1"/>
        <v>ISPARTA-Türkiye Üniversiteler Atletizm Şampiyonası</v>
      </c>
      <c r="L93" s="124" t="e">
        <f>#REF!</f>
        <v>#REF!</v>
      </c>
      <c r="M93" s="124" t="s">
        <v>346</v>
      </c>
    </row>
    <row r="94" spans="1:13" s="116" customFormat="1" ht="26.25" customHeight="1">
      <c r="A94" s="118">
        <v>236</v>
      </c>
      <c r="B94" s="177" t="s">
        <v>472</v>
      </c>
      <c r="C94" s="179" t="e">
        <f>#REF!</f>
        <v>#REF!</v>
      </c>
      <c r="D94" s="181" t="e">
        <f>#REF!</f>
        <v>#REF!</v>
      </c>
      <c r="E94" s="181" t="e">
        <f>#REF!</f>
        <v>#REF!</v>
      </c>
      <c r="F94" s="183" t="e">
        <f>#REF!</f>
        <v>#REF!</v>
      </c>
      <c r="G94" s="180" t="e">
        <f>#REF!</f>
        <v>#REF!</v>
      </c>
      <c r="H94" s="126" t="s">
        <v>354</v>
      </c>
      <c r="I94" s="220"/>
      <c r="J94" s="120" t="str">
        <f>'YARIŞMA BİLGİLERİ'!$F$21</f>
        <v>Erkekler</v>
      </c>
      <c r="K94" s="221" t="str">
        <f t="shared" si="1"/>
        <v>ISPARTA-Türkiye Üniversiteler Atletizm Şampiyonası</v>
      </c>
      <c r="L94" s="124" t="e">
        <f>#REF!</f>
        <v>#REF!</v>
      </c>
      <c r="M94" s="124" t="s">
        <v>346</v>
      </c>
    </row>
    <row r="95" spans="1:13" s="116" customFormat="1" ht="26.25" customHeight="1">
      <c r="A95" s="118">
        <v>237</v>
      </c>
      <c r="B95" s="177" t="s">
        <v>472</v>
      </c>
      <c r="C95" s="179" t="e">
        <f>#REF!</f>
        <v>#REF!</v>
      </c>
      <c r="D95" s="181" t="e">
        <f>#REF!</f>
        <v>#REF!</v>
      </c>
      <c r="E95" s="181" t="e">
        <f>#REF!</f>
        <v>#REF!</v>
      </c>
      <c r="F95" s="183" t="e">
        <f>#REF!</f>
        <v>#REF!</v>
      </c>
      <c r="G95" s="180" t="e">
        <f>#REF!</f>
        <v>#REF!</v>
      </c>
      <c r="H95" s="126" t="s">
        <v>354</v>
      </c>
      <c r="I95" s="220"/>
      <c r="J95" s="120" t="str">
        <f>'YARIŞMA BİLGİLERİ'!$F$21</f>
        <v>Erkekler</v>
      </c>
      <c r="K95" s="221" t="str">
        <f t="shared" si="1"/>
        <v>ISPARTA-Türkiye Üniversiteler Atletizm Şampiyonası</v>
      </c>
      <c r="L95" s="124" t="e">
        <f>#REF!</f>
        <v>#REF!</v>
      </c>
      <c r="M95" s="124" t="s">
        <v>346</v>
      </c>
    </row>
    <row r="96" spans="1:13" s="116" customFormat="1" ht="26.25" customHeight="1">
      <c r="A96" s="118">
        <v>238</v>
      </c>
      <c r="B96" s="177" t="s">
        <v>472</v>
      </c>
      <c r="C96" s="179" t="e">
        <f>#REF!</f>
        <v>#REF!</v>
      </c>
      <c r="D96" s="181" t="e">
        <f>#REF!</f>
        <v>#REF!</v>
      </c>
      <c r="E96" s="181" t="e">
        <f>#REF!</f>
        <v>#REF!</v>
      </c>
      <c r="F96" s="183" t="e">
        <f>#REF!</f>
        <v>#REF!</v>
      </c>
      <c r="G96" s="180" t="e">
        <f>#REF!</f>
        <v>#REF!</v>
      </c>
      <c r="H96" s="126" t="s">
        <v>354</v>
      </c>
      <c r="I96" s="220"/>
      <c r="J96" s="120" t="str">
        <f>'YARIŞMA BİLGİLERİ'!$F$21</f>
        <v>Erkekler</v>
      </c>
      <c r="K96" s="221" t="str">
        <f t="shared" si="1"/>
        <v>ISPARTA-Türkiye Üniversiteler Atletizm Şampiyonası</v>
      </c>
      <c r="L96" s="124" t="e">
        <f>#REF!</f>
        <v>#REF!</v>
      </c>
      <c r="M96" s="124" t="s">
        <v>346</v>
      </c>
    </row>
    <row r="97" spans="1:13" s="116" customFormat="1" ht="26.25" customHeight="1">
      <c r="A97" s="118">
        <v>239</v>
      </c>
      <c r="B97" s="177" t="s">
        <v>472</v>
      </c>
      <c r="C97" s="179" t="e">
        <f>#REF!</f>
        <v>#REF!</v>
      </c>
      <c r="D97" s="181" t="e">
        <f>#REF!</f>
        <v>#REF!</v>
      </c>
      <c r="E97" s="181" t="e">
        <f>#REF!</f>
        <v>#REF!</v>
      </c>
      <c r="F97" s="183" t="e">
        <f>#REF!</f>
        <v>#REF!</v>
      </c>
      <c r="G97" s="180" t="e">
        <f>#REF!</f>
        <v>#REF!</v>
      </c>
      <c r="H97" s="126" t="s">
        <v>354</v>
      </c>
      <c r="I97" s="220"/>
      <c r="J97" s="120" t="str">
        <f>'YARIŞMA BİLGİLERİ'!$F$21</f>
        <v>Erkekler</v>
      </c>
      <c r="K97" s="221" t="str">
        <f t="shared" si="1"/>
        <v>ISPARTA-Türkiye Üniversiteler Atletizm Şampiyonası</v>
      </c>
      <c r="L97" s="124" t="e">
        <f>#REF!</f>
        <v>#REF!</v>
      </c>
      <c r="M97" s="124" t="s">
        <v>346</v>
      </c>
    </row>
    <row r="98" spans="1:13" s="116" customFormat="1" ht="26.25" customHeight="1">
      <c r="A98" s="118">
        <v>240</v>
      </c>
      <c r="B98" s="177" t="s">
        <v>472</v>
      </c>
      <c r="C98" s="179" t="e">
        <f>#REF!</f>
        <v>#REF!</v>
      </c>
      <c r="D98" s="181" t="e">
        <f>#REF!</f>
        <v>#REF!</v>
      </c>
      <c r="E98" s="181" t="e">
        <f>#REF!</f>
        <v>#REF!</v>
      </c>
      <c r="F98" s="183" t="e">
        <f>#REF!</f>
        <v>#REF!</v>
      </c>
      <c r="G98" s="180" t="e">
        <f>#REF!</f>
        <v>#REF!</v>
      </c>
      <c r="H98" s="126" t="s">
        <v>354</v>
      </c>
      <c r="I98" s="220"/>
      <c r="J98" s="120" t="str">
        <f>'YARIŞMA BİLGİLERİ'!$F$21</f>
        <v>Erkekler</v>
      </c>
      <c r="K98" s="221" t="str">
        <f t="shared" si="1"/>
        <v>ISPARTA-Türkiye Üniversiteler Atletizm Şampiyonası</v>
      </c>
      <c r="L98" s="124" t="e">
        <f>#REF!</f>
        <v>#REF!</v>
      </c>
      <c r="M98" s="124" t="s">
        <v>346</v>
      </c>
    </row>
    <row r="99" spans="1:13" s="116" customFormat="1" ht="26.25" customHeight="1">
      <c r="A99" s="118">
        <v>241</v>
      </c>
      <c r="B99" s="177" t="s">
        <v>472</v>
      </c>
      <c r="C99" s="179" t="e">
        <f>#REF!</f>
        <v>#REF!</v>
      </c>
      <c r="D99" s="181" t="e">
        <f>#REF!</f>
        <v>#REF!</v>
      </c>
      <c r="E99" s="181" t="e">
        <f>#REF!</f>
        <v>#REF!</v>
      </c>
      <c r="F99" s="183" t="e">
        <f>#REF!</f>
        <v>#REF!</v>
      </c>
      <c r="G99" s="180" t="e">
        <f>#REF!</f>
        <v>#REF!</v>
      </c>
      <c r="H99" s="126" t="s">
        <v>354</v>
      </c>
      <c r="I99" s="220"/>
      <c r="J99" s="120" t="str">
        <f>'YARIŞMA BİLGİLERİ'!$F$21</f>
        <v>Erkekler</v>
      </c>
      <c r="K99" s="221" t="str">
        <f t="shared" si="1"/>
        <v>ISPARTA-Türkiye Üniversiteler Atletizm Şampiyonası</v>
      </c>
      <c r="L99" s="124" t="e">
        <f>#REF!</f>
        <v>#REF!</v>
      </c>
      <c r="M99" s="124" t="s">
        <v>346</v>
      </c>
    </row>
    <row r="100" spans="1:13" s="116" customFormat="1" ht="26.25" customHeight="1">
      <c r="A100" s="118">
        <v>242</v>
      </c>
      <c r="B100" s="177" t="s">
        <v>472</v>
      </c>
      <c r="C100" s="179" t="e">
        <f>#REF!</f>
        <v>#REF!</v>
      </c>
      <c r="D100" s="181" t="e">
        <f>#REF!</f>
        <v>#REF!</v>
      </c>
      <c r="E100" s="181" t="e">
        <f>#REF!</f>
        <v>#REF!</v>
      </c>
      <c r="F100" s="183" t="e">
        <f>#REF!</f>
        <v>#REF!</v>
      </c>
      <c r="G100" s="180" t="e">
        <f>#REF!</f>
        <v>#REF!</v>
      </c>
      <c r="H100" s="126" t="s">
        <v>354</v>
      </c>
      <c r="I100" s="220"/>
      <c r="J100" s="120" t="str">
        <f>'YARIŞMA BİLGİLERİ'!$F$21</f>
        <v>Erkekler</v>
      </c>
      <c r="K100" s="221" t="str">
        <f t="shared" si="1"/>
        <v>ISPARTA-Türkiye Üniversiteler Atletizm Şampiyonası</v>
      </c>
      <c r="L100" s="124" t="e">
        <f>#REF!</f>
        <v>#REF!</v>
      </c>
      <c r="M100" s="124" t="s">
        <v>346</v>
      </c>
    </row>
    <row r="101" spans="1:13" s="116" customFormat="1" ht="26.25" customHeight="1">
      <c r="A101" s="118">
        <v>243</v>
      </c>
      <c r="B101" s="177" t="s">
        <v>472</v>
      </c>
      <c r="C101" s="179" t="e">
        <f>#REF!</f>
        <v>#REF!</v>
      </c>
      <c r="D101" s="181" t="e">
        <f>#REF!</f>
        <v>#REF!</v>
      </c>
      <c r="E101" s="181" t="e">
        <f>#REF!</f>
        <v>#REF!</v>
      </c>
      <c r="F101" s="183" t="e">
        <f>#REF!</f>
        <v>#REF!</v>
      </c>
      <c r="G101" s="180" t="e">
        <f>#REF!</f>
        <v>#REF!</v>
      </c>
      <c r="H101" s="126" t="s">
        <v>354</v>
      </c>
      <c r="I101" s="220"/>
      <c r="J101" s="120" t="str">
        <f>'YARIŞMA BİLGİLERİ'!$F$21</f>
        <v>Erkekler</v>
      </c>
      <c r="K101" s="221" t="str">
        <f t="shared" si="1"/>
        <v>ISPARTA-Türkiye Üniversiteler Atletizm Şampiyonası</v>
      </c>
      <c r="L101" s="124" t="e">
        <f>#REF!</f>
        <v>#REF!</v>
      </c>
      <c r="M101" s="124" t="s">
        <v>346</v>
      </c>
    </row>
    <row r="102" spans="1:13" s="116" customFormat="1" ht="26.25" customHeight="1">
      <c r="A102" s="118">
        <v>244</v>
      </c>
      <c r="B102" s="177" t="s">
        <v>472</v>
      </c>
      <c r="C102" s="179" t="e">
        <f>#REF!</f>
        <v>#REF!</v>
      </c>
      <c r="D102" s="181" t="e">
        <f>#REF!</f>
        <v>#REF!</v>
      </c>
      <c r="E102" s="181" t="e">
        <f>#REF!</f>
        <v>#REF!</v>
      </c>
      <c r="F102" s="183" t="e">
        <f>#REF!</f>
        <v>#REF!</v>
      </c>
      <c r="G102" s="180" t="e">
        <f>#REF!</f>
        <v>#REF!</v>
      </c>
      <c r="H102" s="126" t="s">
        <v>354</v>
      </c>
      <c r="I102" s="220"/>
      <c r="J102" s="120" t="str">
        <f>'YARIŞMA BİLGİLERİ'!$F$21</f>
        <v>Erkekler</v>
      </c>
      <c r="K102" s="221" t="str">
        <f t="shared" si="1"/>
        <v>ISPARTA-Türkiye Üniversiteler Atletizm Şampiyonası</v>
      </c>
      <c r="L102" s="124" t="e">
        <f>#REF!</f>
        <v>#REF!</v>
      </c>
      <c r="M102" s="124" t="s">
        <v>346</v>
      </c>
    </row>
    <row r="103" spans="1:13" s="116" customFormat="1" ht="26.25" customHeight="1">
      <c r="A103" s="118">
        <v>245</v>
      </c>
      <c r="B103" s="177" t="s">
        <v>472</v>
      </c>
      <c r="C103" s="179" t="e">
        <f>#REF!</f>
        <v>#REF!</v>
      </c>
      <c r="D103" s="181" t="e">
        <f>#REF!</f>
        <v>#REF!</v>
      </c>
      <c r="E103" s="181" t="e">
        <f>#REF!</f>
        <v>#REF!</v>
      </c>
      <c r="F103" s="183" t="e">
        <f>#REF!</f>
        <v>#REF!</v>
      </c>
      <c r="G103" s="180" t="e">
        <f>#REF!</f>
        <v>#REF!</v>
      </c>
      <c r="H103" s="126" t="s">
        <v>354</v>
      </c>
      <c r="I103" s="220"/>
      <c r="J103" s="120" t="str">
        <f>'YARIŞMA BİLGİLERİ'!$F$21</f>
        <v>Erkekler</v>
      </c>
      <c r="K103" s="221" t="str">
        <f t="shared" si="1"/>
        <v>ISPARTA-Türkiye Üniversiteler Atletizm Şampiyonası</v>
      </c>
      <c r="L103" s="124" t="e">
        <f>#REF!</f>
        <v>#REF!</v>
      </c>
      <c r="M103" s="124" t="s">
        <v>346</v>
      </c>
    </row>
    <row r="104" spans="1:13" s="116" customFormat="1" ht="26.25" customHeight="1">
      <c r="A104" s="118">
        <v>346</v>
      </c>
      <c r="B104" s="177" t="s">
        <v>472</v>
      </c>
      <c r="C104" s="179" t="e">
        <f>#REF!</f>
        <v>#REF!</v>
      </c>
      <c r="D104" s="181" t="e">
        <f>#REF!</f>
        <v>#REF!</v>
      </c>
      <c r="E104" s="181" t="e">
        <f>#REF!</f>
        <v>#REF!</v>
      </c>
      <c r="F104" s="183" t="e">
        <f>#REF!</f>
        <v>#REF!</v>
      </c>
      <c r="G104" s="180" t="e">
        <f>#REF!</f>
        <v>#REF!</v>
      </c>
      <c r="H104" s="126" t="s">
        <v>354</v>
      </c>
      <c r="I104" s="220"/>
      <c r="J104" s="120" t="str">
        <f>'YARIŞMA BİLGİLERİ'!$F$21</f>
        <v>Erkekler</v>
      </c>
      <c r="K104" s="221" t="str">
        <f t="shared" si="1"/>
        <v>ISPARTA-Türkiye Üniversiteler Atletizm Şampiyonası</v>
      </c>
      <c r="L104" s="124" t="e">
        <f>#REF!</f>
        <v>#REF!</v>
      </c>
      <c r="M104" s="124" t="s">
        <v>346</v>
      </c>
    </row>
    <row r="105" spans="1:13" s="116" customFormat="1" ht="26.25" customHeight="1">
      <c r="A105" s="118">
        <v>347</v>
      </c>
      <c r="B105" s="177" t="s">
        <v>472</v>
      </c>
      <c r="C105" s="179" t="e">
        <f>#REF!</f>
        <v>#REF!</v>
      </c>
      <c r="D105" s="181" t="e">
        <f>#REF!</f>
        <v>#REF!</v>
      </c>
      <c r="E105" s="181" t="e">
        <f>#REF!</f>
        <v>#REF!</v>
      </c>
      <c r="F105" s="183" t="e">
        <f>#REF!</f>
        <v>#REF!</v>
      </c>
      <c r="G105" s="180" t="e">
        <f>#REF!</f>
        <v>#REF!</v>
      </c>
      <c r="H105" s="126" t="s">
        <v>354</v>
      </c>
      <c r="I105" s="220"/>
      <c r="J105" s="120" t="str">
        <f>'YARIŞMA BİLGİLERİ'!$F$21</f>
        <v>Erkekler</v>
      </c>
      <c r="K105" s="221" t="str">
        <f t="shared" si="1"/>
        <v>ISPARTA-Türkiye Üniversiteler Atletizm Şampiyonası</v>
      </c>
      <c r="L105" s="124" t="e">
        <f>#REF!</f>
        <v>#REF!</v>
      </c>
      <c r="M105" s="124" t="s">
        <v>346</v>
      </c>
    </row>
    <row r="106" spans="1:13" s="116" customFormat="1" ht="26.25" customHeight="1">
      <c r="A106" s="118">
        <v>348</v>
      </c>
      <c r="B106" s="177" t="s">
        <v>472</v>
      </c>
      <c r="C106" s="179" t="e">
        <f>#REF!</f>
        <v>#REF!</v>
      </c>
      <c r="D106" s="181" t="e">
        <f>#REF!</f>
        <v>#REF!</v>
      </c>
      <c r="E106" s="181" t="e">
        <f>#REF!</f>
        <v>#REF!</v>
      </c>
      <c r="F106" s="183" t="e">
        <f>#REF!</f>
        <v>#REF!</v>
      </c>
      <c r="G106" s="180" t="e">
        <f>#REF!</f>
        <v>#REF!</v>
      </c>
      <c r="H106" s="126" t="s">
        <v>354</v>
      </c>
      <c r="I106" s="220"/>
      <c r="J106" s="120" t="str">
        <f>'YARIŞMA BİLGİLERİ'!$F$21</f>
        <v>Erkekler</v>
      </c>
      <c r="K106" s="221" t="str">
        <f t="shared" si="1"/>
        <v>ISPARTA-Türkiye Üniversiteler Atletizm Şampiyonası</v>
      </c>
      <c r="L106" s="124" t="e">
        <f>#REF!</f>
        <v>#REF!</v>
      </c>
      <c r="M106" s="124" t="s">
        <v>346</v>
      </c>
    </row>
    <row r="107" spans="1:13" s="116" customFormat="1" ht="26.25" customHeight="1">
      <c r="A107" s="118">
        <v>349</v>
      </c>
      <c r="B107" s="177" t="s">
        <v>472</v>
      </c>
      <c r="C107" s="179" t="e">
        <f>#REF!</f>
        <v>#REF!</v>
      </c>
      <c r="D107" s="181" t="e">
        <f>#REF!</f>
        <v>#REF!</v>
      </c>
      <c r="E107" s="181" t="e">
        <f>#REF!</f>
        <v>#REF!</v>
      </c>
      <c r="F107" s="183" t="e">
        <f>#REF!</f>
        <v>#REF!</v>
      </c>
      <c r="G107" s="180" t="e">
        <f>#REF!</f>
        <v>#REF!</v>
      </c>
      <c r="H107" s="126" t="s">
        <v>354</v>
      </c>
      <c r="I107" s="220"/>
      <c r="J107" s="120" t="str">
        <f>'YARIŞMA BİLGİLERİ'!$F$21</f>
        <v>Erkekler</v>
      </c>
      <c r="K107" s="221" t="str">
        <f t="shared" si="1"/>
        <v>ISPARTA-Türkiye Üniversiteler Atletizm Şampiyonası</v>
      </c>
      <c r="L107" s="124" t="e">
        <f>#REF!</f>
        <v>#REF!</v>
      </c>
      <c r="M107" s="124" t="s">
        <v>346</v>
      </c>
    </row>
    <row r="108" spans="1:13" s="116" customFormat="1" ht="26.25" customHeight="1">
      <c r="A108" s="118">
        <v>350</v>
      </c>
      <c r="B108" s="177" t="s">
        <v>472</v>
      </c>
      <c r="C108" s="179" t="e">
        <f>#REF!</f>
        <v>#REF!</v>
      </c>
      <c r="D108" s="181" t="e">
        <f>#REF!</f>
        <v>#REF!</v>
      </c>
      <c r="E108" s="181" t="e">
        <f>#REF!</f>
        <v>#REF!</v>
      </c>
      <c r="F108" s="183" t="e">
        <f>#REF!</f>
        <v>#REF!</v>
      </c>
      <c r="G108" s="180" t="e">
        <f>#REF!</f>
        <v>#REF!</v>
      </c>
      <c r="H108" s="126" t="s">
        <v>354</v>
      </c>
      <c r="I108" s="220"/>
      <c r="J108" s="120" t="str">
        <f>'YARIŞMA BİLGİLERİ'!$F$21</f>
        <v>Erkekler</v>
      </c>
      <c r="K108" s="221" t="str">
        <f t="shared" si="1"/>
        <v>ISPARTA-Türkiye Üniversiteler Atletizm Şampiyonası</v>
      </c>
      <c r="L108" s="124" t="e">
        <f>#REF!</f>
        <v>#REF!</v>
      </c>
      <c r="M108" s="124" t="s">
        <v>346</v>
      </c>
    </row>
    <row r="109" spans="1:13" s="116" customFormat="1" ht="26.25" customHeight="1">
      <c r="A109" s="118">
        <v>351</v>
      </c>
      <c r="B109" s="177" t="s">
        <v>472</v>
      </c>
      <c r="C109" s="179" t="e">
        <f>#REF!</f>
        <v>#REF!</v>
      </c>
      <c r="D109" s="181" t="e">
        <f>#REF!</f>
        <v>#REF!</v>
      </c>
      <c r="E109" s="181" t="e">
        <f>#REF!</f>
        <v>#REF!</v>
      </c>
      <c r="F109" s="183" t="e">
        <f>#REF!</f>
        <v>#REF!</v>
      </c>
      <c r="G109" s="180" t="e">
        <f>#REF!</f>
        <v>#REF!</v>
      </c>
      <c r="H109" s="126" t="s">
        <v>354</v>
      </c>
      <c r="I109" s="220"/>
      <c r="J109" s="120" t="str">
        <f>'YARIŞMA BİLGİLERİ'!$F$21</f>
        <v>Erkekler</v>
      </c>
      <c r="K109" s="221" t="str">
        <f t="shared" si="1"/>
        <v>ISPARTA-Türkiye Üniversiteler Atletizm Şampiyonası</v>
      </c>
      <c r="L109" s="124" t="e">
        <f>#REF!</f>
        <v>#REF!</v>
      </c>
      <c r="M109" s="124" t="s">
        <v>346</v>
      </c>
    </row>
    <row r="110" spans="1:13" s="116" customFormat="1" ht="26.25" customHeight="1">
      <c r="A110" s="118">
        <v>352</v>
      </c>
      <c r="B110" s="177" t="s">
        <v>472</v>
      </c>
      <c r="C110" s="179" t="e">
        <f>#REF!</f>
        <v>#REF!</v>
      </c>
      <c r="D110" s="181" t="e">
        <f>#REF!</f>
        <v>#REF!</v>
      </c>
      <c r="E110" s="181" t="e">
        <f>#REF!</f>
        <v>#REF!</v>
      </c>
      <c r="F110" s="183" t="e">
        <f>#REF!</f>
        <v>#REF!</v>
      </c>
      <c r="G110" s="180" t="e">
        <f>#REF!</f>
        <v>#REF!</v>
      </c>
      <c r="H110" s="126" t="s">
        <v>354</v>
      </c>
      <c r="I110" s="220"/>
      <c r="J110" s="120" t="str">
        <f>'YARIŞMA BİLGİLERİ'!$F$21</f>
        <v>Erkekler</v>
      </c>
      <c r="K110" s="221" t="str">
        <f t="shared" si="1"/>
        <v>ISPARTA-Türkiye Üniversiteler Atletizm Şampiyonası</v>
      </c>
      <c r="L110" s="124" t="e">
        <f>#REF!</f>
        <v>#REF!</v>
      </c>
      <c r="M110" s="124" t="s">
        <v>346</v>
      </c>
    </row>
    <row r="111" spans="1:13" s="116" customFormat="1" ht="26.25" customHeight="1">
      <c r="A111" s="118">
        <v>353</v>
      </c>
      <c r="B111" s="177" t="s">
        <v>472</v>
      </c>
      <c r="C111" s="179" t="e">
        <f>#REF!</f>
        <v>#REF!</v>
      </c>
      <c r="D111" s="181" t="e">
        <f>#REF!</f>
        <v>#REF!</v>
      </c>
      <c r="E111" s="181" t="e">
        <f>#REF!</f>
        <v>#REF!</v>
      </c>
      <c r="F111" s="183" t="e">
        <f>#REF!</f>
        <v>#REF!</v>
      </c>
      <c r="G111" s="180" t="e">
        <f>#REF!</f>
        <v>#REF!</v>
      </c>
      <c r="H111" s="126" t="s">
        <v>354</v>
      </c>
      <c r="I111" s="220"/>
      <c r="J111" s="120" t="str">
        <f>'YARIŞMA BİLGİLERİ'!$F$21</f>
        <v>Erkekler</v>
      </c>
      <c r="K111" s="221" t="str">
        <f t="shared" si="1"/>
        <v>ISPARTA-Türkiye Üniversiteler Atletizm Şampiyonası</v>
      </c>
      <c r="L111" s="124" t="e">
        <f>#REF!</f>
        <v>#REF!</v>
      </c>
      <c r="M111" s="124" t="s">
        <v>346</v>
      </c>
    </row>
    <row r="112" spans="1:13" s="116" customFormat="1" ht="26.25" customHeight="1">
      <c r="A112" s="118">
        <v>354</v>
      </c>
      <c r="B112" s="177" t="s">
        <v>472</v>
      </c>
      <c r="C112" s="179" t="e">
        <f>#REF!</f>
        <v>#REF!</v>
      </c>
      <c r="D112" s="181" t="e">
        <f>#REF!</f>
        <v>#REF!</v>
      </c>
      <c r="E112" s="181" t="e">
        <f>#REF!</f>
        <v>#REF!</v>
      </c>
      <c r="F112" s="183" t="e">
        <f>#REF!</f>
        <v>#REF!</v>
      </c>
      <c r="G112" s="180" t="e">
        <f>#REF!</f>
        <v>#REF!</v>
      </c>
      <c r="H112" s="126" t="s">
        <v>354</v>
      </c>
      <c r="I112" s="220"/>
      <c r="J112" s="120" t="str">
        <f>'YARIŞMA BİLGİLERİ'!$F$21</f>
        <v>Erkekler</v>
      </c>
      <c r="K112" s="221" t="str">
        <f t="shared" si="1"/>
        <v>ISPARTA-Türkiye Üniversiteler Atletizm Şampiyonası</v>
      </c>
      <c r="L112" s="124" t="e">
        <f>#REF!</f>
        <v>#REF!</v>
      </c>
      <c r="M112" s="124" t="s">
        <v>346</v>
      </c>
    </row>
    <row r="113" spans="1:13" s="116" customFormat="1" ht="26.25" customHeight="1">
      <c r="A113" s="118">
        <v>355</v>
      </c>
      <c r="B113" s="177" t="s">
        <v>472</v>
      </c>
      <c r="C113" s="179" t="e">
        <f>#REF!</f>
        <v>#REF!</v>
      </c>
      <c r="D113" s="181" t="e">
        <f>#REF!</f>
        <v>#REF!</v>
      </c>
      <c r="E113" s="181" t="e">
        <f>#REF!</f>
        <v>#REF!</v>
      </c>
      <c r="F113" s="183" t="e">
        <f>#REF!</f>
        <v>#REF!</v>
      </c>
      <c r="G113" s="180" t="e">
        <f>#REF!</f>
        <v>#REF!</v>
      </c>
      <c r="H113" s="126" t="s">
        <v>354</v>
      </c>
      <c r="I113" s="220"/>
      <c r="J113" s="120" t="str">
        <f>'YARIŞMA BİLGİLERİ'!$F$21</f>
        <v>Erkekler</v>
      </c>
      <c r="K113" s="221" t="str">
        <f t="shared" si="1"/>
        <v>ISPARTA-Türkiye Üniversiteler Atletizm Şampiyonası</v>
      </c>
      <c r="L113" s="124" t="e">
        <f>#REF!</f>
        <v>#REF!</v>
      </c>
      <c r="M113" s="124" t="s">
        <v>346</v>
      </c>
    </row>
    <row r="114" spans="1:13" s="116" customFormat="1" ht="26.25" customHeight="1">
      <c r="A114" s="118">
        <v>356</v>
      </c>
      <c r="B114" s="177" t="s">
        <v>472</v>
      </c>
      <c r="C114" s="179" t="e">
        <f>#REF!</f>
        <v>#REF!</v>
      </c>
      <c r="D114" s="181" t="e">
        <f>#REF!</f>
        <v>#REF!</v>
      </c>
      <c r="E114" s="181" t="e">
        <f>#REF!</f>
        <v>#REF!</v>
      </c>
      <c r="F114" s="183" t="e">
        <f>#REF!</f>
        <v>#REF!</v>
      </c>
      <c r="G114" s="180" t="e">
        <f>#REF!</f>
        <v>#REF!</v>
      </c>
      <c r="H114" s="126" t="s">
        <v>354</v>
      </c>
      <c r="I114" s="220"/>
      <c r="J114" s="120" t="str">
        <f>'YARIŞMA BİLGİLERİ'!$F$21</f>
        <v>Erkekler</v>
      </c>
      <c r="K114" s="221" t="str">
        <f t="shared" si="1"/>
        <v>ISPARTA-Türkiye Üniversiteler Atletizm Şampiyonası</v>
      </c>
      <c r="L114" s="124" t="e">
        <f>#REF!</f>
        <v>#REF!</v>
      </c>
      <c r="M114" s="124" t="s">
        <v>346</v>
      </c>
    </row>
    <row r="115" spans="1:13" s="116" customFormat="1" ht="26.25" customHeight="1">
      <c r="A115" s="118">
        <v>357</v>
      </c>
      <c r="B115" s="177" t="s">
        <v>472</v>
      </c>
      <c r="C115" s="179" t="e">
        <f>#REF!</f>
        <v>#REF!</v>
      </c>
      <c r="D115" s="181" t="e">
        <f>#REF!</f>
        <v>#REF!</v>
      </c>
      <c r="E115" s="181" t="e">
        <f>#REF!</f>
        <v>#REF!</v>
      </c>
      <c r="F115" s="183" t="e">
        <f>#REF!</f>
        <v>#REF!</v>
      </c>
      <c r="G115" s="180" t="e">
        <f>#REF!</f>
        <v>#REF!</v>
      </c>
      <c r="H115" s="126" t="s">
        <v>354</v>
      </c>
      <c r="I115" s="220"/>
      <c r="J115" s="120" t="str">
        <f>'YARIŞMA BİLGİLERİ'!$F$21</f>
        <v>Erkekler</v>
      </c>
      <c r="K115" s="221" t="str">
        <f t="shared" si="1"/>
        <v>ISPARTA-Türkiye Üniversiteler Atletizm Şampiyonası</v>
      </c>
      <c r="L115" s="124" t="e">
        <f>#REF!</f>
        <v>#REF!</v>
      </c>
      <c r="M115" s="124" t="s">
        <v>346</v>
      </c>
    </row>
    <row r="116" spans="1:13" s="116" customFormat="1" ht="26.25" customHeight="1">
      <c r="A116" s="118">
        <v>358</v>
      </c>
      <c r="B116" s="177" t="s">
        <v>472</v>
      </c>
      <c r="C116" s="179" t="e">
        <f>#REF!</f>
        <v>#REF!</v>
      </c>
      <c r="D116" s="181" t="e">
        <f>#REF!</f>
        <v>#REF!</v>
      </c>
      <c r="E116" s="181" t="e">
        <f>#REF!</f>
        <v>#REF!</v>
      </c>
      <c r="F116" s="183" t="e">
        <f>#REF!</f>
        <v>#REF!</v>
      </c>
      <c r="G116" s="180" t="e">
        <f>#REF!</f>
        <v>#REF!</v>
      </c>
      <c r="H116" s="126" t="s">
        <v>354</v>
      </c>
      <c r="I116" s="220"/>
      <c r="J116" s="120" t="str">
        <f>'YARIŞMA BİLGİLERİ'!$F$21</f>
        <v>Erkekler</v>
      </c>
      <c r="K116" s="221" t="str">
        <f t="shared" si="1"/>
        <v>ISPARTA-Türkiye Üniversiteler Atletizm Şampiyonası</v>
      </c>
      <c r="L116" s="124" t="e">
        <f>#REF!</f>
        <v>#REF!</v>
      </c>
      <c r="M116" s="124" t="s">
        <v>346</v>
      </c>
    </row>
    <row r="117" spans="1:13" s="116" customFormat="1" ht="26.25" customHeight="1">
      <c r="A117" s="118">
        <v>359</v>
      </c>
      <c r="B117" s="177" t="s">
        <v>472</v>
      </c>
      <c r="C117" s="179" t="e">
        <f>#REF!</f>
        <v>#REF!</v>
      </c>
      <c r="D117" s="181" t="e">
        <f>#REF!</f>
        <v>#REF!</v>
      </c>
      <c r="E117" s="181" t="e">
        <f>#REF!</f>
        <v>#REF!</v>
      </c>
      <c r="F117" s="183" t="e">
        <f>#REF!</f>
        <v>#REF!</v>
      </c>
      <c r="G117" s="180" t="e">
        <f>#REF!</f>
        <v>#REF!</v>
      </c>
      <c r="H117" s="126" t="s">
        <v>354</v>
      </c>
      <c r="I117" s="220"/>
      <c r="J117" s="120" t="str">
        <f>'YARIŞMA BİLGİLERİ'!$F$21</f>
        <v>Erkekler</v>
      </c>
      <c r="K117" s="221" t="str">
        <f t="shared" si="1"/>
        <v>ISPARTA-Türkiye Üniversiteler Atletizm Şampiyonası</v>
      </c>
      <c r="L117" s="124" t="e">
        <f>#REF!</f>
        <v>#REF!</v>
      </c>
      <c r="M117" s="124" t="s">
        <v>346</v>
      </c>
    </row>
    <row r="118" spans="1:13" s="116" customFormat="1" ht="26.25" customHeight="1">
      <c r="A118" s="118">
        <v>360</v>
      </c>
      <c r="B118" s="177" t="s">
        <v>472</v>
      </c>
      <c r="C118" s="179" t="e">
        <f>#REF!</f>
        <v>#REF!</v>
      </c>
      <c r="D118" s="181" t="e">
        <f>#REF!</f>
        <v>#REF!</v>
      </c>
      <c r="E118" s="181" t="e">
        <f>#REF!</f>
        <v>#REF!</v>
      </c>
      <c r="F118" s="183" t="e">
        <f>#REF!</f>
        <v>#REF!</v>
      </c>
      <c r="G118" s="180" t="e">
        <f>#REF!</f>
        <v>#REF!</v>
      </c>
      <c r="H118" s="126" t="s">
        <v>354</v>
      </c>
      <c r="I118" s="220"/>
      <c r="J118" s="120" t="str">
        <f>'YARIŞMA BİLGİLERİ'!$F$21</f>
        <v>Erkekler</v>
      </c>
      <c r="K118" s="221" t="str">
        <f t="shared" si="1"/>
        <v>ISPARTA-Türkiye Üniversiteler Atletizm Şampiyonası</v>
      </c>
      <c r="L118" s="124" t="e">
        <f>#REF!</f>
        <v>#REF!</v>
      </c>
      <c r="M118" s="124" t="s">
        <v>346</v>
      </c>
    </row>
    <row r="119" spans="1:13" s="116" customFormat="1" ht="26.25" customHeight="1">
      <c r="A119" s="118">
        <v>361</v>
      </c>
      <c r="B119" s="177" t="s">
        <v>472</v>
      </c>
      <c r="C119" s="179" t="e">
        <f>#REF!</f>
        <v>#REF!</v>
      </c>
      <c r="D119" s="181" t="e">
        <f>#REF!</f>
        <v>#REF!</v>
      </c>
      <c r="E119" s="181" t="e">
        <f>#REF!</f>
        <v>#REF!</v>
      </c>
      <c r="F119" s="183" t="e">
        <f>#REF!</f>
        <v>#REF!</v>
      </c>
      <c r="G119" s="180" t="e">
        <f>#REF!</f>
        <v>#REF!</v>
      </c>
      <c r="H119" s="126" t="s">
        <v>354</v>
      </c>
      <c r="I119" s="220"/>
      <c r="J119" s="120" t="str">
        <f>'YARIŞMA BİLGİLERİ'!$F$21</f>
        <v>Erkekler</v>
      </c>
      <c r="K119" s="221" t="str">
        <f t="shared" si="1"/>
        <v>ISPARTA-Türkiye Üniversiteler Atletizm Şampiyonası</v>
      </c>
      <c r="L119" s="124" t="e">
        <f>#REF!</f>
        <v>#REF!</v>
      </c>
      <c r="M119" s="124" t="s">
        <v>346</v>
      </c>
    </row>
    <row r="120" spans="1:13" s="116" customFormat="1" ht="26.25" customHeight="1">
      <c r="A120" s="118">
        <v>362</v>
      </c>
      <c r="B120" s="177" t="s">
        <v>472</v>
      </c>
      <c r="C120" s="179" t="e">
        <f>#REF!</f>
        <v>#REF!</v>
      </c>
      <c r="D120" s="181" t="e">
        <f>#REF!</f>
        <v>#REF!</v>
      </c>
      <c r="E120" s="181" t="e">
        <f>#REF!</f>
        <v>#REF!</v>
      </c>
      <c r="F120" s="183" t="e">
        <f>#REF!</f>
        <v>#REF!</v>
      </c>
      <c r="G120" s="180" t="e">
        <f>#REF!</f>
        <v>#REF!</v>
      </c>
      <c r="H120" s="126" t="s">
        <v>354</v>
      </c>
      <c r="I120" s="220"/>
      <c r="J120" s="120" t="str">
        <f>'YARIŞMA BİLGİLERİ'!$F$21</f>
        <v>Erkekler</v>
      </c>
      <c r="K120" s="221" t="str">
        <f t="shared" si="1"/>
        <v>ISPARTA-Türkiye Üniversiteler Atletizm Şampiyonası</v>
      </c>
      <c r="L120" s="124" t="e">
        <f>#REF!</f>
        <v>#REF!</v>
      </c>
      <c r="M120" s="124" t="s">
        <v>346</v>
      </c>
    </row>
    <row r="121" spans="1:13" s="116" customFormat="1" ht="26.25" customHeight="1">
      <c r="A121" s="118">
        <v>363</v>
      </c>
      <c r="B121" s="177" t="s">
        <v>472</v>
      </c>
      <c r="C121" s="179" t="e">
        <f>#REF!</f>
        <v>#REF!</v>
      </c>
      <c r="D121" s="181" t="e">
        <f>#REF!</f>
        <v>#REF!</v>
      </c>
      <c r="E121" s="181" t="e">
        <f>#REF!</f>
        <v>#REF!</v>
      </c>
      <c r="F121" s="183" t="e">
        <f>#REF!</f>
        <v>#REF!</v>
      </c>
      <c r="G121" s="180" t="e">
        <f>#REF!</f>
        <v>#REF!</v>
      </c>
      <c r="H121" s="126" t="s">
        <v>354</v>
      </c>
      <c r="I121" s="220"/>
      <c r="J121" s="120" t="str">
        <f>'YARIŞMA BİLGİLERİ'!$F$21</f>
        <v>Erkekler</v>
      </c>
      <c r="K121" s="221" t="str">
        <f t="shared" si="1"/>
        <v>ISPARTA-Türkiye Üniversiteler Atletizm Şampiyonası</v>
      </c>
      <c r="L121" s="124" t="e">
        <f>#REF!</f>
        <v>#REF!</v>
      </c>
      <c r="M121" s="124" t="s">
        <v>346</v>
      </c>
    </row>
    <row r="122" spans="1:13" s="116" customFormat="1" ht="26.25" customHeight="1">
      <c r="A122" s="118">
        <v>364</v>
      </c>
      <c r="B122" s="177" t="s">
        <v>472</v>
      </c>
      <c r="C122" s="179" t="e">
        <f>#REF!</f>
        <v>#REF!</v>
      </c>
      <c r="D122" s="181" t="e">
        <f>#REF!</f>
        <v>#REF!</v>
      </c>
      <c r="E122" s="181" t="e">
        <f>#REF!</f>
        <v>#REF!</v>
      </c>
      <c r="F122" s="183" t="e">
        <f>#REF!</f>
        <v>#REF!</v>
      </c>
      <c r="G122" s="180" t="e">
        <f>#REF!</f>
        <v>#REF!</v>
      </c>
      <c r="H122" s="126" t="s">
        <v>354</v>
      </c>
      <c r="I122" s="220"/>
      <c r="J122" s="120" t="str">
        <f>'YARIŞMA BİLGİLERİ'!$F$21</f>
        <v>Erkekler</v>
      </c>
      <c r="K122" s="221" t="str">
        <f t="shared" si="1"/>
        <v>ISPARTA-Türkiye Üniversiteler Atletizm Şampiyonası</v>
      </c>
      <c r="L122" s="124" t="e">
        <f>#REF!</f>
        <v>#REF!</v>
      </c>
      <c r="M122" s="124" t="s">
        <v>346</v>
      </c>
    </row>
    <row r="123" spans="1:13" s="116" customFormat="1" ht="26.25" customHeight="1">
      <c r="A123" s="118">
        <v>365</v>
      </c>
      <c r="B123" s="177" t="s">
        <v>472</v>
      </c>
      <c r="C123" s="179" t="e">
        <f>#REF!</f>
        <v>#REF!</v>
      </c>
      <c r="D123" s="181" t="e">
        <f>#REF!</f>
        <v>#REF!</v>
      </c>
      <c r="E123" s="181" t="e">
        <f>#REF!</f>
        <v>#REF!</v>
      </c>
      <c r="F123" s="183" t="e">
        <f>#REF!</f>
        <v>#REF!</v>
      </c>
      <c r="G123" s="180" t="e">
        <f>#REF!</f>
        <v>#REF!</v>
      </c>
      <c r="H123" s="126" t="s">
        <v>354</v>
      </c>
      <c r="I123" s="220"/>
      <c r="J123" s="120" t="str">
        <f>'YARIŞMA BİLGİLERİ'!$F$21</f>
        <v>Erkekler</v>
      </c>
      <c r="K123" s="221" t="str">
        <f t="shared" si="1"/>
        <v>ISPARTA-Türkiye Üniversiteler Atletizm Şampiyonası</v>
      </c>
      <c r="L123" s="124" t="e">
        <f>#REF!</f>
        <v>#REF!</v>
      </c>
      <c r="M123" s="124" t="s">
        <v>346</v>
      </c>
    </row>
    <row r="124" spans="1:13" s="116" customFormat="1" ht="26.25" customHeight="1">
      <c r="A124" s="118">
        <v>366</v>
      </c>
      <c r="B124" s="177" t="s">
        <v>472</v>
      </c>
      <c r="C124" s="179" t="e">
        <f>#REF!</f>
        <v>#REF!</v>
      </c>
      <c r="D124" s="181" t="e">
        <f>#REF!</f>
        <v>#REF!</v>
      </c>
      <c r="E124" s="181" t="e">
        <f>#REF!</f>
        <v>#REF!</v>
      </c>
      <c r="F124" s="183" t="e">
        <f>#REF!</f>
        <v>#REF!</v>
      </c>
      <c r="G124" s="180" t="e">
        <f>#REF!</f>
        <v>#REF!</v>
      </c>
      <c r="H124" s="126" t="s">
        <v>354</v>
      </c>
      <c r="I124" s="220"/>
      <c r="J124" s="120" t="str">
        <f>'YARIŞMA BİLGİLERİ'!$F$21</f>
        <v>Erkekler</v>
      </c>
      <c r="K124" s="221" t="str">
        <f t="shared" si="1"/>
        <v>ISPARTA-Türkiye Üniversiteler Atletizm Şampiyonası</v>
      </c>
      <c r="L124" s="124" t="e">
        <f>#REF!</f>
        <v>#REF!</v>
      </c>
      <c r="M124" s="124" t="s">
        <v>346</v>
      </c>
    </row>
    <row r="125" spans="1:13" s="116" customFormat="1" ht="26.25" customHeight="1">
      <c r="A125" s="118">
        <v>367</v>
      </c>
      <c r="B125" s="177" t="s">
        <v>472</v>
      </c>
      <c r="C125" s="179" t="e">
        <f>#REF!</f>
        <v>#REF!</v>
      </c>
      <c r="D125" s="181" t="e">
        <f>#REF!</f>
        <v>#REF!</v>
      </c>
      <c r="E125" s="181" t="e">
        <f>#REF!</f>
        <v>#REF!</v>
      </c>
      <c r="F125" s="183" t="e">
        <f>#REF!</f>
        <v>#REF!</v>
      </c>
      <c r="G125" s="180" t="e">
        <f>#REF!</f>
        <v>#REF!</v>
      </c>
      <c r="H125" s="126" t="s">
        <v>354</v>
      </c>
      <c r="I125" s="220"/>
      <c r="J125" s="120" t="str">
        <f>'YARIŞMA BİLGİLERİ'!$F$21</f>
        <v>Erkekler</v>
      </c>
      <c r="K125" s="221" t="str">
        <f t="shared" si="1"/>
        <v>ISPARTA-Türkiye Üniversiteler Atletizm Şampiyonası</v>
      </c>
      <c r="L125" s="124" t="e">
        <f>#REF!</f>
        <v>#REF!</v>
      </c>
      <c r="M125" s="124" t="s">
        <v>346</v>
      </c>
    </row>
    <row r="126" spans="1:13" s="116" customFormat="1" ht="26.25" customHeight="1">
      <c r="A126" s="118">
        <v>368</v>
      </c>
      <c r="B126" s="177" t="s">
        <v>472</v>
      </c>
      <c r="C126" s="179" t="e">
        <f>#REF!</f>
        <v>#REF!</v>
      </c>
      <c r="D126" s="181" t="e">
        <f>#REF!</f>
        <v>#REF!</v>
      </c>
      <c r="E126" s="181" t="e">
        <f>#REF!</f>
        <v>#REF!</v>
      </c>
      <c r="F126" s="183" t="e">
        <f>#REF!</f>
        <v>#REF!</v>
      </c>
      <c r="G126" s="180" t="e">
        <f>#REF!</f>
        <v>#REF!</v>
      </c>
      <c r="H126" s="126" t="s">
        <v>354</v>
      </c>
      <c r="I126" s="220"/>
      <c r="J126" s="120" t="str">
        <f>'YARIŞMA BİLGİLERİ'!$F$21</f>
        <v>Erkekler</v>
      </c>
      <c r="K126" s="221" t="str">
        <f t="shared" si="1"/>
        <v>ISPARTA-Türkiye Üniversiteler Atletizm Şampiyonası</v>
      </c>
      <c r="L126" s="124" t="e">
        <f>#REF!</f>
        <v>#REF!</v>
      </c>
      <c r="M126" s="124" t="s">
        <v>346</v>
      </c>
    </row>
    <row r="127" spans="1:13" s="116" customFormat="1" ht="26.25" customHeight="1">
      <c r="A127" s="118">
        <v>369</v>
      </c>
      <c r="B127" s="177" t="s">
        <v>472</v>
      </c>
      <c r="C127" s="179" t="e">
        <f>#REF!</f>
        <v>#REF!</v>
      </c>
      <c r="D127" s="181" t="e">
        <f>#REF!</f>
        <v>#REF!</v>
      </c>
      <c r="E127" s="181" t="e">
        <f>#REF!</f>
        <v>#REF!</v>
      </c>
      <c r="F127" s="183" t="e">
        <f>#REF!</f>
        <v>#REF!</v>
      </c>
      <c r="G127" s="180" t="e">
        <f>#REF!</f>
        <v>#REF!</v>
      </c>
      <c r="H127" s="126" t="s">
        <v>354</v>
      </c>
      <c r="I127" s="220"/>
      <c r="J127" s="120" t="str">
        <f>'YARIŞMA BİLGİLERİ'!$F$21</f>
        <v>Erkekler</v>
      </c>
      <c r="K127" s="221" t="str">
        <f t="shared" si="1"/>
        <v>ISPARTA-Türkiye Üniversiteler Atletizm Şampiyonası</v>
      </c>
      <c r="L127" s="124" t="e">
        <f>#REF!</f>
        <v>#REF!</v>
      </c>
      <c r="M127" s="124" t="s">
        <v>346</v>
      </c>
    </row>
    <row r="128" spans="1:13" s="116" customFormat="1" ht="26.25" customHeight="1">
      <c r="A128" s="118">
        <v>370</v>
      </c>
      <c r="B128" s="177" t="s">
        <v>472</v>
      </c>
      <c r="C128" s="179" t="e">
        <f>#REF!</f>
        <v>#REF!</v>
      </c>
      <c r="D128" s="181" t="e">
        <f>#REF!</f>
        <v>#REF!</v>
      </c>
      <c r="E128" s="181" t="e">
        <f>#REF!</f>
        <v>#REF!</v>
      </c>
      <c r="F128" s="183" t="e">
        <f>#REF!</f>
        <v>#REF!</v>
      </c>
      <c r="G128" s="180" t="e">
        <f>#REF!</f>
        <v>#REF!</v>
      </c>
      <c r="H128" s="126" t="s">
        <v>354</v>
      </c>
      <c r="I128" s="220"/>
      <c r="J128" s="120" t="str">
        <f>'YARIŞMA BİLGİLERİ'!$F$21</f>
        <v>Erkekler</v>
      </c>
      <c r="K128" s="221" t="str">
        <f t="shared" si="1"/>
        <v>ISPARTA-Türkiye Üniversiteler Atletizm Şampiyonası</v>
      </c>
      <c r="L128" s="124" t="e">
        <f>#REF!</f>
        <v>#REF!</v>
      </c>
      <c r="M128" s="124" t="s">
        <v>346</v>
      </c>
    </row>
    <row r="129" spans="1:13" s="116" customFormat="1" ht="26.25" customHeight="1">
      <c r="A129" s="118">
        <v>451</v>
      </c>
      <c r="B129" s="177" t="s">
        <v>472</v>
      </c>
      <c r="C129" s="179" t="e">
        <f>#REF!</f>
        <v>#REF!</v>
      </c>
      <c r="D129" s="181" t="e">
        <f>#REF!</f>
        <v>#REF!</v>
      </c>
      <c r="E129" s="181" t="e">
        <f>#REF!</f>
        <v>#REF!</v>
      </c>
      <c r="F129" s="183" t="e">
        <f>#REF!</f>
        <v>#REF!</v>
      </c>
      <c r="G129" s="180" t="e">
        <f>#REF!</f>
        <v>#REF!</v>
      </c>
      <c r="H129" s="126" t="s">
        <v>354</v>
      </c>
      <c r="I129" s="220"/>
      <c r="J129" s="120" t="str">
        <f>'YARIŞMA BİLGİLERİ'!$F$21</f>
        <v>Erkekler</v>
      </c>
      <c r="K129" s="221" t="str">
        <f t="shared" si="1"/>
        <v>ISPARTA-Türkiye Üniversiteler Atletizm Şampiyonası</v>
      </c>
      <c r="L129" s="124" t="e">
        <f>#REF!</f>
        <v>#REF!</v>
      </c>
      <c r="M129" s="124" t="s">
        <v>346</v>
      </c>
    </row>
    <row r="130" spans="1:13" s="116" customFormat="1" ht="26.25" customHeight="1">
      <c r="A130" s="118">
        <v>452</v>
      </c>
      <c r="B130" s="177" t="s">
        <v>472</v>
      </c>
      <c r="C130" s="179" t="e">
        <f>#REF!</f>
        <v>#REF!</v>
      </c>
      <c r="D130" s="181" t="e">
        <f>#REF!</f>
        <v>#REF!</v>
      </c>
      <c r="E130" s="181" t="e">
        <f>#REF!</f>
        <v>#REF!</v>
      </c>
      <c r="F130" s="183" t="e">
        <f>#REF!</f>
        <v>#REF!</v>
      </c>
      <c r="G130" s="180" t="e">
        <f>#REF!</f>
        <v>#REF!</v>
      </c>
      <c r="H130" s="126" t="s">
        <v>354</v>
      </c>
      <c r="I130" s="220"/>
      <c r="J130" s="120" t="str">
        <f>'YARIŞMA BİLGİLERİ'!$F$21</f>
        <v>Erkekler</v>
      </c>
      <c r="K130" s="221" t="str">
        <f t="shared" si="1"/>
        <v>ISPARTA-Türkiye Üniversiteler Atletizm Şampiyonası</v>
      </c>
      <c r="L130" s="124" t="e">
        <f>#REF!</f>
        <v>#REF!</v>
      </c>
      <c r="M130" s="124" t="s">
        <v>346</v>
      </c>
    </row>
    <row r="131" spans="1:13" s="116" customFormat="1" ht="26.25" customHeight="1">
      <c r="A131" s="118">
        <v>453</v>
      </c>
      <c r="B131" s="177" t="s">
        <v>472</v>
      </c>
      <c r="C131" s="179" t="e">
        <f>#REF!</f>
        <v>#REF!</v>
      </c>
      <c r="D131" s="181" t="e">
        <f>#REF!</f>
        <v>#REF!</v>
      </c>
      <c r="E131" s="181" t="e">
        <f>#REF!</f>
        <v>#REF!</v>
      </c>
      <c r="F131" s="183" t="e">
        <f>#REF!</f>
        <v>#REF!</v>
      </c>
      <c r="G131" s="180" t="e">
        <f>#REF!</f>
        <v>#REF!</v>
      </c>
      <c r="H131" s="126" t="s">
        <v>354</v>
      </c>
      <c r="I131" s="220"/>
      <c r="J131" s="120" t="str">
        <f>'YARIŞMA BİLGİLERİ'!$F$21</f>
        <v>Erkekler</v>
      </c>
      <c r="K131" s="221" t="str">
        <f t="shared" ref="K131:K194" si="2">CONCATENATE(K$1,"-",A$1)</f>
        <v>ISPARTA-Türkiye Üniversiteler Atletizm Şampiyonası</v>
      </c>
      <c r="L131" s="124" t="e">
        <f>#REF!</f>
        <v>#REF!</v>
      </c>
      <c r="M131" s="124" t="s">
        <v>346</v>
      </c>
    </row>
    <row r="132" spans="1:13" s="116" customFormat="1" ht="26.25" customHeight="1">
      <c r="A132" s="118">
        <v>454</v>
      </c>
      <c r="B132" s="177" t="s">
        <v>472</v>
      </c>
      <c r="C132" s="179" t="e">
        <f>#REF!</f>
        <v>#REF!</v>
      </c>
      <c r="D132" s="181" t="e">
        <f>#REF!</f>
        <v>#REF!</v>
      </c>
      <c r="E132" s="181" t="e">
        <f>#REF!</f>
        <v>#REF!</v>
      </c>
      <c r="F132" s="183" t="e">
        <f>#REF!</f>
        <v>#REF!</v>
      </c>
      <c r="G132" s="180" t="e">
        <f>#REF!</f>
        <v>#REF!</v>
      </c>
      <c r="H132" s="126" t="s">
        <v>354</v>
      </c>
      <c r="I132" s="220"/>
      <c r="J132" s="120" t="str">
        <f>'YARIŞMA BİLGİLERİ'!$F$21</f>
        <v>Erkekler</v>
      </c>
      <c r="K132" s="221" t="str">
        <f t="shared" si="2"/>
        <v>ISPARTA-Türkiye Üniversiteler Atletizm Şampiyonası</v>
      </c>
      <c r="L132" s="124" t="e">
        <f>#REF!</f>
        <v>#REF!</v>
      </c>
      <c r="M132" s="124" t="s">
        <v>346</v>
      </c>
    </row>
    <row r="133" spans="1:13" s="116" customFormat="1" ht="26.25" customHeight="1">
      <c r="A133" s="118">
        <v>455</v>
      </c>
      <c r="B133" s="177" t="s">
        <v>490</v>
      </c>
      <c r="C133" s="179" t="e">
        <f>#REF!</f>
        <v>#REF!</v>
      </c>
      <c r="D133" s="181" t="e">
        <f>#REF!</f>
        <v>#REF!</v>
      </c>
      <c r="E133" s="181" t="e">
        <f>#REF!</f>
        <v>#REF!</v>
      </c>
      <c r="F133" s="182" t="e">
        <f>#REF!</f>
        <v>#REF!</v>
      </c>
      <c r="G133" s="180" t="e">
        <f>#REF!</f>
        <v>#REF!</v>
      </c>
      <c r="H133" s="126" t="s">
        <v>356</v>
      </c>
      <c r="I133" s="220"/>
      <c r="J133" s="120" t="str">
        <f>'YARIŞMA BİLGİLERİ'!$F$21</f>
        <v>Erkekler</v>
      </c>
      <c r="K133" s="221" t="str">
        <f t="shared" si="2"/>
        <v>ISPARTA-Türkiye Üniversiteler Atletizm Şampiyonası</v>
      </c>
      <c r="L133" s="124" t="e">
        <f>#REF!</f>
        <v>#REF!</v>
      </c>
      <c r="M133" s="124" t="s">
        <v>346</v>
      </c>
    </row>
    <row r="134" spans="1:13" s="116" customFormat="1" ht="26.25" customHeight="1">
      <c r="A134" s="118">
        <v>456</v>
      </c>
      <c r="B134" s="177" t="s">
        <v>490</v>
      </c>
      <c r="C134" s="179" t="e">
        <f>#REF!</f>
        <v>#REF!</v>
      </c>
      <c r="D134" s="181" t="e">
        <f>#REF!</f>
        <v>#REF!</v>
      </c>
      <c r="E134" s="181" t="e">
        <f>#REF!</f>
        <v>#REF!</v>
      </c>
      <c r="F134" s="182" t="e">
        <f>#REF!</f>
        <v>#REF!</v>
      </c>
      <c r="G134" s="180" t="e">
        <f>#REF!</f>
        <v>#REF!</v>
      </c>
      <c r="H134" s="126" t="s">
        <v>356</v>
      </c>
      <c r="I134" s="220"/>
      <c r="J134" s="120" t="str">
        <f>'YARIŞMA BİLGİLERİ'!$F$21</f>
        <v>Erkekler</v>
      </c>
      <c r="K134" s="221" t="str">
        <f t="shared" si="2"/>
        <v>ISPARTA-Türkiye Üniversiteler Atletizm Şampiyonası</v>
      </c>
      <c r="L134" s="124" t="e">
        <f>#REF!</f>
        <v>#REF!</v>
      </c>
      <c r="M134" s="124" t="s">
        <v>346</v>
      </c>
    </row>
    <row r="135" spans="1:13" s="116" customFormat="1" ht="26.25" customHeight="1">
      <c r="A135" s="118">
        <v>457</v>
      </c>
      <c r="B135" s="177" t="s">
        <v>490</v>
      </c>
      <c r="C135" s="179" t="e">
        <f>#REF!</f>
        <v>#REF!</v>
      </c>
      <c r="D135" s="181" t="e">
        <f>#REF!</f>
        <v>#REF!</v>
      </c>
      <c r="E135" s="181" t="e">
        <f>#REF!</f>
        <v>#REF!</v>
      </c>
      <c r="F135" s="182" t="e">
        <f>#REF!</f>
        <v>#REF!</v>
      </c>
      <c r="G135" s="180" t="e">
        <f>#REF!</f>
        <v>#REF!</v>
      </c>
      <c r="H135" s="126" t="s">
        <v>356</v>
      </c>
      <c r="I135" s="220"/>
      <c r="J135" s="120" t="str">
        <f>'YARIŞMA BİLGİLERİ'!$F$21</f>
        <v>Erkekler</v>
      </c>
      <c r="K135" s="221" t="str">
        <f t="shared" si="2"/>
        <v>ISPARTA-Türkiye Üniversiteler Atletizm Şampiyonası</v>
      </c>
      <c r="L135" s="124" t="e">
        <f>#REF!</f>
        <v>#REF!</v>
      </c>
      <c r="M135" s="124" t="s">
        <v>346</v>
      </c>
    </row>
    <row r="136" spans="1:13" s="116" customFormat="1" ht="26.25" customHeight="1">
      <c r="A136" s="118">
        <v>458</v>
      </c>
      <c r="B136" s="177" t="s">
        <v>490</v>
      </c>
      <c r="C136" s="179" t="e">
        <f>#REF!</f>
        <v>#REF!</v>
      </c>
      <c r="D136" s="181" t="e">
        <f>#REF!</f>
        <v>#REF!</v>
      </c>
      <c r="E136" s="181" t="e">
        <f>#REF!</f>
        <v>#REF!</v>
      </c>
      <c r="F136" s="182" t="e">
        <f>#REF!</f>
        <v>#REF!</v>
      </c>
      <c r="G136" s="180" t="e">
        <f>#REF!</f>
        <v>#REF!</v>
      </c>
      <c r="H136" s="126" t="s">
        <v>356</v>
      </c>
      <c r="I136" s="220"/>
      <c r="J136" s="120" t="str">
        <f>'YARIŞMA BİLGİLERİ'!$F$21</f>
        <v>Erkekler</v>
      </c>
      <c r="K136" s="221" t="str">
        <f t="shared" si="2"/>
        <v>ISPARTA-Türkiye Üniversiteler Atletizm Şampiyonası</v>
      </c>
      <c r="L136" s="124" t="e">
        <f>#REF!</f>
        <v>#REF!</v>
      </c>
      <c r="M136" s="124" t="s">
        <v>346</v>
      </c>
    </row>
    <row r="137" spans="1:13" s="116" customFormat="1" ht="26.25" customHeight="1">
      <c r="A137" s="118">
        <v>459</v>
      </c>
      <c r="B137" s="177" t="s">
        <v>490</v>
      </c>
      <c r="C137" s="179" t="e">
        <f>#REF!</f>
        <v>#REF!</v>
      </c>
      <c r="D137" s="181" t="e">
        <f>#REF!</f>
        <v>#REF!</v>
      </c>
      <c r="E137" s="181" t="e">
        <f>#REF!</f>
        <v>#REF!</v>
      </c>
      <c r="F137" s="182" t="e">
        <f>#REF!</f>
        <v>#REF!</v>
      </c>
      <c r="G137" s="180" t="e">
        <f>#REF!</f>
        <v>#REF!</v>
      </c>
      <c r="H137" s="126" t="s">
        <v>356</v>
      </c>
      <c r="I137" s="220"/>
      <c r="J137" s="120" t="str">
        <f>'YARIŞMA BİLGİLERİ'!$F$21</f>
        <v>Erkekler</v>
      </c>
      <c r="K137" s="221" t="str">
        <f t="shared" si="2"/>
        <v>ISPARTA-Türkiye Üniversiteler Atletizm Şampiyonası</v>
      </c>
      <c r="L137" s="124" t="e">
        <f>#REF!</f>
        <v>#REF!</v>
      </c>
      <c r="M137" s="124" t="s">
        <v>346</v>
      </c>
    </row>
    <row r="138" spans="1:13" s="116" customFormat="1" ht="26.25" customHeight="1">
      <c r="A138" s="118">
        <v>460</v>
      </c>
      <c r="B138" s="177" t="s">
        <v>490</v>
      </c>
      <c r="C138" s="179" t="e">
        <f>#REF!</f>
        <v>#REF!</v>
      </c>
      <c r="D138" s="181" t="e">
        <f>#REF!</f>
        <v>#REF!</v>
      </c>
      <c r="E138" s="181" t="e">
        <f>#REF!</f>
        <v>#REF!</v>
      </c>
      <c r="F138" s="182" t="e">
        <f>#REF!</f>
        <v>#REF!</v>
      </c>
      <c r="G138" s="180" t="e">
        <f>#REF!</f>
        <v>#REF!</v>
      </c>
      <c r="H138" s="126" t="s">
        <v>356</v>
      </c>
      <c r="I138" s="220"/>
      <c r="J138" s="120" t="str">
        <f>'YARIŞMA BİLGİLERİ'!$F$21</f>
        <v>Erkekler</v>
      </c>
      <c r="K138" s="221" t="str">
        <f t="shared" si="2"/>
        <v>ISPARTA-Türkiye Üniversiteler Atletizm Şampiyonası</v>
      </c>
      <c r="L138" s="124" t="e">
        <f>#REF!</f>
        <v>#REF!</v>
      </c>
      <c r="M138" s="124" t="s">
        <v>346</v>
      </c>
    </row>
    <row r="139" spans="1:13" s="116" customFormat="1" ht="26.25" customHeight="1">
      <c r="A139" s="118">
        <v>461</v>
      </c>
      <c r="B139" s="177" t="s">
        <v>490</v>
      </c>
      <c r="C139" s="179" t="e">
        <f>#REF!</f>
        <v>#REF!</v>
      </c>
      <c r="D139" s="181" t="e">
        <f>#REF!</f>
        <v>#REF!</v>
      </c>
      <c r="E139" s="181" t="e">
        <f>#REF!</f>
        <v>#REF!</v>
      </c>
      <c r="F139" s="182" t="e">
        <f>#REF!</f>
        <v>#REF!</v>
      </c>
      <c r="G139" s="180" t="e">
        <f>#REF!</f>
        <v>#REF!</v>
      </c>
      <c r="H139" s="126" t="s">
        <v>356</v>
      </c>
      <c r="I139" s="220"/>
      <c r="J139" s="120" t="str">
        <f>'YARIŞMA BİLGİLERİ'!$F$21</f>
        <v>Erkekler</v>
      </c>
      <c r="K139" s="221" t="str">
        <f t="shared" si="2"/>
        <v>ISPARTA-Türkiye Üniversiteler Atletizm Şampiyonası</v>
      </c>
      <c r="L139" s="124" t="e">
        <f>#REF!</f>
        <v>#REF!</v>
      </c>
      <c r="M139" s="124" t="s">
        <v>346</v>
      </c>
    </row>
    <row r="140" spans="1:13" s="116" customFormat="1" ht="26.25" customHeight="1">
      <c r="A140" s="118">
        <v>462</v>
      </c>
      <c r="B140" s="177" t="s">
        <v>490</v>
      </c>
      <c r="C140" s="179" t="e">
        <f>#REF!</f>
        <v>#REF!</v>
      </c>
      <c r="D140" s="181" t="e">
        <f>#REF!</f>
        <v>#REF!</v>
      </c>
      <c r="E140" s="181" t="e">
        <f>#REF!</f>
        <v>#REF!</v>
      </c>
      <c r="F140" s="182" t="e">
        <f>#REF!</f>
        <v>#REF!</v>
      </c>
      <c r="G140" s="180" t="e">
        <f>#REF!</f>
        <v>#REF!</v>
      </c>
      <c r="H140" s="126" t="s">
        <v>356</v>
      </c>
      <c r="I140" s="220"/>
      <c r="J140" s="120" t="str">
        <f>'YARIŞMA BİLGİLERİ'!$F$21</f>
        <v>Erkekler</v>
      </c>
      <c r="K140" s="221" t="str">
        <f t="shared" si="2"/>
        <v>ISPARTA-Türkiye Üniversiteler Atletizm Şampiyonası</v>
      </c>
      <c r="L140" s="124" t="e">
        <f>#REF!</f>
        <v>#REF!</v>
      </c>
      <c r="M140" s="124" t="s">
        <v>346</v>
      </c>
    </row>
    <row r="141" spans="1:13" s="116" customFormat="1" ht="26.25" customHeight="1">
      <c r="A141" s="118">
        <v>463</v>
      </c>
      <c r="B141" s="177" t="s">
        <v>490</v>
      </c>
      <c r="C141" s="179" t="e">
        <f>#REF!</f>
        <v>#REF!</v>
      </c>
      <c r="D141" s="181" t="e">
        <f>#REF!</f>
        <v>#REF!</v>
      </c>
      <c r="E141" s="181" t="e">
        <f>#REF!</f>
        <v>#REF!</v>
      </c>
      <c r="F141" s="182" t="e">
        <f>#REF!</f>
        <v>#REF!</v>
      </c>
      <c r="G141" s="180" t="e">
        <f>#REF!</f>
        <v>#REF!</v>
      </c>
      <c r="H141" s="126" t="s">
        <v>356</v>
      </c>
      <c r="I141" s="220"/>
      <c r="J141" s="120" t="str">
        <f>'YARIŞMA BİLGİLERİ'!$F$21</f>
        <v>Erkekler</v>
      </c>
      <c r="K141" s="221" t="str">
        <f t="shared" si="2"/>
        <v>ISPARTA-Türkiye Üniversiteler Atletizm Şampiyonası</v>
      </c>
      <c r="L141" s="124" t="e">
        <f>#REF!</f>
        <v>#REF!</v>
      </c>
      <c r="M141" s="124" t="s">
        <v>346</v>
      </c>
    </row>
    <row r="142" spans="1:13" s="116" customFormat="1" ht="26.25" customHeight="1">
      <c r="A142" s="118">
        <v>464</v>
      </c>
      <c r="B142" s="177" t="s">
        <v>490</v>
      </c>
      <c r="C142" s="179" t="e">
        <f>#REF!</f>
        <v>#REF!</v>
      </c>
      <c r="D142" s="181" t="e">
        <f>#REF!</f>
        <v>#REF!</v>
      </c>
      <c r="E142" s="181" t="e">
        <f>#REF!</f>
        <v>#REF!</v>
      </c>
      <c r="F142" s="182" t="e">
        <f>#REF!</f>
        <v>#REF!</v>
      </c>
      <c r="G142" s="180" t="e">
        <f>#REF!</f>
        <v>#REF!</v>
      </c>
      <c r="H142" s="126" t="s">
        <v>356</v>
      </c>
      <c r="I142" s="220"/>
      <c r="J142" s="120" t="str">
        <f>'YARIŞMA BİLGİLERİ'!$F$21</f>
        <v>Erkekler</v>
      </c>
      <c r="K142" s="221" t="str">
        <f t="shared" si="2"/>
        <v>ISPARTA-Türkiye Üniversiteler Atletizm Şampiyonası</v>
      </c>
      <c r="L142" s="124" t="e">
        <f>#REF!</f>
        <v>#REF!</v>
      </c>
      <c r="M142" s="124" t="s">
        <v>346</v>
      </c>
    </row>
    <row r="143" spans="1:13" s="116" customFormat="1" ht="26.25" customHeight="1">
      <c r="A143" s="118">
        <v>465</v>
      </c>
      <c r="B143" s="177" t="s">
        <v>490</v>
      </c>
      <c r="C143" s="179" t="e">
        <f>#REF!</f>
        <v>#REF!</v>
      </c>
      <c r="D143" s="181" t="e">
        <f>#REF!</f>
        <v>#REF!</v>
      </c>
      <c r="E143" s="181" t="e">
        <f>#REF!</f>
        <v>#REF!</v>
      </c>
      <c r="F143" s="182" t="e">
        <f>#REF!</f>
        <v>#REF!</v>
      </c>
      <c r="G143" s="180" t="e">
        <f>#REF!</f>
        <v>#REF!</v>
      </c>
      <c r="H143" s="126" t="s">
        <v>356</v>
      </c>
      <c r="I143" s="220"/>
      <c r="J143" s="120" t="str">
        <f>'YARIŞMA BİLGİLERİ'!$F$21</f>
        <v>Erkekler</v>
      </c>
      <c r="K143" s="221" t="str">
        <f t="shared" si="2"/>
        <v>ISPARTA-Türkiye Üniversiteler Atletizm Şampiyonası</v>
      </c>
      <c r="L143" s="124" t="e">
        <f>#REF!</f>
        <v>#REF!</v>
      </c>
      <c r="M143" s="124" t="s">
        <v>346</v>
      </c>
    </row>
    <row r="144" spans="1:13" s="116" customFormat="1" ht="26.25" customHeight="1">
      <c r="A144" s="118">
        <v>466</v>
      </c>
      <c r="B144" s="177" t="s">
        <v>490</v>
      </c>
      <c r="C144" s="179" t="e">
        <f>#REF!</f>
        <v>#REF!</v>
      </c>
      <c r="D144" s="181" t="e">
        <f>#REF!</f>
        <v>#REF!</v>
      </c>
      <c r="E144" s="181" t="e">
        <f>#REF!</f>
        <v>#REF!</v>
      </c>
      <c r="F144" s="182" t="e">
        <f>#REF!</f>
        <v>#REF!</v>
      </c>
      <c r="G144" s="180" t="e">
        <f>#REF!</f>
        <v>#REF!</v>
      </c>
      <c r="H144" s="126" t="s">
        <v>356</v>
      </c>
      <c r="I144" s="220"/>
      <c r="J144" s="120" t="str">
        <f>'YARIŞMA BİLGİLERİ'!$F$21</f>
        <v>Erkekler</v>
      </c>
      <c r="K144" s="221" t="str">
        <f t="shared" si="2"/>
        <v>ISPARTA-Türkiye Üniversiteler Atletizm Şampiyonası</v>
      </c>
      <c r="L144" s="124" t="e">
        <f>#REF!</f>
        <v>#REF!</v>
      </c>
      <c r="M144" s="124" t="s">
        <v>346</v>
      </c>
    </row>
    <row r="145" spans="1:13" s="116" customFormat="1" ht="26.25" customHeight="1">
      <c r="A145" s="118">
        <v>467</v>
      </c>
      <c r="B145" s="177" t="s">
        <v>490</v>
      </c>
      <c r="C145" s="179" t="e">
        <f>#REF!</f>
        <v>#REF!</v>
      </c>
      <c r="D145" s="181" t="e">
        <f>#REF!</f>
        <v>#REF!</v>
      </c>
      <c r="E145" s="181" t="e">
        <f>#REF!</f>
        <v>#REF!</v>
      </c>
      <c r="F145" s="182" t="e">
        <f>#REF!</f>
        <v>#REF!</v>
      </c>
      <c r="G145" s="180" t="e">
        <f>#REF!</f>
        <v>#REF!</v>
      </c>
      <c r="H145" s="126" t="s">
        <v>356</v>
      </c>
      <c r="I145" s="220"/>
      <c r="J145" s="120" t="str">
        <f>'YARIŞMA BİLGİLERİ'!$F$21</f>
        <v>Erkekler</v>
      </c>
      <c r="K145" s="221" t="str">
        <f t="shared" si="2"/>
        <v>ISPARTA-Türkiye Üniversiteler Atletizm Şampiyonası</v>
      </c>
      <c r="L145" s="124" t="e">
        <f>#REF!</f>
        <v>#REF!</v>
      </c>
      <c r="M145" s="124" t="s">
        <v>346</v>
      </c>
    </row>
    <row r="146" spans="1:13" s="116" customFormat="1" ht="26.25" customHeight="1">
      <c r="A146" s="118">
        <v>468</v>
      </c>
      <c r="B146" s="177" t="s">
        <v>490</v>
      </c>
      <c r="C146" s="179" t="e">
        <f>#REF!</f>
        <v>#REF!</v>
      </c>
      <c r="D146" s="181" t="e">
        <f>#REF!</f>
        <v>#REF!</v>
      </c>
      <c r="E146" s="181" t="e">
        <f>#REF!</f>
        <v>#REF!</v>
      </c>
      <c r="F146" s="182" t="e">
        <f>#REF!</f>
        <v>#REF!</v>
      </c>
      <c r="G146" s="180" t="e">
        <f>#REF!</f>
        <v>#REF!</v>
      </c>
      <c r="H146" s="126" t="s">
        <v>356</v>
      </c>
      <c r="I146" s="220"/>
      <c r="J146" s="120" t="str">
        <f>'YARIŞMA BİLGİLERİ'!$F$21</f>
        <v>Erkekler</v>
      </c>
      <c r="K146" s="221" t="str">
        <f t="shared" si="2"/>
        <v>ISPARTA-Türkiye Üniversiteler Atletizm Şampiyonası</v>
      </c>
      <c r="L146" s="124" t="e">
        <f>#REF!</f>
        <v>#REF!</v>
      </c>
      <c r="M146" s="124" t="s">
        <v>346</v>
      </c>
    </row>
    <row r="147" spans="1:13" s="222" customFormat="1" ht="26.25" customHeight="1">
      <c r="A147" s="118">
        <v>469</v>
      </c>
      <c r="B147" s="177" t="s">
        <v>490</v>
      </c>
      <c r="C147" s="179" t="e">
        <f>#REF!</f>
        <v>#REF!</v>
      </c>
      <c r="D147" s="181" t="e">
        <f>#REF!</f>
        <v>#REF!</v>
      </c>
      <c r="E147" s="181" t="e">
        <f>#REF!</f>
        <v>#REF!</v>
      </c>
      <c r="F147" s="182" t="e">
        <f>#REF!</f>
        <v>#REF!</v>
      </c>
      <c r="G147" s="180" t="e">
        <f>#REF!</f>
        <v>#REF!</v>
      </c>
      <c r="H147" s="126" t="s">
        <v>356</v>
      </c>
      <c r="I147" s="220"/>
      <c r="J147" s="120" t="str">
        <f>'YARIŞMA BİLGİLERİ'!$F$21</f>
        <v>Erkekler</v>
      </c>
      <c r="K147" s="221" t="str">
        <f t="shared" si="2"/>
        <v>ISPARTA-Türkiye Üniversiteler Atletizm Şampiyonası</v>
      </c>
      <c r="L147" s="124" t="e">
        <f>#REF!</f>
        <v>#REF!</v>
      </c>
      <c r="M147" s="124" t="s">
        <v>346</v>
      </c>
    </row>
    <row r="148" spans="1:13" s="222" customFormat="1" ht="26.25" customHeight="1">
      <c r="A148" s="118">
        <v>470</v>
      </c>
      <c r="B148" s="177" t="s">
        <v>490</v>
      </c>
      <c r="C148" s="179" t="e">
        <f>#REF!</f>
        <v>#REF!</v>
      </c>
      <c r="D148" s="181" t="e">
        <f>#REF!</f>
        <v>#REF!</v>
      </c>
      <c r="E148" s="181" t="e">
        <f>#REF!</f>
        <v>#REF!</v>
      </c>
      <c r="F148" s="182" t="e">
        <f>#REF!</f>
        <v>#REF!</v>
      </c>
      <c r="G148" s="180" t="e">
        <f>#REF!</f>
        <v>#REF!</v>
      </c>
      <c r="H148" s="126" t="s">
        <v>356</v>
      </c>
      <c r="I148" s="220"/>
      <c r="J148" s="120" t="str">
        <f>'YARIŞMA BİLGİLERİ'!$F$21</f>
        <v>Erkekler</v>
      </c>
      <c r="K148" s="221" t="str">
        <f t="shared" si="2"/>
        <v>ISPARTA-Türkiye Üniversiteler Atletizm Şampiyonası</v>
      </c>
      <c r="L148" s="124" t="e">
        <f>#REF!</f>
        <v>#REF!</v>
      </c>
      <c r="M148" s="124" t="s">
        <v>346</v>
      </c>
    </row>
    <row r="149" spans="1:13" s="222" customFormat="1" ht="26.25" customHeight="1">
      <c r="A149" s="118">
        <v>471</v>
      </c>
      <c r="B149" s="177" t="s">
        <v>490</v>
      </c>
      <c r="C149" s="179" t="e">
        <f>#REF!</f>
        <v>#REF!</v>
      </c>
      <c r="D149" s="181" t="e">
        <f>#REF!</f>
        <v>#REF!</v>
      </c>
      <c r="E149" s="181" t="e">
        <f>#REF!</f>
        <v>#REF!</v>
      </c>
      <c r="F149" s="182" t="e">
        <f>#REF!</f>
        <v>#REF!</v>
      </c>
      <c r="G149" s="180" t="e">
        <f>#REF!</f>
        <v>#REF!</v>
      </c>
      <c r="H149" s="126" t="s">
        <v>356</v>
      </c>
      <c r="I149" s="220"/>
      <c r="J149" s="120" t="str">
        <f>'YARIŞMA BİLGİLERİ'!$F$21</f>
        <v>Erkekler</v>
      </c>
      <c r="K149" s="221" t="str">
        <f t="shared" si="2"/>
        <v>ISPARTA-Türkiye Üniversiteler Atletizm Şampiyonası</v>
      </c>
      <c r="L149" s="124" t="e">
        <f>#REF!</f>
        <v>#REF!</v>
      </c>
      <c r="M149" s="124" t="s">
        <v>346</v>
      </c>
    </row>
    <row r="150" spans="1:13" s="222" customFormat="1" ht="26.25" customHeight="1">
      <c r="A150" s="118">
        <v>472</v>
      </c>
      <c r="B150" s="177" t="s">
        <v>490</v>
      </c>
      <c r="C150" s="179" t="e">
        <f>#REF!</f>
        <v>#REF!</v>
      </c>
      <c r="D150" s="181" t="e">
        <f>#REF!</f>
        <v>#REF!</v>
      </c>
      <c r="E150" s="181" t="e">
        <f>#REF!</f>
        <v>#REF!</v>
      </c>
      <c r="F150" s="182" t="e">
        <f>#REF!</f>
        <v>#REF!</v>
      </c>
      <c r="G150" s="180" t="e">
        <f>#REF!</f>
        <v>#REF!</v>
      </c>
      <c r="H150" s="126" t="s">
        <v>356</v>
      </c>
      <c r="I150" s="220"/>
      <c r="J150" s="120" t="str">
        <f>'YARIŞMA BİLGİLERİ'!$F$21</f>
        <v>Erkekler</v>
      </c>
      <c r="K150" s="221" t="str">
        <f t="shared" si="2"/>
        <v>ISPARTA-Türkiye Üniversiteler Atletizm Şampiyonası</v>
      </c>
      <c r="L150" s="124" t="e">
        <f>#REF!</f>
        <v>#REF!</v>
      </c>
      <c r="M150" s="124" t="s">
        <v>346</v>
      </c>
    </row>
    <row r="151" spans="1:13" s="222" customFormat="1" ht="26.25" customHeight="1">
      <c r="A151" s="118">
        <v>473</v>
      </c>
      <c r="B151" s="177" t="s">
        <v>490</v>
      </c>
      <c r="C151" s="179" t="e">
        <f>#REF!</f>
        <v>#REF!</v>
      </c>
      <c r="D151" s="181" t="e">
        <f>#REF!</f>
        <v>#REF!</v>
      </c>
      <c r="E151" s="181" t="e">
        <f>#REF!</f>
        <v>#REF!</v>
      </c>
      <c r="F151" s="182" t="e">
        <f>#REF!</f>
        <v>#REF!</v>
      </c>
      <c r="G151" s="180" t="e">
        <f>#REF!</f>
        <v>#REF!</v>
      </c>
      <c r="H151" s="126" t="s">
        <v>356</v>
      </c>
      <c r="I151" s="220"/>
      <c r="J151" s="120" t="str">
        <f>'YARIŞMA BİLGİLERİ'!$F$21</f>
        <v>Erkekler</v>
      </c>
      <c r="K151" s="221" t="str">
        <f t="shared" si="2"/>
        <v>ISPARTA-Türkiye Üniversiteler Atletizm Şampiyonası</v>
      </c>
      <c r="L151" s="124" t="e">
        <f>#REF!</f>
        <v>#REF!</v>
      </c>
      <c r="M151" s="124" t="s">
        <v>346</v>
      </c>
    </row>
    <row r="152" spans="1:13" s="222" customFormat="1" ht="26.25" customHeight="1">
      <c r="A152" s="118">
        <v>474</v>
      </c>
      <c r="B152" s="177" t="s">
        <v>490</v>
      </c>
      <c r="C152" s="179" t="e">
        <f>#REF!</f>
        <v>#REF!</v>
      </c>
      <c r="D152" s="181" t="e">
        <f>#REF!</f>
        <v>#REF!</v>
      </c>
      <c r="E152" s="181" t="e">
        <f>#REF!</f>
        <v>#REF!</v>
      </c>
      <c r="F152" s="182" t="e">
        <f>#REF!</f>
        <v>#REF!</v>
      </c>
      <c r="G152" s="180" t="e">
        <f>#REF!</f>
        <v>#REF!</v>
      </c>
      <c r="H152" s="126" t="s">
        <v>356</v>
      </c>
      <c r="I152" s="220"/>
      <c r="J152" s="120" t="str">
        <f>'YARIŞMA BİLGİLERİ'!$F$21</f>
        <v>Erkekler</v>
      </c>
      <c r="K152" s="221" t="str">
        <f t="shared" si="2"/>
        <v>ISPARTA-Türkiye Üniversiteler Atletizm Şampiyonası</v>
      </c>
      <c r="L152" s="124" t="e">
        <f>#REF!</f>
        <v>#REF!</v>
      </c>
      <c r="M152" s="124" t="s">
        <v>346</v>
      </c>
    </row>
    <row r="153" spans="1:13" s="222" customFormat="1" ht="26.25" customHeight="1">
      <c r="A153" s="118">
        <v>475</v>
      </c>
      <c r="B153" s="177" t="s">
        <v>490</v>
      </c>
      <c r="C153" s="179" t="e">
        <f>#REF!</f>
        <v>#REF!</v>
      </c>
      <c r="D153" s="181" t="e">
        <f>#REF!</f>
        <v>#REF!</v>
      </c>
      <c r="E153" s="181" t="e">
        <f>#REF!</f>
        <v>#REF!</v>
      </c>
      <c r="F153" s="182" t="e">
        <f>#REF!</f>
        <v>#REF!</v>
      </c>
      <c r="G153" s="180" t="e">
        <f>#REF!</f>
        <v>#REF!</v>
      </c>
      <c r="H153" s="126" t="s">
        <v>356</v>
      </c>
      <c r="I153" s="220"/>
      <c r="J153" s="120" t="str">
        <f>'YARIŞMA BİLGİLERİ'!$F$21</f>
        <v>Erkekler</v>
      </c>
      <c r="K153" s="221" t="str">
        <f t="shared" si="2"/>
        <v>ISPARTA-Türkiye Üniversiteler Atletizm Şampiyonası</v>
      </c>
      <c r="L153" s="124" t="e">
        <f>#REF!</f>
        <v>#REF!</v>
      </c>
      <c r="M153" s="124" t="s">
        <v>346</v>
      </c>
    </row>
    <row r="154" spans="1:13" s="222" customFormat="1" ht="26.25" customHeight="1">
      <c r="A154" s="118">
        <v>476</v>
      </c>
      <c r="B154" s="177" t="s">
        <v>490</v>
      </c>
      <c r="C154" s="179" t="e">
        <f>#REF!</f>
        <v>#REF!</v>
      </c>
      <c r="D154" s="181" t="e">
        <f>#REF!</f>
        <v>#REF!</v>
      </c>
      <c r="E154" s="181" t="e">
        <f>#REF!</f>
        <v>#REF!</v>
      </c>
      <c r="F154" s="182" t="e">
        <f>#REF!</f>
        <v>#REF!</v>
      </c>
      <c r="G154" s="180" t="e">
        <f>#REF!</f>
        <v>#REF!</v>
      </c>
      <c r="H154" s="126" t="s">
        <v>356</v>
      </c>
      <c r="I154" s="220"/>
      <c r="J154" s="120" t="str">
        <f>'YARIŞMA BİLGİLERİ'!$F$21</f>
        <v>Erkekler</v>
      </c>
      <c r="K154" s="221" t="str">
        <f t="shared" si="2"/>
        <v>ISPARTA-Türkiye Üniversiteler Atletizm Şampiyonası</v>
      </c>
      <c r="L154" s="124" t="e">
        <f>#REF!</f>
        <v>#REF!</v>
      </c>
      <c r="M154" s="124" t="s">
        <v>346</v>
      </c>
    </row>
    <row r="155" spans="1:13" s="222" customFormat="1" ht="26.25" customHeight="1">
      <c r="A155" s="118">
        <v>477</v>
      </c>
      <c r="B155" s="177" t="s">
        <v>490</v>
      </c>
      <c r="C155" s="179" t="e">
        <f>#REF!</f>
        <v>#REF!</v>
      </c>
      <c r="D155" s="181" t="e">
        <f>#REF!</f>
        <v>#REF!</v>
      </c>
      <c r="E155" s="181" t="e">
        <f>#REF!</f>
        <v>#REF!</v>
      </c>
      <c r="F155" s="182" t="e">
        <f>#REF!</f>
        <v>#REF!</v>
      </c>
      <c r="G155" s="180" t="e">
        <f>#REF!</f>
        <v>#REF!</v>
      </c>
      <c r="H155" s="126" t="s">
        <v>356</v>
      </c>
      <c r="I155" s="220"/>
      <c r="J155" s="120" t="str">
        <f>'YARIŞMA BİLGİLERİ'!$F$21</f>
        <v>Erkekler</v>
      </c>
      <c r="K155" s="221" t="str">
        <f t="shared" si="2"/>
        <v>ISPARTA-Türkiye Üniversiteler Atletizm Şampiyonası</v>
      </c>
      <c r="L155" s="124" t="e">
        <f>#REF!</f>
        <v>#REF!</v>
      </c>
      <c r="M155" s="124" t="s">
        <v>346</v>
      </c>
    </row>
    <row r="156" spans="1:13" s="222" customFormat="1" ht="26.25" customHeight="1">
      <c r="A156" s="118">
        <v>478</v>
      </c>
      <c r="B156" s="177" t="s">
        <v>490</v>
      </c>
      <c r="C156" s="179" t="e">
        <f>#REF!</f>
        <v>#REF!</v>
      </c>
      <c r="D156" s="181" t="e">
        <f>#REF!</f>
        <v>#REF!</v>
      </c>
      <c r="E156" s="181" t="e">
        <f>#REF!</f>
        <v>#REF!</v>
      </c>
      <c r="F156" s="182" t="e">
        <f>#REF!</f>
        <v>#REF!</v>
      </c>
      <c r="G156" s="180" t="e">
        <f>#REF!</f>
        <v>#REF!</v>
      </c>
      <c r="H156" s="126" t="s">
        <v>356</v>
      </c>
      <c r="I156" s="220"/>
      <c r="J156" s="120" t="str">
        <f>'YARIŞMA BİLGİLERİ'!$F$21</f>
        <v>Erkekler</v>
      </c>
      <c r="K156" s="221" t="str">
        <f t="shared" si="2"/>
        <v>ISPARTA-Türkiye Üniversiteler Atletizm Şampiyonası</v>
      </c>
      <c r="L156" s="124" t="e">
        <f>#REF!</f>
        <v>#REF!</v>
      </c>
      <c r="M156" s="124" t="s">
        <v>346</v>
      </c>
    </row>
    <row r="157" spans="1:13" s="222" customFormat="1" ht="26.25" customHeight="1">
      <c r="A157" s="118">
        <v>479</v>
      </c>
      <c r="B157" s="177" t="s">
        <v>490</v>
      </c>
      <c r="C157" s="179" t="e">
        <f>#REF!</f>
        <v>#REF!</v>
      </c>
      <c r="D157" s="181" t="e">
        <f>#REF!</f>
        <v>#REF!</v>
      </c>
      <c r="E157" s="181" t="e">
        <f>#REF!</f>
        <v>#REF!</v>
      </c>
      <c r="F157" s="182" t="e">
        <f>#REF!</f>
        <v>#REF!</v>
      </c>
      <c r="G157" s="180" t="e">
        <f>#REF!</f>
        <v>#REF!</v>
      </c>
      <c r="H157" s="126" t="s">
        <v>356</v>
      </c>
      <c r="I157" s="220"/>
      <c r="J157" s="120" t="str">
        <f>'YARIŞMA BİLGİLERİ'!$F$21</f>
        <v>Erkekler</v>
      </c>
      <c r="K157" s="221" t="str">
        <f t="shared" si="2"/>
        <v>ISPARTA-Türkiye Üniversiteler Atletizm Şampiyonası</v>
      </c>
      <c r="L157" s="124" t="e">
        <f>#REF!</f>
        <v>#REF!</v>
      </c>
      <c r="M157" s="124" t="s">
        <v>346</v>
      </c>
    </row>
    <row r="158" spans="1:13" s="222" customFormat="1" ht="26.25" customHeight="1">
      <c r="A158" s="118">
        <v>480</v>
      </c>
      <c r="B158" s="177" t="s">
        <v>490</v>
      </c>
      <c r="C158" s="179" t="e">
        <f>#REF!</f>
        <v>#REF!</v>
      </c>
      <c r="D158" s="181" t="e">
        <f>#REF!</f>
        <v>#REF!</v>
      </c>
      <c r="E158" s="181" t="e">
        <f>#REF!</f>
        <v>#REF!</v>
      </c>
      <c r="F158" s="182" t="e">
        <f>#REF!</f>
        <v>#REF!</v>
      </c>
      <c r="G158" s="180" t="e">
        <f>#REF!</f>
        <v>#REF!</v>
      </c>
      <c r="H158" s="126" t="s">
        <v>356</v>
      </c>
      <c r="I158" s="220"/>
      <c r="J158" s="120" t="str">
        <f>'YARIŞMA BİLGİLERİ'!$F$21</f>
        <v>Erkekler</v>
      </c>
      <c r="K158" s="221" t="str">
        <f t="shared" si="2"/>
        <v>ISPARTA-Türkiye Üniversiteler Atletizm Şampiyonası</v>
      </c>
      <c r="L158" s="124" t="e">
        <f>#REF!</f>
        <v>#REF!</v>
      </c>
      <c r="M158" s="124" t="s">
        <v>346</v>
      </c>
    </row>
    <row r="159" spans="1:13" s="222" customFormat="1" ht="26.25" customHeight="1">
      <c r="A159" s="118">
        <v>481</v>
      </c>
      <c r="B159" s="177" t="s">
        <v>490</v>
      </c>
      <c r="C159" s="179" t="e">
        <f>#REF!</f>
        <v>#REF!</v>
      </c>
      <c r="D159" s="181" t="e">
        <f>#REF!</f>
        <v>#REF!</v>
      </c>
      <c r="E159" s="181" t="e">
        <f>#REF!</f>
        <v>#REF!</v>
      </c>
      <c r="F159" s="182" t="e">
        <f>#REF!</f>
        <v>#REF!</v>
      </c>
      <c r="G159" s="180" t="e">
        <f>#REF!</f>
        <v>#REF!</v>
      </c>
      <c r="H159" s="126" t="s">
        <v>356</v>
      </c>
      <c r="I159" s="220"/>
      <c r="J159" s="120" t="str">
        <f>'YARIŞMA BİLGİLERİ'!$F$21</f>
        <v>Erkekler</v>
      </c>
      <c r="K159" s="221" t="str">
        <f t="shared" si="2"/>
        <v>ISPARTA-Türkiye Üniversiteler Atletizm Şampiyonası</v>
      </c>
      <c r="L159" s="124" t="e">
        <f>#REF!</f>
        <v>#REF!</v>
      </c>
      <c r="M159" s="124" t="s">
        <v>346</v>
      </c>
    </row>
    <row r="160" spans="1:13" s="222" customFormat="1" ht="26.25" customHeight="1">
      <c r="A160" s="118">
        <v>482</v>
      </c>
      <c r="B160" s="177" t="s">
        <v>317</v>
      </c>
      <c r="C160" s="179" t="e">
        <f>#REF!</f>
        <v>#REF!</v>
      </c>
      <c r="D160" s="181" t="e">
        <f>#REF!</f>
        <v>#REF!</v>
      </c>
      <c r="E160" s="181" t="e">
        <f>#REF!</f>
        <v>#REF!</v>
      </c>
      <c r="F160" s="182" t="e">
        <f>#REF!</f>
        <v>#REF!</v>
      </c>
      <c r="G160" s="180" t="e">
        <f>#REF!</f>
        <v>#REF!</v>
      </c>
      <c r="H160" s="126" t="s">
        <v>314</v>
      </c>
      <c r="I160" s="220"/>
      <c r="J160" s="120" t="str">
        <f>'YARIŞMA BİLGİLERİ'!$F$21</f>
        <v>Erkekler</v>
      </c>
      <c r="K160" s="221" t="str">
        <f t="shared" si="2"/>
        <v>ISPARTA-Türkiye Üniversiteler Atletizm Şampiyonası</v>
      </c>
      <c r="L160" s="124" t="e">
        <f>#REF!</f>
        <v>#REF!</v>
      </c>
      <c r="M160" s="124" t="s">
        <v>346</v>
      </c>
    </row>
    <row r="161" spans="1:13" s="222" customFormat="1" ht="26.25" customHeight="1">
      <c r="A161" s="118">
        <v>483</v>
      </c>
      <c r="B161" s="177" t="s">
        <v>317</v>
      </c>
      <c r="C161" s="179" t="e">
        <f>#REF!</f>
        <v>#REF!</v>
      </c>
      <c r="D161" s="181" t="e">
        <f>#REF!</f>
        <v>#REF!</v>
      </c>
      <c r="E161" s="181" t="e">
        <f>#REF!</f>
        <v>#REF!</v>
      </c>
      <c r="F161" s="182" t="e">
        <f>#REF!</f>
        <v>#REF!</v>
      </c>
      <c r="G161" s="180" t="e">
        <f>#REF!</f>
        <v>#REF!</v>
      </c>
      <c r="H161" s="126" t="s">
        <v>314</v>
      </c>
      <c r="I161" s="220"/>
      <c r="J161" s="120" t="str">
        <f>'YARIŞMA BİLGİLERİ'!$F$21</f>
        <v>Erkekler</v>
      </c>
      <c r="K161" s="221" t="str">
        <f t="shared" si="2"/>
        <v>ISPARTA-Türkiye Üniversiteler Atletizm Şampiyonası</v>
      </c>
      <c r="L161" s="124" t="e">
        <f>#REF!</f>
        <v>#REF!</v>
      </c>
      <c r="M161" s="124" t="s">
        <v>346</v>
      </c>
    </row>
    <row r="162" spans="1:13" s="222" customFormat="1" ht="26.25" customHeight="1">
      <c r="A162" s="118">
        <v>484</v>
      </c>
      <c r="B162" s="177" t="s">
        <v>317</v>
      </c>
      <c r="C162" s="179" t="e">
        <f>#REF!</f>
        <v>#REF!</v>
      </c>
      <c r="D162" s="181" t="e">
        <f>#REF!</f>
        <v>#REF!</v>
      </c>
      <c r="E162" s="181" t="e">
        <f>#REF!</f>
        <v>#REF!</v>
      </c>
      <c r="F162" s="182" t="e">
        <f>#REF!</f>
        <v>#REF!</v>
      </c>
      <c r="G162" s="180" t="e">
        <f>#REF!</f>
        <v>#REF!</v>
      </c>
      <c r="H162" s="126" t="s">
        <v>314</v>
      </c>
      <c r="I162" s="220"/>
      <c r="J162" s="120" t="str">
        <f>'YARIŞMA BİLGİLERİ'!$F$21</f>
        <v>Erkekler</v>
      </c>
      <c r="K162" s="221" t="str">
        <f t="shared" si="2"/>
        <v>ISPARTA-Türkiye Üniversiteler Atletizm Şampiyonası</v>
      </c>
      <c r="L162" s="124" t="e">
        <f>#REF!</f>
        <v>#REF!</v>
      </c>
      <c r="M162" s="124" t="s">
        <v>346</v>
      </c>
    </row>
    <row r="163" spans="1:13" s="222" customFormat="1" ht="26.25" customHeight="1">
      <c r="A163" s="118">
        <v>485</v>
      </c>
      <c r="B163" s="177" t="s">
        <v>317</v>
      </c>
      <c r="C163" s="179" t="e">
        <f>#REF!</f>
        <v>#REF!</v>
      </c>
      <c r="D163" s="181" t="e">
        <f>#REF!</f>
        <v>#REF!</v>
      </c>
      <c r="E163" s="181" t="e">
        <f>#REF!</f>
        <v>#REF!</v>
      </c>
      <c r="F163" s="182" t="e">
        <f>#REF!</f>
        <v>#REF!</v>
      </c>
      <c r="G163" s="180" t="e">
        <f>#REF!</f>
        <v>#REF!</v>
      </c>
      <c r="H163" s="126" t="s">
        <v>314</v>
      </c>
      <c r="I163" s="220"/>
      <c r="J163" s="120" t="str">
        <f>'YARIŞMA BİLGİLERİ'!$F$21</f>
        <v>Erkekler</v>
      </c>
      <c r="K163" s="221" t="str">
        <f t="shared" si="2"/>
        <v>ISPARTA-Türkiye Üniversiteler Atletizm Şampiyonası</v>
      </c>
      <c r="L163" s="124" t="e">
        <f>#REF!</f>
        <v>#REF!</v>
      </c>
      <c r="M163" s="124" t="s">
        <v>346</v>
      </c>
    </row>
    <row r="164" spans="1:13" s="222" customFormat="1" ht="26.25" customHeight="1">
      <c r="A164" s="118">
        <v>486</v>
      </c>
      <c r="B164" s="177" t="s">
        <v>317</v>
      </c>
      <c r="C164" s="179" t="e">
        <f>#REF!</f>
        <v>#REF!</v>
      </c>
      <c r="D164" s="181" t="e">
        <f>#REF!</f>
        <v>#REF!</v>
      </c>
      <c r="E164" s="181" t="e">
        <f>#REF!</f>
        <v>#REF!</v>
      </c>
      <c r="F164" s="182" t="e">
        <f>#REF!</f>
        <v>#REF!</v>
      </c>
      <c r="G164" s="180" t="e">
        <f>#REF!</f>
        <v>#REF!</v>
      </c>
      <c r="H164" s="126" t="s">
        <v>314</v>
      </c>
      <c r="I164" s="220"/>
      <c r="J164" s="120" t="str">
        <f>'YARIŞMA BİLGİLERİ'!$F$21</f>
        <v>Erkekler</v>
      </c>
      <c r="K164" s="221" t="str">
        <f t="shared" si="2"/>
        <v>ISPARTA-Türkiye Üniversiteler Atletizm Şampiyonası</v>
      </c>
      <c r="L164" s="124" t="e">
        <f>#REF!</f>
        <v>#REF!</v>
      </c>
      <c r="M164" s="124" t="s">
        <v>346</v>
      </c>
    </row>
    <row r="165" spans="1:13" s="222" customFormat="1" ht="26.25" customHeight="1">
      <c r="A165" s="118">
        <v>487</v>
      </c>
      <c r="B165" s="177" t="s">
        <v>317</v>
      </c>
      <c r="C165" s="179" t="e">
        <f>#REF!</f>
        <v>#REF!</v>
      </c>
      <c r="D165" s="181" t="e">
        <f>#REF!</f>
        <v>#REF!</v>
      </c>
      <c r="E165" s="181" t="e">
        <f>#REF!</f>
        <v>#REF!</v>
      </c>
      <c r="F165" s="182" t="e">
        <f>#REF!</f>
        <v>#REF!</v>
      </c>
      <c r="G165" s="180" t="e">
        <f>#REF!</f>
        <v>#REF!</v>
      </c>
      <c r="H165" s="126" t="s">
        <v>314</v>
      </c>
      <c r="I165" s="220"/>
      <c r="J165" s="120" t="str">
        <f>'YARIŞMA BİLGİLERİ'!$F$21</f>
        <v>Erkekler</v>
      </c>
      <c r="K165" s="221" t="str">
        <f t="shared" si="2"/>
        <v>ISPARTA-Türkiye Üniversiteler Atletizm Şampiyonası</v>
      </c>
      <c r="L165" s="124" t="e">
        <f>#REF!</f>
        <v>#REF!</v>
      </c>
      <c r="M165" s="124" t="s">
        <v>346</v>
      </c>
    </row>
    <row r="166" spans="1:13" s="222" customFormat="1" ht="26.25" customHeight="1">
      <c r="A166" s="118">
        <v>488</v>
      </c>
      <c r="B166" s="177" t="s">
        <v>317</v>
      </c>
      <c r="C166" s="179" t="e">
        <f>#REF!</f>
        <v>#REF!</v>
      </c>
      <c r="D166" s="181" t="e">
        <f>#REF!</f>
        <v>#REF!</v>
      </c>
      <c r="E166" s="181" t="e">
        <f>#REF!</f>
        <v>#REF!</v>
      </c>
      <c r="F166" s="182" t="e">
        <f>#REF!</f>
        <v>#REF!</v>
      </c>
      <c r="G166" s="180" t="e">
        <f>#REF!</f>
        <v>#REF!</v>
      </c>
      <c r="H166" s="126" t="s">
        <v>314</v>
      </c>
      <c r="I166" s="220"/>
      <c r="J166" s="120" t="str">
        <f>'YARIŞMA BİLGİLERİ'!$F$21</f>
        <v>Erkekler</v>
      </c>
      <c r="K166" s="221" t="str">
        <f t="shared" si="2"/>
        <v>ISPARTA-Türkiye Üniversiteler Atletizm Şampiyonası</v>
      </c>
      <c r="L166" s="124" t="e">
        <f>#REF!</f>
        <v>#REF!</v>
      </c>
      <c r="M166" s="124" t="s">
        <v>346</v>
      </c>
    </row>
    <row r="167" spans="1:13" s="222" customFormat="1" ht="26.25" customHeight="1">
      <c r="A167" s="118">
        <v>489</v>
      </c>
      <c r="B167" s="177" t="s">
        <v>317</v>
      </c>
      <c r="C167" s="179" t="e">
        <f>#REF!</f>
        <v>#REF!</v>
      </c>
      <c r="D167" s="181" t="e">
        <f>#REF!</f>
        <v>#REF!</v>
      </c>
      <c r="E167" s="181" t="e">
        <f>#REF!</f>
        <v>#REF!</v>
      </c>
      <c r="F167" s="182" t="e">
        <f>#REF!</f>
        <v>#REF!</v>
      </c>
      <c r="G167" s="180" t="e">
        <f>#REF!</f>
        <v>#REF!</v>
      </c>
      <c r="H167" s="126" t="s">
        <v>314</v>
      </c>
      <c r="I167" s="220"/>
      <c r="J167" s="120" t="str">
        <f>'YARIŞMA BİLGİLERİ'!$F$21</f>
        <v>Erkekler</v>
      </c>
      <c r="K167" s="221" t="str">
        <f t="shared" si="2"/>
        <v>ISPARTA-Türkiye Üniversiteler Atletizm Şampiyonası</v>
      </c>
      <c r="L167" s="124" t="e">
        <f>#REF!</f>
        <v>#REF!</v>
      </c>
      <c r="M167" s="124" t="s">
        <v>346</v>
      </c>
    </row>
    <row r="168" spans="1:13" s="222" customFormat="1" ht="26.25" customHeight="1">
      <c r="A168" s="118">
        <v>490</v>
      </c>
      <c r="B168" s="177" t="s">
        <v>317</v>
      </c>
      <c r="C168" s="179" t="e">
        <f>#REF!</f>
        <v>#REF!</v>
      </c>
      <c r="D168" s="181" t="e">
        <f>#REF!</f>
        <v>#REF!</v>
      </c>
      <c r="E168" s="181" t="e">
        <f>#REF!</f>
        <v>#REF!</v>
      </c>
      <c r="F168" s="182" t="e">
        <f>#REF!</f>
        <v>#REF!</v>
      </c>
      <c r="G168" s="180" t="e">
        <f>#REF!</f>
        <v>#REF!</v>
      </c>
      <c r="H168" s="126" t="s">
        <v>314</v>
      </c>
      <c r="I168" s="220"/>
      <c r="J168" s="120" t="str">
        <f>'YARIŞMA BİLGİLERİ'!$F$21</f>
        <v>Erkekler</v>
      </c>
      <c r="K168" s="221" t="str">
        <f t="shared" si="2"/>
        <v>ISPARTA-Türkiye Üniversiteler Atletizm Şampiyonası</v>
      </c>
      <c r="L168" s="124" t="e">
        <f>#REF!</f>
        <v>#REF!</v>
      </c>
      <c r="M168" s="124" t="s">
        <v>346</v>
      </c>
    </row>
    <row r="169" spans="1:13" s="222" customFormat="1" ht="26.25" customHeight="1">
      <c r="A169" s="118">
        <v>491</v>
      </c>
      <c r="B169" s="177" t="s">
        <v>317</v>
      </c>
      <c r="C169" s="179" t="e">
        <f>#REF!</f>
        <v>#REF!</v>
      </c>
      <c r="D169" s="181" t="e">
        <f>#REF!</f>
        <v>#REF!</v>
      </c>
      <c r="E169" s="181" t="e">
        <f>#REF!</f>
        <v>#REF!</v>
      </c>
      <c r="F169" s="182" t="e">
        <f>#REF!</f>
        <v>#REF!</v>
      </c>
      <c r="G169" s="180" t="e">
        <f>#REF!</f>
        <v>#REF!</v>
      </c>
      <c r="H169" s="126" t="s">
        <v>314</v>
      </c>
      <c r="I169" s="220"/>
      <c r="J169" s="120" t="str">
        <f>'YARIŞMA BİLGİLERİ'!$F$21</f>
        <v>Erkekler</v>
      </c>
      <c r="K169" s="221" t="str">
        <f t="shared" si="2"/>
        <v>ISPARTA-Türkiye Üniversiteler Atletizm Şampiyonası</v>
      </c>
      <c r="L169" s="124" t="e">
        <f>#REF!</f>
        <v>#REF!</v>
      </c>
      <c r="M169" s="124" t="s">
        <v>346</v>
      </c>
    </row>
    <row r="170" spans="1:13" s="222" customFormat="1" ht="26.25" customHeight="1">
      <c r="A170" s="118">
        <v>492</v>
      </c>
      <c r="B170" s="177" t="s">
        <v>317</v>
      </c>
      <c r="C170" s="179" t="e">
        <f>#REF!</f>
        <v>#REF!</v>
      </c>
      <c r="D170" s="181" t="e">
        <f>#REF!</f>
        <v>#REF!</v>
      </c>
      <c r="E170" s="181" t="e">
        <f>#REF!</f>
        <v>#REF!</v>
      </c>
      <c r="F170" s="182" t="e">
        <f>#REF!</f>
        <v>#REF!</v>
      </c>
      <c r="G170" s="180" t="e">
        <f>#REF!</f>
        <v>#REF!</v>
      </c>
      <c r="H170" s="126" t="s">
        <v>314</v>
      </c>
      <c r="I170" s="220"/>
      <c r="J170" s="120" t="str">
        <f>'YARIŞMA BİLGİLERİ'!$F$21</f>
        <v>Erkekler</v>
      </c>
      <c r="K170" s="221" t="str">
        <f t="shared" si="2"/>
        <v>ISPARTA-Türkiye Üniversiteler Atletizm Şampiyonası</v>
      </c>
      <c r="L170" s="124" t="e">
        <f>#REF!</f>
        <v>#REF!</v>
      </c>
      <c r="M170" s="124" t="s">
        <v>346</v>
      </c>
    </row>
    <row r="171" spans="1:13" s="222" customFormat="1" ht="26.25" customHeight="1">
      <c r="A171" s="118">
        <v>493</v>
      </c>
      <c r="B171" s="177" t="s">
        <v>317</v>
      </c>
      <c r="C171" s="179" t="e">
        <f>#REF!</f>
        <v>#REF!</v>
      </c>
      <c r="D171" s="181" t="e">
        <f>#REF!</f>
        <v>#REF!</v>
      </c>
      <c r="E171" s="181" t="e">
        <f>#REF!</f>
        <v>#REF!</v>
      </c>
      <c r="F171" s="182" t="e">
        <f>#REF!</f>
        <v>#REF!</v>
      </c>
      <c r="G171" s="180" t="e">
        <f>#REF!</f>
        <v>#REF!</v>
      </c>
      <c r="H171" s="126" t="s">
        <v>314</v>
      </c>
      <c r="I171" s="220"/>
      <c r="J171" s="120" t="str">
        <f>'YARIŞMA BİLGİLERİ'!$F$21</f>
        <v>Erkekler</v>
      </c>
      <c r="K171" s="221" t="str">
        <f t="shared" si="2"/>
        <v>ISPARTA-Türkiye Üniversiteler Atletizm Şampiyonası</v>
      </c>
      <c r="L171" s="124" t="e">
        <f>#REF!</f>
        <v>#REF!</v>
      </c>
      <c r="M171" s="124" t="s">
        <v>346</v>
      </c>
    </row>
    <row r="172" spans="1:13" s="222" customFormat="1" ht="26.25" customHeight="1">
      <c r="A172" s="118">
        <v>494</v>
      </c>
      <c r="B172" s="177" t="s">
        <v>317</v>
      </c>
      <c r="C172" s="179" t="e">
        <f>#REF!</f>
        <v>#REF!</v>
      </c>
      <c r="D172" s="181" t="e">
        <f>#REF!</f>
        <v>#REF!</v>
      </c>
      <c r="E172" s="181" t="e">
        <f>#REF!</f>
        <v>#REF!</v>
      </c>
      <c r="F172" s="182" t="e">
        <f>#REF!</f>
        <v>#REF!</v>
      </c>
      <c r="G172" s="180" t="e">
        <f>#REF!</f>
        <v>#REF!</v>
      </c>
      <c r="H172" s="126" t="s">
        <v>314</v>
      </c>
      <c r="I172" s="220"/>
      <c r="J172" s="120" t="str">
        <f>'YARIŞMA BİLGİLERİ'!$F$21</f>
        <v>Erkekler</v>
      </c>
      <c r="K172" s="221" t="str">
        <f t="shared" si="2"/>
        <v>ISPARTA-Türkiye Üniversiteler Atletizm Şampiyonası</v>
      </c>
      <c r="L172" s="124" t="e">
        <f>#REF!</f>
        <v>#REF!</v>
      </c>
      <c r="M172" s="124" t="s">
        <v>346</v>
      </c>
    </row>
    <row r="173" spans="1:13" s="222" customFormat="1" ht="26.25" customHeight="1">
      <c r="A173" s="118">
        <v>495</v>
      </c>
      <c r="B173" s="177" t="s">
        <v>317</v>
      </c>
      <c r="C173" s="179" t="e">
        <f>#REF!</f>
        <v>#REF!</v>
      </c>
      <c r="D173" s="181" t="e">
        <f>#REF!</f>
        <v>#REF!</v>
      </c>
      <c r="E173" s="181" t="e">
        <f>#REF!</f>
        <v>#REF!</v>
      </c>
      <c r="F173" s="182" t="e">
        <f>#REF!</f>
        <v>#REF!</v>
      </c>
      <c r="G173" s="180" t="e">
        <f>#REF!</f>
        <v>#REF!</v>
      </c>
      <c r="H173" s="126" t="s">
        <v>314</v>
      </c>
      <c r="I173" s="220"/>
      <c r="J173" s="120" t="str">
        <f>'YARIŞMA BİLGİLERİ'!$F$21</f>
        <v>Erkekler</v>
      </c>
      <c r="K173" s="221" t="str">
        <f t="shared" si="2"/>
        <v>ISPARTA-Türkiye Üniversiteler Atletizm Şampiyonası</v>
      </c>
      <c r="L173" s="124" t="e">
        <f>#REF!</f>
        <v>#REF!</v>
      </c>
      <c r="M173" s="124" t="s">
        <v>346</v>
      </c>
    </row>
    <row r="174" spans="1:13" s="222" customFormat="1" ht="26.25" customHeight="1">
      <c r="A174" s="118">
        <v>496</v>
      </c>
      <c r="B174" s="177" t="s">
        <v>317</v>
      </c>
      <c r="C174" s="179" t="e">
        <f>#REF!</f>
        <v>#REF!</v>
      </c>
      <c r="D174" s="181" t="e">
        <f>#REF!</f>
        <v>#REF!</v>
      </c>
      <c r="E174" s="181" t="e">
        <f>#REF!</f>
        <v>#REF!</v>
      </c>
      <c r="F174" s="182" t="e">
        <f>#REF!</f>
        <v>#REF!</v>
      </c>
      <c r="G174" s="180" t="e">
        <f>#REF!</f>
        <v>#REF!</v>
      </c>
      <c r="H174" s="126" t="s">
        <v>314</v>
      </c>
      <c r="I174" s="220"/>
      <c r="J174" s="120" t="str">
        <f>'YARIŞMA BİLGİLERİ'!$F$21</f>
        <v>Erkekler</v>
      </c>
      <c r="K174" s="221" t="str">
        <f t="shared" si="2"/>
        <v>ISPARTA-Türkiye Üniversiteler Atletizm Şampiyonası</v>
      </c>
      <c r="L174" s="124" t="e">
        <f>#REF!</f>
        <v>#REF!</v>
      </c>
      <c r="M174" s="124" t="s">
        <v>346</v>
      </c>
    </row>
    <row r="175" spans="1:13" s="222" customFormat="1" ht="26.25" customHeight="1">
      <c r="A175" s="118">
        <v>506</v>
      </c>
      <c r="B175" s="177" t="s">
        <v>317</v>
      </c>
      <c r="C175" s="179" t="e">
        <f>#REF!</f>
        <v>#REF!</v>
      </c>
      <c r="D175" s="181" t="e">
        <f>#REF!</f>
        <v>#REF!</v>
      </c>
      <c r="E175" s="181" t="e">
        <f>#REF!</f>
        <v>#REF!</v>
      </c>
      <c r="F175" s="182" t="e">
        <f>#REF!</f>
        <v>#REF!</v>
      </c>
      <c r="G175" s="180" t="e">
        <f>#REF!</f>
        <v>#REF!</v>
      </c>
      <c r="H175" s="126" t="s">
        <v>314</v>
      </c>
      <c r="I175" s="220"/>
      <c r="J175" s="120" t="str">
        <f>'YARIŞMA BİLGİLERİ'!$F$21</f>
        <v>Erkekler</v>
      </c>
      <c r="K175" s="221" t="str">
        <f t="shared" si="2"/>
        <v>ISPARTA-Türkiye Üniversiteler Atletizm Şampiyonası</v>
      </c>
      <c r="L175" s="124" t="e">
        <f>#REF!</f>
        <v>#REF!</v>
      </c>
      <c r="M175" s="124" t="s">
        <v>346</v>
      </c>
    </row>
    <row r="176" spans="1:13" s="222" customFormat="1" ht="26.25" customHeight="1">
      <c r="A176" s="118">
        <v>507</v>
      </c>
      <c r="B176" s="177" t="s">
        <v>317</v>
      </c>
      <c r="C176" s="179" t="e">
        <f>#REF!</f>
        <v>#REF!</v>
      </c>
      <c r="D176" s="181" t="e">
        <f>#REF!</f>
        <v>#REF!</v>
      </c>
      <c r="E176" s="181" t="e">
        <f>#REF!</f>
        <v>#REF!</v>
      </c>
      <c r="F176" s="182" t="e">
        <f>#REF!</f>
        <v>#REF!</v>
      </c>
      <c r="G176" s="180" t="e">
        <f>#REF!</f>
        <v>#REF!</v>
      </c>
      <c r="H176" s="126" t="s">
        <v>314</v>
      </c>
      <c r="I176" s="220"/>
      <c r="J176" s="120" t="str">
        <f>'YARIŞMA BİLGİLERİ'!$F$21</f>
        <v>Erkekler</v>
      </c>
      <c r="K176" s="221" t="str">
        <f t="shared" si="2"/>
        <v>ISPARTA-Türkiye Üniversiteler Atletizm Şampiyonası</v>
      </c>
      <c r="L176" s="124" t="e">
        <f>#REF!</f>
        <v>#REF!</v>
      </c>
      <c r="M176" s="124" t="s">
        <v>346</v>
      </c>
    </row>
    <row r="177" spans="1:13" s="222" customFormat="1" ht="26.25" customHeight="1">
      <c r="A177" s="118">
        <v>508</v>
      </c>
      <c r="B177" s="177" t="s">
        <v>317</v>
      </c>
      <c r="C177" s="179" t="e">
        <f>#REF!</f>
        <v>#REF!</v>
      </c>
      <c r="D177" s="181" t="e">
        <f>#REF!</f>
        <v>#REF!</v>
      </c>
      <c r="E177" s="181" t="e">
        <f>#REF!</f>
        <v>#REF!</v>
      </c>
      <c r="F177" s="182" t="e">
        <f>#REF!</f>
        <v>#REF!</v>
      </c>
      <c r="G177" s="180" t="e">
        <f>#REF!</f>
        <v>#REF!</v>
      </c>
      <c r="H177" s="126" t="s">
        <v>314</v>
      </c>
      <c r="I177" s="220"/>
      <c r="J177" s="120" t="str">
        <f>'YARIŞMA BİLGİLERİ'!$F$21</f>
        <v>Erkekler</v>
      </c>
      <c r="K177" s="221" t="str">
        <f t="shared" si="2"/>
        <v>ISPARTA-Türkiye Üniversiteler Atletizm Şampiyonası</v>
      </c>
      <c r="L177" s="124" t="e">
        <f>#REF!</f>
        <v>#REF!</v>
      </c>
      <c r="M177" s="124" t="s">
        <v>346</v>
      </c>
    </row>
    <row r="178" spans="1:13" s="222" customFormat="1" ht="26.25" customHeight="1">
      <c r="A178" s="118">
        <v>509</v>
      </c>
      <c r="B178" s="177" t="s">
        <v>317</v>
      </c>
      <c r="C178" s="179" t="e">
        <f>#REF!</f>
        <v>#REF!</v>
      </c>
      <c r="D178" s="181" t="e">
        <f>#REF!</f>
        <v>#REF!</v>
      </c>
      <c r="E178" s="181" t="e">
        <f>#REF!</f>
        <v>#REF!</v>
      </c>
      <c r="F178" s="182" t="e">
        <f>#REF!</f>
        <v>#REF!</v>
      </c>
      <c r="G178" s="180" t="e">
        <f>#REF!</f>
        <v>#REF!</v>
      </c>
      <c r="H178" s="126" t="s">
        <v>314</v>
      </c>
      <c r="I178" s="220"/>
      <c r="J178" s="120" t="str">
        <f>'YARIŞMA BİLGİLERİ'!$F$21</f>
        <v>Erkekler</v>
      </c>
      <c r="K178" s="221" t="str">
        <f t="shared" si="2"/>
        <v>ISPARTA-Türkiye Üniversiteler Atletizm Şampiyonası</v>
      </c>
      <c r="L178" s="124" t="e">
        <f>#REF!</f>
        <v>#REF!</v>
      </c>
      <c r="M178" s="124" t="s">
        <v>346</v>
      </c>
    </row>
    <row r="179" spans="1:13" s="222" customFormat="1" ht="26.25" customHeight="1">
      <c r="A179" s="118">
        <v>510</v>
      </c>
      <c r="B179" s="177" t="s">
        <v>317</v>
      </c>
      <c r="C179" s="179" t="e">
        <f>#REF!</f>
        <v>#REF!</v>
      </c>
      <c r="D179" s="181" t="e">
        <f>#REF!</f>
        <v>#REF!</v>
      </c>
      <c r="E179" s="181" t="e">
        <f>#REF!</f>
        <v>#REF!</v>
      </c>
      <c r="F179" s="182" t="e">
        <f>#REF!</f>
        <v>#REF!</v>
      </c>
      <c r="G179" s="180" t="e">
        <f>#REF!</f>
        <v>#REF!</v>
      </c>
      <c r="H179" s="126" t="s">
        <v>314</v>
      </c>
      <c r="I179" s="220"/>
      <c r="J179" s="120" t="str">
        <f>'YARIŞMA BİLGİLERİ'!$F$21</f>
        <v>Erkekler</v>
      </c>
      <c r="K179" s="221" t="str">
        <f t="shared" si="2"/>
        <v>ISPARTA-Türkiye Üniversiteler Atletizm Şampiyonası</v>
      </c>
      <c r="L179" s="124" t="e">
        <f>#REF!</f>
        <v>#REF!</v>
      </c>
      <c r="M179" s="124" t="s">
        <v>346</v>
      </c>
    </row>
    <row r="180" spans="1:13" s="222" customFormat="1" ht="26.25" customHeight="1">
      <c r="A180" s="118">
        <v>511</v>
      </c>
      <c r="B180" s="177" t="s">
        <v>317</v>
      </c>
      <c r="C180" s="179" t="e">
        <f>#REF!</f>
        <v>#REF!</v>
      </c>
      <c r="D180" s="181" t="e">
        <f>#REF!</f>
        <v>#REF!</v>
      </c>
      <c r="E180" s="181" t="e">
        <f>#REF!</f>
        <v>#REF!</v>
      </c>
      <c r="F180" s="182" t="e">
        <f>#REF!</f>
        <v>#REF!</v>
      </c>
      <c r="G180" s="180" t="e">
        <f>#REF!</f>
        <v>#REF!</v>
      </c>
      <c r="H180" s="126" t="s">
        <v>314</v>
      </c>
      <c r="I180" s="220"/>
      <c r="J180" s="120" t="str">
        <f>'YARIŞMA BİLGİLERİ'!$F$21</f>
        <v>Erkekler</v>
      </c>
      <c r="K180" s="221" t="str">
        <f t="shared" si="2"/>
        <v>ISPARTA-Türkiye Üniversiteler Atletizm Şampiyonası</v>
      </c>
      <c r="L180" s="124" t="e">
        <f>#REF!</f>
        <v>#REF!</v>
      </c>
      <c r="M180" s="124" t="s">
        <v>346</v>
      </c>
    </row>
    <row r="181" spans="1:13" s="222" customFormat="1" ht="26.25" customHeight="1">
      <c r="A181" s="118">
        <v>512</v>
      </c>
      <c r="B181" s="177" t="s">
        <v>317</v>
      </c>
      <c r="C181" s="179" t="e">
        <f>#REF!</f>
        <v>#REF!</v>
      </c>
      <c r="D181" s="181" t="e">
        <f>#REF!</f>
        <v>#REF!</v>
      </c>
      <c r="E181" s="181" t="e">
        <f>#REF!</f>
        <v>#REF!</v>
      </c>
      <c r="F181" s="182" t="e">
        <f>#REF!</f>
        <v>#REF!</v>
      </c>
      <c r="G181" s="180" t="e">
        <f>#REF!</f>
        <v>#REF!</v>
      </c>
      <c r="H181" s="126" t="s">
        <v>314</v>
      </c>
      <c r="I181" s="220"/>
      <c r="J181" s="120" t="str">
        <f>'YARIŞMA BİLGİLERİ'!$F$21</f>
        <v>Erkekler</v>
      </c>
      <c r="K181" s="221" t="str">
        <f t="shared" si="2"/>
        <v>ISPARTA-Türkiye Üniversiteler Atletizm Şampiyonası</v>
      </c>
      <c r="L181" s="124" t="e">
        <f>#REF!</f>
        <v>#REF!</v>
      </c>
      <c r="M181" s="124" t="s">
        <v>346</v>
      </c>
    </row>
    <row r="182" spans="1:13" s="222" customFormat="1" ht="26.25" customHeight="1">
      <c r="A182" s="118">
        <v>513</v>
      </c>
      <c r="B182" s="177" t="s">
        <v>317</v>
      </c>
      <c r="C182" s="179" t="e">
        <f>#REF!</f>
        <v>#REF!</v>
      </c>
      <c r="D182" s="181" t="e">
        <f>#REF!</f>
        <v>#REF!</v>
      </c>
      <c r="E182" s="181" t="e">
        <f>#REF!</f>
        <v>#REF!</v>
      </c>
      <c r="F182" s="182" t="e">
        <f>#REF!</f>
        <v>#REF!</v>
      </c>
      <c r="G182" s="180" t="e">
        <f>#REF!</f>
        <v>#REF!</v>
      </c>
      <c r="H182" s="126" t="s">
        <v>314</v>
      </c>
      <c r="I182" s="220"/>
      <c r="J182" s="120" t="str">
        <f>'YARIŞMA BİLGİLERİ'!$F$21</f>
        <v>Erkekler</v>
      </c>
      <c r="K182" s="221" t="str">
        <f t="shared" si="2"/>
        <v>ISPARTA-Türkiye Üniversiteler Atletizm Şampiyonası</v>
      </c>
      <c r="L182" s="124" t="e">
        <f>#REF!</f>
        <v>#REF!</v>
      </c>
      <c r="M182" s="124" t="s">
        <v>346</v>
      </c>
    </row>
    <row r="183" spans="1:13" s="222" customFormat="1" ht="26.25" customHeight="1">
      <c r="A183" s="118">
        <v>514</v>
      </c>
      <c r="B183" s="177" t="s">
        <v>317</v>
      </c>
      <c r="C183" s="179" t="e">
        <f>#REF!</f>
        <v>#REF!</v>
      </c>
      <c r="D183" s="181" t="e">
        <f>#REF!</f>
        <v>#REF!</v>
      </c>
      <c r="E183" s="181" t="e">
        <f>#REF!</f>
        <v>#REF!</v>
      </c>
      <c r="F183" s="182" t="e">
        <f>#REF!</f>
        <v>#REF!</v>
      </c>
      <c r="G183" s="180" t="e">
        <f>#REF!</f>
        <v>#REF!</v>
      </c>
      <c r="H183" s="126" t="s">
        <v>314</v>
      </c>
      <c r="I183" s="220"/>
      <c r="J183" s="120" t="str">
        <f>'YARIŞMA BİLGİLERİ'!$F$21</f>
        <v>Erkekler</v>
      </c>
      <c r="K183" s="221" t="str">
        <f t="shared" si="2"/>
        <v>ISPARTA-Türkiye Üniversiteler Atletizm Şampiyonası</v>
      </c>
      <c r="L183" s="124" t="e">
        <f>#REF!</f>
        <v>#REF!</v>
      </c>
      <c r="M183" s="124" t="s">
        <v>346</v>
      </c>
    </row>
    <row r="184" spans="1:13" s="222" customFormat="1" ht="26.25" customHeight="1">
      <c r="A184" s="118">
        <v>515</v>
      </c>
      <c r="B184" s="177" t="s">
        <v>317</v>
      </c>
      <c r="C184" s="179" t="e">
        <f>#REF!</f>
        <v>#REF!</v>
      </c>
      <c r="D184" s="181" t="e">
        <f>#REF!</f>
        <v>#REF!</v>
      </c>
      <c r="E184" s="181" t="e">
        <f>#REF!</f>
        <v>#REF!</v>
      </c>
      <c r="F184" s="182" t="e">
        <f>#REF!</f>
        <v>#REF!</v>
      </c>
      <c r="G184" s="180" t="e">
        <f>#REF!</f>
        <v>#REF!</v>
      </c>
      <c r="H184" s="126" t="s">
        <v>314</v>
      </c>
      <c r="I184" s="220"/>
      <c r="J184" s="120" t="str">
        <f>'YARIŞMA BİLGİLERİ'!$F$21</f>
        <v>Erkekler</v>
      </c>
      <c r="K184" s="221" t="str">
        <f t="shared" si="2"/>
        <v>ISPARTA-Türkiye Üniversiteler Atletizm Şampiyonası</v>
      </c>
      <c r="L184" s="124" t="e">
        <f>#REF!</f>
        <v>#REF!</v>
      </c>
      <c r="M184" s="124" t="s">
        <v>346</v>
      </c>
    </row>
    <row r="185" spans="1:13" s="222" customFormat="1" ht="26.25" customHeight="1">
      <c r="A185" s="118">
        <v>516</v>
      </c>
      <c r="B185" s="177" t="s">
        <v>317</v>
      </c>
      <c r="C185" s="179" t="e">
        <f>#REF!</f>
        <v>#REF!</v>
      </c>
      <c r="D185" s="181" t="e">
        <f>#REF!</f>
        <v>#REF!</v>
      </c>
      <c r="E185" s="181" t="e">
        <f>#REF!</f>
        <v>#REF!</v>
      </c>
      <c r="F185" s="182" t="e">
        <f>#REF!</f>
        <v>#REF!</v>
      </c>
      <c r="G185" s="180" t="e">
        <f>#REF!</f>
        <v>#REF!</v>
      </c>
      <c r="H185" s="126" t="s">
        <v>314</v>
      </c>
      <c r="I185" s="220"/>
      <c r="J185" s="120" t="str">
        <f>'YARIŞMA BİLGİLERİ'!$F$21</f>
        <v>Erkekler</v>
      </c>
      <c r="K185" s="221" t="str">
        <f t="shared" si="2"/>
        <v>ISPARTA-Türkiye Üniversiteler Atletizm Şampiyonası</v>
      </c>
      <c r="L185" s="124" t="e">
        <f>#REF!</f>
        <v>#REF!</v>
      </c>
      <c r="M185" s="124" t="s">
        <v>346</v>
      </c>
    </row>
    <row r="186" spans="1:13" s="222" customFormat="1" ht="26.25" customHeight="1">
      <c r="A186" s="118">
        <v>517</v>
      </c>
      <c r="B186" s="177" t="s">
        <v>317</v>
      </c>
      <c r="C186" s="179" t="e">
        <f>#REF!</f>
        <v>#REF!</v>
      </c>
      <c r="D186" s="181" t="e">
        <f>#REF!</f>
        <v>#REF!</v>
      </c>
      <c r="E186" s="181" t="e">
        <f>#REF!</f>
        <v>#REF!</v>
      </c>
      <c r="F186" s="182" t="e">
        <f>#REF!</f>
        <v>#REF!</v>
      </c>
      <c r="G186" s="180" t="e">
        <f>#REF!</f>
        <v>#REF!</v>
      </c>
      <c r="H186" s="126" t="s">
        <v>314</v>
      </c>
      <c r="I186" s="220"/>
      <c r="J186" s="120" t="str">
        <f>'YARIŞMA BİLGİLERİ'!$F$21</f>
        <v>Erkekler</v>
      </c>
      <c r="K186" s="221" t="str">
        <f t="shared" si="2"/>
        <v>ISPARTA-Türkiye Üniversiteler Atletizm Şampiyonası</v>
      </c>
      <c r="L186" s="124" t="e">
        <f>#REF!</f>
        <v>#REF!</v>
      </c>
      <c r="M186" s="124" t="s">
        <v>346</v>
      </c>
    </row>
    <row r="187" spans="1:13" s="222" customFormat="1" ht="26.25" customHeight="1">
      <c r="A187" s="118">
        <v>518</v>
      </c>
      <c r="B187" s="177" t="s">
        <v>317</v>
      </c>
      <c r="C187" s="179" t="e">
        <f>#REF!</f>
        <v>#REF!</v>
      </c>
      <c r="D187" s="181" t="e">
        <f>#REF!</f>
        <v>#REF!</v>
      </c>
      <c r="E187" s="181" t="e">
        <f>#REF!</f>
        <v>#REF!</v>
      </c>
      <c r="F187" s="182" t="e">
        <f>#REF!</f>
        <v>#REF!</v>
      </c>
      <c r="G187" s="180" t="e">
        <f>#REF!</f>
        <v>#REF!</v>
      </c>
      <c r="H187" s="126" t="s">
        <v>314</v>
      </c>
      <c r="I187" s="220"/>
      <c r="J187" s="120" t="str">
        <f>'YARIŞMA BİLGİLERİ'!$F$21</f>
        <v>Erkekler</v>
      </c>
      <c r="K187" s="221" t="str">
        <f t="shared" si="2"/>
        <v>ISPARTA-Türkiye Üniversiteler Atletizm Şampiyonası</v>
      </c>
      <c r="L187" s="124" t="e">
        <f>#REF!</f>
        <v>#REF!</v>
      </c>
      <c r="M187" s="124" t="s">
        <v>346</v>
      </c>
    </row>
    <row r="188" spans="1:13" s="222" customFormat="1" ht="80.25" customHeight="1">
      <c r="A188" s="118">
        <v>519</v>
      </c>
      <c r="B188" s="128" t="s">
        <v>469</v>
      </c>
      <c r="C188" s="119" t="str">
        <f>'4x100m.'!C8</f>
        <v>29.06.1991
16.07.1990
22.03.1988
05.04.1987</v>
      </c>
      <c r="D188" s="123" t="str">
        <f>'4x100m.'!D8</f>
        <v>CUMALİ UMUTCAN EMEKTAŞ
ERKİN ÖZKAN
MUSTAFA GÜNEŞ
ALİ EKBER KAYAŞ</v>
      </c>
      <c r="E188" s="123" t="str">
        <f>'4x100m.'!E8</f>
        <v>ESKİŞEHİR-ANADOLU ÜNİVERSİTESİ</v>
      </c>
      <c r="F188" s="152">
        <f>'4x100m.'!F8</f>
        <v>4202</v>
      </c>
      <c r="G188" s="126">
        <f>'4x100m.'!A8</f>
        <v>1</v>
      </c>
      <c r="H188" s="126" t="s">
        <v>469</v>
      </c>
      <c r="I188" s="126"/>
      <c r="J188" s="120" t="str">
        <f>'YARIŞMA BİLGİLERİ'!$F$21</f>
        <v>Erkekler</v>
      </c>
      <c r="K188" s="123" t="str">
        <f t="shared" si="2"/>
        <v>ISPARTA-Türkiye Üniversiteler Atletizm Şampiyonası</v>
      </c>
      <c r="L188" s="124" t="str">
        <f>'4x100m.'!N$4</f>
        <v>10 Mayıs 2015 - 20.00</v>
      </c>
      <c r="M188" s="124" t="s">
        <v>346</v>
      </c>
    </row>
    <row r="189" spans="1:13" s="222" customFormat="1" ht="80.25" customHeight="1">
      <c r="A189" s="118">
        <v>520</v>
      </c>
      <c r="B189" s="128" t="s">
        <v>469</v>
      </c>
      <c r="C189" s="119" t="str">
        <f>'4x100m.'!C9</f>
        <v>1.2.1993
13.11.1991
10.7.1989
27.4.1992</v>
      </c>
      <c r="D189" s="123" t="str">
        <f>'4x100m.'!D9</f>
        <v>VAHAP DEMİREL
EDATOMOLA PSALM LEBI
OLUWATOSIN AYADEJI OGEDENGB
YİĞİTCAN HEKİMOĞLU</v>
      </c>
      <c r="E189" s="123" t="str">
        <f>'4x100m.'!E9</f>
        <v>KKTC-YAKIN DOĞU ÜNİVERSİTESİ</v>
      </c>
      <c r="F189" s="152">
        <f>'4x100m.'!F9</f>
        <v>4301</v>
      </c>
      <c r="G189" s="126">
        <f>'4x100m.'!A9</f>
        <v>2</v>
      </c>
      <c r="H189" s="126" t="s">
        <v>469</v>
      </c>
      <c r="I189" s="126"/>
      <c r="J189" s="120" t="str">
        <f>'YARIŞMA BİLGİLERİ'!$F$21</f>
        <v>Erkekler</v>
      </c>
      <c r="K189" s="123" t="str">
        <f t="shared" si="2"/>
        <v>ISPARTA-Türkiye Üniversiteler Atletizm Şampiyonası</v>
      </c>
      <c r="L189" s="124" t="str">
        <f>'4x100m.'!N$4</f>
        <v>10 Mayıs 2015 - 20.00</v>
      </c>
      <c r="M189" s="124" t="s">
        <v>346</v>
      </c>
    </row>
    <row r="190" spans="1:13" s="222" customFormat="1" ht="80.25" customHeight="1">
      <c r="A190" s="118">
        <v>521</v>
      </c>
      <c r="B190" s="128" t="s">
        <v>469</v>
      </c>
      <c r="C190" s="119" t="str">
        <f>'4x100m.'!C10</f>
        <v>-</v>
      </c>
      <c r="D190" s="123" t="str">
        <f>'4x100m.'!D10</f>
        <v>SERKAN ŞİMŞEK
BAYRAM ÖZTAŞ
ALPER YÜKSEL
RAMİL GULİYEV</v>
      </c>
      <c r="E190" s="123" t="str">
        <f>'4x100m.'!E10</f>
        <v>KÜTAHYA-DUMLUPINAR ÜNİVERSİTESİ</v>
      </c>
      <c r="F190" s="152">
        <f>'4x100m.'!F10</f>
        <v>4319</v>
      </c>
      <c r="G190" s="126">
        <f>'4x100m.'!A10</f>
        <v>3</v>
      </c>
      <c r="H190" s="126" t="s">
        <v>469</v>
      </c>
      <c r="I190" s="126"/>
      <c r="J190" s="120" t="str">
        <f>'YARIŞMA BİLGİLERİ'!$F$21</f>
        <v>Erkekler</v>
      </c>
      <c r="K190" s="123" t="str">
        <f t="shared" si="2"/>
        <v>ISPARTA-Türkiye Üniversiteler Atletizm Şampiyonası</v>
      </c>
      <c r="L190" s="124" t="str">
        <f>'4x100m.'!N$4</f>
        <v>10 Mayıs 2015 - 20.00</v>
      </c>
      <c r="M190" s="124" t="s">
        <v>346</v>
      </c>
    </row>
    <row r="191" spans="1:13" s="222" customFormat="1" ht="80.25" customHeight="1">
      <c r="A191" s="118">
        <v>522</v>
      </c>
      <c r="B191" s="128" t="s">
        <v>469</v>
      </c>
      <c r="C191" s="119" t="str">
        <f>'4x100m.'!C11</f>
        <v>8.5.1993
1.1.1997
13.6.1987
8.5.1993</v>
      </c>
      <c r="D191" s="123" t="str">
        <f>'4x100m.'!D11</f>
        <v>CAN YILDIRIM
ŞEHMUS YİĞİTALP
HAŞİM YILMAZ
BUĞRAHAN KOCABEYOĞLU</v>
      </c>
      <c r="E191" s="123" t="str">
        <f>'4x100m.'!E11</f>
        <v>AYDIN-ADNAN MENDERES ÜNİVERSİTESİ</v>
      </c>
      <c r="F191" s="152">
        <f>'4x100m.'!F11</f>
        <v>4437</v>
      </c>
      <c r="G191" s="126">
        <f>'4x100m.'!A11</f>
        <v>4</v>
      </c>
      <c r="H191" s="126" t="s">
        <v>469</v>
      </c>
      <c r="I191" s="126"/>
      <c r="J191" s="120" t="str">
        <f>'YARIŞMA BİLGİLERİ'!$F$21</f>
        <v>Erkekler</v>
      </c>
      <c r="K191" s="123" t="str">
        <f t="shared" si="2"/>
        <v>ISPARTA-Türkiye Üniversiteler Atletizm Şampiyonası</v>
      </c>
      <c r="L191" s="124" t="str">
        <f>'4x100m.'!N$4</f>
        <v>10 Mayıs 2015 - 20.00</v>
      </c>
      <c r="M191" s="124" t="s">
        <v>346</v>
      </c>
    </row>
    <row r="192" spans="1:13" s="222" customFormat="1" ht="80.25" customHeight="1">
      <c r="A192" s="118">
        <v>523</v>
      </c>
      <c r="B192" s="128" t="s">
        <v>469</v>
      </c>
      <c r="C192" s="119" t="str">
        <f>'4x100m.'!C12</f>
        <v>15.3.1995
5.1.1987
18.10.1990
12.4.1996</v>
      </c>
      <c r="D192" s="123" t="str">
        <f>'4x100m.'!D12</f>
        <v>FATİH KOCA
ABDÜLKADİR GÖĞALP
MİKAİL YALÇIN
HASAN FURKAN CAN</v>
      </c>
      <c r="E192" s="123" t="str">
        <f>'4x100m.'!E12</f>
        <v>İSTANBUL-MARMARA ÜNİVERSİTESİ</v>
      </c>
      <c r="F192" s="152">
        <f>'4x100m.'!F12</f>
        <v>4440</v>
      </c>
      <c r="G192" s="126">
        <f>'4x100m.'!A12</f>
        <v>5</v>
      </c>
      <c r="H192" s="126" t="s">
        <v>469</v>
      </c>
      <c r="I192" s="126"/>
      <c r="J192" s="120" t="str">
        <f>'YARIŞMA BİLGİLERİ'!$F$21</f>
        <v>Erkekler</v>
      </c>
      <c r="K192" s="123" t="str">
        <f t="shared" si="2"/>
        <v>ISPARTA-Türkiye Üniversiteler Atletizm Şampiyonası</v>
      </c>
      <c r="L192" s="124" t="str">
        <f>'4x100m.'!N$4</f>
        <v>10 Mayıs 2015 - 20.00</v>
      </c>
      <c r="M192" s="124" t="s">
        <v>346</v>
      </c>
    </row>
    <row r="193" spans="1:13" s="222" customFormat="1" ht="80.25" customHeight="1">
      <c r="A193" s="118">
        <v>524</v>
      </c>
      <c r="B193" s="128" t="s">
        <v>469</v>
      </c>
      <c r="C193" s="119" t="str">
        <f>'4x100m.'!C13</f>
        <v>13.02.1991
27.11.1994
03.04.1994
06.021996</v>
      </c>
      <c r="D193" s="123" t="str">
        <f>'4x100m.'!D13</f>
        <v>BORA KARADANA
HÜSEYİN BABAYİĞİT
KÜRŞAT DAĞDELEN
İLKER UZER</v>
      </c>
      <c r="E193" s="123" t="str">
        <f>'4x100m.'!E13</f>
        <v>İZMİR- EGE ÜNİVERSİTESİ</v>
      </c>
      <c r="F193" s="152">
        <f>'4x100m.'!F13</f>
        <v>4479</v>
      </c>
      <c r="G193" s="126">
        <f>'4x100m.'!A13</f>
        <v>6</v>
      </c>
      <c r="H193" s="126" t="s">
        <v>469</v>
      </c>
      <c r="I193" s="126"/>
      <c r="J193" s="120" t="str">
        <f>'YARIŞMA BİLGİLERİ'!$F$21</f>
        <v>Erkekler</v>
      </c>
      <c r="K193" s="123" t="str">
        <f t="shared" si="2"/>
        <v>ISPARTA-Türkiye Üniversiteler Atletizm Şampiyonası</v>
      </c>
      <c r="L193" s="124" t="str">
        <f>'4x100m.'!N$4</f>
        <v>10 Mayıs 2015 - 20.00</v>
      </c>
      <c r="M193" s="124" t="s">
        <v>346</v>
      </c>
    </row>
    <row r="194" spans="1:13" s="222" customFormat="1" ht="80.25" customHeight="1">
      <c r="A194" s="118">
        <v>525</v>
      </c>
      <c r="B194" s="128" t="s">
        <v>469</v>
      </c>
      <c r="C194" s="119" t="e">
        <f>'4x100m.'!#REF!</f>
        <v>#REF!</v>
      </c>
      <c r="D194" s="123" t="e">
        <f>'4x100m.'!#REF!</f>
        <v>#REF!</v>
      </c>
      <c r="E194" s="123" t="e">
        <f>'4x100m.'!#REF!</f>
        <v>#REF!</v>
      </c>
      <c r="F194" s="152" t="e">
        <f>'4x100m.'!#REF!</f>
        <v>#REF!</v>
      </c>
      <c r="G194" s="126" t="e">
        <f>'4x100m.'!#REF!</f>
        <v>#REF!</v>
      </c>
      <c r="H194" s="126" t="s">
        <v>469</v>
      </c>
      <c r="I194" s="126"/>
      <c r="J194" s="120" t="str">
        <f>'YARIŞMA BİLGİLERİ'!$F$21</f>
        <v>Erkekler</v>
      </c>
      <c r="K194" s="123" t="str">
        <f t="shared" si="2"/>
        <v>ISPARTA-Türkiye Üniversiteler Atletizm Şampiyonası</v>
      </c>
      <c r="L194" s="124" t="str">
        <f>'4x100m.'!N$4</f>
        <v>10 Mayıs 2015 - 20.00</v>
      </c>
      <c r="M194" s="124" t="s">
        <v>346</v>
      </c>
    </row>
    <row r="195" spans="1:13" s="222" customFormat="1" ht="80.25" customHeight="1">
      <c r="A195" s="118">
        <v>526</v>
      </c>
      <c r="B195" s="128" t="s">
        <v>469</v>
      </c>
      <c r="C195" s="119" t="e">
        <f>'4x100m.'!#REF!</f>
        <v>#REF!</v>
      </c>
      <c r="D195" s="123" t="e">
        <f>'4x100m.'!#REF!</f>
        <v>#REF!</v>
      </c>
      <c r="E195" s="123" t="e">
        <f>'4x100m.'!#REF!</f>
        <v>#REF!</v>
      </c>
      <c r="F195" s="152" t="e">
        <f>'4x100m.'!#REF!</f>
        <v>#REF!</v>
      </c>
      <c r="G195" s="126" t="e">
        <f>'4x100m.'!#REF!</f>
        <v>#REF!</v>
      </c>
      <c r="H195" s="126" t="s">
        <v>469</v>
      </c>
      <c r="I195" s="126"/>
      <c r="J195" s="120" t="str">
        <f>'YARIŞMA BİLGİLERİ'!$F$21</f>
        <v>Erkekler</v>
      </c>
      <c r="K195" s="123" t="str">
        <f t="shared" ref="K195:K258" si="3">CONCATENATE(K$1,"-",A$1)</f>
        <v>ISPARTA-Türkiye Üniversiteler Atletizm Şampiyonası</v>
      </c>
      <c r="L195" s="124" t="str">
        <f>'4x100m.'!N$4</f>
        <v>10 Mayıs 2015 - 20.00</v>
      </c>
      <c r="M195" s="124" t="s">
        <v>346</v>
      </c>
    </row>
    <row r="196" spans="1:13" s="222" customFormat="1" ht="80.25" customHeight="1">
      <c r="A196" s="118">
        <v>527</v>
      </c>
      <c r="B196" s="128" t="s">
        <v>469</v>
      </c>
      <c r="C196" s="119" t="str">
        <f>'4x100m.'!C14</f>
        <v>20.5.1993
18.7.1993
12.2.1993
10.6.1992</v>
      </c>
      <c r="D196" s="123" t="str">
        <f>'4x100m.'!D14</f>
        <v>İSMAİL ÖZ ÖZDEMİR
ORHUN EKSİN
ARDA AKDEMİR
ARİF ÇAKIR</v>
      </c>
      <c r="E196" s="123" t="str">
        <f>'4x100m.'!E14</f>
        <v>İSTANBUL-BOĞAZİÇİ ÜNİVERSİTESİ</v>
      </c>
      <c r="F196" s="152">
        <f>'4x100m.'!F14</f>
        <v>4553</v>
      </c>
      <c r="G196" s="126">
        <f>'4x100m.'!A14</f>
        <v>7</v>
      </c>
      <c r="H196" s="126" t="s">
        <v>469</v>
      </c>
      <c r="I196" s="126"/>
      <c r="J196" s="120" t="str">
        <f>'YARIŞMA BİLGİLERİ'!$F$21</f>
        <v>Erkekler</v>
      </c>
      <c r="K196" s="123" t="str">
        <f t="shared" si="3"/>
        <v>ISPARTA-Türkiye Üniversiteler Atletizm Şampiyonası</v>
      </c>
      <c r="L196" s="124" t="str">
        <f>'4x100m.'!N$4</f>
        <v>10 Mayıs 2015 - 20.00</v>
      </c>
      <c r="M196" s="124" t="s">
        <v>346</v>
      </c>
    </row>
    <row r="197" spans="1:13" s="222" customFormat="1" ht="80.25" customHeight="1">
      <c r="A197" s="118">
        <v>528</v>
      </c>
      <c r="B197" s="128" t="s">
        <v>469</v>
      </c>
      <c r="C197" s="119" t="str">
        <f>'4x100m.'!C15</f>
        <v>20.7.1989
29.10.1990
5.8.1991
22.11.1991</v>
      </c>
      <c r="D197" s="123" t="str">
        <f>'4x100m.'!D15</f>
        <v>HÜSEYİN TOPRAK
HÜSEYİN ŞAŞ
YAKUP ÇARPANALI
METİN KILINÇ</v>
      </c>
      <c r="E197" s="123" t="str">
        <f>'4x100m.'!E15</f>
        <v>NİĞDE-NİĞDE ÜNİVERSİTESİ</v>
      </c>
      <c r="F197" s="152">
        <f>'4x100m.'!F15</f>
        <v>4627</v>
      </c>
      <c r="G197" s="126">
        <f>'4x100m.'!A15</f>
        <v>8</v>
      </c>
      <c r="H197" s="126" t="s">
        <v>469</v>
      </c>
      <c r="I197" s="126"/>
      <c r="J197" s="120" t="str">
        <f>'YARIŞMA BİLGİLERİ'!$F$21</f>
        <v>Erkekler</v>
      </c>
      <c r="K197" s="123" t="str">
        <f t="shared" si="3"/>
        <v>ISPARTA-Türkiye Üniversiteler Atletizm Şampiyonası</v>
      </c>
      <c r="L197" s="124" t="str">
        <f>'4x100m.'!N$4</f>
        <v>10 Mayıs 2015 - 20.00</v>
      </c>
      <c r="M197" s="124" t="s">
        <v>346</v>
      </c>
    </row>
    <row r="198" spans="1:13" s="222" customFormat="1" ht="80.25" customHeight="1">
      <c r="A198" s="118">
        <v>529</v>
      </c>
      <c r="B198" s="128" t="s">
        <v>469</v>
      </c>
      <c r="C198" s="119" t="str">
        <f>'4x100m.'!C16</f>
        <v>21.03.1995
12.08.1995
05.12.1991
15.07.1991</v>
      </c>
      <c r="D198" s="123" t="str">
        <f>'4x100m.'!D16</f>
        <v>MERİÇ AKPINAR
DENİZ EKSİN
BERKAN DİNAR
OĞUZHAN DÜNDAR</v>
      </c>
      <c r="E198" s="123" t="str">
        <f>'4x100m.'!E16</f>
        <v>İSTANBUL-İSTANBUL TEKNİK ÜNİVERSİTESİ</v>
      </c>
      <c r="F198" s="152">
        <f>'4x100m.'!F16</f>
        <v>4647</v>
      </c>
      <c r="G198" s="126">
        <f>'4x100m.'!A16</f>
        <v>9</v>
      </c>
      <c r="H198" s="126" t="s">
        <v>469</v>
      </c>
      <c r="I198" s="126"/>
      <c r="J198" s="120" t="str">
        <f>'YARIŞMA BİLGİLERİ'!$F$21</f>
        <v>Erkekler</v>
      </c>
      <c r="K198" s="123" t="str">
        <f t="shared" si="3"/>
        <v>ISPARTA-Türkiye Üniversiteler Atletizm Şampiyonası</v>
      </c>
      <c r="L198" s="124" t="str">
        <f>'4x100m.'!N$4</f>
        <v>10 Mayıs 2015 - 20.00</v>
      </c>
      <c r="M198" s="124" t="s">
        <v>346</v>
      </c>
    </row>
    <row r="199" spans="1:13" s="222" customFormat="1" ht="80.25" customHeight="1">
      <c r="A199" s="118">
        <v>530</v>
      </c>
      <c r="B199" s="128" t="s">
        <v>469</v>
      </c>
      <c r="C199" s="119" t="str">
        <f>'4x100m.'!C17</f>
        <v>29.4.1994
9.8.1989
15.11.1988
20.5.1992</v>
      </c>
      <c r="D199" s="123" t="str">
        <f>'4x100m.'!D17</f>
        <v>UĞUR KARAÇAY
C.COŞKU OĞUŞ
Y.EMRE USLUCA
İSMET KOÇAK</v>
      </c>
      <c r="E199" s="123" t="str">
        <f>'4x100m.'!E17</f>
        <v>ANKARA-GAZİ ÜNİVERSİTESİ</v>
      </c>
      <c r="F199" s="152">
        <f>'4x100m.'!F17</f>
        <v>4657</v>
      </c>
      <c r="G199" s="126">
        <f>'4x100m.'!A17</f>
        <v>10</v>
      </c>
      <c r="H199" s="126" t="s">
        <v>469</v>
      </c>
      <c r="I199" s="126"/>
      <c r="J199" s="120" t="str">
        <f>'YARIŞMA BİLGİLERİ'!$F$21</f>
        <v>Erkekler</v>
      </c>
      <c r="K199" s="123" t="str">
        <f t="shared" si="3"/>
        <v>ISPARTA-Türkiye Üniversiteler Atletizm Şampiyonası</v>
      </c>
      <c r="L199" s="124" t="str">
        <f>'4x100m.'!N$4</f>
        <v>10 Mayıs 2015 - 20.00</v>
      </c>
      <c r="M199" s="124" t="s">
        <v>346</v>
      </c>
    </row>
    <row r="200" spans="1:13" s="222" customFormat="1" ht="80.25" customHeight="1">
      <c r="A200" s="118">
        <v>531</v>
      </c>
      <c r="B200" s="128" t="s">
        <v>469</v>
      </c>
      <c r="C200" s="119" t="str">
        <f>'4x100m.'!C18</f>
        <v>20.4.1994
13.9.1996
1.6.1996
17.2.1990</v>
      </c>
      <c r="D200" s="123" t="str">
        <f>'4x100m.'!D18</f>
        <v>HASAN TÜRKDAĞLI
EREN DEMİR
NURİ SEZER
SÜLEYMAN ULUTAŞ</v>
      </c>
      <c r="E200" s="123" t="str">
        <f>'4x100m.'!E18</f>
        <v>TOKAT-GAZİOSMANPAŞA ÜNİVERSİTESİ</v>
      </c>
      <c r="F200" s="152">
        <f>'4x100m.'!F18</f>
        <v>4691</v>
      </c>
      <c r="G200" s="126">
        <f>'4x100m.'!A18</f>
        <v>11</v>
      </c>
      <c r="H200" s="126" t="s">
        <v>469</v>
      </c>
      <c r="I200" s="126"/>
      <c r="J200" s="120" t="str">
        <f>'YARIŞMA BİLGİLERİ'!$F$21</f>
        <v>Erkekler</v>
      </c>
      <c r="K200" s="123" t="str">
        <f t="shared" si="3"/>
        <v>ISPARTA-Türkiye Üniversiteler Atletizm Şampiyonası</v>
      </c>
      <c r="L200" s="124" t="str">
        <f>'4x100m.'!N$4</f>
        <v>10 Mayıs 2015 - 20.00</v>
      </c>
      <c r="M200" s="124" t="s">
        <v>346</v>
      </c>
    </row>
    <row r="201" spans="1:13" s="222" customFormat="1" ht="80.25" customHeight="1">
      <c r="A201" s="118">
        <v>532</v>
      </c>
      <c r="B201" s="128" t="s">
        <v>469</v>
      </c>
      <c r="C201" s="119" t="str">
        <f>'4x100m.'!C19</f>
        <v>-</v>
      </c>
      <c r="D201" s="123" t="str">
        <f>'4x100m.'!D19</f>
        <v>NİMET ŞEN
FEYYAZ BARAN
ÇAĞDAŞ UÇAR
ÖMER SUAT ELDEM</v>
      </c>
      <c r="E201" s="123" t="str">
        <f>'4x100m.'!E19</f>
        <v>KARAMAN-KARAMANOĞLU MEHMETBEY ÜNİVERSİTESİ</v>
      </c>
      <c r="F201" s="152">
        <f>'4x100m.'!F19</f>
        <v>4716</v>
      </c>
      <c r="G201" s="126">
        <f>'4x100m.'!A19</f>
        <v>12</v>
      </c>
      <c r="H201" s="126" t="s">
        <v>469</v>
      </c>
      <c r="I201" s="126"/>
      <c r="J201" s="120" t="str">
        <f>'YARIŞMA BİLGİLERİ'!$F$21</f>
        <v>Erkekler</v>
      </c>
      <c r="K201" s="123" t="str">
        <f t="shared" si="3"/>
        <v>ISPARTA-Türkiye Üniversiteler Atletizm Şampiyonası</v>
      </c>
      <c r="L201" s="124" t="str">
        <f>'4x100m.'!N$4</f>
        <v>10 Mayıs 2015 - 20.00</v>
      </c>
      <c r="M201" s="124" t="s">
        <v>346</v>
      </c>
    </row>
    <row r="202" spans="1:13" s="222" customFormat="1" ht="80.25" customHeight="1">
      <c r="A202" s="118">
        <v>533</v>
      </c>
      <c r="B202" s="128" t="s">
        <v>469</v>
      </c>
      <c r="C202" s="119" t="str">
        <f>'4x100m.'!C20</f>
        <v>12.3.1989
9.12.1993
14.4.1991
6.11.1995</v>
      </c>
      <c r="D202" s="123" t="str">
        <f>'4x100m.'!D20</f>
        <v>NAZMİ CEM AKKUŞ
MUSTAFA MUTLU
F.OĞUZHAN DEMİRKAN
EVRİM ALDEMİR</v>
      </c>
      <c r="E202" s="123" t="str">
        <f>'4x100m.'!E20</f>
        <v>ANKARA-HACETTEPE ÜNİVERSİTESİ</v>
      </c>
      <c r="F202" s="152">
        <f>'4x100m.'!F20</f>
        <v>4750</v>
      </c>
      <c r="G202" s="126">
        <f>'4x100m.'!A20</f>
        <v>13</v>
      </c>
      <c r="H202" s="126" t="s">
        <v>469</v>
      </c>
      <c r="I202" s="126"/>
      <c r="J202" s="120" t="str">
        <f>'YARIŞMA BİLGİLERİ'!$F$21</f>
        <v>Erkekler</v>
      </c>
      <c r="K202" s="123" t="str">
        <f t="shared" si="3"/>
        <v>ISPARTA-Türkiye Üniversiteler Atletizm Şampiyonası</v>
      </c>
      <c r="L202" s="124" t="str">
        <f>'4x100m.'!N$4</f>
        <v>10 Mayıs 2015 - 20.00</v>
      </c>
      <c r="M202" s="124" t="s">
        <v>346</v>
      </c>
    </row>
    <row r="203" spans="1:13" s="222" customFormat="1" ht="80.25" customHeight="1">
      <c r="A203" s="118">
        <v>534</v>
      </c>
      <c r="B203" s="128" t="s">
        <v>469</v>
      </c>
      <c r="C203" s="119" t="str">
        <f>'4x100m.'!C21</f>
        <v>26.2.1992
30.8.1995
17.12.1994
26.6.1992</v>
      </c>
      <c r="D203" s="123" t="str">
        <f>'4x100m.'!D21</f>
        <v>HALİL YILMAZ
ARMAĞAN ÇOBAN
ÖZGÜR ARSLAN
SABRİ YILMAZ</v>
      </c>
      <c r="E203" s="123" t="str">
        <f>'4x100m.'!E21</f>
        <v>BURDUR-MEHMET AKİF ERSOY ÜNİVERSİTESİ</v>
      </c>
      <c r="F203" s="152">
        <f>'4x100m.'!F21</f>
        <v>4791</v>
      </c>
      <c r="G203" s="126">
        <f>'4x100m.'!A21</f>
        <v>14</v>
      </c>
      <c r="H203" s="126" t="s">
        <v>469</v>
      </c>
      <c r="I203" s="126"/>
      <c r="J203" s="120" t="str">
        <f>'YARIŞMA BİLGİLERİ'!$F$21</f>
        <v>Erkekler</v>
      </c>
      <c r="K203" s="123" t="str">
        <f t="shared" si="3"/>
        <v>ISPARTA-Türkiye Üniversiteler Atletizm Şampiyonası</v>
      </c>
      <c r="L203" s="124" t="str">
        <f>'4x100m.'!N$4</f>
        <v>10 Mayıs 2015 - 20.00</v>
      </c>
      <c r="M203" s="124" t="s">
        <v>346</v>
      </c>
    </row>
    <row r="204" spans="1:13" s="222" customFormat="1" ht="80.25" customHeight="1">
      <c r="A204" s="118">
        <v>535</v>
      </c>
      <c r="B204" s="128" t="s">
        <v>469</v>
      </c>
      <c r="C204" s="119" t="e">
        <f>'4x100m.'!#REF!</f>
        <v>#REF!</v>
      </c>
      <c r="D204" s="123" t="e">
        <f>'4x100m.'!#REF!</f>
        <v>#REF!</v>
      </c>
      <c r="E204" s="123" t="e">
        <f>'4x100m.'!#REF!</f>
        <v>#REF!</v>
      </c>
      <c r="F204" s="152" t="e">
        <f>'4x100m.'!#REF!</f>
        <v>#REF!</v>
      </c>
      <c r="G204" s="126" t="e">
        <f>'4x100m.'!#REF!</f>
        <v>#REF!</v>
      </c>
      <c r="H204" s="126" t="s">
        <v>469</v>
      </c>
      <c r="I204" s="126"/>
      <c r="J204" s="120" t="str">
        <f>'YARIŞMA BİLGİLERİ'!$F$21</f>
        <v>Erkekler</v>
      </c>
      <c r="K204" s="123" t="str">
        <f t="shared" si="3"/>
        <v>ISPARTA-Türkiye Üniversiteler Atletizm Şampiyonası</v>
      </c>
      <c r="L204" s="124" t="str">
        <f>'4x100m.'!N$4</f>
        <v>10 Mayıs 2015 - 20.00</v>
      </c>
      <c r="M204" s="124" t="s">
        <v>346</v>
      </c>
    </row>
    <row r="205" spans="1:13" s="222" customFormat="1" ht="80.25" customHeight="1">
      <c r="A205" s="118">
        <v>536</v>
      </c>
      <c r="B205" s="128" t="s">
        <v>469</v>
      </c>
      <c r="C205" s="119" t="e">
        <f>'4x100m.'!#REF!</f>
        <v>#REF!</v>
      </c>
      <c r="D205" s="123" t="e">
        <f>'4x100m.'!#REF!</f>
        <v>#REF!</v>
      </c>
      <c r="E205" s="123" t="e">
        <f>'4x100m.'!#REF!</f>
        <v>#REF!</v>
      </c>
      <c r="F205" s="152" t="e">
        <f>'4x100m.'!#REF!</f>
        <v>#REF!</v>
      </c>
      <c r="G205" s="126" t="e">
        <f>'4x100m.'!#REF!</f>
        <v>#REF!</v>
      </c>
      <c r="H205" s="126" t="s">
        <v>469</v>
      </c>
      <c r="I205" s="126"/>
      <c r="J205" s="120" t="str">
        <f>'YARIŞMA BİLGİLERİ'!$F$21</f>
        <v>Erkekler</v>
      </c>
      <c r="K205" s="123" t="str">
        <f t="shared" si="3"/>
        <v>ISPARTA-Türkiye Üniversiteler Atletizm Şampiyonası</v>
      </c>
      <c r="L205" s="124" t="str">
        <f>'4x100m.'!N$4</f>
        <v>10 Mayıs 2015 - 20.00</v>
      </c>
      <c r="M205" s="124" t="s">
        <v>346</v>
      </c>
    </row>
    <row r="206" spans="1:13" s="222" customFormat="1" ht="28.5" customHeight="1">
      <c r="A206" s="118">
        <v>537</v>
      </c>
      <c r="B206" s="177" t="s">
        <v>473</v>
      </c>
      <c r="C206" s="179" t="e">
        <f>#REF!</f>
        <v>#REF!</v>
      </c>
      <c r="D206" s="181" t="e">
        <f>#REF!</f>
        <v>#REF!</v>
      </c>
      <c r="E206" s="181" t="e">
        <f>#REF!</f>
        <v>#REF!</v>
      </c>
      <c r="F206" s="183" t="e">
        <f>#REF!</f>
        <v>#REF!</v>
      </c>
      <c r="G206" s="180" t="e">
        <f>#REF!</f>
        <v>#REF!</v>
      </c>
      <c r="H206" s="126" t="s">
        <v>355</v>
      </c>
      <c r="I206" s="220"/>
      <c r="J206" s="120" t="str">
        <f>'YARIŞMA BİLGİLERİ'!$F$21</f>
        <v>Erkekler</v>
      </c>
      <c r="K206" s="221" t="str">
        <f t="shared" si="3"/>
        <v>ISPARTA-Türkiye Üniversiteler Atletizm Şampiyonası</v>
      </c>
      <c r="L206" s="124" t="e">
        <f>#REF!</f>
        <v>#REF!</v>
      </c>
      <c r="M206" s="124" t="s">
        <v>346</v>
      </c>
    </row>
    <row r="207" spans="1:13" s="222" customFormat="1" ht="28.5" customHeight="1">
      <c r="A207" s="118">
        <v>538</v>
      </c>
      <c r="B207" s="177" t="s">
        <v>473</v>
      </c>
      <c r="C207" s="179" t="e">
        <f>#REF!</f>
        <v>#REF!</v>
      </c>
      <c r="D207" s="181" t="e">
        <f>#REF!</f>
        <v>#REF!</v>
      </c>
      <c r="E207" s="181" t="e">
        <f>#REF!</f>
        <v>#REF!</v>
      </c>
      <c r="F207" s="183" t="e">
        <f>#REF!</f>
        <v>#REF!</v>
      </c>
      <c r="G207" s="180" t="e">
        <f>#REF!</f>
        <v>#REF!</v>
      </c>
      <c r="H207" s="126" t="s">
        <v>355</v>
      </c>
      <c r="I207" s="220"/>
      <c r="J207" s="120" t="str">
        <f>'YARIŞMA BİLGİLERİ'!$F$21</f>
        <v>Erkekler</v>
      </c>
      <c r="K207" s="221" t="str">
        <f t="shared" si="3"/>
        <v>ISPARTA-Türkiye Üniversiteler Atletizm Şampiyonası</v>
      </c>
      <c r="L207" s="124" t="e">
        <f>#REF!</f>
        <v>#REF!</v>
      </c>
      <c r="M207" s="124" t="s">
        <v>346</v>
      </c>
    </row>
    <row r="208" spans="1:13" s="222" customFormat="1" ht="28.5" customHeight="1">
      <c r="A208" s="118">
        <v>539</v>
      </c>
      <c r="B208" s="177" t="s">
        <v>473</v>
      </c>
      <c r="C208" s="179" t="e">
        <f>#REF!</f>
        <v>#REF!</v>
      </c>
      <c r="D208" s="181" t="e">
        <f>#REF!</f>
        <v>#REF!</v>
      </c>
      <c r="E208" s="181" t="e">
        <f>#REF!</f>
        <v>#REF!</v>
      </c>
      <c r="F208" s="183" t="e">
        <f>#REF!</f>
        <v>#REF!</v>
      </c>
      <c r="G208" s="180" t="e">
        <f>#REF!</f>
        <v>#REF!</v>
      </c>
      <c r="H208" s="126" t="s">
        <v>355</v>
      </c>
      <c r="I208" s="220"/>
      <c r="J208" s="120" t="str">
        <f>'YARIŞMA BİLGİLERİ'!$F$21</f>
        <v>Erkekler</v>
      </c>
      <c r="K208" s="221" t="str">
        <f t="shared" si="3"/>
        <v>ISPARTA-Türkiye Üniversiteler Atletizm Şampiyonası</v>
      </c>
      <c r="L208" s="124" t="e">
        <f>#REF!</f>
        <v>#REF!</v>
      </c>
      <c r="M208" s="124" t="s">
        <v>346</v>
      </c>
    </row>
    <row r="209" spans="1:13" s="222" customFormat="1" ht="28.5" customHeight="1">
      <c r="A209" s="118">
        <v>540</v>
      </c>
      <c r="B209" s="177" t="s">
        <v>473</v>
      </c>
      <c r="C209" s="179" t="e">
        <f>#REF!</f>
        <v>#REF!</v>
      </c>
      <c r="D209" s="181" t="e">
        <f>#REF!</f>
        <v>#REF!</v>
      </c>
      <c r="E209" s="181" t="e">
        <f>#REF!</f>
        <v>#REF!</v>
      </c>
      <c r="F209" s="183" t="e">
        <f>#REF!</f>
        <v>#REF!</v>
      </c>
      <c r="G209" s="180" t="e">
        <f>#REF!</f>
        <v>#REF!</v>
      </c>
      <c r="H209" s="126" t="s">
        <v>355</v>
      </c>
      <c r="I209" s="220"/>
      <c r="J209" s="120" t="str">
        <f>'YARIŞMA BİLGİLERİ'!$F$21</f>
        <v>Erkekler</v>
      </c>
      <c r="K209" s="221" t="str">
        <f t="shared" si="3"/>
        <v>ISPARTA-Türkiye Üniversiteler Atletizm Şampiyonası</v>
      </c>
      <c r="L209" s="124" t="e">
        <f>#REF!</f>
        <v>#REF!</v>
      </c>
      <c r="M209" s="124" t="s">
        <v>346</v>
      </c>
    </row>
    <row r="210" spans="1:13" s="222" customFormat="1" ht="28.5" customHeight="1">
      <c r="A210" s="118">
        <v>541</v>
      </c>
      <c r="B210" s="177" t="s">
        <v>473</v>
      </c>
      <c r="C210" s="179" t="e">
        <f>#REF!</f>
        <v>#REF!</v>
      </c>
      <c r="D210" s="181" t="e">
        <f>#REF!</f>
        <v>#REF!</v>
      </c>
      <c r="E210" s="181" t="e">
        <f>#REF!</f>
        <v>#REF!</v>
      </c>
      <c r="F210" s="183" t="e">
        <f>#REF!</f>
        <v>#REF!</v>
      </c>
      <c r="G210" s="180" t="e">
        <f>#REF!</f>
        <v>#REF!</v>
      </c>
      <c r="H210" s="126" t="s">
        <v>355</v>
      </c>
      <c r="I210" s="220"/>
      <c r="J210" s="120" t="str">
        <f>'YARIŞMA BİLGİLERİ'!$F$21</f>
        <v>Erkekler</v>
      </c>
      <c r="K210" s="221" t="str">
        <f t="shared" si="3"/>
        <v>ISPARTA-Türkiye Üniversiteler Atletizm Şampiyonası</v>
      </c>
      <c r="L210" s="124" t="e">
        <f>#REF!</f>
        <v>#REF!</v>
      </c>
      <c r="M210" s="124" t="s">
        <v>346</v>
      </c>
    </row>
    <row r="211" spans="1:13" s="222" customFormat="1" ht="28.5" customHeight="1">
      <c r="A211" s="118">
        <v>542</v>
      </c>
      <c r="B211" s="177" t="s">
        <v>473</v>
      </c>
      <c r="C211" s="179" t="e">
        <f>#REF!</f>
        <v>#REF!</v>
      </c>
      <c r="D211" s="181" t="e">
        <f>#REF!</f>
        <v>#REF!</v>
      </c>
      <c r="E211" s="181" t="e">
        <f>#REF!</f>
        <v>#REF!</v>
      </c>
      <c r="F211" s="183" t="e">
        <f>#REF!</f>
        <v>#REF!</v>
      </c>
      <c r="G211" s="180" t="e">
        <f>#REF!</f>
        <v>#REF!</v>
      </c>
      <c r="H211" s="126" t="s">
        <v>355</v>
      </c>
      <c r="I211" s="220"/>
      <c r="J211" s="120" t="str">
        <f>'YARIŞMA BİLGİLERİ'!$F$21</f>
        <v>Erkekler</v>
      </c>
      <c r="K211" s="221" t="str">
        <f t="shared" si="3"/>
        <v>ISPARTA-Türkiye Üniversiteler Atletizm Şampiyonası</v>
      </c>
      <c r="L211" s="124" t="e">
        <f>#REF!</f>
        <v>#REF!</v>
      </c>
      <c r="M211" s="124" t="s">
        <v>346</v>
      </c>
    </row>
    <row r="212" spans="1:13" s="222" customFormat="1" ht="28.5" customHeight="1">
      <c r="A212" s="118">
        <v>543</v>
      </c>
      <c r="B212" s="177" t="s">
        <v>473</v>
      </c>
      <c r="C212" s="179" t="e">
        <f>#REF!</f>
        <v>#REF!</v>
      </c>
      <c r="D212" s="181" t="e">
        <f>#REF!</f>
        <v>#REF!</v>
      </c>
      <c r="E212" s="181" t="e">
        <f>#REF!</f>
        <v>#REF!</v>
      </c>
      <c r="F212" s="183" t="e">
        <f>#REF!</f>
        <v>#REF!</v>
      </c>
      <c r="G212" s="180" t="e">
        <f>#REF!</f>
        <v>#REF!</v>
      </c>
      <c r="H212" s="126" t="s">
        <v>355</v>
      </c>
      <c r="I212" s="220"/>
      <c r="J212" s="120" t="str">
        <f>'YARIŞMA BİLGİLERİ'!$F$21</f>
        <v>Erkekler</v>
      </c>
      <c r="K212" s="221" t="str">
        <f t="shared" si="3"/>
        <v>ISPARTA-Türkiye Üniversiteler Atletizm Şampiyonası</v>
      </c>
      <c r="L212" s="124" t="e">
        <f>#REF!</f>
        <v>#REF!</v>
      </c>
      <c r="M212" s="124" t="s">
        <v>346</v>
      </c>
    </row>
    <row r="213" spans="1:13" s="222" customFormat="1" ht="28.5" customHeight="1">
      <c r="A213" s="118">
        <v>544</v>
      </c>
      <c r="B213" s="177" t="s">
        <v>473</v>
      </c>
      <c r="C213" s="179" t="e">
        <f>#REF!</f>
        <v>#REF!</v>
      </c>
      <c r="D213" s="181" t="e">
        <f>#REF!</f>
        <v>#REF!</v>
      </c>
      <c r="E213" s="181" t="e">
        <f>#REF!</f>
        <v>#REF!</v>
      </c>
      <c r="F213" s="183" t="e">
        <f>#REF!</f>
        <v>#REF!</v>
      </c>
      <c r="G213" s="180" t="e">
        <f>#REF!</f>
        <v>#REF!</v>
      </c>
      <c r="H213" s="126" t="s">
        <v>355</v>
      </c>
      <c r="I213" s="220"/>
      <c r="J213" s="120" t="str">
        <f>'YARIŞMA BİLGİLERİ'!$F$21</f>
        <v>Erkekler</v>
      </c>
      <c r="K213" s="221" t="str">
        <f t="shared" si="3"/>
        <v>ISPARTA-Türkiye Üniversiteler Atletizm Şampiyonası</v>
      </c>
      <c r="L213" s="124" t="e">
        <f>#REF!</f>
        <v>#REF!</v>
      </c>
      <c r="M213" s="124" t="s">
        <v>346</v>
      </c>
    </row>
    <row r="214" spans="1:13" s="222" customFormat="1" ht="28.5" customHeight="1">
      <c r="A214" s="118">
        <v>545</v>
      </c>
      <c r="B214" s="177" t="s">
        <v>473</v>
      </c>
      <c r="C214" s="179" t="e">
        <f>#REF!</f>
        <v>#REF!</v>
      </c>
      <c r="D214" s="181" t="e">
        <f>#REF!</f>
        <v>#REF!</v>
      </c>
      <c r="E214" s="181" t="e">
        <f>#REF!</f>
        <v>#REF!</v>
      </c>
      <c r="F214" s="183" t="e">
        <f>#REF!</f>
        <v>#REF!</v>
      </c>
      <c r="G214" s="180" t="e">
        <f>#REF!</f>
        <v>#REF!</v>
      </c>
      <c r="H214" s="126" t="s">
        <v>355</v>
      </c>
      <c r="I214" s="220"/>
      <c r="J214" s="120" t="str">
        <f>'YARIŞMA BİLGİLERİ'!$F$21</f>
        <v>Erkekler</v>
      </c>
      <c r="K214" s="221" t="str">
        <f t="shared" si="3"/>
        <v>ISPARTA-Türkiye Üniversiteler Atletizm Şampiyonası</v>
      </c>
      <c r="L214" s="124" t="e">
        <f>#REF!</f>
        <v>#REF!</v>
      </c>
      <c r="M214" s="124" t="s">
        <v>346</v>
      </c>
    </row>
    <row r="215" spans="1:13" s="222" customFormat="1" ht="28.5" customHeight="1">
      <c r="A215" s="118">
        <v>546</v>
      </c>
      <c r="B215" s="177" t="s">
        <v>473</v>
      </c>
      <c r="C215" s="179" t="e">
        <f>#REF!</f>
        <v>#REF!</v>
      </c>
      <c r="D215" s="181" t="e">
        <f>#REF!</f>
        <v>#REF!</v>
      </c>
      <c r="E215" s="181" t="e">
        <f>#REF!</f>
        <v>#REF!</v>
      </c>
      <c r="F215" s="183" t="e">
        <f>#REF!</f>
        <v>#REF!</v>
      </c>
      <c r="G215" s="180" t="e">
        <f>#REF!</f>
        <v>#REF!</v>
      </c>
      <c r="H215" s="126" t="s">
        <v>355</v>
      </c>
      <c r="I215" s="220"/>
      <c r="J215" s="120" t="str">
        <f>'YARIŞMA BİLGİLERİ'!$F$21</f>
        <v>Erkekler</v>
      </c>
      <c r="K215" s="221" t="str">
        <f t="shared" si="3"/>
        <v>ISPARTA-Türkiye Üniversiteler Atletizm Şampiyonası</v>
      </c>
      <c r="L215" s="124" t="e">
        <f>#REF!</f>
        <v>#REF!</v>
      </c>
      <c r="M215" s="124" t="s">
        <v>346</v>
      </c>
    </row>
    <row r="216" spans="1:13" s="222" customFormat="1" ht="28.5" customHeight="1">
      <c r="A216" s="118">
        <v>547</v>
      </c>
      <c r="B216" s="177" t="s">
        <v>473</v>
      </c>
      <c r="C216" s="179" t="e">
        <f>#REF!</f>
        <v>#REF!</v>
      </c>
      <c r="D216" s="181" t="e">
        <f>#REF!</f>
        <v>#REF!</v>
      </c>
      <c r="E216" s="181" t="e">
        <f>#REF!</f>
        <v>#REF!</v>
      </c>
      <c r="F216" s="183" t="e">
        <f>#REF!</f>
        <v>#REF!</v>
      </c>
      <c r="G216" s="180" t="e">
        <f>#REF!</f>
        <v>#REF!</v>
      </c>
      <c r="H216" s="126" t="s">
        <v>355</v>
      </c>
      <c r="I216" s="220"/>
      <c r="J216" s="120" t="str">
        <f>'YARIŞMA BİLGİLERİ'!$F$21</f>
        <v>Erkekler</v>
      </c>
      <c r="K216" s="221" t="str">
        <f t="shared" si="3"/>
        <v>ISPARTA-Türkiye Üniversiteler Atletizm Şampiyonası</v>
      </c>
      <c r="L216" s="124" t="e">
        <f>#REF!</f>
        <v>#REF!</v>
      </c>
      <c r="M216" s="124" t="s">
        <v>346</v>
      </c>
    </row>
    <row r="217" spans="1:13" s="222" customFormat="1" ht="28.5" customHeight="1">
      <c r="A217" s="118">
        <v>548</v>
      </c>
      <c r="B217" s="177" t="s">
        <v>473</v>
      </c>
      <c r="C217" s="179" t="e">
        <f>#REF!</f>
        <v>#REF!</v>
      </c>
      <c r="D217" s="181" t="e">
        <f>#REF!</f>
        <v>#REF!</v>
      </c>
      <c r="E217" s="181" t="e">
        <f>#REF!</f>
        <v>#REF!</v>
      </c>
      <c r="F217" s="183" t="e">
        <f>#REF!</f>
        <v>#REF!</v>
      </c>
      <c r="G217" s="180" t="e">
        <f>#REF!</f>
        <v>#REF!</v>
      </c>
      <c r="H217" s="126" t="s">
        <v>355</v>
      </c>
      <c r="I217" s="220"/>
      <c r="J217" s="120" t="str">
        <f>'YARIŞMA BİLGİLERİ'!$F$21</f>
        <v>Erkekler</v>
      </c>
      <c r="K217" s="221" t="str">
        <f t="shared" si="3"/>
        <v>ISPARTA-Türkiye Üniversiteler Atletizm Şampiyonası</v>
      </c>
      <c r="L217" s="124" t="e">
        <f>#REF!</f>
        <v>#REF!</v>
      </c>
      <c r="M217" s="124" t="s">
        <v>346</v>
      </c>
    </row>
    <row r="218" spans="1:13" s="222" customFormat="1" ht="28.5" customHeight="1">
      <c r="A218" s="118">
        <v>549</v>
      </c>
      <c r="B218" s="177" t="s">
        <v>473</v>
      </c>
      <c r="C218" s="179" t="e">
        <f>#REF!</f>
        <v>#REF!</v>
      </c>
      <c r="D218" s="181" t="e">
        <f>#REF!</f>
        <v>#REF!</v>
      </c>
      <c r="E218" s="181" t="e">
        <f>#REF!</f>
        <v>#REF!</v>
      </c>
      <c r="F218" s="183" t="e">
        <f>#REF!</f>
        <v>#REF!</v>
      </c>
      <c r="G218" s="180" t="e">
        <f>#REF!</f>
        <v>#REF!</v>
      </c>
      <c r="H218" s="126" t="s">
        <v>355</v>
      </c>
      <c r="I218" s="220"/>
      <c r="J218" s="120" t="str">
        <f>'YARIŞMA BİLGİLERİ'!$F$21</f>
        <v>Erkekler</v>
      </c>
      <c r="K218" s="221" t="str">
        <f t="shared" si="3"/>
        <v>ISPARTA-Türkiye Üniversiteler Atletizm Şampiyonası</v>
      </c>
      <c r="L218" s="124" t="e">
        <f>#REF!</f>
        <v>#REF!</v>
      </c>
      <c r="M218" s="124" t="s">
        <v>346</v>
      </c>
    </row>
    <row r="219" spans="1:13" s="222" customFormat="1" ht="28.5" customHeight="1">
      <c r="A219" s="118">
        <v>550</v>
      </c>
      <c r="B219" s="177" t="s">
        <v>473</v>
      </c>
      <c r="C219" s="179" t="e">
        <f>#REF!</f>
        <v>#REF!</v>
      </c>
      <c r="D219" s="181" t="e">
        <f>#REF!</f>
        <v>#REF!</v>
      </c>
      <c r="E219" s="181" t="e">
        <f>#REF!</f>
        <v>#REF!</v>
      </c>
      <c r="F219" s="183" t="e">
        <f>#REF!</f>
        <v>#REF!</v>
      </c>
      <c r="G219" s="180" t="e">
        <f>#REF!</f>
        <v>#REF!</v>
      </c>
      <c r="H219" s="126" t="s">
        <v>355</v>
      </c>
      <c r="I219" s="220"/>
      <c r="J219" s="120" t="str">
        <f>'YARIŞMA BİLGİLERİ'!$F$21</f>
        <v>Erkekler</v>
      </c>
      <c r="K219" s="221" t="str">
        <f t="shared" si="3"/>
        <v>ISPARTA-Türkiye Üniversiteler Atletizm Şampiyonası</v>
      </c>
      <c r="L219" s="124" t="e">
        <f>#REF!</f>
        <v>#REF!</v>
      </c>
      <c r="M219" s="124" t="s">
        <v>346</v>
      </c>
    </row>
    <row r="220" spans="1:13" s="222" customFormat="1" ht="28.5" customHeight="1">
      <c r="A220" s="118">
        <v>551</v>
      </c>
      <c r="B220" s="177" t="s">
        <v>473</v>
      </c>
      <c r="C220" s="179" t="e">
        <f>#REF!</f>
        <v>#REF!</v>
      </c>
      <c r="D220" s="181" t="e">
        <f>#REF!</f>
        <v>#REF!</v>
      </c>
      <c r="E220" s="181" t="e">
        <f>#REF!</f>
        <v>#REF!</v>
      </c>
      <c r="F220" s="183" t="e">
        <f>#REF!</f>
        <v>#REF!</v>
      </c>
      <c r="G220" s="180" t="e">
        <f>#REF!</f>
        <v>#REF!</v>
      </c>
      <c r="H220" s="126" t="s">
        <v>355</v>
      </c>
      <c r="I220" s="220"/>
      <c r="J220" s="120" t="str">
        <f>'YARIŞMA BİLGİLERİ'!$F$21</f>
        <v>Erkekler</v>
      </c>
      <c r="K220" s="221" t="str">
        <f t="shared" si="3"/>
        <v>ISPARTA-Türkiye Üniversiteler Atletizm Şampiyonası</v>
      </c>
      <c r="L220" s="124" t="e">
        <f>#REF!</f>
        <v>#REF!</v>
      </c>
      <c r="M220" s="124" t="s">
        <v>346</v>
      </c>
    </row>
    <row r="221" spans="1:13" s="222" customFormat="1" ht="28.5" customHeight="1">
      <c r="A221" s="118">
        <v>552</v>
      </c>
      <c r="B221" s="177" t="s">
        <v>473</v>
      </c>
      <c r="C221" s="179" t="e">
        <f>#REF!</f>
        <v>#REF!</v>
      </c>
      <c r="D221" s="181" t="e">
        <f>#REF!</f>
        <v>#REF!</v>
      </c>
      <c r="E221" s="181" t="e">
        <f>#REF!</f>
        <v>#REF!</v>
      </c>
      <c r="F221" s="183" t="e">
        <f>#REF!</f>
        <v>#REF!</v>
      </c>
      <c r="G221" s="180" t="e">
        <f>#REF!</f>
        <v>#REF!</v>
      </c>
      <c r="H221" s="126" t="s">
        <v>355</v>
      </c>
      <c r="I221" s="220"/>
      <c r="J221" s="120" t="str">
        <f>'YARIŞMA BİLGİLERİ'!$F$21</f>
        <v>Erkekler</v>
      </c>
      <c r="K221" s="221" t="str">
        <f t="shared" si="3"/>
        <v>ISPARTA-Türkiye Üniversiteler Atletizm Şampiyonası</v>
      </c>
      <c r="L221" s="124" t="e">
        <f>#REF!</f>
        <v>#REF!</v>
      </c>
      <c r="M221" s="124" t="s">
        <v>346</v>
      </c>
    </row>
    <row r="222" spans="1:13" s="222" customFormat="1" ht="28.5" customHeight="1">
      <c r="A222" s="118">
        <v>553</v>
      </c>
      <c r="B222" s="177" t="s">
        <v>473</v>
      </c>
      <c r="C222" s="179" t="e">
        <f>#REF!</f>
        <v>#REF!</v>
      </c>
      <c r="D222" s="181" t="e">
        <f>#REF!</f>
        <v>#REF!</v>
      </c>
      <c r="E222" s="181" t="e">
        <f>#REF!</f>
        <v>#REF!</v>
      </c>
      <c r="F222" s="183" t="e">
        <f>#REF!</f>
        <v>#REF!</v>
      </c>
      <c r="G222" s="180" t="e">
        <f>#REF!</f>
        <v>#REF!</v>
      </c>
      <c r="H222" s="126" t="s">
        <v>355</v>
      </c>
      <c r="I222" s="220"/>
      <c r="J222" s="120" t="str">
        <f>'YARIŞMA BİLGİLERİ'!$F$21</f>
        <v>Erkekler</v>
      </c>
      <c r="K222" s="221" t="str">
        <f t="shared" si="3"/>
        <v>ISPARTA-Türkiye Üniversiteler Atletizm Şampiyonası</v>
      </c>
      <c r="L222" s="124" t="e">
        <f>#REF!</f>
        <v>#REF!</v>
      </c>
      <c r="M222" s="124" t="s">
        <v>346</v>
      </c>
    </row>
    <row r="223" spans="1:13" s="222" customFormat="1" ht="28.5" customHeight="1">
      <c r="A223" s="118">
        <v>554</v>
      </c>
      <c r="B223" s="177" t="s">
        <v>473</v>
      </c>
      <c r="C223" s="179" t="e">
        <f>#REF!</f>
        <v>#REF!</v>
      </c>
      <c r="D223" s="181" t="e">
        <f>#REF!</f>
        <v>#REF!</v>
      </c>
      <c r="E223" s="181" t="e">
        <f>#REF!</f>
        <v>#REF!</v>
      </c>
      <c r="F223" s="183" t="e">
        <f>#REF!</f>
        <v>#REF!</v>
      </c>
      <c r="G223" s="180" t="e">
        <f>#REF!</f>
        <v>#REF!</v>
      </c>
      <c r="H223" s="126" t="s">
        <v>355</v>
      </c>
      <c r="I223" s="220"/>
      <c r="J223" s="120" t="str">
        <f>'YARIŞMA BİLGİLERİ'!$F$21</f>
        <v>Erkekler</v>
      </c>
      <c r="K223" s="221" t="str">
        <f t="shared" si="3"/>
        <v>ISPARTA-Türkiye Üniversiteler Atletizm Şampiyonası</v>
      </c>
      <c r="L223" s="124" t="e">
        <f>#REF!</f>
        <v>#REF!</v>
      </c>
      <c r="M223" s="124" t="s">
        <v>346</v>
      </c>
    </row>
    <row r="224" spans="1:13" s="222" customFormat="1" ht="28.5" customHeight="1">
      <c r="A224" s="118">
        <v>555</v>
      </c>
      <c r="B224" s="177" t="s">
        <v>473</v>
      </c>
      <c r="C224" s="179" t="e">
        <f>#REF!</f>
        <v>#REF!</v>
      </c>
      <c r="D224" s="181" t="e">
        <f>#REF!</f>
        <v>#REF!</v>
      </c>
      <c r="E224" s="181" t="e">
        <f>#REF!</f>
        <v>#REF!</v>
      </c>
      <c r="F224" s="183" t="e">
        <f>#REF!</f>
        <v>#REF!</v>
      </c>
      <c r="G224" s="180" t="e">
        <f>#REF!</f>
        <v>#REF!</v>
      </c>
      <c r="H224" s="126" t="s">
        <v>355</v>
      </c>
      <c r="I224" s="220"/>
      <c r="J224" s="120" t="str">
        <f>'YARIŞMA BİLGİLERİ'!$F$21</f>
        <v>Erkekler</v>
      </c>
      <c r="K224" s="221" t="str">
        <f t="shared" si="3"/>
        <v>ISPARTA-Türkiye Üniversiteler Atletizm Şampiyonası</v>
      </c>
      <c r="L224" s="124" t="e">
        <f>#REF!</f>
        <v>#REF!</v>
      </c>
      <c r="M224" s="124" t="s">
        <v>346</v>
      </c>
    </row>
    <row r="225" spans="1:13" s="222" customFormat="1" ht="28.5" customHeight="1">
      <c r="A225" s="118">
        <v>556</v>
      </c>
      <c r="B225" s="177" t="s">
        <v>473</v>
      </c>
      <c r="C225" s="179" t="e">
        <f>#REF!</f>
        <v>#REF!</v>
      </c>
      <c r="D225" s="181" t="e">
        <f>#REF!</f>
        <v>#REF!</v>
      </c>
      <c r="E225" s="181" t="e">
        <f>#REF!</f>
        <v>#REF!</v>
      </c>
      <c r="F225" s="183" t="e">
        <f>#REF!</f>
        <v>#REF!</v>
      </c>
      <c r="G225" s="180" t="e">
        <f>#REF!</f>
        <v>#REF!</v>
      </c>
      <c r="H225" s="126" t="s">
        <v>355</v>
      </c>
      <c r="I225" s="220"/>
      <c r="J225" s="120" t="str">
        <f>'YARIŞMA BİLGİLERİ'!$F$21</f>
        <v>Erkekler</v>
      </c>
      <c r="K225" s="221" t="str">
        <f t="shared" si="3"/>
        <v>ISPARTA-Türkiye Üniversiteler Atletizm Şampiyonası</v>
      </c>
      <c r="L225" s="124" t="e">
        <f>#REF!</f>
        <v>#REF!</v>
      </c>
      <c r="M225" s="124" t="s">
        <v>346</v>
      </c>
    </row>
    <row r="226" spans="1:13" s="222" customFormat="1" ht="28.5" customHeight="1">
      <c r="A226" s="118">
        <v>557</v>
      </c>
      <c r="B226" s="177" t="s">
        <v>473</v>
      </c>
      <c r="C226" s="179" t="e">
        <f>#REF!</f>
        <v>#REF!</v>
      </c>
      <c r="D226" s="181" t="e">
        <f>#REF!</f>
        <v>#REF!</v>
      </c>
      <c r="E226" s="181" t="e">
        <f>#REF!</f>
        <v>#REF!</v>
      </c>
      <c r="F226" s="183" t="e">
        <f>#REF!</f>
        <v>#REF!</v>
      </c>
      <c r="G226" s="180" t="e">
        <f>#REF!</f>
        <v>#REF!</v>
      </c>
      <c r="H226" s="126" t="s">
        <v>355</v>
      </c>
      <c r="I226" s="220"/>
      <c r="J226" s="120" t="str">
        <f>'YARIŞMA BİLGİLERİ'!$F$21</f>
        <v>Erkekler</v>
      </c>
      <c r="K226" s="221" t="str">
        <f t="shared" si="3"/>
        <v>ISPARTA-Türkiye Üniversiteler Atletizm Şampiyonası</v>
      </c>
      <c r="L226" s="124" t="e">
        <f>#REF!</f>
        <v>#REF!</v>
      </c>
      <c r="M226" s="124" t="s">
        <v>346</v>
      </c>
    </row>
    <row r="227" spans="1:13" s="222" customFormat="1" ht="28.5" customHeight="1">
      <c r="A227" s="118">
        <v>558</v>
      </c>
      <c r="B227" s="177" t="s">
        <v>473</v>
      </c>
      <c r="C227" s="179" t="e">
        <f>#REF!</f>
        <v>#REF!</v>
      </c>
      <c r="D227" s="181" t="e">
        <f>#REF!</f>
        <v>#REF!</v>
      </c>
      <c r="E227" s="181" t="e">
        <f>#REF!</f>
        <v>#REF!</v>
      </c>
      <c r="F227" s="183" t="e">
        <f>#REF!</f>
        <v>#REF!</v>
      </c>
      <c r="G227" s="180" t="e">
        <f>#REF!</f>
        <v>#REF!</v>
      </c>
      <c r="H227" s="126" t="s">
        <v>355</v>
      </c>
      <c r="I227" s="220"/>
      <c r="J227" s="120" t="str">
        <f>'YARIŞMA BİLGİLERİ'!$F$21</f>
        <v>Erkekler</v>
      </c>
      <c r="K227" s="221" t="str">
        <f t="shared" si="3"/>
        <v>ISPARTA-Türkiye Üniversiteler Atletizm Şampiyonası</v>
      </c>
      <c r="L227" s="124" t="e">
        <f>#REF!</f>
        <v>#REF!</v>
      </c>
      <c r="M227" s="124" t="s">
        <v>346</v>
      </c>
    </row>
    <row r="228" spans="1:13" s="222" customFormat="1" ht="28.5" customHeight="1">
      <c r="A228" s="118">
        <v>559</v>
      </c>
      <c r="B228" s="177" t="s">
        <v>473</v>
      </c>
      <c r="C228" s="179" t="e">
        <f>#REF!</f>
        <v>#REF!</v>
      </c>
      <c r="D228" s="181" t="e">
        <f>#REF!</f>
        <v>#REF!</v>
      </c>
      <c r="E228" s="181" t="e">
        <f>#REF!</f>
        <v>#REF!</v>
      </c>
      <c r="F228" s="183" t="e">
        <f>#REF!</f>
        <v>#REF!</v>
      </c>
      <c r="G228" s="180" t="e">
        <f>#REF!</f>
        <v>#REF!</v>
      </c>
      <c r="H228" s="126" t="s">
        <v>355</v>
      </c>
      <c r="I228" s="220"/>
      <c r="J228" s="120" t="str">
        <f>'YARIŞMA BİLGİLERİ'!$F$21</f>
        <v>Erkekler</v>
      </c>
      <c r="K228" s="221" t="str">
        <f t="shared" si="3"/>
        <v>ISPARTA-Türkiye Üniversiteler Atletizm Şampiyonası</v>
      </c>
      <c r="L228" s="124" t="e">
        <f>#REF!</f>
        <v>#REF!</v>
      </c>
      <c r="M228" s="124" t="s">
        <v>346</v>
      </c>
    </row>
    <row r="229" spans="1:13" s="222" customFormat="1" ht="28.5" customHeight="1">
      <c r="A229" s="118">
        <v>560</v>
      </c>
      <c r="B229" s="177" t="s">
        <v>473</v>
      </c>
      <c r="C229" s="179" t="e">
        <f>#REF!</f>
        <v>#REF!</v>
      </c>
      <c r="D229" s="181" t="e">
        <f>#REF!</f>
        <v>#REF!</v>
      </c>
      <c r="E229" s="181" t="e">
        <f>#REF!</f>
        <v>#REF!</v>
      </c>
      <c r="F229" s="183" t="e">
        <f>#REF!</f>
        <v>#REF!</v>
      </c>
      <c r="G229" s="180" t="e">
        <f>#REF!</f>
        <v>#REF!</v>
      </c>
      <c r="H229" s="126" t="s">
        <v>355</v>
      </c>
      <c r="I229" s="220"/>
      <c r="J229" s="120" t="str">
        <f>'YARIŞMA BİLGİLERİ'!$F$21</f>
        <v>Erkekler</v>
      </c>
      <c r="K229" s="221" t="str">
        <f t="shared" si="3"/>
        <v>ISPARTA-Türkiye Üniversiteler Atletizm Şampiyonası</v>
      </c>
      <c r="L229" s="124" t="e">
        <f>#REF!</f>
        <v>#REF!</v>
      </c>
      <c r="M229" s="124" t="s">
        <v>346</v>
      </c>
    </row>
    <row r="230" spans="1:13" s="222" customFormat="1" ht="28.5" customHeight="1">
      <c r="A230" s="118">
        <v>561</v>
      </c>
      <c r="B230" s="177" t="s">
        <v>473</v>
      </c>
      <c r="C230" s="179" t="e">
        <f>#REF!</f>
        <v>#REF!</v>
      </c>
      <c r="D230" s="181" t="e">
        <f>#REF!</f>
        <v>#REF!</v>
      </c>
      <c r="E230" s="181" t="e">
        <f>#REF!</f>
        <v>#REF!</v>
      </c>
      <c r="F230" s="183" t="e">
        <f>#REF!</f>
        <v>#REF!</v>
      </c>
      <c r="G230" s="180" t="e">
        <f>#REF!</f>
        <v>#REF!</v>
      </c>
      <c r="H230" s="126" t="s">
        <v>355</v>
      </c>
      <c r="I230" s="220"/>
      <c r="J230" s="120" t="str">
        <f>'YARIŞMA BİLGİLERİ'!$F$21</f>
        <v>Erkekler</v>
      </c>
      <c r="K230" s="221" t="str">
        <f t="shared" si="3"/>
        <v>ISPARTA-Türkiye Üniversiteler Atletizm Şampiyonası</v>
      </c>
      <c r="L230" s="124" t="e">
        <f>#REF!</f>
        <v>#REF!</v>
      </c>
      <c r="M230" s="124" t="s">
        <v>346</v>
      </c>
    </row>
    <row r="231" spans="1:13" s="222" customFormat="1" ht="28.5" customHeight="1">
      <c r="A231" s="118">
        <v>562</v>
      </c>
      <c r="B231" s="177" t="s">
        <v>473</v>
      </c>
      <c r="C231" s="179" t="e">
        <f>#REF!</f>
        <v>#REF!</v>
      </c>
      <c r="D231" s="181" t="e">
        <f>#REF!</f>
        <v>#REF!</v>
      </c>
      <c r="E231" s="181" t="e">
        <f>#REF!</f>
        <v>#REF!</v>
      </c>
      <c r="F231" s="183" t="e">
        <f>#REF!</f>
        <v>#REF!</v>
      </c>
      <c r="G231" s="180" t="e">
        <f>#REF!</f>
        <v>#REF!</v>
      </c>
      <c r="H231" s="126" t="s">
        <v>355</v>
      </c>
      <c r="I231" s="220"/>
      <c r="J231" s="120" t="str">
        <f>'YARIŞMA BİLGİLERİ'!$F$21</f>
        <v>Erkekler</v>
      </c>
      <c r="K231" s="221" t="str">
        <f t="shared" si="3"/>
        <v>ISPARTA-Türkiye Üniversiteler Atletizm Şampiyonası</v>
      </c>
      <c r="L231" s="124" t="e">
        <f>#REF!</f>
        <v>#REF!</v>
      </c>
      <c r="M231" s="124" t="s">
        <v>346</v>
      </c>
    </row>
    <row r="232" spans="1:13" s="222" customFormat="1" ht="28.5" customHeight="1">
      <c r="A232" s="118">
        <v>563</v>
      </c>
      <c r="B232" s="177" t="s">
        <v>357</v>
      </c>
      <c r="C232" s="179" t="e">
        <f>#REF!</f>
        <v>#REF!</v>
      </c>
      <c r="D232" s="181" t="e">
        <f>#REF!</f>
        <v>#REF!</v>
      </c>
      <c r="E232" s="181" t="e">
        <f>#REF!</f>
        <v>#REF!</v>
      </c>
      <c r="F232" s="182" t="e">
        <f>#REF!</f>
        <v>#REF!</v>
      </c>
      <c r="G232" s="180" t="e">
        <f>#REF!</f>
        <v>#REF!</v>
      </c>
      <c r="H232" s="126" t="s">
        <v>357</v>
      </c>
      <c r="I232" s="126" t="e">
        <f>#REF!</f>
        <v>#REF!</v>
      </c>
      <c r="J232" s="120" t="str">
        <f>'YARIŞMA BİLGİLERİ'!$F$21</f>
        <v>Erkekler</v>
      </c>
      <c r="K232" s="221" t="str">
        <f t="shared" si="3"/>
        <v>ISPARTA-Türkiye Üniversiteler Atletizm Şampiyonası</v>
      </c>
      <c r="L232" s="124" t="e">
        <f>#REF!</f>
        <v>#REF!</v>
      </c>
      <c r="M232" s="124" t="s">
        <v>346</v>
      </c>
    </row>
    <row r="233" spans="1:13" s="222" customFormat="1" ht="28.5" customHeight="1">
      <c r="A233" s="118">
        <v>564</v>
      </c>
      <c r="B233" s="177" t="s">
        <v>357</v>
      </c>
      <c r="C233" s="179" t="e">
        <f>#REF!</f>
        <v>#REF!</v>
      </c>
      <c r="D233" s="181" t="e">
        <f>#REF!</f>
        <v>#REF!</v>
      </c>
      <c r="E233" s="181" t="e">
        <f>#REF!</f>
        <v>#REF!</v>
      </c>
      <c r="F233" s="182" t="e">
        <f>#REF!</f>
        <v>#REF!</v>
      </c>
      <c r="G233" s="180" t="e">
        <f>#REF!</f>
        <v>#REF!</v>
      </c>
      <c r="H233" s="126" t="s">
        <v>357</v>
      </c>
      <c r="I233" s="126" t="e">
        <f>#REF!</f>
        <v>#REF!</v>
      </c>
      <c r="J233" s="120" t="str">
        <f>'YARIŞMA BİLGİLERİ'!$F$21</f>
        <v>Erkekler</v>
      </c>
      <c r="K233" s="221" t="str">
        <f t="shared" si="3"/>
        <v>ISPARTA-Türkiye Üniversiteler Atletizm Şampiyonası</v>
      </c>
      <c r="L233" s="124" t="e">
        <f>#REF!</f>
        <v>#REF!</v>
      </c>
      <c r="M233" s="124" t="s">
        <v>346</v>
      </c>
    </row>
    <row r="234" spans="1:13" s="222" customFormat="1" ht="28.5" customHeight="1">
      <c r="A234" s="118">
        <v>565</v>
      </c>
      <c r="B234" s="177" t="s">
        <v>357</v>
      </c>
      <c r="C234" s="179" t="e">
        <f>#REF!</f>
        <v>#REF!</v>
      </c>
      <c r="D234" s="181" t="e">
        <f>#REF!</f>
        <v>#REF!</v>
      </c>
      <c r="E234" s="181" t="e">
        <f>#REF!</f>
        <v>#REF!</v>
      </c>
      <c r="F234" s="182" t="e">
        <f>#REF!</f>
        <v>#REF!</v>
      </c>
      <c r="G234" s="180" t="e">
        <f>#REF!</f>
        <v>#REF!</v>
      </c>
      <c r="H234" s="126" t="s">
        <v>357</v>
      </c>
      <c r="I234" s="126" t="e">
        <f>#REF!</f>
        <v>#REF!</v>
      </c>
      <c r="J234" s="120" t="str">
        <f>'YARIŞMA BİLGİLERİ'!$F$21</f>
        <v>Erkekler</v>
      </c>
      <c r="K234" s="221" t="str">
        <f t="shared" si="3"/>
        <v>ISPARTA-Türkiye Üniversiteler Atletizm Şampiyonası</v>
      </c>
      <c r="L234" s="124" t="e">
        <f>#REF!</f>
        <v>#REF!</v>
      </c>
      <c r="M234" s="124" t="s">
        <v>346</v>
      </c>
    </row>
    <row r="235" spans="1:13" s="222" customFormat="1" ht="28.5" customHeight="1">
      <c r="A235" s="118">
        <v>566</v>
      </c>
      <c r="B235" s="177" t="s">
        <v>357</v>
      </c>
      <c r="C235" s="179" t="e">
        <f>#REF!</f>
        <v>#REF!</v>
      </c>
      <c r="D235" s="181" t="e">
        <f>#REF!</f>
        <v>#REF!</v>
      </c>
      <c r="E235" s="181" t="e">
        <f>#REF!</f>
        <v>#REF!</v>
      </c>
      <c r="F235" s="182" t="e">
        <f>#REF!</f>
        <v>#REF!</v>
      </c>
      <c r="G235" s="180" t="e">
        <f>#REF!</f>
        <v>#REF!</v>
      </c>
      <c r="H235" s="126" t="s">
        <v>357</v>
      </c>
      <c r="I235" s="126" t="e">
        <f>#REF!</f>
        <v>#REF!</v>
      </c>
      <c r="J235" s="120" t="str">
        <f>'YARIŞMA BİLGİLERİ'!$F$21</f>
        <v>Erkekler</v>
      </c>
      <c r="K235" s="221" t="str">
        <f t="shared" si="3"/>
        <v>ISPARTA-Türkiye Üniversiteler Atletizm Şampiyonası</v>
      </c>
      <c r="L235" s="124" t="e">
        <f>#REF!</f>
        <v>#REF!</v>
      </c>
      <c r="M235" s="124" t="s">
        <v>346</v>
      </c>
    </row>
    <row r="236" spans="1:13" s="222" customFormat="1" ht="28.5" customHeight="1">
      <c r="A236" s="118">
        <v>567</v>
      </c>
      <c r="B236" s="177" t="s">
        <v>357</v>
      </c>
      <c r="C236" s="179" t="e">
        <f>#REF!</f>
        <v>#REF!</v>
      </c>
      <c r="D236" s="181" t="e">
        <f>#REF!</f>
        <v>#REF!</v>
      </c>
      <c r="E236" s="181" t="e">
        <f>#REF!</f>
        <v>#REF!</v>
      </c>
      <c r="F236" s="182" t="e">
        <f>#REF!</f>
        <v>#REF!</v>
      </c>
      <c r="G236" s="180" t="e">
        <f>#REF!</f>
        <v>#REF!</v>
      </c>
      <c r="H236" s="126" t="s">
        <v>357</v>
      </c>
      <c r="I236" s="126" t="e">
        <f>#REF!</f>
        <v>#REF!</v>
      </c>
      <c r="J236" s="120" t="str">
        <f>'YARIŞMA BİLGİLERİ'!$F$21</f>
        <v>Erkekler</v>
      </c>
      <c r="K236" s="221" t="str">
        <f t="shared" si="3"/>
        <v>ISPARTA-Türkiye Üniversiteler Atletizm Şampiyonası</v>
      </c>
      <c r="L236" s="124" t="e">
        <f>#REF!</f>
        <v>#REF!</v>
      </c>
      <c r="M236" s="124" t="s">
        <v>346</v>
      </c>
    </row>
    <row r="237" spans="1:13" s="222" customFormat="1" ht="28.5" customHeight="1">
      <c r="A237" s="118">
        <v>590</v>
      </c>
      <c r="B237" s="177" t="s">
        <v>357</v>
      </c>
      <c r="C237" s="179" t="e">
        <f>#REF!</f>
        <v>#REF!</v>
      </c>
      <c r="D237" s="181" t="e">
        <f>#REF!</f>
        <v>#REF!</v>
      </c>
      <c r="E237" s="181" t="e">
        <f>#REF!</f>
        <v>#REF!</v>
      </c>
      <c r="F237" s="182" t="e">
        <f>#REF!</f>
        <v>#REF!</v>
      </c>
      <c r="G237" s="180" t="e">
        <f>#REF!</f>
        <v>#REF!</v>
      </c>
      <c r="H237" s="126" t="s">
        <v>357</v>
      </c>
      <c r="I237" s="126" t="e">
        <f>#REF!</f>
        <v>#REF!</v>
      </c>
      <c r="J237" s="120" t="str">
        <f>'YARIŞMA BİLGİLERİ'!$F$21</f>
        <v>Erkekler</v>
      </c>
      <c r="K237" s="221" t="str">
        <f t="shared" si="3"/>
        <v>ISPARTA-Türkiye Üniversiteler Atletizm Şampiyonası</v>
      </c>
      <c r="L237" s="124" t="e">
        <f>#REF!</f>
        <v>#REF!</v>
      </c>
      <c r="M237" s="124" t="s">
        <v>346</v>
      </c>
    </row>
    <row r="238" spans="1:13" s="222" customFormat="1" ht="28.5" customHeight="1">
      <c r="A238" s="118">
        <v>591</v>
      </c>
      <c r="B238" s="177" t="s">
        <v>357</v>
      </c>
      <c r="C238" s="179" t="e">
        <f>#REF!</f>
        <v>#REF!</v>
      </c>
      <c r="D238" s="181" t="e">
        <f>#REF!</f>
        <v>#REF!</v>
      </c>
      <c r="E238" s="181" t="e">
        <f>#REF!</f>
        <v>#REF!</v>
      </c>
      <c r="F238" s="182" t="e">
        <f>#REF!</f>
        <v>#REF!</v>
      </c>
      <c r="G238" s="180" t="e">
        <f>#REF!</f>
        <v>#REF!</v>
      </c>
      <c r="H238" s="126" t="s">
        <v>357</v>
      </c>
      <c r="I238" s="126" t="e">
        <f>#REF!</f>
        <v>#REF!</v>
      </c>
      <c r="J238" s="120" t="str">
        <f>'YARIŞMA BİLGİLERİ'!$F$21</f>
        <v>Erkekler</v>
      </c>
      <c r="K238" s="221" t="str">
        <f t="shared" si="3"/>
        <v>ISPARTA-Türkiye Üniversiteler Atletizm Şampiyonası</v>
      </c>
      <c r="L238" s="124" t="e">
        <f>#REF!</f>
        <v>#REF!</v>
      </c>
      <c r="M238" s="124" t="s">
        <v>346</v>
      </c>
    </row>
    <row r="239" spans="1:13" s="222" customFormat="1" ht="28.5" customHeight="1">
      <c r="A239" s="118">
        <v>592</v>
      </c>
      <c r="B239" s="177" t="s">
        <v>357</v>
      </c>
      <c r="C239" s="179" t="e">
        <f>#REF!</f>
        <v>#REF!</v>
      </c>
      <c r="D239" s="181" t="e">
        <f>#REF!</f>
        <v>#REF!</v>
      </c>
      <c r="E239" s="181" t="e">
        <f>#REF!</f>
        <v>#REF!</v>
      </c>
      <c r="F239" s="182" t="e">
        <f>#REF!</f>
        <v>#REF!</v>
      </c>
      <c r="G239" s="180" t="e">
        <f>#REF!</f>
        <v>#REF!</v>
      </c>
      <c r="H239" s="126" t="s">
        <v>357</v>
      </c>
      <c r="I239" s="126" t="e">
        <f>#REF!</f>
        <v>#REF!</v>
      </c>
      <c r="J239" s="120" t="str">
        <f>'YARIŞMA BİLGİLERİ'!$F$21</f>
        <v>Erkekler</v>
      </c>
      <c r="K239" s="221" t="str">
        <f t="shared" si="3"/>
        <v>ISPARTA-Türkiye Üniversiteler Atletizm Şampiyonası</v>
      </c>
      <c r="L239" s="124" t="e">
        <f>#REF!</f>
        <v>#REF!</v>
      </c>
      <c r="M239" s="124" t="s">
        <v>346</v>
      </c>
    </row>
    <row r="240" spans="1:13" s="222" customFormat="1" ht="28.5" customHeight="1">
      <c r="A240" s="118">
        <v>593</v>
      </c>
      <c r="B240" s="177" t="s">
        <v>357</v>
      </c>
      <c r="C240" s="179" t="e">
        <f>#REF!</f>
        <v>#REF!</v>
      </c>
      <c r="D240" s="181" t="e">
        <f>#REF!</f>
        <v>#REF!</v>
      </c>
      <c r="E240" s="181" t="e">
        <f>#REF!</f>
        <v>#REF!</v>
      </c>
      <c r="F240" s="182" t="e">
        <f>#REF!</f>
        <v>#REF!</v>
      </c>
      <c r="G240" s="180" t="e">
        <f>#REF!</f>
        <v>#REF!</v>
      </c>
      <c r="H240" s="126" t="s">
        <v>357</v>
      </c>
      <c r="I240" s="126" t="e">
        <f>#REF!</f>
        <v>#REF!</v>
      </c>
      <c r="J240" s="120" t="str">
        <f>'YARIŞMA BİLGİLERİ'!$F$21</f>
        <v>Erkekler</v>
      </c>
      <c r="K240" s="221" t="str">
        <f t="shared" si="3"/>
        <v>ISPARTA-Türkiye Üniversiteler Atletizm Şampiyonası</v>
      </c>
      <c r="L240" s="124" t="e">
        <f>#REF!</f>
        <v>#REF!</v>
      </c>
      <c r="M240" s="124" t="s">
        <v>346</v>
      </c>
    </row>
    <row r="241" spans="1:13" s="222" customFormat="1" ht="28.5" customHeight="1">
      <c r="A241" s="118">
        <v>594</v>
      </c>
      <c r="B241" s="177" t="s">
        <v>357</v>
      </c>
      <c r="C241" s="179" t="e">
        <f>#REF!</f>
        <v>#REF!</v>
      </c>
      <c r="D241" s="181" t="e">
        <f>#REF!</f>
        <v>#REF!</v>
      </c>
      <c r="E241" s="181" t="e">
        <f>#REF!</f>
        <v>#REF!</v>
      </c>
      <c r="F241" s="182" t="e">
        <f>#REF!</f>
        <v>#REF!</v>
      </c>
      <c r="G241" s="180" t="e">
        <f>#REF!</f>
        <v>#REF!</v>
      </c>
      <c r="H241" s="126" t="s">
        <v>357</v>
      </c>
      <c r="I241" s="126" t="e">
        <f>#REF!</f>
        <v>#REF!</v>
      </c>
      <c r="J241" s="120" t="str">
        <f>'YARIŞMA BİLGİLERİ'!$F$21</f>
        <v>Erkekler</v>
      </c>
      <c r="K241" s="221" t="str">
        <f t="shared" si="3"/>
        <v>ISPARTA-Türkiye Üniversiteler Atletizm Şampiyonası</v>
      </c>
      <c r="L241" s="124" t="e">
        <f>#REF!</f>
        <v>#REF!</v>
      </c>
      <c r="M241" s="124" t="s">
        <v>346</v>
      </c>
    </row>
    <row r="242" spans="1:13" s="222" customFormat="1" ht="28.5" customHeight="1">
      <c r="A242" s="118">
        <v>595</v>
      </c>
      <c r="B242" s="177" t="s">
        <v>357</v>
      </c>
      <c r="C242" s="179" t="e">
        <f>#REF!</f>
        <v>#REF!</v>
      </c>
      <c r="D242" s="181" t="e">
        <f>#REF!</f>
        <v>#REF!</v>
      </c>
      <c r="E242" s="181" t="e">
        <f>#REF!</f>
        <v>#REF!</v>
      </c>
      <c r="F242" s="182" t="e">
        <f>#REF!</f>
        <v>#REF!</v>
      </c>
      <c r="G242" s="180" t="e">
        <f>#REF!</f>
        <v>#REF!</v>
      </c>
      <c r="H242" s="126" t="s">
        <v>357</v>
      </c>
      <c r="I242" s="126" t="e">
        <f>#REF!</f>
        <v>#REF!</v>
      </c>
      <c r="J242" s="120" t="str">
        <f>'YARIŞMA BİLGİLERİ'!$F$21</f>
        <v>Erkekler</v>
      </c>
      <c r="K242" s="221" t="str">
        <f t="shared" si="3"/>
        <v>ISPARTA-Türkiye Üniversiteler Atletizm Şampiyonası</v>
      </c>
      <c r="L242" s="124" t="e">
        <f>#REF!</f>
        <v>#REF!</v>
      </c>
      <c r="M242" s="124" t="s">
        <v>346</v>
      </c>
    </row>
    <row r="243" spans="1:13" s="222" customFormat="1" ht="28.5" customHeight="1">
      <c r="A243" s="118">
        <v>596</v>
      </c>
      <c r="B243" s="177" t="s">
        <v>357</v>
      </c>
      <c r="C243" s="179" t="e">
        <f>#REF!</f>
        <v>#REF!</v>
      </c>
      <c r="D243" s="181" t="e">
        <f>#REF!</f>
        <v>#REF!</v>
      </c>
      <c r="E243" s="181" t="e">
        <f>#REF!</f>
        <v>#REF!</v>
      </c>
      <c r="F243" s="182" t="e">
        <f>#REF!</f>
        <v>#REF!</v>
      </c>
      <c r="G243" s="180" t="e">
        <f>#REF!</f>
        <v>#REF!</v>
      </c>
      <c r="H243" s="126" t="s">
        <v>357</v>
      </c>
      <c r="I243" s="126" t="e">
        <f>#REF!</f>
        <v>#REF!</v>
      </c>
      <c r="J243" s="120" t="str">
        <f>'YARIŞMA BİLGİLERİ'!$F$21</f>
        <v>Erkekler</v>
      </c>
      <c r="K243" s="221" t="str">
        <f t="shared" si="3"/>
        <v>ISPARTA-Türkiye Üniversiteler Atletizm Şampiyonası</v>
      </c>
      <c r="L243" s="124" t="e">
        <f>#REF!</f>
        <v>#REF!</v>
      </c>
      <c r="M243" s="124" t="s">
        <v>346</v>
      </c>
    </row>
    <row r="244" spans="1:13" s="222" customFormat="1" ht="28.5" customHeight="1">
      <c r="A244" s="118">
        <v>597</v>
      </c>
      <c r="B244" s="177" t="s">
        <v>357</v>
      </c>
      <c r="C244" s="179" t="e">
        <f>#REF!</f>
        <v>#REF!</v>
      </c>
      <c r="D244" s="181" t="e">
        <f>#REF!</f>
        <v>#REF!</v>
      </c>
      <c r="E244" s="181" t="e">
        <f>#REF!</f>
        <v>#REF!</v>
      </c>
      <c r="F244" s="182" t="e">
        <f>#REF!</f>
        <v>#REF!</v>
      </c>
      <c r="G244" s="180" t="e">
        <f>#REF!</f>
        <v>#REF!</v>
      </c>
      <c r="H244" s="126" t="s">
        <v>357</v>
      </c>
      <c r="I244" s="126" t="e">
        <f>#REF!</f>
        <v>#REF!</v>
      </c>
      <c r="J244" s="120" t="str">
        <f>'YARIŞMA BİLGİLERİ'!$F$21</f>
        <v>Erkekler</v>
      </c>
      <c r="K244" s="221" t="str">
        <f t="shared" si="3"/>
        <v>ISPARTA-Türkiye Üniversiteler Atletizm Şampiyonası</v>
      </c>
      <c r="L244" s="124" t="e">
        <f>#REF!</f>
        <v>#REF!</v>
      </c>
      <c r="M244" s="124" t="s">
        <v>346</v>
      </c>
    </row>
    <row r="245" spans="1:13" s="222" customFormat="1" ht="28.5" customHeight="1">
      <c r="A245" s="118">
        <v>598</v>
      </c>
      <c r="B245" s="177" t="s">
        <v>357</v>
      </c>
      <c r="C245" s="179" t="e">
        <f>#REF!</f>
        <v>#REF!</v>
      </c>
      <c r="D245" s="181" t="e">
        <f>#REF!</f>
        <v>#REF!</v>
      </c>
      <c r="E245" s="181" t="e">
        <f>#REF!</f>
        <v>#REF!</v>
      </c>
      <c r="F245" s="182" t="e">
        <f>#REF!</f>
        <v>#REF!</v>
      </c>
      <c r="G245" s="180" t="e">
        <f>#REF!</f>
        <v>#REF!</v>
      </c>
      <c r="H245" s="126" t="s">
        <v>357</v>
      </c>
      <c r="I245" s="126" t="e">
        <f>#REF!</f>
        <v>#REF!</v>
      </c>
      <c r="J245" s="120" t="str">
        <f>'YARIŞMA BİLGİLERİ'!$F$21</f>
        <v>Erkekler</v>
      </c>
      <c r="K245" s="221" t="str">
        <f t="shared" si="3"/>
        <v>ISPARTA-Türkiye Üniversiteler Atletizm Şampiyonası</v>
      </c>
      <c r="L245" s="124" t="e">
        <f>#REF!</f>
        <v>#REF!</v>
      </c>
      <c r="M245" s="124" t="s">
        <v>346</v>
      </c>
    </row>
    <row r="246" spans="1:13" s="222" customFormat="1" ht="28.5" customHeight="1">
      <c r="A246" s="118">
        <v>599</v>
      </c>
      <c r="B246" s="177" t="s">
        <v>357</v>
      </c>
      <c r="C246" s="179" t="e">
        <f>#REF!</f>
        <v>#REF!</v>
      </c>
      <c r="D246" s="181" t="e">
        <f>#REF!</f>
        <v>#REF!</v>
      </c>
      <c r="E246" s="181" t="e">
        <f>#REF!</f>
        <v>#REF!</v>
      </c>
      <c r="F246" s="182" t="e">
        <f>#REF!</f>
        <v>#REF!</v>
      </c>
      <c r="G246" s="180" t="e">
        <f>#REF!</f>
        <v>#REF!</v>
      </c>
      <c r="H246" s="126" t="s">
        <v>357</v>
      </c>
      <c r="I246" s="126" t="e">
        <f>#REF!</f>
        <v>#REF!</v>
      </c>
      <c r="J246" s="120" t="str">
        <f>'YARIŞMA BİLGİLERİ'!$F$21</f>
        <v>Erkekler</v>
      </c>
      <c r="K246" s="221" t="str">
        <f t="shared" si="3"/>
        <v>ISPARTA-Türkiye Üniversiteler Atletizm Şampiyonası</v>
      </c>
      <c r="L246" s="124" t="e">
        <f>#REF!</f>
        <v>#REF!</v>
      </c>
      <c r="M246" s="124" t="s">
        <v>346</v>
      </c>
    </row>
    <row r="247" spans="1:13" s="222" customFormat="1" ht="28.5" customHeight="1">
      <c r="A247" s="118">
        <v>600</v>
      </c>
      <c r="B247" s="177" t="s">
        <v>357</v>
      </c>
      <c r="C247" s="179" t="e">
        <f>#REF!</f>
        <v>#REF!</v>
      </c>
      <c r="D247" s="181" t="e">
        <f>#REF!</f>
        <v>#REF!</v>
      </c>
      <c r="E247" s="181" t="e">
        <f>#REF!</f>
        <v>#REF!</v>
      </c>
      <c r="F247" s="182" t="e">
        <f>#REF!</f>
        <v>#REF!</v>
      </c>
      <c r="G247" s="180" t="e">
        <f>#REF!</f>
        <v>#REF!</v>
      </c>
      <c r="H247" s="126" t="s">
        <v>357</v>
      </c>
      <c r="I247" s="126" t="e">
        <f>#REF!</f>
        <v>#REF!</v>
      </c>
      <c r="J247" s="120" t="str">
        <f>'YARIŞMA BİLGİLERİ'!$F$21</f>
        <v>Erkekler</v>
      </c>
      <c r="K247" s="221" t="str">
        <f t="shared" si="3"/>
        <v>ISPARTA-Türkiye Üniversiteler Atletizm Şampiyonası</v>
      </c>
      <c r="L247" s="124" t="e">
        <f>#REF!</f>
        <v>#REF!</v>
      </c>
      <c r="M247" s="124" t="s">
        <v>346</v>
      </c>
    </row>
    <row r="248" spans="1:13" s="222" customFormat="1" ht="28.5" customHeight="1">
      <c r="A248" s="118">
        <v>601</v>
      </c>
      <c r="B248" s="177" t="s">
        <v>357</v>
      </c>
      <c r="C248" s="179" t="e">
        <f>#REF!</f>
        <v>#REF!</v>
      </c>
      <c r="D248" s="181" t="e">
        <f>#REF!</f>
        <v>#REF!</v>
      </c>
      <c r="E248" s="181" t="e">
        <f>#REF!</f>
        <v>#REF!</v>
      </c>
      <c r="F248" s="182" t="e">
        <f>#REF!</f>
        <v>#REF!</v>
      </c>
      <c r="G248" s="180" t="e">
        <f>#REF!</f>
        <v>#REF!</v>
      </c>
      <c r="H248" s="126" t="s">
        <v>357</v>
      </c>
      <c r="I248" s="126" t="e">
        <f>#REF!</f>
        <v>#REF!</v>
      </c>
      <c r="J248" s="120" t="str">
        <f>'YARIŞMA BİLGİLERİ'!$F$21</f>
        <v>Erkekler</v>
      </c>
      <c r="K248" s="221" t="str">
        <f t="shared" si="3"/>
        <v>ISPARTA-Türkiye Üniversiteler Atletizm Şampiyonası</v>
      </c>
      <c r="L248" s="124" t="e">
        <f>#REF!</f>
        <v>#REF!</v>
      </c>
      <c r="M248" s="124" t="s">
        <v>346</v>
      </c>
    </row>
    <row r="249" spans="1:13" s="222" customFormat="1" ht="28.5" customHeight="1">
      <c r="A249" s="118">
        <v>602</v>
      </c>
      <c r="B249" s="177" t="s">
        <v>357</v>
      </c>
      <c r="C249" s="179" t="e">
        <f>#REF!</f>
        <v>#REF!</v>
      </c>
      <c r="D249" s="181" t="e">
        <f>#REF!</f>
        <v>#REF!</v>
      </c>
      <c r="E249" s="181" t="e">
        <f>#REF!</f>
        <v>#REF!</v>
      </c>
      <c r="F249" s="182" t="e">
        <f>#REF!</f>
        <v>#REF!</v>
      </c>
      <c r="G249" s="180" t="e">
        <f>#REF!</f>
        <v>#REF!</v>
      </c>
      <c r="H249" s="126" t="s">
        <v>357</v>
      </c>
      <c r="I249" s="126" t="e">
        <f>#REF!</f>
        <v>#REF!</v>
      </c>
      <c r="J249" s="120" t="str">
        <f>'YARIŞMA BİLGİLERİ'!$F$21</f>
        <v>Erkekler</v>
      </c>
      <c r="K249" s="221" t="str">
        <f t="shared" si="3"/>
        <v>ISPARTA-Türkiye Üniversiteler Atletizm Şampiyonası</v>
      </c>
      <c r="L249" s="124" t="e">
        <f>#REF!</f>
        <v>#REF!</v>
      </c>
      <c r="M249" s="124" t="s">
        <v>346</v>
      </c>
    </row>
    <row r="250" spans="1:13" s="222" customFormat="1" ht="28.5" customHeight="1">
      <c r="A250" s="118">
        <v>603</v>
      </c>
      <c r="B250" s="177" t="s">
        <v>357</v>
      </c>
      <c r="C250" s="179" t="e">
        <f>#REF!</f>
        <v>#REF!</v>
      </c>
      <c r="D250" s="181" t="e">
        <f>#REF!</f>
        <v>#REF!</v>
      </c>
      <c r="E250" s="181" t="e">
        <f>#REF!</f>
        <v>#REF!</v>
      </c>
      <c r="F250" s="182" t="e">
        <f>#REF!</f>
        <v>#REF!</v>
      </c>
      <c r="G250" s="180" t="e">
        <f>#REF!</f>
        <v>#REF!</v>
      </c>
      <c r="H250" s="126" t="s">
        <v>357</v>
      </c>
      <c r="I250" s="126" t="e">
        <f>#REF!</f>
        <v>#REF!</v>
      </c>
      <c r="J250" s="120" t="str">
        <f>'YARIŞMA BİLGİLERİ'!$F$21</f>
        <v>Erkekler</v>
      </c>
      <c r="K250" s="221" t="str">
        <f t="shared" si="3"/>
        <v>ISPARTA-Türkiye Üniversiteler Atletizm Şampiyonası</v>
      </c>
      <c r="L250" s="124" t="e">
        <f>#REF!</f>
        <v>#REF!</v>
      </c>
      <c r="M250" s="124" t="s">
        <v>346</v>
      </c>
    </row>
    <row r="251" spans="1:13" s="222" customFormat="1" ht="28.5" customHeight="1">
      <c r="A251" s="118">
        <v>604</v>
      </c>
      <c r="B251" s="177" t="s">
        <v>357</v>
      </c>
      <c r="C251" s="179" t="e">
        <f>#REF!</f>
        <v>#REF!</v>
      </c>
      <c r="D251" s="181" t="e">
        <f>#REF!</f>
        <v>#REF!</v>
      </c>
      <c r="E251" s="181" t="e">
        <f>#REF!</f>
        <v>#REF!</v>
      </c>
      <c r="F251" s="182" t="e">
        <f>#REF!</f>
        <v>#REF!</v>
      </c>
      <c r="G251" s="180" t="e">
        <f>#REF!</f>
        <v>#REF!</v>
      </c>
      <c r="H251" s="126" t="s">
        <v>357</v>
      </c>
      <c r="I251" s="126" t="e">
        <f>#REF!</f>
        <v>#REF!</v>
      </c>
      <c r="J251" s="120" t="str">
        <f>'YARIŞMA BİLGİLERİ'!$F$21</f>
        <v>Erkekler</v>
      </c>
      <c r="K251" s="221" t="str">
        <f t="shared" si="3"/>
        <v>ISPARTA-Türkiye Üniversiteler Atletizm Şampiyonası</v>
      </c>
      <c r="L251" s="124" t="e">
        <f>#REF!</f>
        <v>#REF!</v>
      </c>
      <c r="M251" s="124" t="s">
        <v>346</v>
      </c>
    </row>
    <row r="252" spans="1:13" s="222" customFormat="1" ht="28.5" customHeight="1">
      <c r="A252" s="118">
        <v>605</v>
      </c>
      <c r="B252" s="177" t="s">
        <v>357</v>
      </c>
      <c r="C252" s="179" t="e">
        <f>#REF!</f>
        <v>#REF!</v>
      </c>
      <c r="D252" s="181" t="e">
        <f>#REF!</f>
        <v>#REF!</v>
      </c>
      <c r="E252" s="181" t="e">
        <f>#REF!</f>
        <v>#REF!</v>
      </c>
      <c r="F252" s="182" t="e">
        <f>#REF!</f>
        <v>#REF!</v>
      </c>
      <c r="G252" s="180" t="e">
        <f>#REF!</f>
        <v>#REF!</v>
      </c>
      <c r="H252" s="126" t="s">
        <v>357</v>
      </c>
      <c r="I252" s="126" t="e">
        <f>#REF!</f>
        <v>#REF!</v>
      </c>
      <c r="J252" s="120" t="str">
        <f>'YARIŞMA BİLGİLERİ'!$F$21</f>
        <v>Erkekler</v>
      </c>
      <c r="K252" s="221" t="str">
        <f t="shared" si="3"/>
        <v>ISPARTA-Türkiye Üniversiteler Atletizm Şampiyonası</v>
      </c>
      <c r="L252" s="124" t="e">
        <f>#REF!</f>
        <v>#REF!</v>
      </c>
      <c r="M252" s="124" t="s">
        <v>346</v>
      </c>
    </row>
    <row r="253" spans="1:13" s="222" customFormat="1" ht="28.5" customHeight="1">
      <c r="A253" s="118">
        <v>606</v>
      </c>
      <c r="B253" s="177" t="s">
        <v>357</v>
      </c>
      <c r="C253" s="179" t="e">
        <f>#REF!</f>
        <v>#REF!</v>
      </c>
      <c r="D253" s="181" t="e">
        <f>#REF!</f>
        <v>#REF!</v>
      </c>
      <c r="E253" s="181" t="e">
        <f>#REF!</f>
        <v>#REF!</v>
      </c>
      <c r="F253" s="182" t="e">
        <f>#REF!</f>
        <v>#REF!</v>
      </c>
      <c r="G253" s="180" t="e">
        <f>#REF!</f>
        <v>#REF!</v>
      </c>
      <c r="H253" s="126" t="s">
        <v>357</v>
      </c>
      <c r="I253" s="126" t="e">
        <f>#REF!</f>
        <v>#REF!</v>
      </c>
      <c r="J253" s="120" t="str">
        <f>'YARIŞMA BİLGİLERİ'!$F$21</f>
        <v>Erkekler</v>
      </c>
      <c r="K253" s="221" t="str">
        <f t="shared" si="3"/>
        <v>ISPARTA-Türkiye Üniversiteler Atletizm Şampiyonası</v>
      </c>
      <c r="L253" s="124" t="e">
        <f>#REF!</f>
        <v>#REF!</v>
      </c>
      <c r="M253" s="124" t="s">
        <v>346</v>
      </c>
    </row>
    <row r="254" spans="1:13" s="222" customFormat="1" ht="28.5" customHeight="1">
      <c r="A254" s="118">
        <v>607</v>
      </c>
      <c r="B254" s="177" t="s">
        <v>357</v>
      </c>
      <c r="C254" s="179" t="e">
        <f>#REF!</f>
        <v>#REF!</v>
      </c>
      <c r="D254" s="181" t="e">
        <f>#REF!</f>
        <v>#REF!</v>
      </c>
      <c r="E254" s="181" t="e">
        <f>#REF!</f>
        <v>#REF!</v>
      </c>
      <c r="F254" s="182" t="e">
        <f>#REF!</f>
        <v>#REF!</v>
      </c>
      <c r="G254" s="180" t="e">
        <f>#REF!</f>
        <v>#REF!</v>
      </c>
      <c r="H254" s="126" t="s">
        <v>357</v>
      </c>
      <c r="I254" s="126" t="e">
        <f>#REF!</f>
        <v>#REF!</v>
      </c>
      <c r="J254" s="120" t="str">
        <f>'YARIŞMA BİLGİLERİ'!$F$21</f>
        <v>Erkekler</v>
      </c>
      <c r="K254" s="221" t="str">
        <f t="shared" si="3"/>
        <v>ISPARTA-Türkiye Üniversiteler Atletizm Şampiyonası</v>
      </c>
      <c r="L254" s="124" t="e">
        <f>#REF!</f>
        <v>#REF!</v>
      </c>
      <c r="M254" s="124" t="s">
        <v>346</v>
      </c>
    </row>
    <row r="255" spans="1:13" s="222" customFormat="1" ht="28.5" customHeight="1">
      <c r="A255" s="118">
        <v>608</v>
      </c>
      <c r="B255" s="177" t="s">
        <v>357</v>
      </c>
      <c r="C255" s="179" t="e">
        <f>#REF!</f>
        <v>#REF!</v>
      </c>
      <c r="D255" s="181" t="e">
        <f>#REF!</f>
        <v>#REF!</v>
      </c>
      <c r="E255" s="181" t="e">
        <f>#REF!</f>
        <v>#REF!</v>
      </c>
      <c r="F255" s="182" t="e">
        <f>#REF!</f>
        <v>#REF!</v>
      </c>
      <c r="G255" s="180" t="e">
        <f>#REF!</f>
        <v>#REF!</v>
      </c>
      <c r="H255" s="126" t="s">
        <v>357</v>
      </c>
      <c r="I255" s="126" t="e">
        <f>#REF!</f>
        <v>#REF!</v>
      </c>
      <c r="J255" s="120" t="str">
        <f>'YARIŞMA BİLGİLERİ'!$F$21</f>
        <v>Erkekler</v>
      </c>
      <c r="K255" s="221" t="str">
        <f t="shared" si="3"/>
        <v>ISPARTA-Türkiye Üniversiteler Atletizm Şampiyonası</v>
      </c>
      <c r="L255" s="124" t="e">
        <f>#REF!</f>
        <v>#REF!</v>
      </c>
      <c r="M255" s="124" t="s">
        <v>346</v>
      </c>
    </row>
    <row r="256" spans="1:13" s="222" customFormat="1" ht="28.5" customHeight="1">
      <c r="A256" s="118">
        <v>609</v>
      </c>
      <c r="B256" s="177" t="s">
        <v>357</v>
      </c>
      <c r="C256" s="179" t="e">
        <f>#REF!</f>
        <v>#REF!</v>
      </c>
      <c r="D256" s="181" t="e">
        <f>#REF!</f>
        <v>#REF!</v>
      </c>
      <c r="E256" s="181" t="e">
        <f>#REF!</f>
        <v>#REF!</v>
      </c>
      <c r="F256" s="182" t="e">
        <f>#REF!</f>
        <v>#REF!</v>
      </c>
      <c r="G256" s="180" t="e">
        <f>#REF!</f>
        <v>#REF!</v>
      </c>
      <c r="H256" s="126" t="s">
        <v>357</v>
      </c>
      <c r="I256" s="126" t="e">
        <f>#REF!</f>
        <v>#REF!</v>
      </c>
      <c r="J256" s="120" t="str">
        <f>'YARIŞMA BİLGİLERİ'!$F$21</f>
        <v>Erkekler</v>
      </c>
      <c r="K256" s="221" t="str">
        <f t="shared" si="3"/>
        <v>ISPARTA-Türkiye Üniversiteler Atletizm Şampiyonası</v>
      </c>
      <c r="L256" s="124" t="e">
        <f>#REF!</f>
        <v>#REF!</v>
      </c>
      <c r="M256" s="124" t="s">
        <v>346</v>
      </c>
    </row>
    <row r="257" spans="1:13" s="222" customFormat="1" ht="28.5" customHeight="1">
      <c r="A257" s="118">
        <v>610</v>
      </c>
      <c r="B257" s="128" t="s">
        <v>285</v>
      </c>
      <c r="C257" s="119" t="e">
        <f>#REF!</f>
        <v>#REF!</v>
      </c>
      <c r="D257" s="123" t="e">
        <f>#REF!</f>
        <v>#REF!</v>
      </c>
      <c r="E257" s="123" t="e">
        <f>#REF!</f>
        <v>#REF!</v>
      </c>
      <c r="F257" s="125" t="e">
        <f>#REF!</f>
        <v>#REF!</v>
      </c>
      <c r="G257" s="126" t="e">
        <f>#REF!</f>
        <v>#REF!</v>
      </c>
      <c r="H257" s="126" t="s">
        <v>230</v>
      </c>
      <c r="I257" s="126" t="e">
        <f>#REF!</f>
        <v>#REF!</v>
      </c>
      <c r="J257" s="120" t="str">
        <f>'YARIŞMA BİLGİLERİ'!$F$21</f>
        <v>Erkekler</v>
      </c>
      <c r="K257" s="123" t="str">
        <f t="shared" si="3"/>
        <v>ISPARTA-Türkiye Üniversiteler Atletizm Şampiyonası</v>
      </c>
      <c r="L257" s="124" t="e">
        <f>#REF!</f>
        <v>#REF!</v>
      </c>
      <c r="M257" s="124" t="s">
        <v>346</v>
      </c>
    </row>
    <row r="258" spans="1:13" s="222" customFormat="1" ht="28.5" customHeight="1">
      <c r="A258" s="118">
        <v>611</v>
      </c>
      <c r="B258" s="128" t="s">
        <v>285</v>
      </c>
      <c r="C258" s="119" t="e">
        <f>#REF!</f>
        <v>#REF!</v>
      </c>
      <c r="D258" s="123" t="e">
        <f>#REF!</f>
        <v>#REF!</v>
      </c>
      <c r="E258" s="123" t="e">
        <f>#REF!</f>
        <v>#REF!</v>
      </c>
      <c r="F258" s="125" t="e">
        <f>#REF!</f>
        <v>#REF!</v>
      </c>
      <c r="G258" s="126" t="e">
        <f>#REF!</f>
        <v>#REF!</v>
      </c>
      <c r="H258" s="126" t="s">
        <v>230</v>
      </c>
      <c r="I258" s="126" t="e">
        <f>#REF!</f>
        <v>#REF!</v>
      </c>
      <c r="J258" s="120" t="str">
        <f>'YARIŞMA BİLGİLERİ'!$F$21</f>
        <v>Erkekler</v>
      </c>
      <c r="K258" s="123" t="str">
        <f t="shared" si="3"/>
        <v>ISPARTA-Türkiye Üniversiteler Atletizm Şampiyonası</v>
      </c>
      <c r="L258" s="124" t="e">
        <f>#REF!</f>
        <v>#REF!</v>
      </c>
      <c r="M258" s="124" t="s">
        <v>346</v>
      </c>
    </row>
    <row r="259" spans="1:13" s="222" customFormat="1" ht="28.5" customHeight="1">
      <c r="A259" s="118">
        <v>612</v>
      </c>
      <c r="B259" s="128" t="s">
        <v>285</v>
      </c>
      <c r="C259" s="119" t="e">
        <f>#REF!</f>
        <v>#REF!</v>
      </c>
      <c r="D259" s="123" t="e">
        <f>#REF!</f>
        <v>#REF!</v>
      </c>
      <c r="E259" s="123" t="e">
        <f>#REF!</f>
        <v>#REF!</v>
      </c>
      <c r="F259" s="125" t="e">
        <f>#REF!</f>
        <v>#REF!</v>
      </c>
      <c r="G259" s="126" t="e">
        <f>#REF!</f>
        <v>#REF!</v>
      </c>
      <c r="H259" s="126" t="s">
        <v>230</v>
      </c>
      <c r="I259" s="126" t="e">
        <f>#REF!</f>
        <v>#REF!</v>
      </c>
      <c r="J259" s="120" t="str">
        <f>'YARIŞMA BİLGİLERİ'!$F$21</f>
        <v>Erkekler</v>
      </c>
      <c r="K259" s="123" t="str">
        <f t="shared" ref="K259:K322" si="4">CONCATENATE(K$1,"-",A$1)</f>
        <v>ISPARTA-Türkiye Üniversiteler Atletizm Şampiyonası</v>
      </c>
      <c r="L259" s="124" t="e">
        <f>#REF!</f>
        <v>#REF!</v>
      </c>
      <c r="M259" s="124" t="s">
        <v>346</v>
      </c>
    </row>
    <row r="260" spans="1:13" s="222" customFormat="1" ht="28.5" customHeight="1">
      <c r="A260" s="118">
        <v>613</v>
      </c>
      <c r="B260" s="128" t="s">
        <v>285</v>
      </c>
      <c r="C260" s="119" t="e">
        <f>#REF!</f>
        <v>#REF!</v>
      </c>
      <c r="D260" s="123" t="e">
        <f>#REF!</f>
        <v>#REF!</v>
      </c>
      <c r="E260" s="123" t="e">
        <f>#REF!</f>
        <v>#REF!</v>
      </c>
      <c r="F260" s="125" t="e">
        <f>#REF!</f>
        <v>#REF!</v>
      </c>
      <c r="G260" s="126" t="e">
        <f>#REF!</f>
        <v>#REF!</v>
      </c>
      <c r="H260" s="126" t="s">
        <v>230</v>
      </c>
      <c r="I260" s="126" t="e">
        <f>#REF!</f>
        <v>#REF!</v>
      </c>
      <c r="J260" s="120" t="str">
        <f>'YARIŞMA BİLGİLERİ'!$F$21</f>
        <v>Erkekler</v>
      </c>
      <c r="K260" s="123" t="str">
        <f t="shared" si="4"/>
        <v>ISPARTA-Türkiye Üniversiteler Atletizm Şampiyonası</v>
      </c>
      <c r="L260" s="124" t="e">
        <f>#REF!</f>
        <v>#REF!</v>
      </c>
      <c r="M260" s="124" t="s">
        <v>346</v>
      </c>
    </row>
    <row r="261" spans="1:13" s="222" customFormat="1" ht="28.5" customHeight="1">
      <c r="A261" s="118">
        <v>614</v>
      </c>
      <c r="B261" s="128" t="s">
        <v>285</v>
      </c>
      <c r="C261" s="119" t="e">
        <f>#REF!</f>
        <v>#REF!</v>
      </c>
      <c r="D261" s="123" t="e">
        <f>#REF!</f>
        <v>#REF!</v>
      </c>
      <c r="E261" s="123" t="e">
        <f>#REF!</f>
        <v>#REF!</v>
      </c>
      <c r="F261" s="125" t="e">
        <f>#REF!</f>
        <v>#REF!</v>
      </c>
      <c r="G261" s="126" t="e">
        <f>#REF!</f>
        <v>#REF!</v>
      </c>
      <c r="H261" s="126" t="s">
        <v>230</v>
      </c>
      <c r="I261" s="126" t="e">
        <f>#REF!</f>
        <v>#REF!</v>
      </c>
      <c r="J261" s="120" t="str">
        <f>'YARIŞMA BİLGİLERİ'!$F$21</f>
        <v>Erkekler</v>
      </c>
      <c r="K261" s="123" t="str">
        <f t="shared" si="4"/>
        <v>ISPARTA-Türkiye Üniversiteler Atletizm Şampiyonası</v>
      </c>
      <c r="L261" s="124" t="e">
        <f>#REF!</f>
        <v>#REF!</v>
      </c>
      <c r="M261" s="124" t="s">
        <v>346</v>
      </c>
    </row>
    <row r="262" spans="1:13" s="222" customFormat="1" ht="28.5" customHeight="1">
      <c r="A262" s="118">
        <v>635</v>
      </c>
      <c r="B262" s="128" t="s">
        <v>285</v>
      </c>
      <c r="C262" s="119" t="e">
        <f>#REF!</f>
        <v>#REF!</v>
      </c>
      <c r="D262" s="123" t="e">
        <f>#REF!</f>
        <v>#REF!</v>
      </c>
      <c r="E262" s="123" t="e">
        <f>#REF!</f>
        <v>#REF!</v>
      </c>
      <c r="F262" s="125" t="e">
        <f>#REF!</f>
        <v>#REF!</v>
      </c>
      <c r="G262" s="126" t="e">
        <f>#REF!</f>
        <v>#REF!</v>
      </c>
      <c r="H262" s="126" t="s">
        <v>230</v>
      </c>
      <c r="I262" s="126" t="e">
        <f>#REF!</f>
        <v>#REF!</v>
      </c>
      <c r="J262" s="120" t="str">
        <f>'YARIŞMA BİLGİLERİ'!$F$21</f>
        <v>Erkekler</v>
      </c>
      <c r="K262" s="123" t="str">
        <f t="shared" si="4"/>
        <v>ISPARTA-Türkiye Üniversiteler Atletizm Şampiyonası</v>
      </c>
      <c r="L262" s="124" t="e">
        <f>#REF!</f>
        <v>#REF!</v>
      </c>
      <c r="M262" s="124" t="s">
        <v>346</v>
      </c>
    </row>
    <row r="263" spans="1:13" s="222" customFormat="1" ht="28.5" customHeight="1">
      <c r="A263" s="118">
        <v>636</v>
      </c>
      <c r="B263" s="128" t="s">
        <v>285</v>
      </c>
      <c r="C263" s="119" t="e">
        <f>#REF!</f>
        <v>#REF!</v>
      </c>
      <c r="D263" s="123" t="e">
        <f>#REF!</f>
        <v>#REF!</v>
      </c>
      <c r="E263" s="123" t="e">
        <f>#REF!</f>
        <v>#REF!</v>
      </c>
      <c r="F263" s="125" t="e">
        <f>#REF!</f>
        <v>#REF!</v>
      </c>
      <c r="G263" s="126" t="e">
        <f>#REF!</f>
        <v>#REF!</v>
      </c>
      <c r="H263" s="126" t="s">
        <v>230</v>
      </c>
      <c r="I263" s="126" t="e">
        <f>#REF!</f>
        <v>#REF!</v>
      </c>
      <c r="J263" s="120" t="str">
        <f>'YARIŞMA BİLGİLERİ'!$F$21</f>
        <v>Erkekler</v>
      </c>
      <c r="K263" s="123" t="str">
        <f t="shared" si="4"/>
        <v>ISPARTA-Türkiye Üniversiteler Atletizm Şampiyonası</v>
      </c>
      <c r="L263" s="124" t="e">
        <f>#REF!</f>
        <v>#REF!</v>
      </c>
      <c r="M263" s="124" t="s">
        <v>346</v>
      </c>
    </row>
    <row r="264" spans="1:13" s="222" customFormat="1" ht="28.5" customHeight="1">
      <c r="A264" s="118">
        <v>637</v>
      </c>
      <c r="B264" s="128" t="s">
        <v>285</v>
      </c>
      <c r="C264" s="119" t="e">
        <f>#REF!</f>
        <v>#REF!</v>
      </c>
      <c r="D264" s="123" t="e">
        <f>#REF!</f>
        <v>#REF!</v>
      </c>
      <c r="E264" s="123" t="e">
        <f>#REF!</f>
        <v>#REF!</v>
      </c>
      <c r="F264" s="125" t="e">
        <f>#REF!</f>
        <v>#REF!</v>
      </c>
      <c r="G264" s="126" t="e">
        <f>#REF!</f>
        <v>#REF!</v>
      </c>
      <c r="H264" s="126" t="s">
        <v>230</v>
      </c>
      <c r="I264" s="126" t="e">
        <f>#REF!</f>
        <v>#REF!</v>
      </c>
      <c r="J264" s="120" t="str">
        <f>'YARIŞMA BİLGİLERİ'!$F$21</f>
        <v>Erkekler</v>
      </c>
      <c r="K264" s="123" t="str">
        <f t="shared" si="4"/>
        <v>ISPARTA-Türkiye Üniversiteler Atletizm Şampiyonası</v>
      </c>
      <c r="L264" s="124" t="e">
        <f>#REF!</f>
        <v>#REF!</v>
      </c>
      <c r="M264" s="124" t="s">
        <v>346</v>
      </c>
    </row>
    <row r="265" spans="1:13" s="222" customFormat="1" ht="28.5" customHeight="1">
      <c r="A265" s="118">
        <v>638</v>
      </c>
      <c r="B265" s="128" t="s">
        <v>285</v>
      </c>
      <c r="C265" s="119" t="e">
        <f>#REF!</f>
        <v>#REF!</v>
      </c>
      <c r="D265" s="123" t="e">
        <f>#REF!</f>
        <v>#REF!</v>
      </c>
      <c r="E265" s="123" t="e">
        <f>#REF!</f>
        <v>#REF!</v>
      </c>
      <c r="F265" s="125" t="e">
        <f>#REF!</f>
        <v>#REF!</v>
      </c>
      <c r="G265" s="126" t="e">
        <f>#REF!</f>
        <v>#REF!</v>
      </c>
      <c r="H265" s="126" t="s">
        <v>230</v>
      </c>
      <c r="I265" s="126" t="e">
        <f>#REF!</f>
        <v>#REF!</v>
      </c>
      <c r="J265" s="120" t="str">
        <f>'YARIŞMA BİLGİLERİ'!$F$21</f>
        <v>Erkekler</v>
      </c>
      <c r="K265" s="123" t="str">
        <f t="shared" si="4"/>
        <v>ISPARTA-Türkiye Üniversiteler Atletizm Şampiyonası</v>
      </c>
      <c r="L265" s="124" t="e">
        <f>#REF!</f>
        <v>#REF!</v>
      </c>
      <c r="M265" s="124" t="s">
        <v>346</v>
      </c>
    </row>
    <row r="266" spans="1:13" s="222" customFormat="1" ht="28.5" customHeight="1">
      <c r="A266" s="118">
        <v>639</v>
      </c>
      <c r="B266" s="128" t="s">
        <v>285</v>
      </c>
      <c r="C266" s="119" t="e">
        <f>#REF!</f>
        <v>#REF!</v>
      </c>
      <c r="D266" s="123" t="e">
        <f>#REF!</f>
        <v>#REF!</v>
      </c>
      <c r="E266" s="123" t="e">
        <f>#REF!</f>
        <v>#REF!</v>
      </c>
      <c r="F266" s="125" t="e">
        <f>#REF!</f>
        <v>#REF!</v>
      </c>
      <c r="G266" s="126" t="e">
        <f>#REF!</f>
        <v>#REF!</v>
      </c>
      <c r="H266" s="126" t="s">
        <v>230</v>
      </c>
      <c r="I266" s="126" t="e">
        <f>#REF!</f>
        <v>#REF!</v>
      </c>
      <c r="J266" s="120" t="str">
        <f>'YARIŞMA BİLGİLERİ'!$F$21</f>
        <v>Erkekler</v>
      </c>
      <c r="K266" s="123" t="str">
        <f t="shared" si="4"/>
        <v>ISPARTA-Türkiye Üniversiteler Atletizm Şampiyonası</v>
      </c>
      <c r="L266" s="124" t="e">
        <f>#REF!</f>
        <v>#REF!</v>
      </c>
      <c r="M266" s="124" t="s">
        <v>346</v>
      </c>
    </row>
    <row r="267" spans="1:13" s="222" customFormat="1" ht="28.5" customHeight="1">
      <c r="A267" s="118">
        <v>640</v>
      </c>
      <c r="B267" s="128" t="s">
        <v>285</v>
      </c>
      <c r="C267" s="119" t="e">
        <f>#REF!</f>
        <v>#REF!</v>
      </c>
      <c r="D267" s="123" t="e">
        <f>#REF!</f>
        <v>#REF!</v>
      </c>
      <c r="E267" s="123" t="e">
        <f>#REF!</f>
        <v>#REF!</v>
      </c>
      <c r="F267" s="125" t="e">
        <f>#REF!</f>
        <v>#REF!</v>
      </c>
      <c r="G267" s="126" t="e">
        <f>#REF!</f>
        <v>#REF!</v>
      </c>
      <c r="H267" s="126" t="s">
        <v>230</v>
      </c>
      <c r="I267" s="126" t="e">
        <f>#REF!</f>
        <v>#REF!</v>
      </c>
      <c r="J267" s="120" t="str">
        <f>'YARIŞMA BİLGİLERİ'!$F$21</f>
        <v>Erkekler</v>
      </c>
      <c r="K267" s="123" t="str">
        <f t="shared" si="4"/>
        <v>ISPARTA-Türkiye Üniversiteler Atletizm Şampiyonası</v>
      </c>
      <c r="L267" s="124" t="e">
        <f>#REF!</f>
        <v>#REF!</v>
      </c>
      <c r="M267" s="124" t="s">
        <v>346</v>
      </c>
    </row>
    <row r="268" spans="1:13" s="222" customFormat="1" ht="28.5" customHeight="1">
      <c r="A268" s="118">
        <v>641</v>
      </c>
      <c r="B268" s="128" t="s">
        <v>285</v>
      </c>
      <c r="C268" s="119" t="e">
        <f>#REF!</f>
        <v>#REF!</v>
      </c>
      <c r="D268" s="123" t="e">
        <f>#REF!</f>
        <v>#REF!</v>
      </c>
      <c r="E268" s="123" t="e">
        <f>#REF!</f>
        <v>#REF!</v>
      </c>
      <c r="F268" s="125" t="e">
        <f>#REF!</f>
        <v>#REF!</v>
      </c>
      <c r="G268" s="126" t="e">
        <f>#REF!</f>
        <v>#REF!</v>
      </c>
      <c r="H268" s="126" t="s">
        <v>230</v>
      </c>
      <c r="I268" s="126" t="e">
        <f>#REF!</f>
        <v>#REF!</v>
      </c>
      <c r="J268" s="120" t="str">
        <f>'YARIŞMA BİLGİLERİ'!$F$21</f>
        <v>Erkekler</v>
      </c>
      <c r="K268" s="123" t="str">
        <f t="shared" si="4"/>
        <v>ISPARTA-Türkiye Üniversiteler Atletizm Şampiyonası</v>
      </c>
      <c r="L268" s="124" t="e">
        <f>#REF!</f>
        <v>#REF!</v>
      </c>
      <c r="M268" s="124" t="s">
        <v>346</v>
      </c>
    </row>
    <row r="269" spans="1:13" s="222" customFormat="1" ht="28.5" customHeight="1">
      <c r="A269" s="118">
        <v>642</v>
      </c>
      <c r="B269" s="128" t="s">
        <v>285</v>
      </c>
      <c r="C269" s="119" t="e">
        <f>#REF!</f>
        <v>#REF!</v>
      </c>
      <c r="D269" s="123" t="e">
        <f>#REF!</f>
        <v>#REF!</v>
      </c>
      <c r="E269" s="123" t="e">
        <f>#REF!</f>
        <v>#REF!</v>
      </c>
      <c r="F269" s="125" t="e">
        <f>#REF!</f>
        <v>#REF!</v>
      </c>
      <c r="G269" s="126" t="e">
        <f>#REF!</f>
        <v>#REF!</v>
      </c>
      <c r="H269" s="126" t="s">
        <v>230</v>
      </c>
      <c r="I269" s="126" t="e">
        <f>#REF!</f>
        <v>#REF!</v>
      </c>
      <c r="J269" s="120" t="str">
        <f>'YARIŞMA BİLGİLERİ'!$F$21</f>
        <v>Erkekler</v>
      </c>
      <c r="K269" s="123" t="str">
        <f t="shared" si="4"/>
        <v>ISPARTA-Türkiye Üniversiteler Atletizm Şampiyonası</v>
      </c>
      <c r="L269" s="124" t="e">
        <f>#REF!</f>
        <v>#REF!</v>
      </c>
      <c r="M269" s="124" t="s">
        <v>346</v>
      </c>
    </row>
    <row r="270" spans="1:13" s="222" customFormat="1" ht="28.5" customHeight="1">
      <c r="A270" s="118">
        <v>643</v>
      </c>
      <c r="B270" s="128" t="s">
        <v>285</v>
      </c>
      <c r="C270" s="119" t="e">
        <f>#REF!</f>
        <v>#REF!</v>
      </c>
      <c r="D270" s="123" t="e">
        <f>#REF!</f>
        <v>#REF!</v>
      </c>
      <c r="E270" s="123" t="e">
        <f>#REF!</f>
        <v>#REF!</v>
      </c>
      <c r="F270" s="125" t="e">
        <f>#REF!</f>
        <v>#REF!</v>
      </c>
      <c r="G270" s="126" t="e">
        <f>#REF!</f>
        <v>#REF!</v>
      </c>
      <c r="H270" s="126" t="s">
        <v>230</v>
      </c>
      <c r="I270" s="126" t="e">
        <f>#REF!</f>
        <v>#REF!</v>
      </c>
      <c r="J270" s="120" t="str">
        <f>'YARIŞMA BİLGİLERİ'!$F$21</f>
        <v>Erkekler</v>
      </c>
      <c r="K270" s="123" t="str">
        <f t="shared" si="4"/>
        <v>ISPARTA-Türkiye Üniversiteler Atletizm Şampiyonası</v>
      </c>
      <c r="L270" s="124" t="e">
        <f>#REF!</f>
        <v>#REF!</v>
      </c>
      <c r="M270" s="124" t="s">
        <v>346</v>
      </c>
    </row>
    <row r="271" spans="1:13" s="222" customFormat="1" ht="28.5" customHeight="1">
      <c r="A271" s="118">
        <v>644</v>
      </c>
      <c r="B271" s="128" t="s">
        <v>285</v>
      </c>
      <c r="C271" s="119" t="e">
        <f>#REF!</f>
        <v>#REF!</v>
      </c>
      <c r="D271" s="123" t="e">
        <f>#REF!</f>
        <v>#REF!</v>
      </c>
      <c r="E271" s="123" t="e">
        <f>#REF!</f>
        <v>#REF!</v>
      </c>
      <c r="F271" s="125" t="e">
        <f>#REF!</f>
        <v>#REF!</v>
      </c>
      <c r="G271" s="126" t="e">
        <f>#REF!</f>
        <v>#REF!</v>
      </c>
      <c r="H271" s="126" t="s">
        <v>230</v>
      </c>
      <c r="I271" s="126" t="e">
        <f>#REF!</f>
        <v>#REF!</v>
      </c>
      <c r="J271" s="120" t="str">
        <f>'YARIŞMA BİLGİLERİ'!$F$21</f>
        <v>Erkekler</v>
      </c>
      <c r="K271" s="123" t="str">
        <f t="shared" si="4"/>
        <v>ISPARTA-Türkiye Üniversiteler Atletizm Şampiyonası</v>
      </c>
      <c r="L271" s="124" t="e">
        <f>#REF!</f>
        <v>#REF!</v>
      </c>
      <c r="M271" s="124" t="s">
        <v>346</v>
      </c>
    </row>
    <row r="272" spans="1:13" s="222" customFormat="1" ht="28.5" customHeight="1">
      <c r="A272" s="118">
        <v>645</v>
      </c>
      <c r="B272" s="128" t="s">
        <v>285</v>
      </c>
      <c r="C272" s="119" t="e">
        <f>#REF!</f>
        <v>#REF!</v>
      </c>
      <c r="D272" s="123" t="e">
        <f>#REF!</f>
        <v>#REF!</v>
      </c>
      <c r="E272" s="123" t="e">
        <f>#REF!</f>
        <v>#REF!</v>
      </c>
      <c r="F272" s="125" t="e">
        <f>#REF!</f>
        <v>#REF!</v>
      </c>
      <c r="G272" s="126" t="e">
        <f>#REF!</f>
        <v>#REF!</v>
      </c>
      <c r="H272" s="126" t="s">
        <v>230</v>
      </c>
      <c r="I272" s="126" t="e">
        <f>#REF!</f>
        <v>#REF!</v>
      </c>
      <c r="J272" s="120" t="str">
        <f>'YARIŞMA BİLGİLERİ'!$F$21</f>
        <v>Erkekler</v>
      </c>
      <c r="K272" s="123" t="str">
        <f t="shared" si="4"/>
        <v>ISPARTA-Türkiye Üniversiteler Atletizm Şampiyonası</v>
      </c>
      <c r="L272" s="124" t="e">
        <f>#REF!</f>
        <v>#REF!</v>
      </c>
      <c r="M272" s="124" t="s">
        <v>346</v>
      </c>
    </row>
    <row r="273" spans="1:13" s="222" customFormat="1" ht="28.5" customHeight="1">
      <c r="A273" s="118">
        <v>646</v>
      </c>
      <c r="B273" s="128" t="s">
        <v>285</v>
      </c>
      <c r="C273" s="119" t="e">
        <f>#REF!</f>
        <v>#REF!</v>
      </c>
      <c r="D273" s="123" t="e">
        <f>#REF!</f>
        <v>#REF!</v>
      </c>
      <c r="E273" s="123" t="e">
        <f>#REF!</f>
        <v>#REF!</v>
      </c>
      <c r="F273" s="125" t="e">
        <f>#REF!</f>
        <v>#REF!</v>
      </c>
      <c r="G273" s="126" t="e">
        <f>#REF!</f>
        <v>#REF!</v>
      </c>
      <c r="H273" s="126" t="s">
        <v>230</v>
      </c>
      <c r="I273" s="126" t="e">
        <f>#REF!</f>
        <v>#REF!</v>
      </c>
      <c r="J273" s="120" t="str">
        <f>'YARIŞMA BİLGİLERİ'!$F$21</f>
        <v>Erkekler</v>
      </c>
      <c r="K273" s="123" t="str">
        <f t="shared" si="4"/>
        <v>ISPARTA-Türkiye Üniversiteler Atletizm Şampiyonası</v>
      </c>
      <c r="L273" s="124" t="e">
        <f>#REF!</f>
        <v>#REF!</v>
      </c>
      <c r="M273" s="124" t="s">
        <v>346</v>
      </c>
    </row>
    <row r="274" spans="1:13" s="222" customFormat="1" ht="28.5" customHeight="1">
      <c r="A274" s="118">
        <v>647</v>
      </c>
      <c r="B274" s="128" t="s">
        <v>285</v>
      </c>
      <c r="C274" s="119" t="e">
        <f>#REF!</f>
        <v>#REF!</v>
      </c>
      <c r="D274" s="123" t="e">
        <f>#REF!</f>
        <v>#REF!</v>
      </c>
      <c r="E274" s="123" t="e">
        <f>#REF!</f>
        <v>#REF!</v>
      </c>
      <c r="F274" s="125" t="e">
        <f>#REF!</f>
        <v>#REF!</v>
      </c>
      <c r="G274" s="126" t="e">
        <f>#REF!</f>
        <v>#REF!</v>
      </c>
      <c r="H274" s="126" t="s">
        <v>230</v>
      </c>
      <c r="I274" s="126" t="e">
        <f>#REF!</f>
        <v>#REF!</v>
      </c>
      <c r="J274" s="120" t="str">
        <f>'YARIŞMA BİLGİLERİ'!$F$21</f>
        <v>Erkekler</v>
      </c>
      <c r="K274" s="123" t="str">
        <f t="shared" si="4"/>
        <v>ISPARTA-Türkiye Üniversiteler Atletizm Şampiyonası</v>
      </c>
      <c r="L274" s="124" t="e">
        <f>#REF!</f>
        <v>#REF!</v>
      </c>
      <c r="M274" s="124" t="s">
        <v>346</v>
      </c>
    </row>
    <row r="275" spans="1:13" s="222" customFormat="1" ht="28.5" customHeight="1">
      <c r="A275" s="118">
        <v>648</v>
      </c>
      <c r="B275" s="128" t="s">
        <v>285</v>
      </c>
      <c r="C275" s="119" t="e">
        <f>#REF!</f>
        <v>#REF!</v>
      </c>
      <c r="D275" s="123" t="e">
        <f>#REF!</f>
        <v>#REF!</v>
      </c>
      <c r="E275" s="123" t="e">
        <f>#REF!</f>
        <v>#REF!</v>
      </c>
      <c r="F275" s="125" t="e">
        <f>#REF!</f>
        <v>#REF!</v>
      </c>
      <c r="G275" s="126" t="e">
        <f>#REF!</f>
        <v>#REF!</v>
      </c>
      <c r="H275" s="126" t="s">
        <v>230</v>
      </c>
      <c r="I275" s="126" t="e">
        <f>#REF!</f>
        <v>#REF!</v>
      </c>
      <c r="J275" s="120" t="str">
        <f>'YARIŞMA BİLGİLERİ'!$F$21</f>
        <v>Erkekler</v>
      </c>
      <c r="K275" s="123" t="str">
        <f t="shared" si="4"/>
        <v>ISPARTA-Türkiye Üniversiteler Atletizm Şampiyonası</v>
      </c>
      <c r="L275" s="124" t="e">
        <f>#REF!</f>
        <v>#REF!</v>
      </c>
      <c r="M275" s="124" t="s">
        <v>346</v>
      </c>
    </row>
    <row r="276" spans="1:13" s="222" customFormat="1" ht="28.5" customHeight="1">
      <c r="A276" s="118">
        <v>649</v>
      </c>
      <c r="B276" s="128" t="s">
        <v>285</v>
      </c>
      <c r="C276" s="119" t="e">
        <f>#REF!</f>
        <v>#REF!</v>
      </c>
      <c r="D276" s="123" t="e">
        <f>#REF!</f>
        <v>#REF!</v>
      </c>
      <c r="E276" s="123" t="e">
        <f>#REF!</f>
        <v>#REF!</v>
      </c>
      <c r="F276" s="125" t="e">
        <f>#REF!</f>
        <v>#REF!</v>
      </c>
      <c r="G276" s="126" t="e">
        <f>#REF!</f>
        <v>#REF!</v>
      </c>
      <c r="H276" s="126" t="s">
        <v>230</v>
      </c>
      <c r="I276" s="126" t="e">
        <f>#REF!</f>
        <v>#REF!</v>
      </c>
      <c r="J276" s="120" t="str">
        <f>'YARIŞMA BİLGİLERİ'!$F$21</f>
        <v>Erkekler</v>
      </c>
      <c r="K276" s="123" t="str">
        <f t="shared" si="4"/>
        <v>ISPARTA-Türkiye Üniversiteler Atletizm Şampiyonası</v>
      </c>
      <c r="L276" s="124" t="e">
        <f>#REF!</f>
        <v>#REF!</v>
      </c>
      <c r="M276" s="124" t="s">
        <v>346</v>
      </c>
    </row>
    <row r="277" spans="1:13" s="222" customFormat="1" ht="28.5" customHeight="1">
      <c r="A277" s="118">
        <v>650</v>
      </c>
      <c r="B277" s="128" t="s">
        <v>285</v>
      </c>
      <c r="C277" s="119" t="e">
        <f>#REF!</f>
        <v>#REF!</v>
      </c>
      <c r="D277" s="123" t="e">
        <f>#REF!</f>
        <v>#REF!</v>
      </c>
      <c r="E277" s="123" t="e">
        <f>#REF!</f>
        <v>#REF!</v>
      </c>
      <c r="F277" s="125" t="e">
        <f>#REF!</f>
        <v>#REF!</v>
      </c>
      <c r="G277" s="126" t="e">
        <f>#REF!</f>
        <v>#REF!</v>
      </c>
      <c r="H277" s="126" t="s">
        <v>230</v>
      </c>
      <c r="I277" s="126" t="e">
        <f>#REF!</f>
        <v>#REF!</v>
      </c>
      <c r="J277" s="120" t="str">
        <f>'YARIŞMA BİLGİLERİ'!$F$21</f>
        <v>Erkekler</v>
      </c>
      <c r="K277" s="123" t="str">
        <f t="shared" si="4"/>
        <v>ISPARTA-Türkiye Üniversiteler Atletizm Şampiyonası</v>
      </c>
      <c r="L277" s="124" t="e">
        <f>#REF!</f>
        <v>#REF!</v>
      </c>
      <c r="M277" s="124" t="s">
        <v>346</v>
      </c>
    </row>
    <row r="278" spans="1:13" s="222" customFormat="1" ht="28.5" customHeight="1">
      <c r="A278" s="118">
        <v>651</v>
      </c>
      <c r="B278" s="128" t="s">
        <v>285</v>
      </c>
      <c r="C278" s="119" t="e">
        <f>#REF!</f>
        <v>#REF!</v>
      </c>
      <c r="D278" s="123" t="e">
        <f>#REF!</f>
        <v>#REF!</v>
      </c>
      <c r="E278" s="123" t="e">
        <f>#REF!</f>
        <v>#REF!</v>
      </c>
      <c r="F278" s="125" t="e">
        <f>#REF!</f>
        <v>#REF!</v>
      </c>
      <c r="G278" s="126" t="e">
        <f>#REF!</f>
        <v>#REF!</v>
      </c>
      <c r="H278" s="126" t="s">
        <v>230</v>
      </c>
      <c r="I278" s="126" t="e">
        <f>#REF!</f>
        <v>#REF!</v>
      </c>
      <c r="J278" s="120" t="str">
        <f>'YARIŞMA BİLGİLERİ'!$F$21</f>
        <v>Erkekler</v>
      </c>
      <c r="K278" s="123" t="str">
        <f t="shared" si="4"/>
        <v>ISPARTA-Türkiye Üniversiteler Atletizm Şampiyonası</v>
      </c>
      <c r="L278" s="124" t="e">
        <f>#REF!</f>
        <v>#REF!</v>
      </c>
      <c r="M278" s="124" t="s">
        <v>346</v>
      </c>
    </row>
    <row r="279" spans="1:13" s="222" customFormat="1" ht="28.5" customHeight="1">
      <c r="A279" s="118">
        <v>652</v>
      </c>
      <c r="B279" s="128" t="s">
        <v>285</v>
      </c>
      <c r="C279" s="119" t="e">
        <f>#REF!</f>
        <v>#REF!</v>
      </c>
      <c r="D279" s="123" t="e">
        <f>#REF!</f>
        <v>#REF!</v>
      </c>
      <c r="E279" s="123" t="e">
        <f>#REF!</f>
        <v>#REF!</v>
      </c>
      <c r="F279" s="125" t="e">
        <f>#REF!</f>
        <v>#REF!</v>
      </c>
      <c r="G279" s="126" t="e">
        <f>#REF!</f>
        <v>#REF!</v>
      </c>
      <c r="H279" s="126" t="s">
        <v>230</v>
      </c>
      <c r="I279" s="126" t="e">
        <f>#REF!</f>
        <v>#REF!</v>
      </c>
      <c r="J279" s="120" t="str">
        <f>'YARIŞMA BİLGİLERİ'!$F$21</f>
        <v>Erkekler</v>
      </c>
      <c r="K279" s="123" t="str">
        <f t="shared" si="4"/>
        <v>ISPARTA-Türkiye Üniversiteler Atletizm Şampiyonası</v>
      </c>
      <c r="L279" s="124" t="e">
        <f>#REF!</f>
        <v>#REF!</v>
      </c>
      <c r="M279" s="124" t="s">
        <v>346</v>
      </c>
    </row>
    <row r="280" spans="1:13" s="222" customFormat="1" ht="28.5" customHeight="1">
      <c r="A280" s="118">
        <v>653</v>
      </c>
      <c r="B280" s="128" t="s">
        <v>285</v>
      </c>
      <c r="C280" s="119" t="e">
        <f>#REF!</f>
        <v>#REF!</v>
      </c>
      <c r="D280" s="123" t="e">
        <f>#REF!</f>
        <v>#REF!</v>
      </c>
      <c r="E280" s="123" t="e">
        <f>#REF!</f>
        <v>#REF!</v>
      </c>
      <c r="F280" s="125" t="e">
        <f>#REF!</f>
        <v>#REF!</v>
      </c>
      <c r="G280" s="126" t="e">
        <f>#REF!</f>
        <v>#REF!</v>
      </c>
      <c r="H280" s="126" t="s">
        <v>230</v>
      </c>
      <c r="I280" s="126" t="e">
        <f>#REF!</f>
        <v>#REF!</v>
      </c>
      <c r="J280" s="120" t="str">
        <f>'YARIŞMA BİLGİLERİ'!$F$21</f>
        <v>Erkekler</v>
      </c>
      <c r="K280" s="123" t="str">
        <f t="shared" si="4"/>
        <v>ISPARTA-Türkiye Üniversiteler Atletizm Şampiyonası</v>
      </c>
      <c r="L280" s="124" t="e">
        <f>#REF!</f>
        <v>#REF!</v>
      </c>
      <c r="M280" s="124" t="s">
        <v>346</v>
      </c>
    </row>
    <row r="281" spans="1:13" s="222" customFormat="1" ht="28.5" customHeight="1">
      <c r="A281" s="118">
        <v>654</v>
      </c>
      <c r="B281" s="128" t="s">
        <v>285</v>
      </c>
      <c r="C281" s="119" t="e">
        <f>#REF!</f>
        <v>#REF!</v>
      </c>
      <c r="D281" s="123" t="e">
        <f>#REF!</f>
        <v>#REF!</v>
      </c>
      <c r="E281" s="123" t="e">
        <f>#REF!</f>
        <v>#REF!</v>
      </c>
      <c r="F281" s="125" t="e">
        <f>#REF!</f>
        <v>#REF!</v>
      </c>
      <c r="G281" s="126" t="e">
        <f>#REF!</f>
        <v>#REF!</v>
      </c>
      <c r="H281" s="126" t="s">
        <v>230</v>
      </c>
      <c r="I281" s="126" t="e">
        <f>#REF!</f>
        <v>#REF!</v>
      </c>
      <c r="J281" s="120" t="str">
        <f>'YARIŞMA BİLGİLERİ'!$F$21</f>
        <v>Erkekler</v>
      </c>
      <c r="K281" s="123" t="str">
        <f t="shared" si="4"/>
        <v>ISPARTA-Türkiye Üniversiteler Atletizm Şampiyonası</v>
      </c>
      <c r="L281" s="124" t="e">
        <f>#REF!</f>
        <v>#REF!</v>
      </c>
      <c r="M281" s="124" t="s">
        <v>346</v>
      </c>
    </row>
    <row r="282" spans="1:13" s="222" customFormat="1" ht="28.5" customHeight="1">
      <c r="A282" s="118">
        <v>655</v>
      </c>
      <c r="B282" s="128" t="s">
        <v>316</v>
      </c>
      <c r="C282" s="119" t="e">
        <f>#REF!</f>
        <v>#REF!</v>
      </c>
      <c r="D282" s="123" t="e">
        <f>#REF!</f>
        <v>#REF!</v>
      </c>
      <c r="E282" s="123" t="e">
        <f>#REF!</f>
        <v>#REF!</v>
      </c>
      <c r="F282" s="151" t="e">
        <f>#REF!</f>
        <v>#REF!</v>
      </c>
      <c r="G282" s="121" t="e">
        <f>#REF!</f>
        <v>#REF!</v>
      </c>
      <c r="H282" s="120" t="s">
        <v>316</v>
      </c>
      <c r="I282" s="126"/>
      <c r="J282" s="120" t="str">
        <f>'YARIŞMA BİLGİLERİ'!$F$21</f>
        <v>Erkekler</v>
      </c>
      <c r="K282" s="123" t="str">
        <f t="shared" si="4"/>
        <v>ISPARTA-Türkiye Üniversiteler Atletizm Şampiyonası</v>
      </c>
      <c r="L282" s="124" t="e">
        <f>#REF!</f>
        <v>#REF!</v>
      </c>
      <c r="M282" s="124" t="s">
        <v>346</v>
      </c>
    </row>
    <row r="283" spans="1:13" s="222" customFormat="1" ht="28.5" customHeight="1">
      <c r="A283" s="118">
        <v>656</v>
      </c>
      <c r="B283" s="128" t="s">
        <v>316</v>
      </c>
      <c r="C283" s="119" t="e">
        <f>#REF!</f>
        <v>#REF!</v>
      </c>
      <c r="D283" s="123" t="e">
        <f>#REF!</f>
        <v>#REF!</v>
      </c>
      <c r="E283" s="123" t="e">
        <f>#REF!</f>
        <v>#REF!</v>
      </c>
      <c r="F283" s="151" t="e">
        <f>#REF!</f>
        <v>#REF!</v>
      </c>
      <c r="G283" s="121" t="e">
        <f>#REF!</f>
        <v>#REF!</v>
      </c>
      <c r="H283" s="120" t="s">
        <v>316</v>
      </c>
      <c r="I283" s="126"/>
      <c r="J283" s="120" t="str">
        <f>'YARIŞMA BİLGİLERİ'!$F$21</f>
        <v>Erkekler</v>
      </c>
      <c r="K283" s="123" t="str">
        <f t="shared" si="4"/>
        <v>ISPARTA-Türkiye Üniversiteler Atletizm Şampiyonası</v>
      </c>
      <c r="L283" s="124" t="e">
        <f>#REF!</f>
        <v>#REF!</v>
      </c>
      <c r="M283" s="124" t="s">
        <v>346</v>
      </c>
    </row>
    <row r="284" spans="1:13" s="222" customFormat="1" ht="28.5" customHeight="1">
      <c r="A284" s="118">
        <v>657</v>
      </c>
      <c r="B284" s="128" t="s">
        <v>316</v>
      </c>
      <c r="C284" s="119" t="e">
        <f>#REF!</f>
        <v>#REF!</v>
      </c>
      <c r="D284" s="123" t="e">
        <f>#REF!</f>
        <v>#REF!</v>
      </c>
      <c r="E284" s="123" t="e">
        <f>#REF!</f>
        <v>#REF!</v>
      </c>
      <c r="F284" s="151" t="e">
        <f>#REF!</f>
        <v>#REF!</v>
      </c>
      <c r="G284" s="121" t="e">
        <f>#REF!</f>
        <v>#REF!</v>
      </c>
      <c r="H284" s="120" t="s">
        <v>316</v>
      </c>
      <c r="I284" s="126"/>
      <c r="J284" s="120" t="str">
        <f>'YARIŞMA BİLGİLERİ'!$F$21</f>
        <v>Erkekler</v>
      </c>
      <c r="K284" s="123" t="str">
        <f t="shared" si="4"/>
        <v>ISPARTA-Türkiye Üniversiteler Atletizm Şampiyonası</v>
      </c>
      <c r="L284" s="124" t="e">
        <f>#REF!</f>
        <v>#REF!</v>
      </c>
      <c r="M284" s="124" t="s">
        <v>346</v>
      </c>
    </row>
    <row r="285" spans="1:13" s="222" customFormat="1" ht="28.5" customHeight="1">
      <c r="A285" s="118">
        <v>658</v>
      </c>
      <c r="B285" s="128" t="s">
        <v>316</v>
      </c>
      <c r="C285" s="119" t="e">
        <f>#REF!</f>
        <v>#REF!</v>
      </c>
      <c r="D285" s="123" t="e">
        <f>#REF!</f>
        <v>#REF!</v>
      </c>
      <c r="E285" s="123" t="e">
        <f>#REF!</f>
        <v>#REF!</v>
      </c>
      <c r="F285" s="151" t="e">
        <f>#REF!</f>
        <v>#REF!</v>
      </c>
      <c r="G285" s="121" t="e">
        <f>#REF!</f>
        <v>#REF!</v>
      </c>
      <c r="H285" s="120" t="s">
        <v>316</v>
      </c>
      <c r="I285" s="126"/>
      <c r="J285" s="120" t="str">
        <f>'YARIŞMA BİLGİLERİ'!$F$21</f>
        <v>Erkekler</v>
      </c>
      <c r="K285" s="123" t="str">
        <f t="shared" si="4"/>
        <v>ISPARTA-Türkiye Üniversiteler Atletizm Şampiyonası</v>
      </c>
      <c r="L285" s="124" t="e">
        <f>#REF!</f>
        <v>#REF!</v>
      </c>
      <c r="M285" s="124" t="s">
        <v>346</v>
      </c>
    </row>
    <row r="286" spans="1:13" s="222" customFormat="1" ht="28.5" customHeight="1">
      <c r="A286" s="118">
        <v>659</v>
      </c>
      <c r="B286" s="128" t="s">
        <v>316</v>
      </c>
      <c r="C286" s="119" t="e">
        <f>#REF!</f>
        <v>#REF!</v>
      </c>
      <c r="D286" s="123" t="e">
        <f>#REF!</f>
        <v>#REF!</v>
      </c>
      <c r="E286" s="123" t="e">
        <f>#REF!</f>
        <v>#REF!</v>
      </c>
      <c r="F286" s="151" t="e">
        <f>#REF!</f>
        <v>#REF!</v>
      </c>
      <c r="G286" s="121" t="e">
        <f>#REF!</f>
        <v>#REF!</v>
      </c>
      <c r="H286" s="120" t="s">
        <v>316</v>
      </c>
      <c r="I286" s="126"/>
      <c r="J286" s="120" t="str">
        <f>'YARIŞMA BİLGİLERİ'!$F$21</f>
        <v>Erkekler</v>
      </c>
      <c r="K286" s="123" t="str">
        <f t="shared" si="4"/>
        <v>ISPARTA-Türkiye Üniversiteler Atletizm Şampiyonası</v>
      </c>
      <c r="L286" s="124" t="e">
        <f>#REF!</f>
        <v>#REF!</v>
      </c>
      <c r="M286" s="124" t="s">
        <v>346</v>
      </c>
    </row>
    <row r="287" spans="1:13" s="223" customFormat="1" ht="28.5" customHeight="1">
      <c r="A287" s="118">
        <v>675</v>
      </c>
      <c r="B287" s="128" t="s">
        <v>316</v>
      </c>
      <c r="C287" s="119" t="e">
        <f>#REF!</f>
        <v>#REF!</v>
      </c>
      <c r="D287" s="123" t="e">
        <f>#REF!</f>
        <v>#REF!</v>
      </c>
      <c r="E287" s="123" t="e">
        <f>#REF!</f>
        <v>#REF!</v>
      </c>
      <c r="F287" s="151" t="e">
        <f>#REF!</f>
        <v>#REF!</v>
      </c>
      <c r="G287" s="121" t="e">
        <f>#REF!</f>
        <v>#REF!</v>
      </c>
      <c r="H287" s="120" t="s">
        <v>316</v>
      </c>
      <c r="I287" s="126"/>
      <c r="J287" s="120" t="str">
        <f>'YARIŞMA BİLGİLERİ'!$F$21</f>
        <v>Erkekler</v>
      </c>
      <c r="K287" s="123" t="str">
        <f t="shared" si="4"/>
        <v>ISPARTA-Türkiye Üniversiteler Atletizm Şampiyonası</v>
      </c>
      <c r="L287" s="124" t="e">
        <f>#REF!</f>
        <v>#REF!</v>
      </c>
      <c r="M287" s="124" t="s">
        <v>346</v>
      </c>
    </row>
    <row r="288" spans="1:13" s="223" customFormat="1" ht="28.5" customHeight="1">
      <c r="A288" s="118">
        <v>676</v>
      </c>
      <c r="B288" s="128" t="s">
        <v>316</v>
      </c>
      <c r="C288" s="119" t="e">
        <f>#REF!</f>
        <v>#REF!</v>
      </c>
      <c r="D288" s="123" t="e">
        <f>#REF!</f>
        <v>#REF!</v>
      </c>
      <c r="E288" s="123" t="e">
        <f>#REF!</f>
        <v>#REF!</v>
      </c>
      <c r="F288" s="151" t="e">
        <f>#REF!</f>
        <v>#REF!</v>
      </c>
      <c r="G288" s="121" t="e">
        <f>#REF!</f>
        <v>#REF!</v>
      </c>
      <c r="H288" s="120" t="s">
        <v>316</v>
      </c>
      <c r="I288" s="126"/>
      <c r="J288" s="120" t="str">
        <f>'YARIŞMA BİLGİLERİ'!$F$21</f>
        <v>Erkekler</v>
      </c>
      <c r="K288" s="123" t="str">
        <f t="shared" si="4"/>
        <v>ISPARTA-Türkiye Üniversiteler Atletizm Şampiyonası</v>
      </c>
      <c r="L288" s="124" t="e">
        <f>#REF!</f>
        <v>#REF!</v>
      </c>
      <c r="M288" s="124" t="s">
        <v>346</v>
      </c>
    </row>
    <row r="289" spans="1:13" s="223" customFormat="1" ht="28.5" customHeight="1">
      <c r="A289" s="118">
        <v>677</v>
      </c>
      <c r="B289" s="128" t="s">
        <v>316</v>
      </c>
      <c r="C289" s="119" t="e">
        <f>#REF!</f>
        <v>#REF!</v>
      </c>
      <c r="D289" s="123" t="e">
        <f>#REF!</f>
        <v>#REF!</v>
      </c>
      <c r="E289" s="123" t="e">
        <f>#REF!</f>
        <v>#REF!</v>
      </c>
      <c r="F289" s="151" t="e">
        <f>#REF!</f>
        <v>#REF!</v>
      </c>
      <c r="G289" s="121" t="e">
        <f>#REF!</f>
        <v>#REF!</v>
      </c>
      <c r="H289" s="120" t="s">
        <v>316</v>
      </c>
      <c r="I289" s="126"/>
      <c r="J289" s="120" t="str">
        <f>'YARIŞMA BİLGİLERİ'!$F$21</f>
        <v>Erkekler</v>
      </c>
      <c r="K289" s="123" t="str">
        <f t="shared" si="4"/>
        <v>ISPARTA-Türkiye Üniversiteler Atletizm Şampiyonası</v>
      </c>
      <c r="L289" s="124" t="e">
        <f>#REF!</f>
        <v>#REF!</v>
      </c>
      <c r="M289" s="124" t="s">
        <v>346</v>
      </c>
    </row>
    <row r="290" spans="1:13" s="223" customFormat="1" ht="28.5" customHeight="1">
      <c r="A290" s="118">
        <v>678</v>
      </c>
      <c r="B290" s="128" t="s">
        <v>316</v>
      </c>
      <c r="C290" s="119" t="e">
        <f>#REF!</f>
        <v>#REF!</v>
      </c>
      <c r="D290" s="123" t="e">
        <f>#REF!</f>
        <v>#REF!</v>
      </c>
      <c r="E290" s="123" t="e">
        <f>#REF!</f>
        <v>#REF!</v>
      </c>
      <c r="F290" s="151" t="e">
        <f>#REF!</f>
        <v>#REF!</v>
      </c>
      <c r="G290" s="121" t="e">
        <f>#REF!</f>
        <v>#REF!</v>
      </c>
      <c r="H290" s="120" t="s">
        <v>316</v>
      </c>
      <c r="I290" s="126"/>
      <c r="J290" s="120" t="str">
        <f>'YARIŞMA BİLGİLERİ'!$F$21</f>
        <v>Erkekler</v>
      </c>
      <c r="K290" s="123" t="str">
        <f t="shared" si="4"/>
        <v>ISPARTA-Türkiye Üniversiteler Atletizm Şampiyonası</v>
      </c>
      <c r="L290" s="124" t="e">
        <f>#REF!</f>
        <v>#REF!</v>
      </c>
      <c r="M290" s="124" t="s">
        <v>346</v>
      </c>
    </row>
    <row r="291" spans="1:13" s="223" customFormat="1" ht="28.5" customHeight="1">
      <c r="A291" s="118">
        <v>679</v>
      </c>
      <c r="B291" s="128" t="s">
        <v>316</v>
      </c>
      <c r="C291" s="119" t="e">
        <f>#REF!</f>
        <v>#REF!</v>
      </c>
      <c r="D291" s="123" t="e">
        <f>#REF!</f>
        <v>#REF!</v>
      </c>
      <c r="E291" s="123" t="e">
        <f>#REF!</f>
        <v>#REF!</v>
      </c>
      <c r="F291" s="151" t="e">
        <f>#REF!</f>
        <v>#REF!</v>
      </c>
      <c r="G291" s="121" t="e">
        <f>#REF!</f>
        <v>#REF!</v>
      </c>
      <c r="H291" s="120" t="s">
        <v>316</v>
      </c>
      <c r="I291" s="126"/>
      <c r="J291" s="120" t="str">
        <f>'YARIŞMA BİLGİLERİ'!$F$21</f>
        <v>Erkekler</v>
      </c>
      <c r="K291" s="123" t="str">
        <f t="shared" si="4"/>
        <v>ISPARTA-Türkiye Üniversiteler Atletizm Şampiyonası</v>
      </c>
      <c r="L291" s="124" t="e">
        <f>#REF!</f>
        <v>#REF!</v>
      </c>
      <c r="M291" s="124" t="s">
        <v>346</v>
      </c>
    </row>
    <row r="292" spans="1:13" s="223" customFormat="1" ht="28.5" customHeight="1">
      <c r="A292" s="118">
        <v>680</v>
      </c>
      <c r="B292" s="128" t="s">
        <v>316</v>
      </c>
      <c r="C292" s="119" t="e">
        <f>#REF!</f>
        <v>#REF!</v>
      </c>
      <c r="D292" s="123" t="e">
        <f>#REF!</f>
        <v>#REF!</v>
      </c>
      <c r="E292" s="123" t="e">
        <f>#REF!</f>
        <v>#REF!</v>
      </c>
      <c r="F292" s="151" t="e">
        <f>#REF!</f>
        <v>#REF!</v>
      </c>
      <c r="G292" s="121" t="e">
        <f>#REF!</f>
        <v>#REF!</v>
      </c>
      <c r="H292" s="120" t="s">
        <v>316</v>
      </c>
      <c r="I292" s="126"/>
      <c r="J292" s="120" t="str">
        <f>'YARIŞMA BİLGİLERİ'!$F$21</f>
        <v>Erkekler</v>
      </c>
      <c r="K292" s="123" t="str">
        <f t="shared" si="4"/>
        <v>ISPARTA-Türkiye Üniversiteler Atletizm Şampiyonası</v>
      </c>
      <c r="L292" s="124" t="e">
        <f>#REF!</f>
        <v>#REF!</v>
      </c>
      <c r="M292" s="124" t="s">
        <v>346</v>
      </c>
    </row>
    <row r="293" spans="1:13" s="223" customFormat="1" ht="28.5" customHeight="1">
      <c r="A293" s="118">
        <v>681</v>
      </c>
      <c r="B293" s="128" t="s">
        <v>316</v>
      </c>
      <c r="C293" s="119" t="e">
        <f>#REF!</f>
        <v>#REF!</v>
      </c>
      <c r="D293" s="123" t="e">
        <f>#REF!</f>
        <v>#REF!</v>
      </c>
      <c r="E293" s="123" t="e">
        <f>#REF!</f>
        <v>#REF!</v>
      </c>
      <c r="F293" s="151" t="e">
        <f>#REF!</f>
        <v>#REF!</v>
      </c>
      <c r="G293" s="121" t="e">
        <f>#REF!</f>
        <v>#REF!</v>
      </c>
      <c r="H293" s="120" t="s">
        <v>316</v>
      </c>
      <c r="I293" s="126"/>
      <c r="J293" s="120" t="str">
        <f>'YARIŞMA BİLGİLERİ'!$F$21</f>
        <v>Erkekler</v>
      </c>
      <c r="K293" s="123" t="str">
        <f t="shared" si="4"/>
        <v>ISPARTA-Türkiye Üniversiteler Atletizm Şampiyonası</v>
      </c>
      <c r="L293" s="124" t="e">
        <f>#REF!</f>
        <v>#REF!</v>
      </c>
      <c r="M293" s="124" t="s">
        <v>346</v>
      </c>
    </row>
    <row r="294" spans="1:13" s="223" customFormat="1" ht="28.5" customHeight="1">
      <c r="A294" s="118">
        <v>682</v>
      </c>
      <c r="B294" s="128" t="s">
        <v>316</v>
      </c>
      <c r="C294" s="119" t="e">
        <f>#REF!</f>
        <v>#REF!</v>
      </c>
      <c r="D294" s="123" t="e">
        <f>#REF!</f>
        <v>#REF!</v>
      </c>
      <c r="E294" s="123" t="e">
        <f>#REF!</f>
        <v>#REF!</v>
      </c>
      <c r="F294" s="151" t="e">
        <f>#REF!</f>
        <v>#REF!</v>
      </c>
      <c r="G294" s="121" t="e">
        <f>#REF!</f>
        <v>#REF!</v>
      </c>
      <c r="H294" s="120" t="s">
        <v>316</v>
      </c>
      <c r="I294" s="126"/>
      <c r="J294" s="120" t="str">
        <f>'YARIŞMA BİLGİLERİ'!$F$21</f>
        <v>Erkekler</v>
      </c>
      <c r="K294" s="123" t="str">
        <f t="shared" si="4"/>
        <v>ISPARTA-Türkiye Üniversiteler Atletizm Şampiyonası</v>
      </c>
      <c r="L294" s="124" t="e">
        <f>#REF!</f>
        <v>#REF!</v>
      </c>
      <c r="M294" s="124" t="s">
        <v>346</v>
      </c>
    </row>
    <row r="295" spans="1:13" s="223" customFormat="1" ht="28.5" customHeight="1">
      <c r="A295" s="118">
        <v>683</v>
      </c>
      <c r="B295" s="128" t="s">
        <v>316</v>
      </c>
      <c r="C295" s="119" t="e">
        <f>#REF!</f>
        <v>#REF!</v>
      </c>
      <c r="D295" s="123" t="e">
        <f>#REF!</f>
        <v>#REF!</v>
      </c>
      <c r="E295" s="123" t="e">
        <f>#REF!</f>
        <v>#REF!</v>
      </c>
      <c r="F295" s="151" t="e">
        <f>#REF!</f>
        <v>#REF!</v>
      </c>
      <c r="G295" s="121" t="e">
        <f>#REF!</f>
        <v>#REF!</v>
      </c>
      <c r="H295" s="120" t="s">
        <v>316</v>
      </c>
      <c r="I295" s="126"/>
      <c r="J295" s="120" t="str">
        <f>'YARIŞMA BİLGİLERİ'!$F$21</f>
        <v>Erkekler</v>
      </c>
      <c r="K295" s="123" t="str">
        <f t="shared" si="4"/>
        <v>ISPARTA-Türkiye Üniversiteler Atletizm Şampiyonası</v>
      </c>
      <c r="L295" s="124" t="e">
        <f>#REF!</f>
        <v>#REF!</v>
      </c>
      <c r="M295" s="124" t="s">
        <v>346</v>
      </c>
    </row>
    <row r="296" spans="1:13" s="223" customFormat="1" ht="28.5" customHeight="1">
      <c r="A296" s="118">
        <v>684</v>
      </c>
      <c r="B296" s="128" t="s">
        <v>316</v>
      </c>
      <c r="C296" s="119" t="e">
        <f>#REF!</f>
        <v>#REF!</v>
      </c>
      <c r="D296" s="123" t="e">
        <f>#REF!</f>
        <v>#REF!</v>
      </c>
      <c r="E296" s="123" t="e">
        <f>#REF!</f>
        <v>#REF!</v>
      </c>
      <c r="F296" s="151" t="e">
        <f>#REF!</f>
        <v>#REF!</v>
      </c>
      <c r="G296" s="121" t="e">
        <f>#REF!</f>
        <v>#REF!</v>
      </c>
      <c r="H296" s="120" t="s">
        <v>316</v>
      </c>
      <c r="I296" s="126"/>
      <c r="J296" s="120" t="str">
        <f>'YARIŞMA BİLGİLERİ'!$F$21</f>
        <v>Erkekler</v>
      </c>
      <c r="K296" s="123" t="str">
        <f t="shared" si="4"/>
        <v>ISPARTA-Türkiye Üniversiteler Atletizm Şampiyonası</v>
      </c>
      <c r="L296" s="124" t="e">
        <f>#REF!</f>
        <v>#REF!</v>
      </c>
      <c r="M296" s="124" t="s">
        <v>346</v>
      </c>
    </row>
    <row r="297" spans="1:13" s="223" customFormat="1" ht="28.5" customHeight="1">
      <c r="A297" s="118">
        <v>685</v>
      </c>
      <c r="B297" s="128" t="s">
        <v>316</v>
      </c>
      <c r="C297" s="119" t="e">
        <f>#REF!</f>
        <v>#REF!</v>
      </c>
      <c r="D297" s="123" t="e">
        <f>#REF!</f>
        <v>#REF!</v>
      </c>
      <c r="E297" s="123" t="e">
        <f>#REF!</f>
        <v>#REF!</v>
      </c>
      <c r="F297" s="151" t="e">
        <f>#REF!</f>
        <v>#REF!</v>
      </c>
      <c r="G297" s="121" t="e">
        <f>#REF!</f>
        <v>#REF!</v>
      </c>
      <c r="H297" s="120" t="s">
        <v>316</v>
      </c>
      <c r="I297" s="126"/>
      <c r="J297" s="120" t="str">
        <f>'YARIŞMA BİLGİLERİ'!$F$21</f>
        <v>Erkekler</v>
      </c>
      <c r="K297" s="123" t="str">
        <f t="shared" si="4"/>
        <v>ISPARTA-Türkiye Üniversiteler Atletizm Şampiyonası</v>
      </c>
      <c r="L297" s="124" t="e">
        <f>#REF!</f>
        <v>#REF!</v>
      </c>
      <c r="M297" s="124" t="s">
        <v>346</v>
      </c>
    </row>
    <row r="298" spans="1:13" s="223" customFormat="1" ht="28.5" customHeight="1">
      <c r="A298" s="118">
        <v>686</v>
      </c>
      <c r="B298" s="128" t="s">
        <v>316</v>
      </c>
      <c r="C298" s="119" t="e">
        <f>#REF!</f>
        <v>#REF!</v>
      </c>
      <c r="D298" s="123" t="e">
        <f>#REF!</f>
        <v>#REF!</v>
      </c>
      <c r="E298" s="123" t="e">
        <f>#REF!</f>
        <v>#REF!</v>
      </c>
      <c r="F298" s="151" t="e">
        <f>#REF!</f>
        <v>#REF!</v>
      </c>
      <c r="G298" s="121" t="e">
        <f>#REF!</f>
        <v>#REF!</v>
      </c>
      <c r="H298" s="120" t="s">
        <v>316</v>
      </c>
      <c r="I298" s="126"/>
      <c r="J298" s="120" t="str">
        <f>'YARIŞMA BİLGİLERİ'!$F$21</f>
        <v>Erkekler</v>
      </c>
      <c r="K298" s="123" t="str">
        <f t="shared" si="4"/>
        <v>ISPARTA-Türkiye Üniversiteler Atletizm Şampiyonası</v>
      </c>
      <c r="L298" s="124" t="e">
        <f>#REF!</f>
        <v>#REF!</v>
      </c>
      <c r="M298" s="124" t="s">
        <v>346</v>
      </c>
    </row>
    <row r="299" spans="1:13" s="223" customFormat="1" ht="28.5" customHeight="1">
      <c r="A299" s="118">
        <v>687</v>
      </c>
      <c r="B299" s="128" t="s">
        <v>316</v>
      </c>
      <c r="C299" s="119" t="e">
        <f>#REF!</f>
        <v>#REF!</v>
      </c>
      <c r="D299" s="123" t="e">
        <f>#REF!</f>
        <v>#REF!</v>
      </c>
      <c r="E299" s="123" t="e">
        <f>#REF!</f>
        <v>#REF!</v>
      </c>
      <c r="F299" s="151" t="e">
        <f>#REF!</f>
        <v>#REF!</v>
      </c>
      <c r="G299" s="121" t="e">
        <f>#REF!</f>
        <v>#REF!</v>
      </c>
      <c r="H299" s="120" t="s">
        <v>316</v>
      </c>
      <c r="I299" s="126"/>
      <c r="J299" s="120" t="str">
        <f>'YARIŞMA BİLGİLERİ'!$F$21</f>
        <v>Erkekler</v>
      </c>
      <c r="K299" s="123" t="str">
        <f t="shared" si="4"/>
        <v>ISPARTA-Türkiye Üniversiteler Atletizm Şampiyonası</v>
      </c>
      <c r="L299" s="124" t="e">
        <f>#REF!</f>
        <v>#REF!</v>
      </c>
      <c r="M299" s="124" t="s">
        <v>346</v>
      </c>
    </row>
    <row r="300" spans="1:13" s="223" customFormat="1" ht="28.5" customHeight="1">
      <c r="A300" s="118">
        <v>688</v>
      </c>
      <c r="B300" s="128" t="s">
        <v>316</v>
      </c>
      <c r="C300" s="119" t="e">
        <f>#REF!</f>
        <v>#REF!</v>
      </c>
      <c r="D300" s="123" t="e">
        <f>#REF!</f>
        <v>#REF!</v>
      </c>
      <c r="E300" s="123" t="e">
        <f>#REF!</f>
        <v>#REF!</v>
      </c>
      <c r="F300" s="151" t="e">
        <f>#REF!</f>
        <v>#REF!</v>
      </c>
      <c r="G300" s="121" t="e">
        <f>#REF!</f>
        <v>#REF!</v>
      </c>
      <c r="H300" s="120" t="s">
        <v>316</v>
      </c>
      <c r="I300" s="126"/>
      <c r="J300" s="120" t="str">
        <f>'YARIŞMA BİLGİLERİ'!$F$21</f>
        <v>Erkekler</v>
      </c>
      <c r="K300" s="123" t="str">
        <f t="shared" si="4"/>
        <v>ISPARTA-Türkiye Üniversiteler Atletizm Şampiyonası</v>
      </c>
      <c r="L300" s="124" t="e">
        <f>#REF!</f>
        <v>#REF!</v>
      </c>
      <c r="M300" s="124" t="s">
        <v>346</v>
      </c>
    </row>
    <row r="301" spans="1:13" s="223" customFormat="1" ht="28.5" customHeight="1">
      <c r="A301" s="118">
        <v>689</v>
      </c>
      <c r="B301" s="128" t="s">
        <v>316</v>
      </c>
      <c r="C301" s="119" t="e">
        <f>#REF!</f>
        <v>#REF!</v>
      </c>
      <c r="D301" s="123" t="e">
        <f>#REF!</f>
        <v>#REF!</v>
      </c>
      <c r="E301" s="123" t="e">
        <f>#REF!</f>
        <v>#REF!</v>
      </c>
      <c r="F301" s="151" t="e">
        <f>#REF!</f>
        <v>#REF!</v>
      </c>
      <c r="G301" s="121" t="e">
        <f>#REF!</f>
        <v>#REF!</v>
      </c>
      <c r="H301" s="120" t="s">
        <v>316</v>
      </c>
      <c r="I301" s="126"/>
      <c r="J301" s="120" t="str">
        <f>'YARIŞMA BİLGİLERİ'!$F$21</f>
        <v>Erkekler</v>
      </c>
      <c r="K301" s="123" t="str">
        <f t="shared" si="4"/>
        <v>ISPARTA-Türkiye Üniversiteler Atletizm Şampiyonası</v>
      </c>
      <c r="L301" s="124" t="e">
        <f>#REF!</f>
        <v>#REF!</v>
      </c>
      <c r="M301" s="124" t="s">
        <v>346</v>
      </c>
    </row>
    <row r="302" spans="1:13" ht="24.75" customHeight="1">
      <c r="A302" s="118">
        <v>690</v>
      </c>
      <c r="B302" s="177" t="s">
        <v>320</v>
      </c>
      <c r="C302" s="179" t="e">
        <f>#REF!</f>
        <v>#REF!</v>
      </c>
      <c r="D302" s="181" t="e">
        <f>#REF!</f>
        <v>#REF!</v>
      </c>
      <c r="E302" s="181" t="e">
        <f>#REF!</f>
        <v>#REF!</v>
      </c>
      <c r="F302" s="182" t="e">
        <f>#REF!</f>
        <v>#REF!</v>
      </c>
      <c r="G302" s="180" t="e">
        <f>#REF!</f>
        <v>#REF!</v>
      </c>
      <c r="H302" s="126" t="s">
        <v>313</v>
      </c>
      <c r="I302" s="220"/>
      <c r="J302" s="120" t="str">
        <f>'YARIŞMA BİLGİLERİ'!$F$21</f>
        <v>Erkekler</v>
      </c>
      <c r="K302" s="221" t="str">
        <f t="shared" si="4"/>
        <v>ISPARTA-Türkiye Üniversiteler Atletizm Şampiyonası</v>
      </c>
      <c r="L302" s="124" t="e">
        <f>#REF!</f>
        <v>#REF!</v>
      </c>
      <c r="M302" s="124" t="s">
        <v>346</v>
      </c>
    </row>
    <row r="303" spans="1:13" ht="24.75" customHeight="1">
      <c r="A303" s="118">
        <v>691</v>
      </c>
      <c r="B303" s="177" t="s">
        <v>320</v>
      </c>
      <c r="C303" s="179" t="e">
        <f>#REF!</f>
        <v>#REF!</v>
      </c>
      <c r="D303" s="181" t="e">
        <f>#REF!</f>
        <v>#REF!</v>
      </c>
      <c r="E303" s="181" t="e">
        <f>#REF!</f>
        <v>#REF!</v>
      </c>
      <c r="F303" s="182" t="e">
        <f>#REF!</f>
        <v>#REF!</v>
      </c>
      <c r="G303" s="180" t="e">
        <f>#REF!</f>
        <v>#REF!</v>
      </c>
      <c r="H303" s="126" t="s">
        <v>313</v>
      </c>
      <c r="I303" s="220"/>
      <c r="J303" s="120" t="str">
        <f>'YARIŞMA BİLGİLERİ'!$F$21</f>
        <v>Erkekler</v>
      </c>
      <c r="K303" s="221" t="str">
        <f t="shared" si="4"/>
        <v>ISPARTA-Türkiye Üniversiteler Atletizm Şampiyonası</v>
      </c>
      <c r="L303" s="124" t="e">
        <f>#REF!</f>
        <v>#REF!</v>
      </c>
      <c r="M303" s="124" t="s">
        <v>346</v>
      </c>
    </row>
    <row r="304" spans="1:13" ht="24.75" customHeight="1">
      <c r="A304" s="118">
        <v>692</v>
      </c>
      <c r="B304" s="177" t="s">
        <v>320</v>
      </c>
      <c r="C304" s="179" t="e">
        <f>#REF!</f>
        <v>#REF!</v>
      </c>
      <c r="D304" s="181" t="e">
        <f>#REF!</f>
        <v>#REF!</v>
      </c>
      <c r="E304" s="181" t="e">
        <f>#REF!</f>
        <v>#REF!</v>
      </c>
      <c r="F304" s="182" t="e">
        <f>#REF!</f>
        <v>#REF!</v>
      </c>
      <c r="G304" s="180" t="e">
        <f>#REF!</f>
        <v>#REF!</v>
      </c>
      <c r="H304" s="126" t="s">
        <v>313</v>
      </c>
      <c r="I304" s="220"/>
      <c r="J304" s="120" t="str">
        <f>'YARIŞMA BİLGİLERİ'!$F$21</f>
        <v>Erkekler</v>
      </c>
      <c r="K304" s="221" t="str">
        <f t="shared" si="4"/>
        <v>ISPARTA-Türkiye Üniversiteler Atletizm Şampiyonası</v>
      </c>
      <c r="L304" s="124" t="e">
        <f>#REF!</f>
        <v>#REF!</v>
      </c>
      <c r="M304" s="124" t="s">
        <v>346</v>
      </c>
    </row>
    <row r="305" spans="1:13" ht="24.75" customHeight="1">
      <c r="A305" s="118">
        <v>693</v>
      </c>
      <c r="B305" s="177" t="s">
        <v>320</v>
      </c>
      <c r="C305" s="179" t="e">
        <f>#REF!</f>
        <v>#REF!</v>
      </c>
      <c r="D305" s="181" t="e">
        <f>#REF!</f>
        <v>#REF!</v>
      </c>
      <c r="E305" s="181" t="e">
        <f>#REF!</f>
        <v>#REF!</v>
      </c>
      <c r="F305" s="182" t="e">
        <f>#REF!</f>
        <v>#REF!</v>
      </c>
      <c r="G305" s="180" t="e">
        <f>#REF!</f>
        <v>#REF!</v>
      </c>
      <c r="H305" s="126" t="s">
        <v>313</v>
      </c>
      <c r="I305" s="220"/>
      <c r="J305" s="120" t="str">
        <f>'YARIŞMA BİLGİLERİ'!$F$21</f>
        <v>Erkekler</v>
      </c>
      <c r="K305" s="221" t="str">
        <f t="shared" si="4"/>
        <v>ISPARTA-Türkiye Üniversiteler Atletizm Şampiyonası</v>
      </c>
      <c r="L305" s="124" t="e">
        <f>#REF!</f>
        <v>#REF!</v>
      </c>
      <c r="M305" s="124" t="s">
        <v>346</v>
      </c>
    </row>
    <row r="306" spans="1:13" ht="24.75" customHeight="1">
      <c r="A306" s="118">
        <v>694</v>
      </c>
      <c r="B306" s="177" t="s">
        <v>320</v>
      </c>
      <c r="C306" s="179" t="e">
        <f>#REF!</f>
        <v>#REF!</v>
      </c>
      <c r="D306" s="181" t="e">
        <f>#REF!</f>
        <v>#REF!</v>
      </c>
      <c r="E306" s="181" t="e">
        <f>#REF!</f>
        <v>#REF!</v>
      </c>
      <c r="F306" s="182" t="e">
        <f>#REF!</f>
        <v>#REF!</v>
      </c>
      <c r="G306" s="180" t="e">
        <f>#REF!</f>
        <v>#REF!</v>
      </c>
      <c r="H306" s="126" t="s">
        <v>313</v>
      </c>
      <c r="I306" s="220"/>
      <c r="J306" s="120" t="str">
        <f>'YARIŞMA BİLGİLERİ'!$F$21</f>
        <v>Erkekler</v>
      </c>
      <c r="K306" s="221" t="str">
        <f t="shared" si="4"/>
        <v>ISPARTA-Türkiye Üniversiteler Atletizm Şampiyonası</v>
      </c>
      <c r="L306" s="124" t="e">
        <f>#REF!</f>
        <v>#REF!</v>
      </c>
      <c r="M306" s="124" t="s">
        <v>346</v>
      </c>
    </row>
    <row r="307" spans="1:13" ht="24.75" customHeight="1">
      <c r="A307" s="118">
        <v>695</v>
      </c>
      <c r="B307" s="177" t="s">
        <v>320</v>
      </c>
      <c r="C307" s="179" t="e">
        <f>#REF!</f>
        <v>#REF!</v>
      </c>
      <c r="D307" s="181" t="e">
        <f>#REF!</f>
        <v>#REF!</v>
      </c>
      <c r="E307" s="181" t="e">
        <f>#REF!</f>
        <v>#REF!</v>
      </c>
      <c r="F307" s="182" t="e">
        <f>#REF!</f>
        <v>#REF!</v>
      </c>
      <c r="G307" s="180" t="e">
        <f>#REF!</f>
        <v>#REF!</v>
      </c>
      <c r="H307" s="126" t="s">
        <v>313</v>
      </c>
      <c r="I307" s="220"/>
      <c r="J307" s="120" t="str">
        <f>'YARIŞMA BİLGİLERİ'!$F$21</f>
        <v>Erkekler</v>
      </c>
      <c r="K307" s="221" t="str">
        <f t="shared" si="4"/>
        <v>ISPARTA-Türkiye Üniversiteler Atletizm Şampiyonası</v>
      </c>
      <c r="L307" s="124" t="e">
        <f>#REF!</f>
        <v>#REF!</v>
      </c>
      <c r="M307" s="124" t="s">
        <v>346</v>
      </c>
    </row>
    <row r="308" spans="1:13" ht="24.75" customHeight="1">
      <c r="A308" s="118">
        <v>696</v>
      </c>
      <c r="B308" s="177" t="s">
        <v>320</v>
      </c>
      <c r="C308" s="179" t="e">
        <f>#REF!</f>
        <v>#REF!</v>
      </c>
      <c r="D308" s="181" t="e">
        <f>#REF!</f>
        <v>#REF!</v>
      </c>
      <c r="E308" s="181" t="e">
        <f>#REF!</f>
        <v>#REF!</v>
      </c>
      <c r="F308" s="182" t="e">
        <f>#REF!</f>
        <v>#REF!</v>
      </c>
      <c r="G308" s="180" t="e">
        <f>#REF!</f>
        <v>#REF!</v>
      </c>
      <c r="H308" s="126" t="s">
        <v>313</v>
      </c>
      <c r="I308" s="220"/>
      <c r="J308" s="120" t="str">
        <f>'YARIŞMA BİLGİLERİ'!$F$21</f>
        <v>Erkekler</v>
      </c>
      <c r="K308" s="221" t="str">
        <f t="shared" si="4"/>
        <v>ISPARTA-Türkiye Üniversiteler Atletizm Şampiyonası</v>
      </c>
      <c r="L308" s="124" t="e">
        <f>#REF!</f>
        <v>#REF!</v>
      </c>
      <c r="M308" s="124" t="s">
        <v>346</v>
      </c>
    </row>
    <row r="309" spans="1:13" ht="24.75" customHeight="1">
      <c r="A309" s="118">
        <v>697</v>
      </c>
      <c r="B309" s="177" t="s">
        <v>320</v>
      </c>
      <c r="C309" s="179" t="e">
        <f>#REF!</f>
        <v>#REF!</v>
      </c>
      <c r="D309" s="181" t="e">
        <f>#REF!</f>
        <v>#REF!</v>
      </c>
      <c r="E309" s="181" t="e">
        <f>#REF!</f>
        <v>#REF!</v>
      </c>
      <c r="F309" s="182" t="e">
        <f>#REF!</f>
        <v>#REF!</v>
      </c>
      <c r="G309" s="180" t="e">
        <f>#REF!</f>
        <v>#REF!</v>
      </c>
      <c r="H309" s="126" t="s">
        <v>313</v>
      </c>
      <c r="I309" s="220"/>
      <c r="J309" s="120" t="str">
        <f>'YARIŞMA BİLGİLERİ'!$F$21</f>
        <v>Erkekler</v>
      </c>
      <c r="K309" s="221" t="str">
        <f t="shared" si="4"/>
        <v>ISPARTA-Türkiye Üniversiteler Atletizm Şampiyonası</v>
      </c>
      <c r="L309" s="124" t="e">
        <f>#REF!</f>
        <v>#REF!</v>
      </c>
      <c r="M309" s="124" t="s">
        <v>346</v>
      </c>
    </row>
    <row r="310" spans="1:13" ht="24.75" customHeight="1">
      <c r="A310" s="118">
        <v>698</v>
      </c>
      <c r="B310" s="177" t="s">
        <v>320</v>
      </c>
      <c r="C310" s="179" t="e">
        <f>#REF!</f>
        <v>#REF!</v>
      </c>
      <c r="D310" s="181" t="e">
        <f>#REF!</f>
        <v>#REF!</v>
      </c>
      <c r="E310" s="181" t="e">
        <f>#REF!</f>
        <v>#REF!</v>
      </c>
      <c r="F310" s="182" t="e">
        <f>#REF!</f>
        <v>#REF!</v>
      </c>
      <c r="G310" s="180" t="e">
        <f>#REF!</f>
        <v>#REF!</v>
      </c>
      <c r="H310" s="126" t="s">
        <v>313</v>
      </c>
      <c r="I310" s="220"/>
      <c r="J310" s="120" t="str">
        <f>'YARIŞMA BİLGİLERİ'!$F$21</f>
        <v>Erkekler</v>
      </c>
      <c r="K310" s="221" t="str">
        <f t="shared" si="4"/>
        <v>ISPARTA-Türkiye Üniversiteler Atletizm Şampiyonası</v>
      </c>
      <c r="L310" s="124" t="e">
        <f>#REF!</f>
        <v>#REF!</v>
      </c>
      <c r="M310" s="124" t="s">
        <v>346</v>
      </c>
    </row>
    <row r="311" spans="1:13" ht="24.75" customHeight="1">
      <c r="A311" s="118">
        <v>699</v>
      </c>
      <c r="B311" s="177" t="s">
        <v>320</v>
      </c>
      <c r="C311" s="179" t="e">
        <f>#REF!</f>
        <v>#REF!</v>
      </c>
      <c r="D311" s="181" t="e">
        <f>#REF!</f>
        <v>#REF!</v>
      </c>
      <c r="E311" s="181" t="e">
        <f>#REF!</f>
        <v>#REF!</v>
      </c>
      <c r="F311" s="182" t="e">
        <f>#REF!</f>
        <v>#REF!</v>
      </c>
      <c r="G311" s="180" t="e">
        <f>#REF!</f>
        <v>#REF!</v>
      </c>
      <c r="H311" s="126" t="s">
        <v>313</v>
      </c>
      <c r="I311" s="220"/>
      <c r="J311" s="120" t="str">
        <f>'YARIŞMA BİLGİLERİ'!$F$21</f>
        <v>Erkekler</v>
      </c>
      <c r="K311" s="221" t="str">
        <f t="shared" si="4"/>
        <v>ISPARTA-Türkiye Üniversiteler Atletizm Şampiyonası</v>
      </c>
      <c r="L311" s="124" t="e">
        <f>#REF!</f>
        <v>#REF!</v>
      </c>
      <c r="M311" s="124" t="s">
        <v>346</v>
      </c>
    </row>
    <row r="312" spans="1:13" ht="24.75" customHeight="1">
      <c r="A312" s="118">
        <v>700</v>
      </c>
      <c r="B312" s="177" t="s">
        <v>320</v>
      </c>
      <c r="C312" s="179" t="e">
        <f>#REF!</f>
        <v>#REF!</v>
      </c>
      <c r="D312" s="181" t="e">
        <f>#REF!</f>
        <v>#REF!</v>
      </c>
      <c r="E312" s="181" t="e">
        <f>#REF!</f>
        <v>#REF!</v>
      </c>
      <c r="F312" s="182" t="e">
        <f>#REF!</f>
        <v>#REF!</v>
      </c>
      <c r="G312" s="180" t="e">
        <f>#REF!</f>
        <v>#REF!</v>
      </c>
      <c r="H312" s="126" t="s">
        <v>313</v>
      </c>
      <c r="I312" s="220"/>
      <c r="J312" s="120" t="str">
        <f>'YARIŞMA BİLGİLERİ'!$F$21</f>
        <v>Erkekler</v>
      </c>
      <c r="K312" s="221" t="str">
        <f t="shared" si="4"/>
        <v>ISPARTA-Türkiye Üniversiteler Atletizm Şampiyonası</v>
      </c>
      <c r="L312" s="124" t="e">
        <f>#REF!</f>
        <v>#REF!</v>
      </c>
      <c r="M312" s="124" t="s">
        <v>346</v>
      </c>
    </row>
    <row r="313" spans="1:13" ht="24.75" customHeight="1">
      <c r="A313" s="118">
        <v>701</v>
      </c>
      <c r="B313" s="177" t="s">
        <v>320</v>
      </c>
      <c r="C313" s="179" t="e">
        <f>#REF!</f>
        <v>#REF!</v>
      </c>
      <c r="D313" s="181" t="e">
        <f>#REF!</f>
        <v>#REF!</v>
      </c>
      <c r="E313" s="181" t="e">
        <f>#REF!</f>
        <v>#REF!</v>
      </c>
      <c r="F313" s="182" t="e">
        <f>#REF!</f>
        <v>#REF!</v>
      </c>
      <c r="G313" s="180" t="e">
        <f>#REF!</f>
        <v>#REF!</v>
      </c>
      <c r="H313" s="126" t="s">
        <v>313</v>
      </c>
      <c r="I313" s="220"/>
      <c r="J313" s="120" t="str">
        <f>'YARIŞMA BİLGİLERİ'!$F$21</f>
        <v>Erkekler</v>
      </c>
      <c r="K313" s="221" t="str">
        <f t="shared" si="4"/>
        <v>ISPARTA-Türkiye Üniversiteler Atletizm Şampiyonası</v>
      </c>
      <c r="L313" s="124" t="e">
        <f>#REF!</f>
        <v>#REF!</v>
      </c>
      <c r="M313" s="124" t="s">
        <v>346</v>
      </c>
    </row>
    <row r="314" spans="1:13" ht="24.75" customHeight="1">
      <c r="A314" s="118">
        <v>702</v>
      </c>
      <c r="B314" s="177" t="s">
        <v>320</v>
      </c>
      <c r="C314" s="179" t="e">
        <f>#REF!</f>
        <v>#REF!</v>
      </c>
      <c r="D314" s="181" t="e">
        <f>#REF!</f>
        <v>#REF!</v>
      </c>
      <c r="E314" s="181" t="e">
        <f>#REF!</f>
        <v>#REF!</v>
      </c>
      <c r="F314" s="182" t="e">
        <f>#REF!</f>
        <v>#REF!</v>
      </c>
      <c r="G314" s="180" t="e">
        <f>#REF!</f>
        <v>#REF!</v>
      </c>
      <c r="H314" s="126" t="s">
        <v>313</v>
      </c>
      <c r="I314" s="220"/>
      <c r="J314" s="120" t="str">
        <f>'YARIŞMA BİLGİLERİ'!$F$21</f>
        <v>Erkekler</v>
      </c>
      <c r="K314" s="221" t="str">
        <f t="shared" si="4"/>
        <v>ISPARTA-Türkiye Üniversiteler Atletizm Şampiyonası</v>
      </c>
      <c r="L314" s="124" t="e">
        <f>#REF!</f>
        <v>#REF!</v>
      </c>
      <c r="M314" s="124" t="s">
        <v>346</v>
      </c>
    </row>
    <row r="315" spans="1:13" ht="24.75" customHeight="1">
      <c r="A315" s="118">
        <v>737</v>
      </c>
      <c r="B315" s="177" t="s">
        <v>320</v>
      </c>
      <c r="C315" s="179" t="e">
        <f>#REF!</f>
        <v>#REF!</v>
      </c>
      <c r="D315" s="181" t="e">
        <f>#REF!</f>
        <v>#REF!</v>
      </c>
      <c r="E315" s="181" t="e">
        <f>#REF!</f>
        <v>#REF!</v>
      </c>
      <c r="F315" s="182" t="e">
        <f>#REF!</f>
        <v>#REF!</v>
      </c>
      <c r="G315" s="180" t="e">
        <f>#REF!</f>
        <v>#REF!</v>
      </c>
      <c r="H315" s="126" t="s">
        <v>313</v>
      </c>
      <c r="I315" s="220"/>
      <c r="J315" s="120" t="str">
        <f>'YARIŞMA BİLGİLERİ'!$F$21</f>
        <v>Erkekler</v>
      </c>
      <c r="K315" s="221" t="str">
        <f t="shared" si="4"/>
        <v>ISPARTA-Türkiye Üniversiteler Atletizm Şampiyonası</v>
      </c>
      <c r="L315" s="124" t="e">
        <f>#REF!</f>
        <v>#REF!</v>
      </c>
      <c r="M315" s="124" t="s">
        <v>346</v>
      </c>
    </row>
    <row r="316" spans="1:13" ht="24.75" customHeight="1">
      <c r="A316" s="118">
        <v>738</v>
      </c>
      <c r="B316" s="177" t="s">
        <v>320</v>
      </c>
      <c r="C316" s="179" t="e">
        <f>#REF!</f>
        <v>#REF!</v>
      </c>
      <c r="D316" s="181" t="e">
        <f>#REF!</f>
        <v>#REF!</v>
      </c>
      <c r="E316" s="181" t="e">
        <f>#REF!</f>
        <v>#REF!</v>
      </c>
      <c r="F316" s="182" t="e">
        <f>#REF!</f>
        <v>#REF!</v>
      </c>
      <c r="G316" s="180" t="e">
        <f>#REF!</f>
        <v>#REF!</v>
      </c>
      <c r="H316" s="126" t="s">
        <v>313</v>
      </c>
      <c r="I316" s="220"/>
      <c r="J316" s="120" t="str">
        <f>'YARIŞMA BİLGİLERİ'!$F$21</f>
        <v>Erkekler</v>
      </c>
      <c r="K316" s="221" t="str">
        <f t="shared" si="4"/>
        <v>ISPARTA-Türkiye Üniversiteler Atletizm Şampiyonası</v>
      </c>
      <c r="L316" s="124" t="e">
        <f>#REF!</f>
        <v>#REF!</v>
      </c>
      <c r="M316" s="124" t="s">
        <v>346</v>
      </c>
    </row>
    <row r="317" spans="1:13" ht="24.75" customHeight="1">
      <c r="A317" s="118">
        <v>739</v>
      </c>
      <c r="B317" s="177" t="s">
        <v>320</v>
      </c>
      <c r="C317" s="179" t="e">
        <f>#REF!</f>
        <v>#REF!</v>
      </c>
      <c r="D317" s="181" t="e">
        <f>#REF!</f>
        <v>#REF!</v>
      </c>
      <c r="E317" s="181" t="e">
        <f>#REF!</f>
        <v>#REF!</v>
      </c>
      <c r="F317" s="182" t="e">
        <f>#REF!</f>
        <v>#REF!</v>
      </c>
      <c r="G317" s="180" t="e">
        <f>#REF!</f>
        <v>#REF!</v>
      </c>
      <c r="H317" s="126" t="s">
        <v>313</v>
      </c>
      <c r="I317" s="220"/>
      <c r="J317" s="120" t="str">
        <f>'YARIŞMA BİLGİLERİ'!$F$21</f>
        <v>Erkekler</v>
      </c>
      <c r="K317" s="221" t="str">
        <f t="shared" si="4"/>
        <v>ISPARTA-Türkiye Üniversiteler Atletizm Şampiyonası</v>
      </c>
      <c r="L317" s="124" t="e">
        <f>#REF!</f>
        <v>#REF!</v>
      </c>
      <c r="M317" s="124" t="s">
        <v>346</v>
      </c>
    </row>
    <row r="318" spans="1:13" ht="24.75" customHeight="1">
      <c r="A318" s="118">
        <v>740</v>
      </c>
      <c r="B318" s="177" t="s">
        <v>320</v>
      </c>
      <c r="C318" s="179" t="e">
        <f>#REF!</f>
        <v>#REF!</v>
      </c>
      <c r="D318" s="181" t="e">
        <f>#REF!</f>
        <v>#REF!</v>
      </c>
      <c r="E318" s="181" t="e">
        <f>#REF!</f>
        <v>#REF!</v>
      </c>
      <c r="F318" s="182" t="e">
        <f>#REF!</f>
        <v>#REF!</v>
      </c>
      <c r="G318" s="180" t="e">
        <f>#REF!</f>
        <v>#REF!</v>
      </c>
      <c r="H318" s="126" t="s">
        <v>313</v>
      </c>
      <c r="I318" s="220"/>
      <c r="J318" s="120" t="str">
        <f>'YARIŞMA BİLGİLERİ'!$F$21</f>
        <v>Erkekler</v>
      </c>
      <c r="K318" s="221" t="str">
        <f t="shared" si="4"/>
        <v>ISPARTA-Türkiye Üniversiteler Atletizm Şampiyonası</v>
      </c>
      <c r="L318" s="124" t="e">
        <f>#REF!</f>
        <v>#REF!</v>
      </c>
      <c r="M318" s="124" t="s">
        <v>346</v>
      </c>
    </row>
    <row r="319" spans="1:13" ht="24.75" customHeight="1">
      <c r="A319" s="118">
        <v>741</v>
      </c>
      <c r="B319" s="177" t="s">
        <v>320</v>
      </c>
      <c r="C319" s="179" t="e">
        <f>#REF!</f>
        <v>#REF!</v>
      </c>
      <c r="D319" s="181" t="e">
        <f>#REF!</f>
        <v>#REF!</v>
      </c>
      <c r="E319" s="181" t="e">
        <f>#REF!</f>
        <v>#REF!</v>
      </c>
      <c r="F319" s="182" t="e">
        <f>#REF!</f>
        <v>#REF!</v>
      </c>
      <c r="G319" s="180" t="e">
        <f>#REF!</f>
        <v>#REF!</v>
      </c>
      <c r="H319" s="126" t="s">
        <v>313</v>
      </c>
      <c r="I319" s="220"/>
      <c r="J319" s="120" t="str">
        <f>'YARIŞMA BİLGİLERİ'!$F$21</f>
        <v>Erkekler</v>
      </c>
      <c r="K319" s="221" t="str">
        <f t="shared" si="4"/>
        <v>ISPARTA-Türkiye Üniversiteler Atletizm Şampiyonası</v>
      </c>
      <c r="L319" s="124" t="e">
        <f>#REF!</f>
        <v>#REF!</v>
      </c>
      <c r="M319" s="124" t="s">
        <v>346</v>
      </c>
    </row>
    <row r="320" spans="1:13" ht="24.75" customHeight="1">
      <c r="A320" s="118">
        <v>742</v>
      </c>
      <c r="B320" s="177" t="s">
        <v>320</v>
      </c>
      <c r="C320" s="179" t="e">
        <f>#REF!</f>
        <v>#REF!</v>
      </c>
      <c r="D320" s="181" t="e">
        <f>#REF!</f>
        <v>#REF!</v>
      </c>
      <c r="E320" s="181" t="e">
        <f>#REF!</f>
        <v>#REF!</v>
      </c>
      <c r="F320" s="182" t="e">
        <f>#REF!</f>
        <v>#REF!</v>
      </c>
      <c r="G320" s="180" t="e">
        <f>#REF!</f>
        <v>#REF!</v>
      </c>
      <c r="H320" s="126" t="s">
        <v>313</v>
      </c>
      <c r="I320" s="220"/>
      <c r="J320" s="120" t="str">
        <f>'YARIŞMA BİLGİLERİ'!$F$21</f>
        <v>Erkekler</v>
      </c>
      <c r="K320" s="221" t="str">
        <f t="shared" si="4"/>
        <v>ISPARTA-Türkiye Üniversiteler Atletizm Şampiyonası</v>
      </c>
      <c r="L320" s="124" t="e">
        <f>#REF!</f>
        <v>#REF!</v>
      </c>
      <c r="M320" s="124" t="s">
        <v>346</v>
      </c>
    </row>
    <row r="321" spans="1:13" ht="24.75" customHeight="1">
      <c r="A321" s="118">
        <v>743</v>
      </c>
      <c r="B321" s="177" t="s">
        <v>320</v>
      </c>
      <c r="C321" s="179" t="e">
        <f>#REF!</f>
        <v>#REF!</v>
      </c>
      <c r="D321" s="181" t="e">
        <f>#REF!</f>
        <v>#REF!</v>
      </c>
      <c r="E321" s="181" t="e">
        <f>#REF!</f>
        <v>#REF!</v>
      </c>
      <c r="F321" s="182" t="e">
        <f>#REF!</f>
        <v>#REF!</v>
      </c>
      <c r="G321" s="180" t="e">
        <f>#REF!</f>
        <v>#REF!</v>
      </c>
      <c r="H321" s="126" t="s">
        <v>313</v>
      </c>
      <c r="I321" s="220"/>
      <c r="J321" s="120" t="str">
        <f>'YARIŞMA BİLGİLERİ'!$F$21</f>
        <v>Erkekler</v>
      </c>
      <c r="K321" s="221" t="str">
        <f t="shared" si="4"/>
        <v>ISPARTA-Türkiye Üniversiteler Atletizm Şampiyonası</v>
      </c>
      <c r="L321" s="124" t="e">
        <f>#REF!</f>
        <v>#REF!</v>
      </c>
      <c r="M321" s="124" t="s">
        <v>346</v>
      </c>
    </row>
    <row r="322" spans="1:13" ht="24.75" customHeight="1">
      <c r="A322" s="118">
        <v>744</v>
      </c>
      <c r="B322" s="177" t="s">
        <v>320</v>
      </c>
      <c r="C322" s="179" t="e">
        <f>#REF!</f>
        <v>#REF!</v>
      </c>
      <c r="D322" s="181" t="e">
        <f>#REF!</f>
        <v>#REF!</v>
      </c>
      <c r="E322" s="181" t="e">
        <f>#REF!</f>
        <v>#REF!</v>
      </c>
      <c r="F322" s="182" t="e">
        <f>#REF!</f>
        <v>#REF!</v>
      </c>
      <c r="G322" s="180" t="e">
        <f>#REF!</f>
        <v>#REF!</v>
      </c>
      <c r="H322" s="126" t="s">
        <v>313</v>
      </c>
      <c r="I322" s="220"/>
      <c r="J322" s="120" t="str">
        <f>'YARIŞMA BİLGİLERİ'!$F$21</f>
        <v>Erkekler</v>
      </c>
      <c r="K322" s="221" t="str">
        <f t="shared" si="4"/>
        <v>ISPARTA-Türkiye Üniversiteler Atletizm Şampiyonası</v>
      </c>
      <c r="L322" s="124" t="e">
        <f>#REF!</f>
        <v>#REF!</v>
      </c>
      <c r="M322" s="124" t="s">
        <v>346</v>
      </c>
    </row>
    <row r="323" spans="1:13" ht="24.75" customHeight="1">
      <c r="A323" s="118">
        <v>745</v>
      </c>
      <c r="B323" s="177" t="s">
        <v>320</v>
      </c>
      <c r="C323" s="179" t="e">
        <f>#REF!</f>
        <v>#REF!</v>
      </c>
      <c r="D323" s="181" t="e">
        <f>#REF!</f>
        <v>#REF!</v>
      </c>
      <c r="E323" s="181" t="e">
        <f>#REF!</f>
        <v>#REF!</v>
      </c>
      <c r="F323" s="182" t="e">
        <f>#REF!</f>
        <v>#REF!</v>
      </c>
      <c r="G323" s="180" t="e">
        <f>#REF!</f>
        <v>#REF!</v>
      </c>
      <c r="H323" s="126" t="s">
        <v>313</v>
      </c>
      <c r="I323" s="220"/>
      <c r="J323" s="120" t="str">
        <f>'YARIŞMA BİLGİLERİ'!$F$21</f>
        <v>Erkekler</v>
      </c>
      <c r="K323" s="221" t="str">
        <f t="shared" ref="K323:K386" si="5">CONCATENATE(K$1,"-",A$1)</f>
        <v>ISPARTA-Türkiye Üniversiteler Atletizm Şampiyonası</v>
      </c>
      <c r="L323" s="124" t="e">
        <f>#REF!</f>
        <v>#REF!</v>
      </c>
      <c r="M323" s="124" t="s">
        <v>346</v>
      </c>
    </row>
    <row r="324" spans="1:13" ht="24.75" customHeight="1">
      <c r="A324" s="118">
        <v>746</v>
      </c>
      <c r="B324" s="177" t="s">
        <v>320</v>
      </c>
      <c r="C324" s="179" t="e">
        <f>#REF!</f>
        <v>#REF!</v>
      </c>
      <c r="D324" s="181" t="e">
        <f>#REF!</f>
        <v>#REF!</v>
      </c>
      <c r="E324" s="181" t="e">
        <f>#REF!</f>
        <v>#REF!</v>
      </c>
      <c r="F324" s="182" t="e">
        <f>#REF!</f>
        <v>#REF!</v>
      </c>
      <c r="G324" s="180" t="e">
        <f>#REF!</f>
        <v>#REF!</v>
      </c>
      <c r="H324" s="126" t="s">
        <v>313</v>
      </c>
      <c r="I324" s="220"/>
      <c r="J324" s="120" t="str">
        <f>'YARIŞMA BİLGİLERİ'!$F$21</f>
        <v>Erkekler</v>
      </c>
      <c r="K324" s="221" t="str">
        <f t="shared" si="5"/>
        <v>ISPARTA-Türkiye Üniversiteler Atletizm Şampiyonası</v>
      </c>
      <c r="L324" s="124" t="e">
        <f>#REF!</f>
        <v>#REF!</v>
      </c>
      <c r="M324" s="124" t="s">
        <v>346</v>
      </c>
    </row>
    <row r="325" spans="1:13" ht="24.75" customHeight="1">
      <c r="A325" s="118">
        <v>747</v>
      </c>
      <c r="B325" s="177" t="s">
        <v>320</v>
      </c>
      <c r="C325" s="179" t="e">
        <f>#REF!</f>
        <v>#REF!</v>
      </c>
      <c r="D325" s="181" t="e">
        <f>#REF!</f>
        <v>#REF!</v>
      </c>
      <c r="E325" s="181" t="e">
        <f>#REF!</f>
        <v>#REF!</v>
      </c>
      <c r="F325" s="182" t="e">
        <f>#REF!</f>
        <v>#REF!</v>
      </c>
      <c r="G325" s="180" t="e">
        <f>#REF!</f>
        <v>#REF!</v>
      </c>
      <c r="H325" s="126" t="s">
        <v>313</v>
      </c>
      <c r="I325" s="220"/>
      <c r="J325" s="120" t="str">
        <f>'YARIŞMA BİLGİLERİ'!$F$21</f>
        <v>Erkekler</v>
      </c>
      <c r="K325" s="221" t="str">
        <f t="shared" si="5"/>
        <v>ISPARTA-Türkiye Üniversiteler Atletizm Şampiyonası</v>
      </c>
      <c r="L325" s="124" t="e">
        <f>#REF!</f>
        <v>#REF!</v>
      </c>
      <c r="M325" s="124" t="s">
        <v>346</v>
      </c>
    </row>
    <row r="326" spans="1:13" ht="24.75" customHeight="1">
      <c r="A326" s="118">
        <v>748</v>
      </c>
      <c r="B326" s="177" t="s">
        <v>320</v>
      </c>
      <c r="C326" s="179" t="e">
        <f>#REF!</f>
        <v>#REF!</v>
      </c>
      <c r="D326" s="181" t="e">
        <f>#REF!</f>
        <v>#REF!</v>
      </c>
      <c r="E326" s="181" t="e">
        <f>#REF!</f>
        <v>#REF!</v>
      </c>
      <c r="F326" s="182" t="e">
        <f>#REF!</f>
        <v>#REF!</v>
      </c>
      <c r="G326" s="180" t="e">
        <f>#REF!</f>
        <v>#REF!</v>
      </c>
      <c r="H326" s="126" t="s">
        <v>313</v>
      </c>
      <c r="I326" s="220"/>
      <c r="J326" s="120" t="str">
        <f>'YARIŞMA BİLGİLERİ'!$F$21</f>
        <v>Erkekler</v>
      </c>
      <c r="K326" s="221" t="str">
        <f t="shared" si="5"/>
        <v>ISPARTA-Türkiye Üniversiteler Atletizm Şampiyonası</v>
      </c>
      <c r="L326" s="124" t="e">
        <f>#REF!</f>
        <v>#REF!</v>
      </c>
      <c r="M326" s="124" t="s">
        <v>346</v>
      </c>
    </row>
    <row r="327" spans="1:13" ht="24.75" customHeight="1">
      <c r="A327" s="118">
        <v>749</v>
      </c>
      <c r="B327" s="177" t="s">
        <v>320</v>
      </c>
      <c r="C327" s="179" t="e">
        <f>#REF!</f>
        <v>#REF!</v>
      </c>
      <c r="D327" s="181" t="e">
        <f>#REF!</f>
        <v>#REF!</v>
      </c>
      <c r="E327" s="181" t="e">
        <f>#REF!</f>
        <v>#REF!</v>
      </c>
      <c r="F327" s="182" t="e">
        <f>#REF!</f>
        <v>#REF!</v>
      </c>
      <c r="G327" s="180" t="e">
        <f>#REF!</f>
        <v>#REF!</v>
      </c>
      <c r="H327" s="126" t="s">
        <v>313</v>
      </c>
      <c r="I327" s="220"/>
      <c r="J327" s="120" t="str">
        <f>'YARIŞMA BİLGİLERİ'!$F$21</f>
        <v>Erkekler</v>
      </c>
      <c r="K327" s="221" t="str">
        <f t="shared" si="5"/>
        <v>ISPARTA-Türkiye Üniversiteler Atletizm Şampiyonası</v>
      </c>
      <c r="L327" s="124" t="e">
        <f>#REF!</f>
        <v>#REF!</v>
      </c>
      <c r="M327" s="124" t="s">
        <v>346</v>
      </c>
    </row>
    <row r="328" spans="1:13" ht="24.75" customHeight="1">
      <c r="A328" s="118">
        <v>750</v>
      </c>
      <c r="B328" s="177" t="s">
        <v>320</v>
      </c>
      <c r="C328" s="179" t="e">
        <f>#REF!</f>
        <v>#REF!</v>
      </c>
      <c r="D328" s="181" t="e">
        <f>#REF!</f>
        <v>#REF!</v>
      </c>
      <c r="E328" s="181" t="e">
        <f>#REF!</f>
        <v>#REF!</v>
      </c>
      <c r="F328" s="182" t="e">
        <f>#REF!</f>
        <v>#REF!</v>
      </c>
      <c r="G328" s="180" t="e">
        <f>#REF!</f>
        <v>#REF!</v>
      </c>
      <c r="H328" s="126" t="s">
        <v>313</v>
      </c>
      <c r="I328" s="220"/>
      <c r="J328" s="120" t="str">
        <f>'YARIŞMA BİLGİLERİ'!$F$21</f>
        <v>Erkekler</v>
      </c>
      <c r="K328" s="221" t="str">
        <f t="shared" si="5"/>
        <v>ISPARTA-Türkiye Üniversiteler Atletizm Şampiyonası</v>
      </c>
      <c r="L328" s="124" t="e">
        <f>#REF!</f>
        <v>#REF!</v>
      </c>
      <c r="M328" s="124" t="s">
        <v>346</v>
      </c>
    </row>
    <row r="329" spans="1:13" ht="24.75" customHeight="1">
      <c r="A329" s="118">
        <v>751</v>
      </c>
      <c r="B329" s="177" t="s">
        <v>320</v>
      </c>
      <c r="C329" s="179" t="e">
        <f>#REF!</f>
        <v>#REF!</v>
      </c>
      <c r="D329" s="181" t="e">
        <f>#REF!</f>
        <v>#REF!</v>
      </c>
      <c r="E329" s="181" t="e">
        <f>#REF!</f>
        <v>#REF!</v>
      </c>
      <c r="F329" s="182" t="e">
        <f>#REF!</f>
        <v>#REF!</v>
      </c>
      <c r="G329" s="180" t="e">
        <f>#REF!</f>
        <v>#REF!</v>
      </c>
      <c r="H329" s="126" t="s">
        <v>313</v>
      </c>
      <c r="I329" s="220"/>
      <c r="J329" s="120" t="str">
        <f>'YARIŞMA BİLGİLERİ'!$F$21</f>
        <v>Erkekler</v>
      </c>
      <c r="K329" s="221" t="str">
        <f t="shared" si="5"/>
        <v>ISPARTA-Türkiye Üniversiteler Atletizm Şampiyonası</v>
      </c>
      <c r="L329" s="124" t="e">
        <f>#REF!</f>
        <v>#REF!</v>
      </c>
      <c r="M329" s="124" t="s">
        <v>346</v>
      </c>
    </row>
    <row r="330" spans="1:13" ht="24.75" customHeight="1">
      <c r="A330" s="118">
        <v>752</v>
      </c>
      <c r="B330" s="177" t="s">
        <v>471</v>
      </c>
      <c r="C330" s="179" t="e">
        <f>#REF!</f>
        <v>#REF!</v>
      </c>
      <c r="D330" s="181" t="e">
        <f>#REF!</f>
        <v>#REF!</v>
      </c>
      <c r="E330" s="181" t="e">
        <f>#REF!</f>
        <v>#REF!</v>
      </c>
      <c r="F330" s="182" t="e">
        <f>#REF!</f>
        <v>#REF!</v>
      </c>
      <c r="G330" s="180" t="e">
        <f>#REF!</f>
        <v>#REF!</v>
      </c>
      <c r="H330" s="126" t="s">
        <v>353</v>
      </c>
      <c r="I330" s="220"/>
      <c r="J330" s="120" t="str">
        <f>'YARIŞMA BİLGİLERİ'!$F$21</f>
        <v>Erkekler</v>
      </c>
      <c r="K330" s="221" t="str">
        <f t="shared" si="5"/>
        <v>ISPARTA-Türkiye Üniversiteler Atletizm Şampiyonası</v>
      </c>
      <c r="L330" s="124" t="e">
        <f>#REF!</f>
        <v>#REF!</v>
      </c>
      <c r="M330" s="124" t="s">
        <v>346</v>
      </c>
    </row>
    <row r="331" spans="1:13" ht="24.75" customHeight="1">
      <c r="A331" s="118">
        <v>753</v>
      </c>
      <c r="B331" s="177" t="s">
        <v>471</v>
      </c>
      <c r="C331" s="179" t="e">
        <f>#REF!</f>
        <v>#REF!</v>
      </c>
      <c r="D331" s="181" t="e">
        <f>#REF!</f>
        <v>#REF!</v>
      </c>
      <c r="E331" s="181" t="e">
        <f>#REF!</f>
        <v>#REF!</v>
      </c>
      <c r="F331" s="182" t="e">
        <f>#REF!</f>
        <v>#REF!</v>
      </c>
      <c r="G331" s="180" t="e">
        <f>#REF!</f>
        <v>#REF!</v>
      </c>
      <c r="H331" s="126" t="s">
        <v>353</v>
      </c>
      <c r="I331" s="220"/>
      <c r="J331" s="120" t="str">
        <f>'YARIŞMA BİLGİLERİ'!$F$21</f>
        <v>Erkekler</v>
      </c>
      <c r="K331" s="221" t="str">
        <f t="shared" si="5"/>
        <v>ISPARTA-Türkiye Üniversiteler Atletizm Şampiyonası</v>
      </c>
      <c r="L331" s="124" t="e">
        <f>#REF!</f>
        <v>#REF!</v>
      </c>
      <c r="M331" s="124" t="s">
        <v>346</v>
      </c>
    </row>
    <row r="332" spans="1:13" ht="24.75" customHeight="1">
      <c r="A332" s="118">
        <v>754</v>
      </c>
      <c r="B332" s="177" t="s">
        <v>471</v>
      </c>
      <c r="C332" s="179" t="e">
        <f>#REF!</f>
        <v>#REF!</v>
      </c>
      <c r="D332" s="181" t="e">
        <f>#REF!</f>
        <v>#REF!</v>
      </c>
      <c r="E332" s="181" t="e">
        <f>#REF!</f>
        <v>#REF!</v>
      </c>
      <c r="F332" s="182" t="e">
        <f>#REF!</f>
        <v>#REF!</v>
      </c>
      <c r="G332" s="180" t="e">
        <f>#REF!</f>
        <v>#REF!</v>
      </c>
      <c r="H332" s="126" t="s">
        <v>353</v>
      </c>
      <c r="I332" s="220"/>
      <c r="J332" s="120" t="str">
        <f>'YARIŞMA BİLGİLERİ'!$F$21</f>
        <v>Erkekler</v>
      </c>
      <c r="K332" s="221" t="str">
        <f t="shared" si="5"/>
        <v>ISPARTA-Türkiye Üniversiteler Atletizm Şampiyonası</v>
      </c>
      <c r="L332" s="124" t="e">
        <f>#REF!</f>
        <v>#REF!</v>
      </c>
      <c r="M332" s="124" t="s">
        <v>346</v>
      </c>
    </row>
    <row r="333" spans="1:13" ht="24.75" customHeight="1">
      <c r="A333" s="118">
        <v>755</v>
      </c>
      <c r="B333" s="177" t="s">
        <v>471</v>
      </c>
      <c r="C333" s="179" t="e">
        <f>#REF!</f>
        <v>#REF!</v>
      </c>
      <c r="D333" s="181" t="e">
        <f>#REF!</f>
        <v>#REF!</v>
      </c>
      <c r="E333" s="181" t="e">
        <f>#REF!</f>
        <v>#REF!</v>
      </c>
      <c r="F333" s="182" t="e">
        <f>#REF!</f>
        <v>#REF!</v>
      </c>
      <c r="G333" s="180" t="e">
        <f>#REF!</f>
        <v>#REF!</v>
      </c>
      <c r="H333" s="126" t="s">
        <v>353</v>
      </c>
      <c r="I333" s="220"/>
      <c r="J333" s="120" t="str">
        <f>'YARIŞMA BİLGİLERİ'!$F$21</f>
        <v>Erkekler</v>
      </c>
      <c r="K333" s="221" t="str">
        <f t="shared" si="5"/>
        <v>ISPARTA-Türkiye Üniversiteler Atletizm Şampiyonası</v>
      </c>
      <c r="L333" s="124" t="e">
        <f>#REF!</f>
        <v>#REF!</v>
      </c>
      <c r="M333" s="124" t="s">
        <v>346</v>
      </c>
    </row>
    <row r="334" spans="1:13" ht="24.75" customHeight="1">
      <c r="A334" s="118">
        <v>756</v>
      </c>
      <c r="B334" s="177" t="s">
        <v>471</v>
      </c>
      <c r="C334" s="179" t="e">
        <f>#REF!</f>
        <v>#REF!</v>
      </c>
      <c r="D334" s="181" t="e">
        <f>#REF!</f>
        <v>#REF!</v>
      </c>
      <c r="E334" s="181" t="e">
        <f>#REF!</f>
        <v>#REF!</v>
      </c>
      <c r="F334" s="182" t="e">
        <f>#REF!</f>
        <v>#REF!</v>
      </c>
      <c r="G334" s="180" t="e">
        <f>#REF!</f>
        <v>#REF!</v>
      </c>
      <c r="H334" s="126" t="s">
        <v>353</v>
      </c>
      <c r="I334" s="220"/>
      <c r="J334" s="120" t="str">
        <f>'YARIŞMA BİLGİLERİ'!$F$21</f>
        <v>Erkekler</v>
      </c>
      <c r="K334" s="221" t="str">
        <f t="shared" si="5"/>
        <v>ISPARTA-Türkiye Üniversiteler Atletizm Şampiyonası</v>
      </c>
      <c r="L334" s="124" t="e">
        <f>#REF!</f>
        <v>#REF!</v>
      </c>
      <c r="M334" s="124" t="s">
        <v>346</v>
      </c>
    </row>
    <row r="335" spans="1:13" ht="24.75" customHeight="1">
      <c r="A335" s="118">
        <v>757</v>
      </c>
      <c r="B335" s="177" t="s">
        <v>471</v>
      </c>
      <c r="C335" s="179" t="e">
        <f>#REF!</f>
        <v>#REF!</v>
      </c>
      <c r="D335" s="181" t="e">
        <f>#REF!</f>
        <v>#REF!</v>
      </c>
      <c r="E335" s="181" t="e">
        <f>#REF!</f>
        <v>#REF!</v>
      </c>
      <c r="F335" s="182" t="e">
        <f>#REF!</f>
        <v>#REF!</v>
      </c>
      <c r="G335" s="180" t="e">
        <f>#REF!</f>
        <v>#REF!</v>
      </c>
      <c r="H335" s="126" t="s">
        <v>353</v>
      </c>
      <c r="I335" s="220"/>
      <c r="J335" s="120" t="str">
        <f>'YARIŞMA BİLGİLERİ'!$F$21</f>
        <v>Erkekler</v>
      </c>
      <c r="K335" s="221" t="str">
        <f t="shared" si="5"/>
        <v>ISPARTA-Türkiye Üniversiteler Atletizm Şampiyonası</v>
      </c>
      <c r="L335" s="124" t="e">
        <f>#REF!</f>
        <v>#REF!</v>
      </c>
      <c r="M335" s="124" t="s">
        <v>346</v>
      </c>
    </row>
    <row r="336" spans="1:13" ht="24.75" customHeight="1">
      <c r="A336" s="118">
        <v>758</v>
      </c>
      <c r="B336" s="177" t="s">
        <v>471</v>
      </c>
      <c r="C336" s="179" t="e">
        <f>#REF!</f>
        <v>#REF!</v>
      </c>
      <c r="D336" s="181" t="e">
        <f>#REF!</f>
        <v>#REF!</v>
      </c>
      <c r="E336" s="181" t="e">
        <f>#REF!</f>
        <v>#REF!</v>
      </c>
      <c r="F336" s="182" t="e">
        <f>#REF!</f>
        <v>#REF!</v>
      </c>
      <c r="G336" s="180" t="e">
        <f>#REF!</f>
        <v>#REF!</v>
      </c>
      <c r="H336" s="126" t="s">
        <v>353</v>
      </c>
      <c r="I336" s="220"/>
      <c r="J336" s="120" t="str">
        <f>'YARIŞMA BİLGİLERİ'!$F$21</f>
        <v>Erkekler</v>
      </c>
      <c r="K336" s="221" t="str">
        <f t="shared" si="5"/>
        <v>ISPARTA-Türkiye Üniversiteler Atletizm Şampiyonası</v>
      </c>
      <c r="L336" s="124" t="e">
        <f>#REF!</f>
        <v>#REF!</v>
      </c>
      <c r="M336" s="124" t="s">
        <v>346</v>
      </c>
    </row>
    <row r="337" spans="1:13" ht="24.75" customHeight="1">
      <c r="A337" s="118">
        <v>759</v>
      </c>
      <c r="B337" s="177" t="s">
        <v>471</v>
      </c>
      <c r="C337" s="179" t="e">
        <f>#REF!</f>
        <v>#REF!</v>
      </c>
      <c r="D337" s="181" t="e">
        <f>#REF!</f>
        <v>#REF!</v>
      </c>
      <c r="E337" s="181" t="e">
        <f>#REF!</f>
        <v>#REF!</v>
      </c>
      <c r="F337" s="182" t="e">
        <f>#REF!</f>
        <v>#REF!</v>
      </c>
      <c r="G337" s="180" t="e">
        <f>#REF!</f>
        <v>#REF!</v>
      </c>
      <c r="H337" s="126" t="s">
        <v>353</v>
      </c>
      <c r="I337" s="220"/>
      <c r="J337" s="120" t="str">
        <f>'YARIŞMA BİLGİLERİ'!$F$21</f>
        <v>Erkekler</v>
      </c>
      <c r="K337" s="221" t="str">
        <f t="shared" si="5"/>
        <v>ISPARTA-Türkiye Üniversiteler Atletizm Şampiyonası</v>
      </c>
      <c r="L337" s="124" t="e">
        <f>#REF!</f>
        <v>#REF!</v>
      </c>
      <c r="M337" s="124" t="s">
        <v>346</v>
      </c>
    </row>
    <row r="338" spans="1:13" ht="24.75" customHeight="1">
      <c r="A338" s="118">
        <v>760</v>
      </c>
      <c r="B338" s="177" t="s">
        <v>471</v>
      </c>
      <c r="C338" s="179" t="e">
        <f>#REF!</f>
        <v>#REF!</v>
      </c>
      <c r="D338" s="181" t="e">
        <f>#REF!</f>
        <v>#REF!</v>
      </c>
      <c r="E338" s="181" t="e">
        <f>#REF!</f>
        <v>#REF!</v>
      </c>
      <c r="F338" s="182" t="e">
        <f>#REF!</f>
        <v>#REF!</v>
      </c>
      <c r="G338" s="180" t="e">
        <f>#REF!</f>
        <v>#REF!</v>
      </c>
      <c r="H338" s="126" t="s">
        <v>353</v>
      </c>
      <c r="I338" s="220"/>
      <c r="J338" s="120" t="str">
        <f>'YARIŞMA BİLGİLERİ'!$F$21</f>
        <v>Erkekler</v>
      </c>
      <c r="K338" s="221" t="str">
        <f t="shared" si="5"/>
        <v>ISPARTA-Türkiye Üniversiteler Atletizm Şampiyonası</v>
      </c>
      <c r="L338" s="124" t="e">
        <f>#REF!</f>
        <v>#REF!</v>
      </c>
      <c r="M338" s="124" t="s">
        <v>346</v>
      </c>
    </row>
    <row r="339" spans="1:13" ht="24.75" customHeight="1">
      <c r="A339" s="118">
        <v>761</v>
      </c>
      <c r="B339" s="177" t="s">
        <v>471</v>
      </c>
      <c r="C339" s="179" t="e">
        <f>#REF!</f>
        <v>#REF!</v>
      </c>
      <c r="D339" s="181" t="e">
        <f>#REF!</f>
        <v>#REF!</v>
      </c>
      <c r="E339" s="181" t="e">
        <f>#REF!</f>
        <v>#REF!</v>
      </c>
      <c r="F339" s="182" t="e">
        <f>#REF!</f>
        <v>#REF!</v>
      </c>
      <c r="G339" s="180" t="e">
        <f>#REF!</f>
        <v>#REF!</v>
      </c>
      <c r="H339" s="126" t="s">
        <v>353</v>
      </c>
      <c r="I339" s="220"/>
      <c r="J339" s="120" t="str">
        <f>'YARIŞMA BİLGİLERİ'!$F$21</f>
        <v>Erkekler</v>
      </c>
      <c r="K339" s="221" t="str">
        <f t="shared" si="5"/>
        <v>ISPARTA-Türkiye Üniversiteler Atletizm Şampiyonası</v>
      </c>
      <c r="L339" s="124" t="e">
        <f>#REF!</f>
        <v>#REF!</v>
      </c>
      <c r="M339" s="124" t="s">
        <v>346</v>
      </c>
    </row>
    <row r="340" spans="1:13" ht="24.75" customHeight="1">
      <c r="A340" s="118">
        <v>762</v>
      </c>
      <c r="B340" s="177" t="s">
        <v>471</v>
      </c>
      <c r="C340" s="179" t="e">
        <f>#REF!</f>
        <v>#REF!</v>
      </c>
      <c r="D340" s="181" t="e">
        <f>#REF!</f>
        <v>#REF!</v>
      </c>
      <c r="E340" s="181" t="e">
        <f>#REF!</f>
        <v>#REF!</v>
      </c>
      <c r="F340" s="182" t="e">
        <f>#REF!</f>
        <v>#REF!</v>
      </c>
      <c r="G340" s="180" t="e">
        <f>#REF!</f>
        <v>#REF!</v>
      </c>
      <c r="H340" s="126" t="s">
        <v>353</v>
      </c>
      <c r="I340" s="220"/>
      <c r="J340" s="120" t="str">
        <f>'YARIŞMA BİLGİLERİ'!$F$21</f>
        <v>Erkekler</v>
      </c>
      <c r="K340" s="221" t="str">
        <f t="shared" si="5"/>
        <v>ISPARTA-Türkiye Üniversiteler Atletizm Şampiyonası</v>
      </c>
      <c r="L340" s="124" t="e">
        <f>#REF!</f>
        <v>#REF!</v>
      </c>
      <c r="M340" s="124" t="s">
        <v>346</v>
      </c>
    </row>
    <row r="341" spans="1:13" ht="24.75" customHeight="1">
      <c r="A341" s="118">
        <v>763</v>
      </c>
      <c r="B341" s="177" t="s">
        <v>471</v>
      </c>
      <c r="C341" s="179" t="e">
        <f>#REF!</f>
        <v>#REF!</v>
      </c>
      <c r="D341" s="181" t="e">
        <f>#REF!</f>
        <v>#REF!</v>
      </c>
      <c r="E341" s="181" t="e">
        <f>#REF!</f>
        <v>#REF!</v>
      </c>
      <c r="F341" s="182" t="e">
        <f>#REF!</f>
        <v>#REF!</v>
      </c>
      <c r="G341" s="180" t="e">
        <f>#REF!</f>
        <v>#REF!</v>
      </c>
      <c r="H341" s="126" t="s">
        <v>353</v>
      </c>
      <c r="I341" s="220"/>
      <c r="J341" s="120" t="str">
        <f>'YARIŞMA BİLGİLERİ'!$F$21</f>
        <v>Erkekler</v>
      </c>
      <c r="K341" s="221" t="str">
        <f t="shared" si="5"/>
        <v>ISPARTA-Türkiye Üniversiteler Atletizm Şampiyonası</v>
      </c>
      <c r="L341" s="124" t="e">
        <f>#REF!</f>
        <v>#REF!</v>
      </c>
      <c r="M341" s="124" t="s">
        <v>346</v>
      </c>
    </row>
    <row r="342" spans="1:13" ht="24.75" customHeight="1">
      <c r="A342" s="118">
        <v>764</v>
      </c>
      <c r="B342" s="177" t="s">
        <v>471</v>
      </c>
      <c r="C342" s="179" t="e">
        <f>#REF!</f>
        <v>#REF!</v>
      </c>
      <c r="D342" s="181" t="e">
        <f>#REF!</f>
        <v>#REF!</v>
      </c>
      <c r="E342" s="181" t="e">
        <f>#REF!</f>
        <v>#REF!</v>
      </c>
      <c r="F342" s="182" t="e">
        <f>#REF!</f>
        <v>#REF!</v>
      </c>
      <c r="G342" s="180" t="e">
        <f>#REF!</f>
        <v>#REF!</v>
      </c>
      <c r="H342" s="126" t="s">
        <v>353</v>
      </c>
      <c r="I342" s="220"/>
      <c r="J342" s="120" t="str">
        <f>'YARIŞMA BİLGİLERİ'!$F$21</f>
        <v>Erkekler</v>
      </c>
      <c r="K342" s="221" t="str">
        <f t="shared" si="5"/>
        <v>ISPARTA-Türkiye Üniversiteler Atletizm Şampiyonası</v>
      </c>
      <c r="L342" s="124" t="e">
        <f>#REF!</f>
        <v>#REF!</v>
      </c>
      <c r="M342" s="124" t="s">
        <v>346</v>
      </c>
    </row>
    <row r="343" spans="1:13" ht="24.75" customHeight="1">
      <c r="A343" s="118">
        <v>771</v>
      </c>
      <c r="B343" s="177" t="s">
        <v>471</v>
      </c>
      <c r="C343" s="179" t="e">
        <f>#REF!</f>
        <v>#REF!</v>
      </c>
      <c r="D343" s="181" t="e">
        <f>#REF!</f>
        <v>#REF!</v>
      </c>
      <c r="E343" s="181" t="e">
        <f>#REF!</f>
        <v>#REF!</v>
      </c>
      <c r="F343" s="182" t="e">
        <f>#REF!</f>
        <v>#REF!</v>
      </c>
      <c r="G343" s="180" t="e">
        <f>#REF!</f>
        <v>#REF!</v>
      </c>
      <c r="H343" s="126" t="s">
        <v>353</v>
      </c>
      <c r="I343" s="220"/>
      <c r="J343" s="120" t="str">
        <f>'YARIŞMA BİLGİLERİ'!$F$21</f>
        <v>Erkekler</v>
      </c>
      <c r="K343" s="221" t="str">
        <f t="shared" si="5"/>
        <v>ISPARTA-Türkiye Üniversiteler Atletizm Şampiyonası</v>
      </c>
      <c r="L343" s="124" t="e">
        <f>#REF!</f>
        <v>#REF!</v>
      </c>
      <c r="M343" s="124" t="s">
        <v>346</v>
      </c>
    </row>
    <row r="344" spans="1:13" ht="24.75" customHeight="1">
      <c r="A344" s="118">
        <v>772</v>
      </c>
      <c r="B344" s="177" t="s">
        <v>471</v>
      </c>
      <c r="C344" s="179" t="e">
        <f>#REF!</f>
        <v>#REF!</v>
      </c>
      <c r="D344" s="181" t="e">
        <f>#REF!</f>
        <v>#REF!</v>
      </c>
      <c r="E344" s="181" t="e">
        <f>#REF!</f>
        <v>#REF!</v>
      </c>
      <c r="F344" s="182" t="e">
        <f>#REF!</f>
        <v>#REF!</v>
      </c>
      <c r="G344" s="180" t="e">
        <f>#REF!</f>
        <v>#REF!</v>
      </c>
      <c r="H344" s="126" t="s">
        <v>353</v>
      </c>
      <c r="I344" s="220"/>
      <c r="J344" s="120" t="str">
        <f>'YARIŞMA BİLGİLERİ'!$F$21</f>
        <v>Erkekler</v>
      </c>
      <c r="K344" s="221" t="str">
        <f t="shared" si="5"/>
        <v>ISPARTA-Türkiye Üniversiteler Atletizm Şampiyonası</v>
      </c>
      <c r="L344" s="124" t="e">
        <f>#REF!</f>
        <v>#REF!</v>
      </c>
      <c r="M344" s="124" t="s">
        <v>346</v>
      </c>
    </row>
    <row r="345" spans="1:13" ht="24.75" customHeight="1">
      <c r="A345" s="118">
        <v>773</v>
      </c>
      <c r="B345" s="177" t="s">
        <v>471</v>
      </c>
      <c r="C345" s="179" t="e">
        <f>#REF!</f>
        <v>#REF!</v>
      </c>
      <c r="D345" s="181" t="e">
        <f>#REF!</f>
        <v>#REF!</v>
      </c>
      <c r="E345" s="181" t="e">
        <f>#REF!</f>
        <v>#REF!</v>
      </c>
      <c r="F345" s="182" t="e">
        <f>#REF!</f>
        <v>#REF!</v>
      </c>
      <c r="G345" s="180" t="e">
        <f>#REF!</f>
        <v>#REF!</v>
      </c>
      <c r="H345" s="126" t="s">
        <v>353</v>
      </c>
      <c r="I345" s="220"/>
      <c r="J345" s="120" t="str">
        <f>'YARIŞMA BİLGİLERİ'!$F$21</f>
        <v>Erkekler</v>
      </c>
      <c r="K345" s="221" t="str">
        <f t="shared" si="5"/>
        <v>ISPARTA-Türkiye Üniversiteler Atletizm Şampiyonası</v>
      </c>
      <c r="L345" s="124" t="e">
        <f>#REF!</f>
        <v>#REF!</v>
      </c>
      <c r="M345" s="124" t="s">
        <v>346</v>
      </c>
    </row>
    <row r="346" spans="1:13" ht="24.75" customHeight="1">
      <c r="A346" s="118">
        <v>774</v>
      </c>
      <c r="B346" s="177" t="s">
        <v>471</v>
      </c>
      <c r="C346" s="179" t="e">
        <f>#REF!</f>
        <v>#REF!</v>
      </c>
      <c r="D346" s="181" t="e">
        <f>#REF!</f>
        <v>#REF!</v>
      </c>
      <c r="E346" s="181" t="e">
        <f>#REF!</f>
        <v>#REF!</v>
      </c>
      <c r="F346" s="182" t="e">
        <f>#REF!</f>
        <v>#REF!</v>
      </c>
      <c r="G346" s="180" t="e">
        <f>#REF!</f>
        <v>#REF!</v>
      </c>
      <c r="H346" s="126" t="s">
        <v>353</v>
      </c>
      <c r="I346" s="220"/>
      <c r="J346" s="120" t="str">
        <f>'YARIŞMA BİLGİLERİ'!$F$21</f>
        <v>Erkekler</v>
      </c>
      <c r="K346" s="221" t="str">
        <f t="shared" si="5"/>
        <v>ISPARTA-Türkiye Üniversiteler Atletizm Şampiyonası</v>
      </c>
      <c r="L346" s="124" t="e">
        <f>#REF!</f>
        <v>#REF!</v>
      </c>
      <c r="M346" s="124" t="s">
        <v>346</v>
      </c>
    </row>
    <row r="347" spans="1:13" ht="24.75" customHeight="1">
      <c r="A347" s="118">
        <v>775</v>
      </c>
      <c r="B347" s="177" t="s">
        <v>471</v>
      </c>
      <c r="C347" s="179" t="e">
        <f>#REF!</f>
        <v>#REF!</v>
      </c>
      <c r="D347" s="181" t="e">
        <f>#REF!</f>
        <v>#REF!</v>
      </c>
      <c r="E347" s="181" t="e">
        <f>#REF!</f>
        <v>#REF!</v>
      </c>
      <c r="F347" s="182" t="e">
        <f>#REF!</f>
        <v>#REF!</v>
      </c>
      <c r="G347" s="180" t="e">
        <f>#REF!</f>
        <v>#REF!</v>
      </c>
      <c r="H347" s="126" t="s">
        <v>353</v>
      </c>
      <c r="I347" s="220"/>
      <c r="J347" s="120" t="str">
        <f>'YARIŞMA BİLGİLERİ'!$F$21</f>
        <v>Erkekler</v>
      </c>
      <c r="K347" s="221" t="str">
        <f t="shared" si="5"/>
        <v>ISPARTA-Türkiye Üniversiteler Atletizm Şampiyonası</v>
      </c>
      <c r="L347" s="124" t="e">
        <f>#REF!</f>
        <v>#REF!</v>
      </c>
      <c r="M347" s="124" t="s">
        <v>346</v>
      </c>
    </row>
    <row r="348" spans="1:13" ht="24.75" customHeight="1">
      <c r="A348" s="118">
        <v>776</v>
      </c>
      <c r="B348" s="177" t="s">
        <v>471</v>
      </c>
      <c r="C348" s="179" t="e">
        <f>#REF!</f>
        <v>#REF!</v>
      </c>
      <c r="D348" s="181" t="e">
        <f>#REF!</f>
        <v>#REF!</v>
      </c>
      <c r="E348" s="181" t="e">
        <f>#REF!</f>
        <v>#REF!</v>
      </c>
      <c r="F348" s="182" t="e">
        <f>#REF!</f>
        <v>#REF!</v>
      </c>
      <c r="G348" s="180" t="e">
        <f>#REF!</f>
        <v>#REF!</v>
      </c>
      <c r="H348" s="126" t="s">
        <v>353</v>
      </c>
      <c r="I348" s="220"/>
      <c r="J348" s="120" t="str">
        <f>'YARIŞMA BİLGİLERİ'!$F$21</f>
        <v>Erkekler</v>
      </c>
      <c r="K348" s="221" t="str">
        <f t="shared" si="5"/>
        <v>ISPARTA-Türkiye Üniversiteler Atletizm Şampiyonası</v>
      </c>
      <c r="L348" s="124" t="e">
        <f>#REF!</f>
        <v>#REF!</v>
      </c>
      <c r="M348" s="124" t="s">
        <v>346</v>
      </c>
    </row>
    <row r="349" spans="1:13" ht="24.75" customHeight="1">
      <c r="A349" s="118">
        <v>777</v>
      </c>
      <c r="B349" s="177" t="s">
        <v>471</v>
      </c>
      <c r="C349" s="179" t="e">
        <f>#REF!</f>
        <v>#REF!</v>
      </c>
      <c r="D349" s="181" t="e">
        <f>#REF!</f>
        <v>#REF!</v>
      </c>
      <c r="E349" s="181" t="e">
        <f>#REF!</f>
        <v>#REF!</v>
      </c>
      <c r="F349" s="182" t="e">
        <f>#REF!</f>
        <v>#REF!</v>
      </c>
      <c r="G349" s="180" t="e">
        <f>#REF!</f>
        <v>#REF!</v>
      </c>
      <c r="H349" s="126" t="s">
        <v>353</v>
      </c>
      <c r="I349" s="220"/>
      <c r="J349" s="120" t="str">
        <f>'YARIŞMA BİLGİLERİ'!$F$21</f>
        <v>Erkekler</v>
      </c>
      <c r="K349" s="221" t="str">
        <f t="shared" si="5"/>
        <v>ISPARTA-Türkiye Üniversiteler Atletizm Şampiyonası</v>
      </c>
      <c r="L349" s="124" t="e">
        <f>#REF!</f>
        <v>#REF!</v>
      </c>
      <c r="M349" s="124" t="s">
        <v>346</v>
      </c>
    </row>
    <row r="350" spans="1:13" ht="24.75" customHeight="1">
      <c r="A350" s="118">
        <v>778</v>
      </c>
      <c r="B350" s="177" t="s">
        <v>471</v>
      </c>
      <c r="C350" s="179" t="e">
        <f>#REF!</f>
        <v>#REF!</v>
      </c>
      <c r="D350" s="181" t="e">
        <f>#REF!</f>
        <v>#REF!</v>
      </c>
      <c r="E350" s="181" t="e">
        <f>#REF!</f>
        <v>#REF!</v>
      </c>
      <c r="F350" s="182" t="e">
        <f>#REF!</f>
        <v>#REF!</v>
      </c>
      <c r="G350" s="180" t="e">
        <f>#REF!</f>
        <v>#REF!</v>
      </c>
      <c r="H350" s="126" t="s">
        <v>353</v>
      </c>
      <c r="I350" s="220"/>
      <c r="J350" s="120" t="str">
        <f>'YARIŞMA BİLGİLERİ'!$F$21</f>
        <v>Erkekler</v>
      </c>
      <c r="K350" s="221" t="str">
        <f t="shared" si="5"/>
        <v>ISPARTA-Türkiye Üniversiteler Atletizm Şampiyonası</v>
      </c>
      <c r="L350" s="124" t="e">
        <f>#REF!</f>
        <v>#REF!</v>
      </c>
      <c r="M350" s="124" t="s">
        <v>346</v>
      </c>
    </row>
    <row r="351" spans="1:13" ht="24.75" customHeight="1">
      <c r="A351" s="118">
        <v>779</v>
      </c>
      <c r="B351" s="177" t="s">
        <v>471</v>
      </c>
      <c r="C351" s="179" t="e">
        <f>#REF!</f>
        <v>#REF!</v>
      </c>
      <c r="D351" s="181" t="e">
        <f>#REF!</f>
        <v>#REF!</v>
      </c>
      <c r="E351" s="181" t="e">
        <f>#REF!</f>
        <v>#REF!</v>
      </c>
      <c r="F351" s="182" t="e">
        <f>#REF!</f>
        <v>#REF!</v>
      </c>
      <c r="G351" s="180" t="e">
        <f>#REF!</f>
        <v>#REF!</v>
      </c>
      <c r="H351" s="126" t="s">
        <v>353</v>
      </c>
      <c r="I351" s="220"/>
      <c r="J351" s="120" t="str">
        <f>'YARIŞMA BİLGİLERİ'!$F$21</f>
        <v>Erkekler</v>
      </c>
      <c r="K351" s="221" t="str">
        <f t="shared" si="5"/>
        <v>ISPARTA-Türkiye Üniversiteler Atletizm Şampiyonası</v>
      </c>
      <c r="L351" s="124" t="e">
        <f>#REF!</f>
        <v>#REF!</v>
      </c>
      <c r="M351" s="124" t="s">
        <v>346</v>
      </c>
    </row>
    <row r="352" spans="1:13" ht="24.75" customHeight="1">
      <c r="A352" s="118">
        <v>780</v>
      </c>
      <c r="B352" s="177" t="s">
        <v>471</v>
      </c>
      <c r="C352" s="179" t="e">
        <f>#REF!</f>
        <v>#REF!</v>
      </c>
      <c r="D352" s="181" t="e">
        <f>#REF!</f>
        <v>#REF!</v>
      </c>
      <c r="E352" s="181" t="e">
        <f>#REF!</f>
        <v>#REF!</v>
      </c>
      <c r="F352" s="182" t="e">
        <f>#REF!</f>
        <v>#REF!</v>
      </c>
      <c r="G352" s="180" t="e">
        <f>#REF!</f>
        <v>#REF!</v>
      </c>
      <c r="H352" s="126" t="s">
        <v>353</v>
      </c>
      <c r="I352" s="220"/>
      <c r="J352" s="120" t="str">
        <f>'YARIŞMA BİLGİLERİ'!$F$21</f>
        <v>Erkekler</v>
      </c>
      <c r="K352" s="221" t="str">
        <f t="shared" si="5"/>
        <v>ISPARTA-Türkiye Üniversiteler Atletizm Şampiyonası</v>
      </c>
      <c r="L352" s="124" t="e">
        <f>#REF!</f>
        <v>#REF!</v>
      </c>
      <c r="M352" s="124" t="s">
        <v>346</v>
      </c>
    </row>
    <row r="353" spans="1:13" ht="24.75" customHeight="1">
      <c r="A353" s="118">
        <v>781</v>
      </c>
      <c r="B353" s="177" t="s">
        <v>471</v>
      </c>
      <c r="C353" s="179" t="e">
        <f>#REF!</f>
        <v>#REF!</v>
      </c>
      <c r="D353" s="181" t="e">
        <f>#REF!</f>
        <v>#REF!</v>
      </c>
      <c r="E353" s="181" t="e">
        <f>#REF!</f>
        <v>#REF!</v>
      </c>
      <c r="F353" s="182" t="e">
        <f>#REF!</f>
        <v>#REF!</v>
      </c>
      <c r="G353" s="180" t="e">
        <f>#REF!</f>
        <v>#REF!</v>
      </c>
      <c r="H353" s="126" t="s">
        <v>353</v>
      </c>
      <c r="I353" s="220"/>
      <c r="J353" s="120" t="str">
        <f>'YARIŞMA BİLGİLERİ'!$F$21</f>
        <v>Erkekler</v>
      </c>
      <c r="K353" s="221" t="str">
        <f t="shared" si="5"/>
        <v>ISPARTA-Türkiye Üniversiteler Atletizm Şampiyonası</v>
      </c>
      <c r="L353" s="124" t="e">
        <f>#REF!</f>
        <v>#REF!</v>
      </c>
      <c r="M353" s="124" t="s">
        <v>346</v>
      </c>
    </row>
    <row r="354" spans="1:13" ht="24.75" customHeight="1">
      <c r="A354" s="118">
        <v>782</v>
      </c>
      <c r="B354" s="177" t="s">
        <v>471</v>
      </c>
      <c r="C354" s="179" t="e">
        <f>#REF!</f>
        <v>#REF!</v>
      </c>
      <c r="D354" s="181" t="e">
        <f>#REF!</f>
        <v>#REF!</v>
      </c>
      <c r="E354" s="181" t="e">
        <f>#REF!</f>
        <v>#REF!</v>
      </c>
      <c r="F354" s="182" t="e">
        <f>#REF!</f>
        <v>#REF!</v>
      </c>
      <c r="G354" s="180" t="e">
        <f>#REF!</f>
        <v>#REF!</v>
      </c>
      <c r="H354" s="126" t="s">
        <v>353</v>
      </c>
      <c r="I354" s="220"/>
      <c r="J354" s="120" t="str">
        <f>'YARIŞMA BİLGİLERİ'!$F$21</f>
        <v>Erkekler</v>
      </c>
      <c r="K354" s="221" t="str">
        <f t="shared" si="5"/>
        <v>ISPARTA-Türkiye Üniversiteler Atletizm Şampiyonası</v>
      </c>
      <c r="L354" s="124" t="e">
        <f>#REF!</f>
        <v>#REF!</v>
      </c>
      <c r="M354" s="124" t="s">
        <v>346</v>
      </c>
    </row>
    <row r="355" spans="1:13" ht="24.75" customHeight="1">
      <c r="A355" s="118">
        <v>783</v>
      </c>
      <c r="B355" s="177" t="s">
        <v>471</v>
      </c>
      <c r="C355" s="179" t="e">
        <f>#REF!</f>
        <v>#REF!</v>
      </c>
      <c r="D355" s="181" t="e">
        <f>#REF!</f>
        <v>#REF!</v>
      </c>
      <c r="E355" s="181" t="e">
        <f>#REF!</f>
        <v>#REF!</v>
      </c>
      <c r="F355" s="182" t="e">
        <f>#REF!</f>
        <v>#REF!</v>
      </c>
      <c r="G355" s="180" t="e">
        <f>#REF!</f>
        <v>#REF!</v>
      </c>
      <c r="H355" s="126" t="s">
        <v>353</v>
      </c>
      <c r="I355" s="220"/>
      <c r="J355" s="120" t="str">
        <f>'YARIŞMA BİLGİLERİ'!$F$21</f>
        <v>Erkekler</v>
      </c>
      <c r="K355" s="221" t="str">
        <f t="shared" si="5"/>
        <v>ISPARTA-Türkiye Üniversiteler Atletizm Şampiyonası</v>
      </c>
      <c r="L355" s="124" t="e">
        <f>#REF!</f>
        <v>#REF!</v>
      </c>
      <c r="M355" s="124" t="s">
        <v>346</v>
      </c>
    </row>
    <row r="356" spans="1:13" ht="24.75" customHeight="1">
      <c r="A356" s="118">
        <v>784</v>
      </c>
      <c r="B356" s="177" t="s">
        <v>471</v>
      </c>
      <c r="C356" s="179" t="e">
        <f>#REF!</f>
        <v>#REF!</v>
      </c>
      <c r="D356" s="181" t="e">
        <f>#REF!</f>
        <v>#REF!</v>
      </c>
      <c r="E356" s="181" t="e">
        <f>#REF!</f>
        <v>#REF!</v>
      </c>
      <c r="F356" s="182" t="e">
        <f>#REF!</f>
        <v>#REF!</v>
      </c>
      <c r="G356" s="180" t="e">
        <f>#REF!</f>
        <v>#REF!</v>
      </c>
      <c r="H356" s="126" t="s">
        <v>353</v>
      </c>
      <c r="I356" s="220"/>
      <c r="J356" s="120" t="str">
        <f>'YARIŞMA BİLGİLERİ'!$F$21</f>
        <v>Erkekler</v>
      </c>
      <c r="K356" s="221" t="str">
        <f t="shared" si="5"/>
        <v>ISPARTA-Türkiye Üniversiteler Atletizm Şampiyonası</v>
      </c>
      <c r="L356" s="124" t="e">
        <f>#REF!</f>
        <v>#REF!</v>
      </c>
      <c r="M356" s="124" t="s">
        <v>346</v>
      </c>
    </row>
    <row r="357" spans="1:13" ht="24.75" customHeight="1">
      <c r="A357" s="118">
        <v>785</v>
      </c>
      <c r="B357" s="177" t="s">
        <v>471</v>
      </c>
      <c r="C357" s="179" t="e">
        <f>#REF!</f>
        <v>#REF!</v>
      </c>
      <c r="D357" s="181" t="e">
        <f>#REF!</f>
        <v>#REF!</v>
      </c>
      <c r="E357" s="181" t="e">
        <f>#REF!</f>
        <v>#REF!</v>
      </c>
      <c r="F357" s="182" t="e">
        <f>#REF!</f>
        <v>#REF!</v>
      </c>
      <c r="G357" s="180" t="e">
        <f>#REF!</f>
        <v>#REF!</v>
      </c>
      <c r="H357" s="126" t="s">
        <v>353</v>
      </c>
      <c r="I357" s="220"/>
      <c r="J357" s="120" t="str">
        <f>'YARIŞMA BİLGİLERİ'!$F$21</f>
        <v>Erkekler</v>
      </c>
      <c r="K357" s="221" t="str">
        <f t="shared" si="5"/>
        <v>ISPARTA-Türkiye Üniversiteler Atletizm Şampiyonası</v>
      </c>
      <c r="L357" s="124" t="e">
        <f>#REF!</f>
        <v>#REF!</v>
      </c>
      <c r="M357" s="124" t="s">
        <v>346</v>
      </c>
    </row>
    <row r="358" spans="1:13" ht="57.75" customHeight="1">
      <c r="A358" s="118">
        <v>786</v>
      </c>
      <c r="B358" s="128" t="s">
        <v>470</v>
      </c>
      <c r="C358" s="119" t="e">
        <f>#REF!</f>
        <v>#REF!</v>
      </c>
      <c r="D358" s="123" t="e">
        <f>#REF!</f>
        <v>#REF!</v>
      </c>
      <c r="E358" s="123" t="e">
        <f>#REF!</f>
        <v>#REF!</v>
      </c>
      <c r="F358" s="152" t="e">
        <f>#REF!</f>
        <v>#REF!</v>
      </c>
      <c r="G358" s="126" t="e">
        <f>#REF!</f>
        <v>#REF!</v>
      </c>
      <c r="H358" s="126" t="s">
        <v>470</v>
      </c>
      <c r="I358" s="126"/>
      <c r="J358" s="120" t="str">
        <f>'YARIŞMA BİLGİLERİ'!$F$21</f>
        <v>Erkekler</v>
      </c>
      <c r="K358" s="123" t="str">
        <f t="shared" si="5"/>
        <v>ISPARTA-Türkiye Üniversiteler Atletizm Şampiyonası</v>
      </c>
      <c r="L358" s="124" t="e">
        <f>#REF!</f>
        <v>#REF!</v>
      </c>
      <c r="M358" s="124" t="s">
        <v>346</v>
      </c>
    </row>
    <row r="359" spans="1:13" ht="57.75" customHeight="1">
      <c r="A359" s="118">
        <v>787</v>
      </c>
      <c r="B359" s="128" t="s">
        <v>470</v>
      </c>
      <c r="C359" s="119" t="e">
        <f>#REF!</f>
        <v>#REF!</v>
      </c>
      <c r="D359" s="123" t="e">
        <f>#REF!</f>
        <v>#REF!</v>
      </c>
      <c r="E359" s="123" t="e">
        <f>#REF!</f>
        <v>#REF!</v>
      </c>
      <c r="F359" s="152" t="e">
        <f>#REF!</f>
        <v>#REF!</v>
      </c>
      <c r="G359" s="126" t="e">
        <f>#REF!</f>
        <v>#REF!</v>
      </c>
      <c r="H359" s="126" t="s">
        <v>470</v>
      </c>
      <c r="I359" s="126"/>
      <c r="J359" s="120" t="str">
        <f>'YARIŞMA BİLGİLERİ'!$F$21</f>
        <v>Erkekler</v>
      </c>
      <c r="K359" s="123" t="str">
        <f t="shared" si="5"/>
        <v>ISPARTA-Türkiye Üniversiteler Atletizm Şampiyonası</v>
      </c>
      <c r="L359" s="124" t="e">
        <f>#REF!</f>
        <v>#REF!</v>
      </c>
      <c r="M359" s="124" t="s">
        <v>346</v>
      </c>
    </row>
    <row r="360" spans="1:13" ht="57.75" customHeight="1">
      <c r="A360" s="118">
        <v>788</v>
      </c>
      <c r="B360" s="128" t="s">
        <v>470</v>
      </c>
      <c r="C360" s="119" t="e">
        <f>#REF!</f>
        <v>#REF!</v>
      </c>
      <c r="D360" s="123" t="e">
        <f>#REF!</f>
        <v>#REF!</v>
      </c>
      <c r="E360" s="123" t="e">
        <f>#REF!</f>
        <v>#REF!</v>
      </c>
      <c r="F360" s="152" t="e">
        <f>#REF!</f>
        <v>#REF!</v>
      </c>
      <c r="G360" s="126" t="e">
        <f>#REF!</f>
        <v>#REF!</v>
      </c>
      <c r="H360" s="126" t="s">
        <v>470</v>
      </c>
      <c r="I360" s="126"/>
      <c r="J360" s="120" t="str">
        <f>'YARIŞMA BİLGİLERİ'!$F$21</f>
        <v>Erkekler</v>
      </c>
      <c r="K360" s="123" t="str">
        <f t="shared" si="5"/>
        <v>ISPARTA-Türkiye Üniversiteler Atletizm Şampiyonası</v>
      </c>
      <c r="L360" s="124" t="e">
        <f>#REF!</f>
        <v>#REF!</v>
      </c>
      <c r="M360" s="124" t="s">
        <v>346</v>
      </c>
    </row>
    <row r="361" spans="1:13" ht="57.75" customHeight="1">
      <c r="A361" s="118">
        <v>789</v>
      </c>
      <c r="B361" s="128" t="s">
        <v>470</v>
      </c>
      <c r="C361" s="119" t="e">
        <f>#REF!</f>
        <v>#REF!</v>
      </c>
      <c r="D361" s="123" t="e">
        <f>#REF!</f>
        <v>#REF!</v>
      </c>
      <c r="E361" s="123" t="e">
        <f>#REF!</f>
        <v>#REF!</v>
      </c>
      <c r="F361" s="152" t="e">
        <f>#REF!</f>
        <v>#REF!</v>
      </c>
      <c r="G361" s="126" t="e">
        <f>#REF!</f>
        <v>#REF!</v>
      </c>
      <c r="H361" s="126" t="s">
        <v>470</v>
      </c>
      <c r="I361" s="126"/>
      <c r="J361" s="120" t="str">
        <f>'YARIŞMA BİLGİLERİ'!$F$21</f>
        <v>Erkekler</v>
      </c>
      <c r="K361" s="123" t="str">
        <f t="shared" si="5"/>
        <v>ISPARTA-Türkiye Üniversiteler Atletizm Şampiyonası</v>
      </c>
      <c r="L361" s="124" t="e">
        <f>#REF!</f>
        <v>#REF!</v>
      </c>
      <c r="M361" s="124" t="s">
        <v>346</v>
      </c>
    </row>
    <row r="362" spans="1:13" ht="57.75" customHeight="1">
      <c r="A362" s="118">
        <v>790</v>
      </c>
      <c r="B362" s="128" t="s">
        <v>470</v>
      </c>
      <c r="C362" s="119" t="e">
        <f>#REF!</f>
        <v>#REF!</v>
      </c>
      <c r="D362" s="123" t="e">
        <f>#REF!</f>
        <v>#REF!</v>
      </c>
      <c r="E362" s="123" t="e">
        <f>#REF!</f>
        <v>#REF!</v>
      </c>
      <c r="F362" s="152" t="e">
        <f>#REF!</f>
        <v>#REF!</v>
      </c>
      <c r="G362" s="126" t="e">
        <f>#REF!</f>
        <v>#REF!</v>
      </c>
      <c r="H362" s="126" t="s">
        <v>470</v>
      </c>
      <c r="I362" s="126"/>
      <c r="J362" s="120" t="str">
        <f>'YARIŞMA BİLGİLERİ'!$F$21</f>
        <v>Erkekler</v>
      </c>
      <c r="K362" s="123" t="str">
        <f t="shared" si="5"/>
        <v>ISPARTA-Türkiye Üniversiteler Atletizm Şampiyonası</v>
      </c>
      <c r="L362" s="124" t="e">
        <f>#REF!</f>
        <v>#REF!</v>
      </c>
      <c r="M362" s="124" t="s">
        <v>346</v>
      </c>
    </row>
    <row r="363" spans="1:13" ht="57.75" customHeight="1">
      <c r="A363" s="118">
        <v>791</v>
      </c>
      <c r="B363" s="128" t="s">
        <v>470</v>
      </c>
      <c r="C363" s="119" t="e">
        <f>#REF!</f>
        <v>#REF!</v>
      </c>
      <c r="D363" s="123" t="e">
        <f>#REF!</f>
        <v>#REF!</v>
      </c>
      <c r="E363" s="123" t="e">
        <f>#REF!</f>
        <v>#REF!</v>
      </c>
      <c r="F363" s="152" t="e">
        <f>#REF!</f>
        <v>#REF!</v>
      </c>
      <c r="G363" s="126" t="e">
        <f>#REF!</f>
        <v>#REF!</v>
      </c>
      <c r="H363" s="126" t="s">
        <v>470</v>
      </c>
      <c r="I363" s="126"/>
      <c r="J363" s="120" t="str">
        <f>'YARIŞMA BİLGİLERİ'!$F$21</f>
        <v>Erkekler</v>
      </c>
      <c r="K363" s="123" t="str">
        <f t="shared" si="5"/>
        <v>ISPARTA-Türkiye Üniversiteler Atletizm Şampiyonası</v>
      </c>
      <c r="L363" s="124" t="e">
        <f>#REF!</f>
        <v>#REF!</v>
      </c>
      <c r="M363" s="124" t="s">
        <v>346</v>
      </c>
    </row>
    <row r="364" spans="1:13" ht="57.75" customHeight="1">
      <c r="A364" s="118">
        <v>792</v>
      </c>
      <c r="B364" s="128" t="s">
        <v>470</v>
      </c>
      <c r="C364" s="119" t="e">
        <f>#REF!</f>
        <v>#REF!</v>
      </c>
      <c r="D364" s="123" t="e">
        <f>#REF!</f>
        <v>#REF!</v>
      </c>
      <c r="E364" s="123" t="e">
        <f>#REF!</f>
        <v>#REF!</v>
      </c>
      <c r="F364" s="152" t="e">
        <f>#REF!</f>
        <v>#REF!</v>
      </c>
      <c r="G364" s="126" t="e">
        <f>#REF!</f>
        <v>#REF!</v>
      </c>
      <c r="H364" s="126" t="s">
        <v>470</v>
      </c>
      <c r="I364" s="126"/>
      <c r="J364" s="120" t="str">
        <f>'YARIŞMA BİLGİLERİ'!$F$21</f>
        <v>Erkekler</v>
      </c>
      <c r="K364" s="123" t="str">
        <f t="shared" si="5"/>
        <v>ISPARTA-Türkiye Üniversiteler Atletizm Şampiyonası</v>
      </c>
      <c r="L364" s="124" t="e">
        <f>#REF!</f>
        <v>#REF!</v>
      </c>
      <c r="M364" s="124" t="s">
        <v>346</v>
      </c>
    </row>
    <row r="365" spans="1:13" ht="57.75" customHeight="1">
      <c r="A365" s="118">
        <v>793</v>
      </c>
      <c r="B365" s="128" t="s">
        <v>470</v>
      </c>
      <c r="C365" s="119" t="e">
        <f>#REF!</f>
        <v>#REF!</v>
      </c>
      <c r="D365" s="123" t="e">
        <f>#REF!</f>
        <v>#REF!</v>
      </c>
      <c r="E365" s="123" t="e">
        <f>#REF!</f>
        <v>#REF!</v>
      </c>
      <c r="F365" s="152" t="e">
        <f>#REF!</f>
        <v>#REF!</v>
      </c>
      <c r="G365" s="126" t="e">
        <f>#REF!</f>
        <v>#REF!</v>
      </c>
      <c r="H365" s="126" t="s">
        <v>470</v>
      </c>
      <c r="I365" s="126"/>
      <c r="J365" s="120" t="str">
        <f>'YARIŞMA BİLGİLERİ'!$F$21</f>
        <v>Erkekler</v>
      </c>
      <c r="K365" s="123" t="str">
        <f t="shared" si="5"/>
        <v>ISPARTA-Türkiye Üniversiteler Atletizm Şampiyonası</v>
      </c>
      <c r="L365" s="124" t="e">
        <f>#REF!</f>
        <v>#REF!</v>
      </c>
      <c r="M365" s="124" t="s">
        <v>346</v>
      </c>
    </row>
    <row r="366" spans="1:13" ht="57.75" customHeight="1">
      <c r="A366" s="118">
        <v>794</v>
      </c>
      <c r="B366" s="128" t="s">
        <v>470</v>
      </c>
      <c r="C366" s="119" t="e">
        <f>#REF!</f>
        <v>#REF!</v>
      </c>
      <c r="D366" s="123" t="e">
        <f>#REF!</f>
        <v>#REF!</v>
      </c>
      <c r="E366" s="123" t="e">
        <f>#REF!</f>
        <v>#REF!</v>
      </c>
      <c r="F366" s="152" t="e">
        <f>#REF!</f>
        <v>#REF!</v>
      </c>
      <c r="G366" s="126" t="e">
        <f>#REF!</f>
        <v>#REF!</v>
      </c>
      <c r="H366" s="126" t="s">
        <v>470</v>
      </c>
      <c r="I366" s="126"/>
      <c r="J366" s="120" t="str">
        <f>'YARIŞMA BİLGİLERİ'!$F$21</f>
        <v>Erkekler</v>
      </c>
      <c r="K366" s="123" t="str">
        <f t="shared" si="5"/>
        <v>ISPARTA-Türkiye Üniversiteler Atletizm Şampiyonası</v>
      </c>
      <c r="L366" s="124" t="e">
        <f>#REF!</f>
        <v>#REF!</v>
      </c>
      <c r="M366" s="124" t="s">
        <v>346</v>
      </c>
    </row>
    <row r="367" spans="1:13" ht="57.75" customHeight="1">
      <c r="A367" s="118">
        <v>795</v>
      </c>
      <c r="B367" s="128" t="s">
        <v>470</v>
      </c>
      <c r="C367" s="119" t="e">
        <f>#REF!</f>
        <v>#REF!</v>
      </c>
      <c r="D367" s="123" t="e">
        <f>#REF!</f>
        <v>#REF!</v>
      </c>
      <c r="E367" s="123" t="e">
        <f>#REF!</f>
        <v>#REF!</v>
      </c>
      <c r="F367" s="152" t="e">
        <f>#REF!</f>
        <v>#REF!</v>
      </c>
      <c r="G367" s="126" t="e">
        <f>#REF!</f>
        <v>#REF!</v>
      </c>
      <c r="H367" s="126" t="s">
        <v>470</v>
      </c>
      <c r="I367" s="126"/>
      <c r="J367" s="120" t="str">
        <f>'YARIŞMA BİLGİLERİ'!$F$21</f>
        <v>Erkekler</v>
      </c>
      <c r="K367" s="123" t="str">
        <f t="shared" si="5"/>
        <v>ISPARTA-Türkiye Üniversiteler Atletizm Şampiyonası</v>
      </c>
      <c r="L367" s="124" t="e">
        <f>#REF!</f>
        <v>#REF!</v>
      </c>
      <c r="M367" s="124" t="s">
        <v>346</v>
      </c>
    </row>
    <row r="368" spans="1:13" ht="57.75" customHeight="1">
      <c r="A368" s="118">
        <v>796</v>
      </c>
      <c r="B368" s="128" t="s">
        <v>470</v>
      </c>
      <c r="C368" s="119" t="e">
        <f>#REF!</f>
        <v>#REF!</v>
      </c>
      <c r="D368" s="123" t="e">
        <f>#REF!</f>
        <v>#REF!</v>
      </c>
      <c r="E368" s="123" t="e">
        <f>#REF!</f>
        <v>#REF!</v>
      </c>
      <c r="F368" s="152" t="e">
        <f>#REF!</f>
        <v>#REF!</v>
      </c>
      <c r="G368" s="126" t="e">
        <f>#REF!</f>
        <v>#REF!</v>
      </c>
      <c r="H368" s="126" t="s">
        <v>470</v>
      </c>
      <c r="I368" s="126"/>
      <c r="J368" s="120" t="str">
        <f>'YARIŞMA BİLGİLERİ'!$F$21</f>
        <v>Erkekler</v>
      </c>
      <c r="K368" s="123" t="str">
        <f t="shared" si="5"/>
        <v>ISPARTA-Türkiye Üniversiteler Atletizm Şampiyonası</v>
      </c>
      <c r="L368" s="124" t="e">
        <f>#REF!</f>
        <v>#REF!</v>
      </c>
      <c r="M368" s="124" t="s">
        <v>346</v>
      </c>
    </row>
    <row r="369" spans="1:13" ht="57.75" customHeight="1">
      <c r="A369" s="118">
        <v>797</v>
      </c>
      <c r="B369" s="128" t="s">
        <v>470</v>
      </c>
      <c r="C369" s="119" t="e">
        <f>#REF!</f>
        <v>#REF!</v>
      </c>
      <c r="D369" s="123" t="e">
        <f>#REF!</f>
        <v>#REF!</v>
      </c>
      <c r="E369" s="123" t="e">
        <f>#REF!</f>
        <v>#REF!</v>
      </c>
      <c r="F369" s="152" t="e">
        <f>#REF!</f>
        <v>#REF!</v>
      </c>
      <c r="G369" s="126" t="e">
        <f>#REF!</f>
        <v>#REF!</v>
      </c>
      <c r="H369" s="126" t="s">
        <v>470</v>
      </c>
      <c r="I369" s="126"/>
      <c r="J369" s="120" t="str">
        <f>'YARIŞMA BİLGİLERİ'!$F$21</f>
        <v>Erkekler</v>
      </c>
      <c r="K369" s="123" t="str">
        <f t="shared" si="5"/>
        <v>ISPARTA-Türkiye Üniversiteler Atletizm Şampiyonası</v>
      </c>
      <c r="L369" s="124" t="e">
        <f>#REF!</f>
        <v>#REF!</v>
      </c>
      <c r="M369" s="124" t="s">
        <v>346</v>
      </c>
    </row>
    <row r="370" spans="1:13" ht="57.75" customHeight="1">
      <c r="A370" s="118">
        <v>798</v>
      </c>
      <c r="B370" s="128" t="s">
        <v>470</v>
      </c>
      <c r="C370" s="119" t="e">
        <f>#REF!</f>
        <v>#REF!</v>
      </c>
      <c r="D370" s="123" t="e">
        <f>#REF!</f>
        <v>#REF!</v>
      </c>
      <c r="E370" s="123" t="e">
        <f>#REF!</f>
        <v>#REF!</v>
      </c>
      <c r="F370" s="152" t="e">
        <f>#REF!</f>
        <v>#REF!</v>
      </c>
      <c r="G370" s="126" t="e">
        <f>#REF!</f>
        <v>#REF!</v>
      </c>
      <c r="H370" s="126" t="s">
        <v>470</v>
      </c>
      <c r="I370" s="126"/>
      <c r="J370" s="120" t="str">
        <f>'YARIŞMA BİLGİLERİ'!$F$21</f>
        <v>Erkekler</v>
      </c>
      <c r="K370" s="123" t="str">
        <f t="shared" si="5"/>
        <v>ISPARTA-Türkiye Üniversiteler Atletizm Şampiyonası</v>
      </c>
      <c r="L370" s="124" t="e">
        <f>#REF!</f>
        <v>#REF!</v>
      </c>
      <c r="M370" s="124" t="s">
        <v>346</v>
      </c>
    </row>
    <row r="371" spans="1:13" ht="57.75" customHeight="1">
      <c r="A371" s="118">
        <v>799</v>
      </c>
      <c r="B371" s="128" t="s">
        <v>470</v>
      </c>
      <c r="C371" s="119" t="e">
        <f>#REF!</f>
        <v>#REF!</v>
      </c>
      <c r="D371" s="123" t="e">
        <f>#REF!</f>
        <v>#REF!</v>
      </c>
      <c r="E371" s="123" t="e">
        <f>#REF!</f>
        <v>#REF!</v>
      </c>
      <c r="F371" s="152" t="e">
        <f>#REF!</f>
        <v>#REF!</v>
      </c>
      <c r="G371" s="126" t="e">
        <f>#REF!</f>
        <v>#REF!</v>
      </c>
      <c r="H371" s="126" t="s">
        <v>470</v>
      </c>
      <c r="I371" s="126"/>
      <c r="J371" s="120" t="str">
        <f>'YARIŞMA BİLGİLERİ'!$F$21</f>
        <v>Erkekler</v>
      </c>
      <c r="K371" s="123" t="str">
        <f t="shared" si="5"/>
        <v>ISPARTA-Türkiye Üniversiteler Atletizm Şampiyonası</v>
      </c>
      <c r="L371" s="124" t="e">
        <f>#REF!</f>
        <v>#REF!</v>
      </c>
      <c r="M371" s="124" t="s">
        <v>346</v>
      </c>
    </row>
    <row r="372" spans="1:13" ht="57.75" customHeight="1">
      <c r="A372" s="118">
        <v>800</v>
      </c>
      <c r="B372" s="128" t="s">
        <v>470</v>
      </c>
      <c r="C372" s="119" t="e">
        <f>#REF!</f>
        <v>#REF!</v>
      </c>
      <c r="D372" s="123" t="e">
        <f>#REF!</f>
        <v>#REF!</v>
      </c>
      <c r="E372" s="123" t="e">
        <f>#REF!</f>
        <v>#REF!</v>
      </c>
      <c r="F372" s="152" t="e">
        <f>#REF!</f>
        <v>#REF!</v>
      </c>
      <c r="G372" s="126" t="e">
        <f>#REF!</f>
        <v>#REF!</v>
      </c>
      <c r="H372" s="126" t="s">
        <v>470</v>
      </c>
      <c r="I372" s="126"/>
      <c r="J372" s="120" t="str">
        <f>'YARIŞMA BİLGİLERİ'!$F$21</f>
        <v>Erkekler</v>
      </c>
      <c r="K372" s="123" t="str">
        <f t="shared" si="5"/>
        <v>ISPARTA-Türkiye Üniversiteler Atletizm Şampiyonası</v>
      </c>
      <c r="L372" s="124" t="e">
        <f>#REF!</f>
        <v>#REF!</v>
      </c>
      <c r="M372" s="124" t="s">
        <v>346</v>
      </c>
    </row>
    <row r="373" spans="1:13" ht="57.75" customHeight="1">
      <c r="A373" s="118">
        <v>801</v>
      </c>
      <c r="B373" s="128" t="s">
        <v>470</v>
      </c>
      <c r="C373" s="119" t="e">
        <f>#REF!</f>
        <v>#REF!</v>
      </c>
      <c r="D373" s="123" t="e">
        <f>#REF!</f>
        <v>#REF!</v>
      </c>
      <c r="E373" s="123" t="e">
        <f>#REF!</f>
        <v>#REF!</v>
      </c>
      <c r="F373" s="152" t="e">
        <f>#REF!</f>
        <v>#REF!</v>
      </c>
      <c r="G373" s="126" t="e">
        <f>#REF!</f>
        <v>#REF!</v>
      </c>
      <c r="H373" s="126" t="s">
        <v>470</v>
      </c>
      <c r="I373" s="126"/>
      <c r="J373" s="120" t="str">
        <f>'YARIŞMA BİLGİLERİ'!$F$21</f>
        <v>Erkekler</v>
      </c>
      <c r="K373" s="123" t="str">
        <f t="shared" si="5"/>
        <v>ISPARTA-Türkiye Üniversiteler Atletizm Şampiyonası</v>
      </c>
      <c r="L373" s="124" t="e">
        <f>#REF!</f>
        <v>#REF!</v>
      </c>
      <c r="M373" s="124" t="s">
        <v>346</v>
      </c>
    </row>
    <row r="374" spans="1:13" ht="57.75" customHeight="1">
      <c r="A374" s="118">
        <v>802</v>
      </c>
      <c r="B374" s="128" t="s">
        <v>470</v>
      </c>
      <c r="C374" s="119" t="e">
        <f>#REF!</f>
        <v>#REF!</v>
      </c>
      <c r="D374" s="123" t="e">
        <f>#REF!</f>
        <v>#REF!</v>
      </c>
      <c r="E374" s="123" t="e">
        <f>#REF!</f>
        <v>#REF!</v>
      </c>
      <c r="F374" s="152" t="e">
        <f>#REF!</f>
        <v>#REF!</v>
      </c>
      <c r="G374" s="126" t="e">
        <f>#REF!</f>
        <v>#REF!</v>
      </c>
      <c r="H374" s="126" t="s">
        <v>470</v>
      </c>
      <c r="I374" s="126"/>
      <c r="J374" s="120" t="str">
        <f>'YARIŞMA BİLGİLERİ'!$F$21</f>
        <v>Erkekler</v>
      </c>
      <c r="K374" s="123" t="str">
        <f t="shared" si="5"/>
        <v>ISPARTA-Türkiye Üniversiteler Atletizm Şampiyonası</v>
      </c>
      <c r="L374" s="124" t="e">
        <f>#REF!</f>
        <v>#REF!</v>
      </c>
      <c r="M374" s="124" t="s">
        <v>346</v>
      </c>
    </row>
    <row r="375" spans="1:13" ht="57.75" customHeight="1">
      <c r="A375" s="118">
        <v>803</v>
      </c>
      <c r="B375" s="128" t="s">
        <v>470</v>
      </c>
      <c r="C375" s="119" t="e">
        <f>#REF!</f>
        <v>#REF!</v>
      </c>
      <c r="D375" s="123" t="e">
        <f>#REF!</f>
        <v>#REF!</v>
      </c>
      <c r="E375" s="123" t="e">
        <f>#REF!</f>
        <v>#REF!</v>
      </c>
      <c r="F375" s="152" t="e">
        <f>#REF!</f>
        <v>#REF!</v>
      </c>
      <c r="G375" s="126" t="e">
        <f>#REF!</f>
        <v>#REF!</v>
      </c>
      <c r="H375" s="126" t="s">
        <v>470</v>
      </c>
      <c r="I375" s="126"/>
      <c r="J375" s="120" t="str">
        <f>'YARIŞMA BİLGİLERİ'!$F$21</f>
        <v>Erkekler</v>
      </c>
      <c r="K375" s="123" t="str">
        <f t="shared" si="5"/>
        <v>ISPARTA-Türkiye Üniversiteler Atletizm Şampiyonası</v>
      </c>
      <c r="L375" s="124" t="e">
        <f>#REF!</f>
        <v>#REF!</v>
      </c>
      <c r="M375" s="124" t="s">
        <v>346</v>
      </c>
    </row>
    <row r="376" spans="1:13" ht="24">
      <c r="A376" s="118">
        <v>804</v>
      </c>
      <c r="B376" s="128" t="s">
        <v>120</v>
      </c>
      <c r="C376" s="119" t="e">
        <f>#REF!</f>
        <v>#REF!</v>
      </c>
      <c r="D376" s="123" t="e">
        <f>#REF!</f>
        <v>#REF!</v>
      </c>
      <c r="E376" s="123" t="e">
        <f>#REF!</f>
        <v>#REF!</v>
      </c>
      <c r="F376" s="152" t="e">
        <f>#REF!</f>
        <v>#REF!</v>
      </c>
      <c r="G376" s="121" t="e">
        <f>#REF!</f>
        <v>#REF!</v>
      </c>
      <c r="H376" s="120" t="s">
        <v>120</v>
      </c>
      <c r="I376" s="126"/>
      <c r="J376" s="120" t="str">
        <f>'YARIŞMA BİLGİLERİ'!$F$21</f>
        <v>Erkekler</v>
      </c>
      <c r="K376" s="123" t="str">
        <f t="shared" si="5"/>
        <v>ISPARTA-Türkiye Üniversiteler Atletizm Şampiyonası</v>
      </c>
      <c r="L376" s="124" t="e">
        <f>#REF!</f>
        <v>#REF!</v>
      </c>
      <c r="M376" s="124" t="s">
        <v>346</v>
      </c>
    </row>
    <row r="377" spans="1:13" ht="24">
      <c r="A377" s="118">
        <v>805</v>
      </c>
      <c r="B377" s="128" t="s">
        <v>120</v>
      </c>
      <c r="C377" s="119" t="e">
        <f>#REF!</f>
        <v>#REF!</v>
      </c>
      <c r="D377" s="123" t="e">
        <f>#REF!</f>
        <v>#REF!</v>
      </c>
      <c r="E377" s="123" t="e">
        <f>#REF!</f>
        <v>#REF!</v>
      </c>
      <c r="F377" s="152" t="e">
        <f>#REF!</f>
        <v>#REF!</v>
      </c>
      <c r="G377" s="121" t="e">
        <f>#REF!</f>
        <v>#REF!</v>
      </c>
      <c r="H377" s="120" t="s">
        <v>120</v>
      </c>
      <c r="I377" s="126"/>
      <c r="J377" s="120" t="str">
        <f>'YARIŞMA BİLGİLERİ'!$F$21</f>
        <v>Erkekler</v>
      </c>
      <c r="K377" s="123" t="str">
        <f t="shared" si="5"/>
        <v>ISPARTA-Türkiye Üniversiteler Atletizm Şampiyonası</v>
      </c>
      <c r="L377" s="124" t="e">
        <f>#REF!</f>
        <v>#REF!</v>
      </c>
      <c r="M377" s="124" t="s">
        <v>346</v>
      </c>
    </row>
    <row r="378" spans="1:13" ht="24">
      <c r="A378" s="118">
        <v>806</v>
      </c>
      <c r="B378" s="128" t="s">
        <v>120</v>
      </c>
      <c r="C378" s="119" t="e">
        <f>#REF!</f>
        <v>#REF!</v>
      </c>
      <c r="D378" s="123" t="e">
        <f>#REF!</f>
        <v>#REF!</v>
      </c>
      <c r="E378" s="123" t="e">
        <f>#REF!</f>
        <v>#REF!</v>
      </c>
      <c r="F378" s="152" t="e">
        <f>#REF!</f>
        <v>#REF!</v>
      </c>
      <c r="G378" s="121" t="e">
        <f>#REF!</f>
        <v>#REF!</v>
      </c>
      <c r="H378" s="120" t="s">
        <v>120</v>
      </c>
      <c r="I378" s="126"/>
      <c r="J378" s="120" t="str">
        <f>'YARIŞMA BİLGİLERİ'!$F$21</f>
        <v>Erkekler</v>
      </c>
      <c r="K378" s="123" t="str">
        <f t="shared" si="5"/>
        <v>ISPARTA-Türkiye Üniversiteler Atletizm Şampiyonası</v>
      </c>
      <c r="L378" s="124" t="e">
        <f>#REF!</f>
        <v>#REF!</v>
      </c>
      <c r="M378" s="124" t="s">
        <v>346</v>
      </c>
    </row>
    <row r="379" spans="1:13" ht="24">
      <c r="A379" s="118">
        <v>807</v>
      </c>
      <c r="B379" s="128" t="s">
        <v>120</v>
      </c>
      <c r="C379" s="119" t="e">
        <f>#REF!</f>
        <v>#REF!</v>
      </c>
      <c r="D379" s="123" t="e">
        <f>#REF!</f>
        <v>#REF!</v>
      </c>
      <c r="E379" s="123" t="e">
        <f>#REF!</f>
        <v>#REF!</v>
      </c>
      <c r="F379" s="152" t="e">
        <f>#REF!</f>
        <v>#REF!</v>
      </c>
      <c r="G379" s="121" t="e">
        <f>#REF!</f>
        <v>#REF!</v>
      </c>
      <c r="H379" s="120" t="s">
        <v>120</v>
      </c>
      <c r="I379" s="126"/>
      <c r="J379" s="120" t="str">
        <f>'YARIŞMA BİLGİLERİ'!$F$21</f>
        <v>Erkekler</v>
      </c>
      <c r="K379" s="123" t="str">
        <f t="shared" si="5"/>
        <v>ISPARTA-Türkiye Üniversiteler Atletizm Şampiyonası</v>
      </c>
      <c r="L379" s="124" t="e">
        <f>#REF!</f>
        <v>#REF!</v>
      </c>
      <c r="M379" s="124" t="s">
        <v>346</v>
      </c>
    </row>
    <row r="380" spans="1:13" ht="24">
      <c r="A380" s="118">
        <v>808</v>
      </c>
      <c r="B380" s="128" t="s">
        <v>120</v>
      </c>
      <c r="C380" s="119" t="e">
        <f>#REF!</f>
        <v>#REF!</v>
      </c>
      <c r="D380" s="123" t="e">
        <f>#REF!</f>
        <v>#REF!</v>
      </c>
      <c r="E380" s="123" t="e">
        <f>#REF!</f>
        <v>#REF!</v>
      </c>
      <c r="F380" s="152" t="e">
        <f>#REF!</f>
        <v>#REF!</v>
      </c>
      <c r="G380" s="121" t="e">
        <f>#REF!</f>
        <v>#REF!</v>
      </c>
      <c r="H380" s="120" t="s">
        <v>120</v>
      </c>
      <c r="I380" s="126"/>
      <c r="J380" s="120" t="str">
        <f>'YARIŞMA BİLGİLERİ'!$F$21</f>
        <v>Erkekler</v>
      </c>
      <c r="K380" s="123" t="str">
        <f t="shared" si="5"/>
        <v>ISPARTA-Türkiye Üniversiteler Atletizm Şampiyonası</v>
      </c>
      <c r="L380" s="124" t="e">
        <f>#REF!</f>
        <v>#REF!</v>
      </c>
      <c r="M380" s="124" t="s">
        <v>346</v>
      </c>
    </row>
    <row r="381" spans="1:13" ht="24">
      <c r="A381" s="118">
        <v>809</v>
      </c>
      <c r="B381" s="128" t="s">
        <v>120</v>
      </c>
      <c r="C381" s="119" t="e">
        <f>#REF!</f>
        <v>#REF!</v>
      </c>
      <c r="D381" s="123" t="e">
        <f>#REF!</f>
        <v>#REF!</v>
      </c>
      <c r="E381" s="123" t="e">
        <f>#REF!</f>
        <v>#REF!</v>
      </c>
      <c r="F381" s="152" t="e">
        <f>#REF!</f>
        <v>#REF!</v>
      </c>
      <c r="G381" s="121" t="e">
        <f>#REF!</f>
        <v>#REF!</v>
      </c>
      <c r="H381" s="120" t="s">
        <v>120</v>
      </c>
      <c r="I381" s="126"/>
      <c r="J381" s="120" t="str">
        <f>'YARIŞMA BİLGİLERİ'!$F$21</f>
        <v>Erkekler</v>
      </c>
      <c r="K381" s="123" t="str">
        <f t="shared" si="5"/>
        <v>ISPARTA-Türkiye Üniversiteler Atletizm Şampiyonası</v>
      </c>
      <c r="L381" s="124" t="e">
        <f>#REF!</f>
        <v>#REF!</v>
      </c>
      <c r="M381" s="124" t="s">
        <v>346</v>
      </c>
    </row>
    <row r="382" spans="1:13" ht="24">
      <c r="A382" s="118">
        <v>810</v>
      </c>
      <c r="B382" s="128" t="s">
        <v>120</v>
      </c>
      <c r="C382" s="119" t="e">
        <f>#REF!</f>
        <v>#REF!</v>
      </c>
      <c r="D382" s="123" t="e">
        <f>#REF!</f>
        <v>#REF!</v>
      </c>
      <c r="E382" s="123" t="e">
        <f>#REF!</f>
        <v>#REF!</v>
      </c>
      <c r="F382" s="152" t="e">
        <f>#REF!</f>
        <v>#REF!</v>
      </c>
      <c r="G382" s="121" t="e">
        <f>#REF!</f>
        <v>#REF!</v>
      </c>
      <c r="H382" s="120" t="s">
        <v>120</v>
      </c>
      <c r="I382" s="126"/>
      <c r="J382" s="120" t="str">
        <f>'YARIŞMA BİLGİLERİ'!$F$21</f>
        <v>Erkekler</v>
      </c>
      <c r="K382" s="123" t="str">
        <f t="shared" si="5"/>
        <v>ISPARTA-Türkiye Üniversiteler Atletizm Şampiyonası</v>
      </c>
      <c r="L382" s="124" t="e">
        <f>#REF!</f>
        <v>#REF!</v>
      </c>
      <c r="M382" s="124" t="s">
        <v>346</v>
      </c>
    </row>
    <row r="383" spans="1:13" ht="24">
      <c r="A383" s="118">
        <v>811</v>
      </c>
      <c r="B383" s="128" t="s">
        <v>120</v>
      </c>
      <c r="C383" s="119" t="e">
        <f>#REF!</f>
        <v>#REF!</v>
      </c>
      <c r="D383" s="123" t="e">
        <f>#REF!</f>
        <v>#REF!</v>
      </c>
      <c r="E383" s="123" t="e">
        <f>#REF!</f>
        <v>#REF!</v>
      </c>
      <c r="F383" s="152" t="e">
        <f>#REF!</f>
        <v>#REF!</v>
      </c>
      <c r="G383" s="121" t="e">
        <f>#REF!</f>
        <v>#REF!</v>
      </c>
      <c r="H383" s="120" t="s">
        <v>120</v>
      </c>
      <c r="I383" s="126"/>
      <c r="J383" s="120" t="str">
        <f>'YARIŞMA BİLGİLERİ'!$F$21</f>
        <v>Erkekler</v>
      </c>
      <c r="K383" s="123" t="str">
        <f t="shared" si="5"/>
        <v>ISPARTA-Türkiye Üniversiteler Atletizm Şampiyonası</v>
      </c>
      <c r="L383" s="124" t="e">
        <f>#REF!</f>
        <v>#REF!</v>
      </c>
      <c r="M383" s="124" t="s">
        <v>346</v>
      </c>
    </row>
    <row r="384" spans="1:13" ht="24">
      <c r="A384" s="118">
        <v>812</v>
      </c>
      <c r="B384" s="128" t="s">
        <v>120</v>
      </c>
      <c r="C384" s="119" t="e">
        <f>#REF!</f>
        <v>#REF!</v>
      </c>
      <c r="D384" s="123" t="e">
        <f>#REF!</f>
        <v>#REF!</v>
      </c>
      <c r="E384" s="123" t="e">
        <f>#REF!</f>
        <v>#REF!</v>
      </c>
      <c r="F384" s="152" t="e">
        <f>#REF!</f>
        <v>#REF!</v>
      </c>
      <c r="G384" s="121" t="e">
        <f>#REF!</f>
        <v>#REF!</v>
      </c>
      <c r="H384" s="120" t="s">
        <v>120</v>
      </c>
      <c r="I384" s="126"/>
      <c r="J384" s="120" t="str">
        <f>'YARIŞMA BİLGİLERİ'!$F$21</f>
        <v>Erkekler</v>
      </c>
      <c r="K384" s="123" t="str">
        <f t="shared" si="5"/>
        <v>ISPARTA-Türkiye Üniversiteler Atletizm Şampiyonası</v>
      </c>
      <c r="L384" s="124" t="e">
        <f>#REF!</f>
        <v>#REF!</v>
      </c>
      <c r="M384" s="124" t="s">
        <v>346</v>
      </c>
    </row>
    <row r="385" spans="1:13" ht="24">
      <c r="A385" s="118">
        <v>813</v>
      </c>
      <c r="B385" s="128" t="s">
        <v>120</v>
      </c>
      <c r="C385" s="119" t="e">
        <f>#REF!</f>
        <v>#REF!</v>
      </c>
      <c r="D385" s="123" t="e">
        <f>#REF!</f>
        <v>#REF!</v>
      </c>
      <c r="E385" s="123" t="e">
        <f>#REF!</f>
        <v>#REF!</v>
      </c>
      <c r="F385" s="152" t="e">
        <f>#REF!</f>
        <v>#REF!</v>
      </c>
      <c r="G385" s="121" t="e">
        <f>#REF!</f>
        <v>#REF!</v>
      </c>
      <c r="H385" s="120" t="s">
        <v>120</v>
      </c>
      <c r="I385" s="126"/>
      <c r="J385" s="120" t="str">
        <f>'YARIŞMA BİLGİLERİ'!$F$21</f>
        <v>Erkekler</v>
      </c>
      <c r="K385" s="123" t="str">
        <f t="shared" si="5"/>
        <v>ISPARTA-Türkiye Üniversiteler Atletizm Şampiyonası</v>
      </c>
      <c r="L385" s="124" t="e">
        <f>#REF!</f>
        <v>#REF!</v>
      </c>
      <c r="M385" s="124" t="s">
        <v>346</v>
      </c>
    </row>
    <row r="386" spans="1:13" ht="24">
      <c r="A386" s="118">
        <v>814</v>
      </c>
      <c r="B386" s="128" t="s">
        <v>120</v>
      </c>
      <c r="C386" s="119" t="e">
        <f>#REF!</f>
        <v>#REF!</v>
      </c>
      <c r="D386" s="123" t="e">
        <f>#REF!</f>
        <v>#REF!</v>
      </c>
      <c r="E386" s="123" t="e">
        <f>#REF!</f>
        <v>#REF!</v>
      </c>
      <c r="F386" s="152" t="e">
        <f>#REF!</f>
        <v>#REF!</v>
      </c>
      <c r="G386" s="121" t="e">
        <f>#REF!</f>
        <v>#REF!</v>
      </c>
      <c r="H386" s="120" t="s">
        <v>120</v>
      </c>
      <c r="I386" s="126"/>
      <c r="J386" s="120" t="str">
        <f>'YARIŞMA BİLGİLERİ'!$F$21</f>
        <v>Erkekler</v>
      </c>
      <c r="K386" s="123" t="str">
        <f t="shared" si="5"/>
        <v>ISPARTA-Türkiye Üniversiteler Atletizm Şampiyonası</v>
      </c>
      <c r="L386" s="124" t="e">
        <f>#REF!</f>
        <v>#REF!</v>
      </c>
      <c r="M386" s="124" t="s">
        <v>346</v>
      </c>
    </row>
    <row r="387" spans="1:13" ht="24">
      <c r="A387" s="118">
        <v>815</v>
      </c>
      <c r="B387" s="128" t="s">
        <v>120</v>
      </c>
      <c r="C387" s="119" t="e">
        <f>#REF!</f>
        <v>#REF!</v>
      </c>
      <c r="D387" s="123" t="e">
        <f>#REF!</f>
        <v>#REF!</v>
      </c>
      <c r="E387" s="123" t="e">
        <f>#REF!</f>
        <v>#REF!</v>
      </c>
      <c r="F387" s="152" t="e">
        <f>#REF!</f>
        <v>#REF!</v>
      </c>
      <c r="G387" s="121" t="e">
        <f>#REF!</f>
        <v>#REF!</v>
      </c>
      <c r="H387" s="120" t="s">
        <v>120</v>
      </c>
      <c r="I387" s="126"/>
      <c r="J387" s="120" t="str">
        <f>'YARIŞMA BİLGİLERİ'!$F$21</f>
        <v>Erkekler</v>
      </c>
      <c r="K387" s="123" t="str">
        <f t="shared" ref="K387:K450" si="6">CONCATENATE(K$1,"-",A$1)</f>
        <v>ISPARTA-Türkiye Üniversiteler Atletizm Şampiyonası</v>
      </c>
      <c r="L387" s="124" t="e">
        <f>#REF!</f>
        <v>#REF!</v>
      </c>
      <c r="M387" s="124" t="s">
        <v>346</v>
      </c>
    </row>
    <row r="388" spans="1:13" ht="24">
      <c r="A388" s="118">
        <v>816</v>
      </c>
      <c r="B388" s="128" t="s">
        <v>120</v>
      </c>
      <c r="C388" s="119" t="e">
        <f>#REF!</f>
        <v>#REF!</v>
      </c>
      <c r="D388" s="123" t="e">
        <f>#REF!</f>
        <v>#REF!</v>
      </c>
      <c r="E388" s="123" t="e">
        <f>#REF!</f>
        <v>#REF!</v>
      </c>
      <c r="F388" s="152" t="e">
        <f>#REF!</f>
        <v>#REF!</v>
      </c>
      <c r="G388" s="121" t="e">
        <f>#REF!</f>
        <v>#REF!</v>
      </c>
      <c r="H388" s="120" t="s">
        <v>120</v>
      </c>
      <c r="I388" s="126"/>
      <c r="J388" s="120" t="str">
        <f>'YARIŞMA BİLGİLERİ'!$F$21</f>
        <v>Erkekler</v>
      </c>
      <c r="K388" s="123" t="str">
        <f t="shared" si="6"/>
        <v>ISPARTA-Türkiye Üniversiteler Atletizm Şampiyonası</v>
      </c>
      <c r="L388" s="124" t="e">
        <f>#REF!</f>
        <v>#REF!</v>
      </c>
      <c r="M388" s="124" t="s">
        <v>346</v>
      </c>
    </row>
    <row r="389" spans="1:13" ht="24">
      <c r="A389" s="118">
        <v>817</v>
      </c>
      <c r="B389" s="128" t="s">
        <v>120</v>
      </c>
      <c r="C389" s="119" t="e">
        <f>#REF!</f>
        <v>#REF!</v>
      </c>
      <c r="D389" s="123" t="e">
        <f>#REF!</f>
        <v>#REF!</v>
      </c>
      <c r="E389" s="123" t="e">
        <f>#REF!</f>
        <v>#REF!</v>
      </c>
      <c r="F389" s="152" t="e">
        <f>#REF!</f>
        <v>#REF!</v>
      </c>
      <c r="G389" s="121" t="e">
        <f>#REF!</f>
        <v>#REF!</v>
      </c>
      <c r="H389" s="120" t="s">
        <v>120</v>
      </c>
      <c r="I389" s="126"/>
      <c r="J389" s="120" t="str">
        <f>'YARIŞMA BİLGİLERİ'!$F$21</f>
        <v>Erkekler</v>
      </c>
      <c r="K389" s="123" t="str">
        <f t="shared" si="6"/>
        <v>ISPARTA-Türkiye Üniversiteler Atletizm Şampiyonası</v>
      </c>
      <c r="L389" s="124" t="e">
        <f>#REF!</f>
        <v>#REF!</v>
      </c>
      <c r="M389" s="124" t="s">
        <v>346</v>
      </c>
    </row>
    <row r="390" spans="1:13" ht="24">
      <c r="A390" s="118">
        <v>818</v>
      </c>
      <c r="B390" s="128" t="s">
        <v>120</v>
      </c>
      <c r="C390" s="119" t="e">
        <f>#REF!</f>
        <v>#REF!</v>
      </c>
      <c r="D390" s="123" t="e">
        <f>#REF!</f>
        <v>#REF!</v>
      </c>
      <c r="E390" s="123" t="e">
        <f>#REF!</f>
        <v>#REF!</v>
      </c>
      <c r="F390" s="152" t="e">
        <f>#REF!</f>
        <v>#REF!</v>
      </c>
      <c r="G390" s="121" t="e">
        <f>#REF!</f>
        <v>#REF!</v>
      </c>
      <c r="H390" s="120" t="s">
        <v>120</v>
      </c>
      <c r="I390" s="126"/>
      <c r="J390" s="120" t="str">
        <f>'YARIŞMA BİLGİLERİ'!$F$21</f>
        <v>Erkekler</v>
      </c>
      <c r="K390" s="123" t="str">
        <f t="shared" si="6"/>
        <v>ISPARTA-Türkiye Üniversiteler Atletizm Şampiyonası</v>
      </c>
      <c r="L390" s="124" t="e">
        <f>#REF!</f>
        <v>#REF!</v>
      </c>
      <c r="M390" s="124" t="s">
        <v>346</v>
      </c>
    </row>
    <row r="391" spans="1:13" ht="24">
      <c r="A391" s="118">
        <v>819</v>
      </c>
      <c r="B391" s="128" t="s">
        <v>120</v>
      </c>
      <c r="C391" s="119" t="e">
        <f>#REF!</f>
        <v>#REF!</v>
      </c>
      <c r="D391" s="123" t="e">
        <f>#REF!</f>
        <v>#REF!</v>
      </c>
      <c r="E391" s="123" t="e">
        <f>#REF!</f>
        <v>#REF!</v>
      </c>
      <c r="F391" s="152" t="e">
        <f>#REF!</f>
        <v>#REF!</v>
      </c>
      <c r="G391" s="121" t="e">
        <f>#REF!</f>
        <v>#REF!</v>
      </c>
      <c r="H391" s="120" t="s">
        <v>120</v>
      </c>
      <c r="I391" s="126"/>
      <c r="J391" s="120" t="str">
        <f>'YARIŞMA BİLGİLERİ'!$F$21</f>
        <v>Erkekler</v>
      </c>
      <c r="K391" s="123" t="str">
        <f t="shared" si="6"/>
        <v>ISPARTA-Türkiye Üniversiteler Atletizm Şampiyonası</v>
      </c>
      <c r="L391" s="124" t="e">
        <f>#REF!</f>
        <v>#REF!</v>
      </c>
      <c r="M391" s="124" t="s">
        <v>346</v>
      </c>
    </row>
    <row r="392" spans="1:13" ht="24">
      <c r="A392" s="118">
        <v>820</v>
      </c>
      <c r="B392" s="128" t="s">
        <v>120</v>
      </c>
      <c r="C392" s="119" t="e">
        <f>#REF!</f>
        <v>#REF!</v>
      </c>
      <c r="D392" s="123" t="e">
        <f>#REF!</f>
        <v>#REF!</v>
      </c>
      <c r="E392" s="123" t="e">
        <f>#REF!</f>
        <v>#REF!</v>
      </c>
      <c r="F392" s="152" t="e">
        <f>#REF!</f>
        <v>#REF!</v>
      </c>
      <c r="G392" s="121" t="e">
        <f>#REF!</f>
        <v>#REF!</v>
      </c>
      <c r="H392" s="120" t="s">
        <v>120</v>
      </c>
      <c r="I392" s="126"/>
      <c r="J392" s="120" t="str">
        <f>'YARIŞMA BİLGİLERİ'!$F$21</f>
        <v>Erkekler</v>
      </c>
      <c r="K392" s="123" t="str">
        <f t="shared" si="6"/>
        <v>ISPARTA-Türkiye Üniversiteler Atletizm Şampiyonası</v>
      </c>
      <c r="L392" s="124" t="e">
        <f>#REF!</f>
        <v>#REF!</v>
      </c>
      <c r="M392" s="124" t="s">
        <v>346</v>
      </c>
    </row>
    <row r="393" spans="1:13" ht="24">
      <c r="A393" s="118">
        <v>821</v>
      </c>
      <c r="B393" s="128" t="s">
        <v>120</v>
      </c>
      <c r="C393" s="119" t="e">
        <f>#REF!</f>
        <v>#REF!</v>
      </c>
      <c r="D393" s="123" t="e">
        <f>#REF!</f>
        <v>#REF!</v>
      </c>
      <c r="E393" s="123" t="e">
        <f>#REF!</f>
        <v>#REF!</v>
      </c>
      <c r="F393" s="152" t="e">
        <f>#REF!</f>
        <v>#REF!</v>
      </c>
      <c r="G393" s="121" t="e">
        <f>#REF!</f>
        <v>#REF!</v>
      </c>
      <c r="H393" s="120" t="s">
        <v>120</v>
      </c>
      <c r="I393" s="126"/>
      <c r="J393" s="120" t="str">
        <f>'YARIŞMA BİLGİLERİ'!$F$21</f>
        <v>Erkekler</v>
      </c>
      <c r="K393" s="123" t="str">
        <f t="shared" si="6"/>
        <v>ISPARTA-Türkiye Üniversiteler Atletizm Şampiyonası</v>
      </c>
      <c r="L393" s="124" t="e">
        <f>#REF!</f>
        <v>#REF!</v>
      </c>
      <c r="M393" s="124" t="s">
        <v>346</v>
      </c>
    </row>
    <row r="394" spans="1:13" ht="24">
      <c r="A394" s="118">
        <v>822</v>
      </c>
      <c r="B394" s="128" t="s">
        <v>120</v>
      </c>
      <c r="C394" s="119" t="e">
        <f>#REF!</f>
        <v>#REF!</v>
      </c>
      <c r="D394" s="123" t="e">
        <f>#REF!</f>
        <v>#REF!</v>
      </c>
      <c r="E394" s="123" t="e">
        <f>#REF!</f>
        <v>#REF!</v>
      </c>
      <c r="F394" s="152" t="e">
        <f>#REF!</f>
        <v>#REF!</v>
      </c>
      <c r="G394" s="121" t="e">
        <f>#REF!</f>
        <v>#REF!</v>
      </c>
      <c r="H394" s="120" t="s">
        <v>120</v>
      </c>
      <c r="I394" s="126"/>
      <c r="J394" s="120" t="str">
        <f>'YARIŞMA BİLGİLERİ'!$F$21</f>
        <v>Erkekler</v>
      </c>
      <c r="K394" s="123" t="str">
        <f t="shared" si="6"/>
        <v>ISPARTA-Türkiye Üniversiteler Atletizm Şampiyonası</v>
      </c>
      <c r="L394" s="124" t="e">
        <f>#REF!</f>
        <v>#REF!</v>
      </c>
      <c r="M394" s="124" t="s">
        <v>346</v>
      </c>
    </row>
    <row r="395" spans="1:13" ht="24">
      <c r="A395" s="118">
        <v>823</v>
      </c>
      <c r="B395" s="128" t="s">
        <v>120</v>
      </c>
      <c r="C395" s="119" t="e">
        <f>#REF!</f>
        <v>#REF!</v>
      </c>
      <c r="D395" s="123" t="e">
        <f>#REF!</f>
        <v>#REF!</v>
      </c>
      <c r="E395" s="123" t="e">
        <f>#REF!</f>
        <v>#REF!</v>
      </c>
      <c r="F395" s="152" t="e">
        <f>#REF!</f>
        <v>#REF!</v>
      </c>
      <c r="G395" s="121" t="e">
        <f>#REF!</f>
        <v>#REF!</v>
      </c>
      <c r="H395" s="120" t="s">
        <v>120</v>
      </c>
      <c r="I395" s="126"/>
      <c r="J395" s="120" t="str">
        <f>'YARIŞMA BİLGİLERİ'!$F$21</f>
        <v>Erkekler</v>
      </c>
      <c r="K395" s="123" t="str">
        <f t="shared" si="6"/>
        <v>ISPARTA-Türkiye Üniversiteler Atletizm Şampiyonası</v>
      </c>
      <c r="L395" s="124" t="e">
        <f>#REF!</f>
        <v>#REF!</v>
      </c>
      <c r="M395" s="124" t="s">
        <v>346</v>
      </c>
    </row>
    <row r="396" spans="1:13" ht="24">
      <c r="A396" s="118">
        <v>824</v>
      </c>
      <c r="B396" s="128" t="s">
        <v>120</v>
      </c>
      <c r="C396" s="119" t="e">
        <f>#REF!</f>
        <v>#REF!</v>
      </c>
      <c r="D396" s="123" t="e">
        <f>#REF!</f>
        <v>#REF!</v>
      </c>
      <c r="E396" s="123" t="e">
        <f>#REF!</f>
        <v>#REF!</v>
      </c>
      <c r="F396" s="152" t="e">
        <f>#REF!</f>
        <v>#REF!</v>
      </c>
      <c r="G396" s="121" t="e">
        <f>#REF!</f>
        <v>#REF!</v>
      </c>
      <c r="H396" s="120" t="s">
        <v>120</v>
      </c>
      <c r="I396" s="126"/>
      <c r="J396" s="120" t="str">
        <f>'YARIŞMA BİLGİLERİ'!$F$21</f>
        <v>Erkekler</v>
      </c>
      <c r="K396" s="123" t="str">
        <f t="shared" si="6"/>
        <v>ISPARTA-Türkiye Üniversiteler Atletizm Şampiyonası</v>
      </c>
      <c r="L396" s="124" t="e">
        <f>#REF!</f>
        <v>#REF!</v>
      </c>
      <c r="M396" s="124" t="s">
        <v>346</v>
      </c>
    </row>
    <row r="397" spans="1:13" ht="24">
      <c r="A397" s="118">
        <v>825</v>
      </c>
      <c r="B397" s="128" t="s">
        <v>120</v>
      </c>
      <c r="C397" s="119" t="e">
        <f>#REF!</f>
        <v>#REF!</v>
      </c>
      <c r="D397" s="123" t="e">
        <f>#REF!</f>
        <v>#REF!</v>
      </c>
      <c r="E397" s="123" t="e">
        <f>#REF!</f>
        <v>#REF!</v>
      </c>
      <c r="F397" s="152" t="e">
        <f>#REF!</f>
        <v>#REF!</v>
      </c>
      <c r="G397" s="121" t="e">
        <f>#REF!</f>
        <v>#REF!</v>
      </c>
      <c r="H397" s="120" t="s">
        <v>120</v>
      </c>
      <c r="I397" s="126"/>
      <c r="J397" s="120" t="str">
        <f>'YARIŞMA BİLGİLERİ'!$F$21</f>
        <v>Erkekler</v>
      </c>
      <c r="K397" s="123" t="str">
        <f t="shared" si="6"/>
        <v>ISPARTA-Türkiye Üniversiteler Atletizm Şampiyonası</v>
      </c>
      <c r="L397" s="124" t="e">
        <f>#REF!</f>
        <v>#REF!</v>
      </c>
      <c r="M397" s="124" t="s">
        <v>346</v>
      </c>
    </row>
    <row r="398" spans="1:13" ht="24">
      <c r="A398" s="118">
        <v>826</v>
      </c>
      <c r="B398" s="128" t="s">
        <v>120</v>
      </c>
      <c r="C398" s="119" t="e">
        <f>#REF!</f>
        <v>#REF!</v>
      </c>
      <c r="D398" s="123" t="e">
        <f>#REF!</f>
        <v>#REF!</v>
      </c>
      <c r="E398" s="123" t="e">
        <f>#REF!</f>
        <v>#REF!</v>
      </c>
      <c r="F398" s="152" t="e">
        <f>#REF!</f>
        <v>#REF!</v>
      </c>
      <c r="G398" s="121" t="e">
        <f>#REF!</f>
        <v>#REF!</v>
      </c>
      <c r="H398" s="120" t="s">
        <v>120</v>
      </c>
      <c r="I398" s="126"/>
      <c r="J398" s="120" t="str">
        <f>'YARIŞMA BİLGİLERİ'!$F$21</f>
        <v>Erkekler</v>
      </c>
      <c r="K398" s="123" t="str">
        <f t="shared" si="6"/>
        <v>ISPARTA-Türkiye Üniversiteler Atletizm Şampiyonası</v>
      </c>
      <c r="L398" s="124" t="e">
        <f>#REF!</f>
        <v>#REF!</v>
      </c>
      <c r="M398" s="124" t="s">
        <v>346</v>
      </c>
    </row>
    <row r="399" spans="1:13" ht="24">
      <c r="A399" s="118">
        <v>827</v>
      </c>
      <c r="B399" s="128" t="s">
        <v>120</v>
      </c>
      <c r="C399" s="119" t="e">
        <f>#REF!</f>
        <v>#REF!</v>
      </c>
      <c r="D399" s="123" t="e">
        <f>#REF!</f>
        <v>#REF!</v>
      </c>
      <c r="E399" s="123" t="e">
        <f>#REF!</f>
        <v>#REF!</v>
      </c>
      <c r="F399" s="152" t="e">
        <f>#REF!</f>
        <v>#REF!</v>
      </c>
      <c r="G399" s="121" t="e">
        <f>#REF!</f>
        <v>#REF!</v>
      </c>
      <c r="H399" s="120" t="s">
        <v>120</v>
      </c>
      <c r="I399" s="126"/>
      <c r="J399" s="120" t="str">
        <f>'YARIŞMA BİLGİLERİ'!$F$21</f>
        <v>Erkekler</v>
      </c>
      <c r="K399" s="123" t="str">
        <f t="shared" si="6"/>
        <v>ISPARTA-Türkiye Üniversiteler Atletizm Şampiyonası</v>
      </c>
      <c r="L399" s="124" t="e">
        <f>#REF!</f>
        <v>#REF!</v>
      </c>
      <c r="M399" s="124" t="s">
        <v>346</v>
      </c>
    </row>
    <row r="400" spans="1:13" ht="24">
      <c r="A400" s="118">
        <v>828</v>
      </c>
      <c r="B400" s="128" t="s">
        <v>120</v>
      </c>
      <c r="C400" s="119" t="e">
        <f>#REF!</f>
        <v>#REF!</v>
      </c>
      <c r="D400" s="123" t="e">
        <f>#REF!</f>
        <v>#REF!</v>
      </c>
      <c r="E400" s="123" t="e">
        <f>#REF!</f>
        <v>#REF!</v>
      </c>
      <c r="F400" s="152" t="e">
        <f>#REF!</f>
        <v>#REF!</v>
      </c>
      <c r="G400" s="121" t="e">
        <f>#REF!</f>
        <v>#REF!</v>
      </c>
      <c r="H400" s="120" t="s">
        <v>120</v>
      </c>
      <c r="I400" s="126"/>
      <c r="J400" s="120" t="str">
        <f>'YARIŞMA BİLGİLERİ'!$F$21</f>
        <v>Erkekler</v>
      </c>
      <c r="K400" s="123" t="str">
        <f t="shared" si="6"/>
        <v>ISPARTA-Türkiye Üniversiteler Atletizm Şampiyonası</v>
      </c>
      <c r="L400" s="124" t="e">
        <f>#REF!</f>
        <v>#REF!</v>
      </c>
      <c r="M400" s="124" t="s">
        <v>346</v>
      </c>
    </row>
    <row r="401" spans="1:13" ht="24">
      <c r="A401" s="118">
        <v>829</v>
      </c>
      <c r="B401" s="128" t="s">
        <v>120</v>
      </c>
      <c r="C401" s="119" t="e">
        <f>#REF!</f>
        <v>#REF!</v>
      </c>
      <c r="D401" s="123" t="e">
        <f>#REF!</f>
        <v>#REF!</v>
      </c>
      <c r="E401" s="123" t="e">
        <f>#REF!</f>
        <v>#REF!</v>
      </c>
      <c r="F401" s="152" t="e">
        <f>#REF!</f>
        <v>#REF!</v>
      </c>
      <c r="G401" s="121" t="e">
        <f>#REF!</f>
        <v>#REF!</v>
      </c>
      <c r="H401" s="120" t="s">
        <v>120</v>
      </c>
      <c r="I401" s="126"/>
      <c r="J401" s="120" t="str">
        <f>'YARIŞMA BİLGİLERİ'!$F$21</f>
        <v>Erkekler</v>
      </c>
      <c r="K401" s="123" t="str">
        <f t="shared" si="6"/>
        <v>ISPARTA-Türkiye Üniversiteler Atletizm Şampiyonası</v>
      </c>
      <c r="L401" s="124" t="e">
        <f>#REF!</f>
        <v>#REF!</v>
      </c>
      <c r="M401" s="124" t="s">
        <v>346</v>
      </c>
    </row>
    <row r="402" spans="1:13" ht="24">
      <c r="A402" s="118">
        <v>830</v>
      </c>
      <c r="B402" s="128" t="s">
        <v>120</v>
      </c>
      <c r="C402" s="119" t="e">
        <f>#REF!</f>
        <v>#REF!</v>
      </c>
      <c r="D402" s="123" t="e">
        <f>#REF!</f>
        <v>#REF!</v>
      </c>
      <c r="E402" s="123" t="e">
        <f>#REF!</f>
        <v>#REF!</v>
      </c>
      <c r="F402" s="152" t="e">
        <f>#REF!</f>
        <v>#REF!</v>
      </c>
      <c r="G402" s="121" t="e">
        <f>#REF!</f>
        <v>#REF!</v>
      </c>
      <c r="H402" s="120" t="s">
        <v>120</v>
      </c>
      <c r="I402" s="126"/>
      <c r="J402" s="120" t="str">
        <f>'YARIŞMA BİLGİLERİ'!$F$21</f>
        <v>Erkekler</v>
      </c>
      <c r="K402" s="123" t="str">
        <f t="shared" si="6"/>
        <v>ISPARTA-Türkiye Üniversiteler Atletizm Şampiyonası</v>
      </c>
      <c r="L402" s="124" t="e">
        <f>#REF!</f>
        <v>#REF!</v>
      </c>
      <c r="M402" s="124" t="s">
        <v>346</v>
      </c>
    </row>
    <row r="403" spans="1:13" ht="24">
      <c r="A403" s="118">
        <v>831</v>
      </c>
      <c r="B403" s="128" t="s">
        <v>120</v>
      </c>
      <c r="C403" s="119" t="e">
        <f>#REF!</f>
        <v>#REF!</v>
      </c>
      <c r="D403" s="123" t="e">
        <f>#REF!</f>
        <v>#REF!</v>
      </c>
      <c r="E403" s="123" t="e">
        <f>#REF!</f>
        <v>#REF!</v>
      </c>
      <c r="F403" s="152" t="e">
        <f>#REF!</f>
        <v>#REF!</v>
      </c>
      <c r="G403" s="121" t="e">
        <f>#REF!</f>
        <v>#REF!</v>
      </c>
      <c r="H403" s="120" t="s">
        <v>120</v>
      </c>
      <c r="I403" s="126"/>
      <c r="J403" s="120" t="str">
        <f>'YARIŞMA BİLGİLERİ'!$F$21</f>
        <v>Erkekler</v>
      </c>
      <c r="K403" s="123" t="str">
        <f t="shared" si="6"/>
        <v>ISPARTA-Türkiye Üniversiteler Atletizm Şampiyonası</v>
      </c>
      <c r="L403" s="124" t="e">
        <f>#REF!</f>
        <v>#REF!</v>
      </c>
      <c r="M403" s="124" t="s">
        <v>346</v>
      </c>
    </row>
    <row r="404" spans="1:13" ht="24">
      <c r="A404" s="118">
        <v>832</v>
      </c>
      <c r="B404" s="177" t="s">
        <v>232</v>
      </c>
      <c r="C404" s="179" t="e">
        <f>#REF!</f>
        <v>#REF!</v>
      </c>
      <c r="D404" s="181" t="e">
        <f>#REF!</f>
        <v>#REF!</v>
      </c>
      <c r="E404" s="181" t="e">
        <f>#REF!</f>
        <v>#REF!</v>
      </c>
      <c r="F404" s="182" t="e">
        <f>#REF!</f>
        <v>#REF!</v>
      </c>
      <c r="G404" s="180" t="e">
        <f>#REF!</f>
        <v>#REF!</v>
      </c>
      <c r="H404" s="126" t="s">
        <v>232</v>
      </c>
      <c r="I404" s="126" t="e">
        <f>#REF!</f>
        <v>#REF!</v>
      </c>
      <c r="J404" s="120" t="str">
        <f>'YARIŞMA BİLGİLERİ'!$F$21</f>
        <v>Erkekler</v>
      </c>
      <c r="K404" s="221" t="str">
        <f t="shared" si="6"/>
        <v>ISPARTA-Türkiye Üniversiteler Atletizm Şampiyonası</v>
      </c>
      <c r="L404" s="124" t="e">
        <f>#REF!</f>
        <v>#REF!</v>
      </c>
      <c r="M404" s="124" t="s">
        <v>346</v>
      </c>
    </row>
    <row r="405" spans="1:13" ht="24">
      <c r="A405" s="118">
        <v>833</v>
      </c>
      <c r="B405" s="177" t="s">
        <v>232</v>
      </c>
      <c r="C405" s="179" t="e">
        <f>#REF!</f>
        <v>#REF!</v>
      </c>
      <c r="D405" s="181" t="e">
        <f>#REF!</f>
        <v>#REF!</v>
      </c>
      <c r="E405" s="181" t="e">
        <f>#REF!</f>
        <v>#REF!</v>
      </c>
      <c r="F405" s="182" t="e">
        <f>#REF!</f>
        <v>#REF!</v>
      </c>
      <c r="G405" s="180" t="e">
        <f>#REF!</f>
        <v>#REF!</v>
      </c>
      <c r="H405" s="126" t="s">
        <v>232</v>
      </c>
      <c r="I405" s="126" t="e">
        <f>#REF!</f>
        <v>#REF!</v>
      </c>
      <c r="J405" s="120" t="str">
        <f>'YARIŞMA BİLGİLERİ'!$F$21</f>
        <v>Erkekler</v>
      </c>
      <c r="K405" s="221" t="str">
        <f t="shared" si="6"/>
        <v>ISPARTA-Türkiye Üniversiteler Atletizm Şampiyonası</v>
      </c>
      <c r="L405" s="124" t="e">
        <f>#REF!</f>
        <v>#REF!</v>
      </c>
      <c r="M405" s="124" t="s">
        <v>346</v>
      </c>
    </row>
    <row r="406" spans="1:13" ht="24">
      <c r="A406" s="118">
        <v>834</v>
      </c>
      <c r="B406" s="177" t="s">
        <v>232</v>
      </c>
      <c r="C406" s="179" t="e">
        <f>#REF!</f>
        <v>#REF!</v>
      </c>
      <c r="D406" s="181" t="e">
        <f>#REF!</f>
        <v>#REF!</v>
      </c>
      <c r="E406" s="181" t="e">
        <f>#REF!</f>
        <v>#REF!</v>
      </c>
      <c r="F406" s="182" t="e">
        <f>#REF!</f>
        <v>#REF!</v>
      </c>
      <c r="G406" s="180" t="e">
        <f>#REF!</f>
        <v>#REF!</v>
      </c>
      <c r="H406" s="126" t="s">
        <v>232</v>
      </c>
      <c r="I406" s="126" t="e">
        <f>#REF!</f>
        <v>#REF!</v>
      </c>
      <c r="J406" s="120" t="str">
        <f>'YARIŞMA BİLGİLERİ'!$F$21</f>
        <v>Erkekler</v>
      </c>
      <c r="K406" s="221" t="str">
        <f t="shared" si="6"/>
        <v>ISPARTA-Türkiye Üniversiteler Atletizm Şampiyonası</v>
      </c>
      <c r="L406" s="124" t="e">
        <f>#REF!</f>
        <v>#REF!</v>
      </c>
      <c r="M406" s="124" t="s">
        <v>346</v>
      </c>
    </row>
    <row r="407" spans="1:13" ht="24">
      <c r="A407" s="118">
        <v>835</v>
      </c>
      <c r="B407" s="177" t="s">
        <v>232</v>
      </c>
      <c r="C407" s="179" t="e">
        <f>#REF!</f>
        <v>#REF!</v>
      </c>
      <c r="D407" s="181" t="e">
        <f>#REF!</f>
        <v>#REF!</v>
      </c>
      <c r="E407" s="181" t="e">
        <f>#REF!</f>
        <v>#REF!</v>
      </c>
      <c r="F407" s="182" t="e">
        <f>#REF!</f>
        <v>#REF!</v>
      </c>
      <c r="G407" s="180" t="e">
        <f>#REF!</f>
        <v>#REF!</v>
      </c>
      <c r="H407" s="126" t="s">
        <v>232</v>
      </c>
      <c r="I407" s="126" t="e">
        <f>#REF!</f>
        <v>#REF!</v>
      </c>
      <c r="J407" s="120" t="str">
        <f>'YARIŞMA BİLGİLERİ'!$F$21</f>
        <v>Erkekler</v>
      </c>
      <c r="K407" s="221" t="str">
        <f t="shared" si="6"/>
        <v>ISPARTA-Türkiye Üniversiteler Atletizm Şampiyonası</v>
      </c>
      <c r="L407" s="124" t="e">
        <f>#REF!</f>
        <v>#REF!</v>
      </c>
      <c r="M407" s="124" t="s">
        <v>346</v>
      </c>
    </row>
    <row r="408" spans="1:13" ht="24">
      <c r="A408" s="118">
        <v>836</v>
      </c>
      <c r="B408" s="177" t="s">
        <v>232</v>
      </c>
      <c r="C408" s="179" t="e">
        <f>#REF!</f>
        <v>#REF!</v>
      </c>
      <c r="D408" s="181" t="e">
        <f>#REF!</f>
        <v>#REF!</v>
      </c>
      <c r="E408" s="181" t="e">
        <f>#REF!</f>
        <v>#REF!</v>
      </c>
      <c r="F408" s="182" t="e">
        <f>#REF!</f>
        <v>#REF!</v>
      </c>
      <c r="G408" s="180" t="e">
        <f>#REF!</f>
        <v>#REF!</v>
      </c>
      <c r="H408" s="126" t="s">
        <v>232</v>
      </c>
      <c r="I408" s="126" t="e">
        <f>#REF!</f>
        <v>#REF!</v>
      </c>
      <c r="J408" s="120" t="str">
        <f>'YARIŞMA BİLGİLERİ'!$F$21</f>
        <v>Erkekler</v>
      </c>
      <c r="K408" s="221" t="str">
        <f t="shared" si="6"/>
        <v>ISPARTA-Türkiye Üniversiteler Atletizm Şampiyonası</v>
      </c>
      <c r="L408" s="124" t="e">
        <f>#REF!</f>
        <v>#REF!</v>
      </c>
      <c r="M408" s="124" t="s">
        <v>346</v>
      </c>
    </row>
    <row r="409" spans="1:13" ht="24">
      <c r="A409" s="118">
        <v>837</v>
      </c>
      <c r="B409" s="177" t="s">
        <v>232</v>
      </c>
      <c r="C409" s="179" t="e">
        <f>#REF!</f>
        <v>#REF!</v>
      </c>
      <c r="D409" s="181" t="e">
        <f>#REF!</f>
        <v>#REF!</v>
      </c>
      <c r="E409" s="181" t="e">
        <f>#REF!</f>
        <v>#REF!</v>
      </c>
      <c r="F409" s="182" t="e">
        <f>#REF!</f>
        <v>#REF!</v>
      </c>
      <c r="G409" s="180" t="e">
        <f>#REF!</f>
        <v>#REF!</v>
      </c>
      <c r="H409" s="126" t="s">
        <v>232</v>
      </c>
      <c r="I409" s="126" t="e">
        <f>#REF!</f>
        <v>#REF!</v>
      </c>
      <c r="J409" s="120" t="str">
        <f>'YARIŞMA BİLGİLERİ'!$F$21</f>
        <v>Erkekler</v>
      </c>
      <c r="K409" s="221" t="str">
        <f t="shared" si="6"/>
        <v>ISPARTA-Türkiye Üniversiteler Atletizm Şampiyonası</v>
      </c>
      <c r="L409" s="124" t="e">
        <f>#REF!</f>
        <v>#REF!</v>
      </c>
      <c r="M409" s="124" t="s">
        <v>346</v>
      </c>
    </row>
    <row r="410" spans="1:13" ht="24">
      <c r="A410" s="118">
        <v>838</v>
      </c>
      <c r="B410" s="177" t="s">
        <v>232</v>
      </c>
      <c r="C410" s="179" t="e">
        <f>#REF!</f>
        <v>#REF!</v>
      </c>
      <c r="D410" s="181" t="e">
        <f>#REF!</f>
        <v>#REF!</v>
      </c>
      <c r="E410" s="181" t="e">
        <f>#REF!</f>
        <v>#REF!</v>
      </c>
      <c r="F410" s="182" t="e">
        <f>#REF!</f>
        <v>#REF!</v>
      </c>
      <c r="G410" s="180" t="e">
        <f>#REF!</f>
        <v>#REF!</v>
      </c>
      <c r="H410" s="126" t="s">
        <v>232</v>
      </c>
      <c r="I410" s="126" t="e">
        <f>#REF!</f>
        <v>#REF!</v>
      </c>
      <c r="J410" s="120" t="str">
        <f>'YARIŞMA BİLGİLERİ'!$F$21</f>
        <v>Erkekler</v>
      </c>
      <c r="K410" s="221" t="str">
        <f t="shared" si="6"/>
        <v>ISPARTA-Türkiye Üniversiteler Atletizm Şampiyonası</v>
      </c>
      <c r="L410" s="124" t="e">
        <f>#REF!</f>
        <v>#REF!</v>
      </c>
      <c r="M410" s="124" t="s">
        <v>346</v>
      </c>
    </row>
    <row r="411" spans="1:13" ht="24">
      <c r="A411" s="118">
        <v>839</v>
      </c>
      <c r="B411" s="177" t="s">
        <v>232</v>
      </c>
      <c r="C411" s="179" t="e">
        <f>#REF!</f>
        <v>#REF!</v>
      </c>
      <c r="D411" s="181" t="e">
        <f>#REF!</f>
        <v>#REF!</v>
      </c>
      <c r="E411" s="181" t="e">
        <f>#REF!</f>
        <v>#REF!</v>
      </c>
      <c r="F411" s="182" t="e">
        <f>#REF!</f>
        <v>#REF!</v>
      </c>
      <c r="G411" s="180" t="e">
        <f>#REF!</f>
        <v>#REF!</v>
      </c>
      <c r="H411" s="126" t="s">
        <v>232</v>
      </c>
      <c r="I411" s="126" t="e">
        <f>#REF!</f>
        <v>#REF!</v>
      </c>
      <c r="J411" s="120" t="str">
        <f>'YARIŞMA BİLGİLERİ'!$F$21</f>
        <v>Erkekler</v>
      </c>
      <c r="K411" s="221" t="str">
        <f t="shared" si="6"/>
        <v>ISPARTA-Türkiye Üniversiteler Atletizm Şampiyonası</v>
      </c>
      <c r="L411" s="124" t="e">
        <f>#REF!</f>
        <v>#REF!</v>
      </c>
      <c r="M411" s="124" t="s">
        <v>346</v>
      </c>
    </row>
    <row r="412" spans="1:13" ht="24">
      <c r="A412" s="118">
        <v>840</v>
      </c>
      <c r="B412" s="177" t="s">
        <v>232</v>
      </c>
      <c r="C412" s="179" t="e">
        <f>#REF!</f>
        <v>#REF!</v>
      </c>
      <c r="D412" s="181" t="e">
        <f>#REF!</f>
        <v>#REF!</v>
      </c>
      <c r="E412" s="181" t="e">
        <f>#REF!</f>
        <v>#REF!</v>
      </c>
      <c r="F412" s="182" t="e">
        <f>#REF!</f>
        <v>#REF!</v>
      </c>
      <c r="G412" s="180" t="e">
        <f>#REF!</f>
        <v>#REF!</v>
      </c>
      <c r="H412" s="126" t="s">
        <v>232</v>
      </c>
      <c r="I412" s="126" t="e">
        <f>#REF!</f>
        <v>#REF!</v>
      </c>
      <c r="J412" s="120" t="str">
        <f>'YARIŞMA BİLGİLERİ'!$F$21</f>
        <v>Erkekler</v>
      </c>
      <c r="K412" s="221" t="str">
        <f t="shared" si="6"/>
        <v>ISPARTA-Türkiye Üniversiteler Atletizm Şampiyonası</v>
      </c>
      <c r="L412" s="124" t="e">
        <f>#REF!</f>
        <v>#REF!</v>
      </c>
      <c r="M412" s="124" t="s">
        <v>346</v>
      </c>
    </row>
    <row r="413" spans="1:13" ht="24">
      <c r="A413" s="118">
        <v>841</v>
      </c>
      <c r="B413" s="177" t="s">
        <v>232</v>
      </c>
      <c r="C413" s="179" t="e">
        <f>#REF!</f>
        <v>#REF!</v>
      </c>
      <c r="D413" s="181" t="e">
        <f>#REF!</f>
        <v>#REF!</v>
      </c>
      <c r="E413" s="181" t="e">
        <f>#REF!</f>
        <v>#REF!</v>
      </c>
      <c r="F413" s="182" t="e">
        <f>#REF!</f>
        <v>#REF!</v>
      </c>
      <c r="G413" s="180" t="e">
        <f>#REF!</f>
        <v>#REF!</v>
      </c>
      <c r="H413" s="126" t="s">
        <v>232</v>
      </c>
      <c r="I413" s="126" t="e">
        <f>#REF!</f>
        <v>#REF!</v>
      </c>
      <c r="J413" s="120" t="str">
        <f>'YARIŞMA BİLGİLERİ'!$F$21</f>
        <v>Erkekler</v>
      </c>
      <c r="K413" s="221" t="str">
        <f t="shared" si="6"/>
        <v>ISPARTA-Türkiye Üniversiteler Atletizm Şampiyonası</v>
      </c>
      <c r="L413" s="124" t="e">
        <f>#REF!</f>
        <v>#REF!</v>
      </c>
      <c r="M413" s="124" t="s">
        <v>346</v>
      </c>
    </row>
    <row r="414" spans="1:13" ht="24">
      <c r="A414" s="118">
        <v>842</v>
      </c>
      <c r="B414" s="177" t="s">
        <v>232</v>
      </c>
      <c r="C414" s="179" t="e">
        <f>#REF!</f>
        <v>#REF!</v>
      </c>
      <c r="D414" s="181" t="e">
        <f>#REF!</f>
        <v>#REF!</v>
      </c>
      <c r="E414" s="181" t="e">
        <f>#REF!</f>
        <v>#REF!</v>
      </c>
      <c r="F414" s="182" t="e">
        <f>#REF!</f>
        <v>#REF!</v>
      </c>
      <c r="G414" s="180" t="e">
        <f>#REF!</f>
        <v>#REF!</v>
      </c>
      <c r="H414" s="126" t="s">
        <v>232</v>
      </c>
      <c r="I414" s="126" t="e">
        <f>#REF!</f>
        <v>#REF!</v>
      </c>
      <c r="J414" s="120" t="str">
        <f>'YARIŞMA BİLGİLERİ'!$F$21</f>
        <v>Erkekler</v>
      </c>
      <c r="K414" s="221" t="str">
        <f t="shared" si="6"/>
        <v>ISPARTA-Türkiye Üniversiteler Atletizm Şampiyonası</v>
      </c>
      <c r="L414" s="124" t="e">
        <f>#REF!</f>
        <v>#REF!</v>
      </c>
      <c r="M414" s="124" t="s">
        <v>346</v>
      </c>
    </row>
    <row r="415" spans="1:13" ht="24">
      <c r="A415" s="118">
        <v>843</v>
      </c>
      <c r="B415" s="177" t="s">
        <v>232</v>
      </c>
      <c r="C415" s="179" t="e">
        <f>#REF!</f>
        <v>#REF!</v>
      </c>
      <c r="D415" s="181" t="e">
        <f>#REF!</f>
        <v>#REF!</v>
      </c>
      <c r="E415" s="181" t="e">
        <f>#REF!</f>
        <v>#REF!</v>
      </c>
      <c r="F415" s="182" t="e">
        <f>#REF!</f>
        <v>#REF!</v>
      </c>
      <c r="G415" s="180" t="e">
        <f>#REF!</f>
        <v>#REF!</v>
      </c>
      <c r="H415" s="126" t="s">
        <v>232</v>
      </c>
      <c r="I415" s="126" t="e">
        <f>#REF!</f>
        <v>#REF!</v>
      </c>
      <c r="J415" s="120" t="str">
        <f>'YARIŞMA BİLGİLERİ'!$F$21</f>
        <v>Erkekler</v>
      </c>
      <c r="K415" s="221" t="str">
        <f t="shared" si="6"/>
        <v>ISPARTA-Türkiye Üniversiteler Atletizm Şampiyonası</v>
      </c>
      <c r="L415" s="124" t="e">
        <f>#REF!</f>
        <v>#REF!</v>
      </c>
      <c r="M415" s="124" t="s">
        <v>346</v>
      </c>
    </row>
    <row r="416" spans="1:13" ht="24">
      <c r="A416" s="118">
        <v>844</v>
      </c>
      <c r="B416" s="177" t="s">
        <v>232</v>
      </c>
      <c r="C416" s="179" t="e">
        <f>#REF!</f>
        <v>#REF!</v>
      </c>
      <c r="D416" s="181" t="e">
        <f>#REF!</f>
        <v>#REF!</v>
      </c>
      <c r="E416" s="181" t="e">
        <f>#REF!</f>
        <v>#REF!</v>
      </c>
      <c r="F416" s="182" t="e">
        <f>#REF!</f>
        <v>#REF!</v>
      </c>
      <c r="G416" s="180" t="e">
        <f>#REF!</f>
        <v>#REF!</v>
      </c>
      <c r="H416" s="126" t="s">
        <v>232</v>
      </c>
      <c r="I416" s="126" t="e">
        <f>#REF!</f>
        <v>#REF!</v>
      </c>
      <c r="J416" s="120" t="str">
        <f>'YARIŞMA BİLGİLERİ'!$F$21</f>
        <v>Erkekler</v>
      </c>
      <c r="K416" s="221" t="str">
        <f t="shared" si="6"/>
        <v>ISPARTA-Türkiye Üniversiteler Atletizm Şampiyonası</v>
      </c>
      <c r="L416" s="124" t="e">
        <f>#REF!</f>
        <v>#REF!</v>
      </c>
      <c r="M416" s="124" t="s">
        <v>346</v>
      </c>
    </row>
    <row r="417" spans="1:13" ht="24">
      <c r="A417" s="118">
        <v>845</v>
      </c>
      <c r="B417" s="177" t="s">
        <v>232</v>
      </c>
      <c r="C417" s="179" t="e">
        <f>#REF!</f>
        <v>#REF!</v>
      </c>
      <c r="D417" s="181" t="e">
        <f>#REF!</f>
        <v>#REF!</v>
      </c>
      <c r="E417" s="181" t="e">
        <f>#REF!</f>
        <v>#REF!</v>
      </c>
      <c r="F417" s="182" t="e">
        <f>#REF!</f>
        <v>#REF!</v>
      </c>
      <c r="G417" s="180" t="e">
        <f>#REF!</f>
        <v>#REF!</v>
      </c>
      <c r="H417" s="126" t="s">
        <v>232</v>
      </c>
      <c r="I417" s="126" t="e">
        <f>#REF!</f>
        <v>#REF!</v>
      </c>
      <c r="J417" s="120" t="str">
        <f>'YARIŞMA BİLGİLERİ'!$F$21</f>
        <v>Erkekler</v>
      </c>
      <c r="K417" s="221" t="str">
        <f t="shared" si="6"/>
        <v>ISPARTA-Türkiye Üniversiteler Atletizm Şampiyonası</v>
      </c>
      <c r="L417" s="124" t="e">
        <f>#REF!</f>
        <v>#REF!</v>
      </c>
      <c r="M417" s="124" t="s">
        <v>346</v>
      </c>
    </row>
    <row r="418" spans="1:13" ht="24">
      <c r="A418" s="118">
        <v>846</v>
      </c>
      <c r="B418" s="177" t="s">
        <v>232</v>
      </c>
      <c r="C418" s="179" t="e">
        <f>#REF!</f>
        <v>#REF!</v>
      </c>
      <c r="D418" s="181" t="e">
        <f>#REF!</f>
        <v>#REF!</v>
      </c>
      <c r="E418" s="181" t="e">
        <f>#REF!</f>
        <v>#REF!</v>
      </c>
      <c r="F418" s="182" t="e">
        <f>#REF!</f>
        <v>#REF!</v>
      </c>
      <c r="G418" s="180" t="e">
        <f>#REF!</f>
        <v>#REF!</v>
      </c>
      <c r="H418" s="126" t="s">
        <v>232</v>
      </c>
      <c r="I418" s="126" t="e">
        <f>#REF!</f>
        <v>#REF!</v>
      </c>
      <c r="J418" s="120" t="str">
        <f>'YARIŞMA BİLGİLERİ'!$F$21</f>
        <v>Erkekler</v>
      </c>
      <c r="K418" s="221" t="str">
        <f t="shared" si="6"/>
        <v>ISPARTA-Türkiye Üniversiteler Atletizm Şampiyonası</v>
      </c>
      <c r="L418" s="124" t="e">
        <f>#REF!</f>
        <v>#REF!</v>
      </c>
      <c r="M418" s="124" t="s">
        <v>346</v>
      </c>
    </row>
    <row r="419" spans="1:13" ht="24">
      <c r="A419" s="118">
        <v>847</v>
      </c>
      <c r="B419" s="177" t="s">
        <v>232</v>
      </c>
      <c r="C419" s="179" t="e">
        <f>#REF!</f>
        <v>#REF!</v>
      </c>
      <c r="D419" s="181" t="e">
        <f>#REF!</f>
        <v>#REF!</v>
      </c>
      <c r="E419" s="181" t="e">
        <f>#REF!</f>
        <v>#REF!</v>
      </c>
      <c r="F419" s="182" t="e">
        <f>#REF!</f>
        <v>#REF!</v>
      </c>
      <c r="G419" s="180" t="e">
        <f>#REF!</f>
        <v>#REF!</v>
      </c>
      <c r="H419" s="126" t="s">
        <v>232</v>
      </c>
      <c r="I419" s="126" t="e">
        <f>#REF!</f>
        <v>#REF!</v>
      </c>
      <c r="J419" s="120" t="str">
        <f>'YARIŞMA BİLGİLERİ'!$F$21</f>
        <v>Erkekler</v>
      </c>
      <c r="K419" s="221" t="str">
        <f t="shared" si="6"/>
        <v>ISPARTA-Türkiye Üniversiteler Atletizm Şampiyonası</v>
      </c>
      <c r="L419" s="124" t="e">
        <f>#REF!</f>
        <v>#REF!</v>
      </c>
      <c r="M419" s="124" t="s">
        <v>346</v>
      </c>
    </row>
    <row r="420" spans="1:13" ht="24">
      <c r="A420" s="118">
        <v>848</v>
      </c>
      <c r="B420" s="177" t="s">
        <v>232</v>
      </c>
      <c r="C420" s="179" t="e">
        <f>#REF!</f>
        <v>#REF!</v>
      </c>
      <c r="D420" s="181" t="e">
        <f>#REF!</f>
        <v>#REF!</v>
      </c>
      <c r="E420" s="181" t="e">
        <f>#REF!</f>
        <v>#REF!</v>
      </c>
      <c r="F420" s="182" t="e">
        <f>#REF!</f>
        <v>#REF!</v>
      </c>
      <c r="G420" s="180" t="e">
        <f>#REF!</f>
        <v>#REF!</v>
      </c>
      <c r="H420" s="126" t="s">
        <v>232</v>
      </c>
      <c r="I420" s="126" t="e">
        <f>#REF!</f>
        <v>#REF!</v>
      </c>
      <c r="J420" s="120" t="str">
        <f>'YARIŞMA BİLGİLERİ'!$F$21</f>
        <v>Erkekler</v>
      </c>
      <c r="K420" s="221" t="str">
        <f t="shared" si="6"/>
        <v>ISPARTA-Türkiye Üniversiteler Atletizm Şampiyonası</v>
      </c>
      <c r="L420" s="124" t="e">
        <f>#REF!</f>
        <v>#REF!</v>
      </c>
      <c r="M420" s="124" t="s">
        <v>346</v>
      </c>
    </row>
    <row r="421" spans="1:13" ht="24">
      <c r="A421" s="118">
        <v>849</v>
      </c>
      <c r="B421" s="177" t="s">
        <v>232</v>
      </c>
      <c r="C421" s="179" t="e">
        <f>#REF!</f>
        <v>#REF!</v>
      </c>
      <c r="D421" s="181" t="e">
        <f>#REF!</f>
        <v>#REF!</v>
      </c>
      <c r="E421" s="181" t="e">
        <f>#REF!</f>
        <v>#REF!</v>
      </c>
      <c r="F421" s="182" t="e">
        <f>#REF!</f>
        <v>#REF!</v>
      </c>
      <c r="G421" s="180" t="e">
        <f>#REF!</f>
        <v>#REF!</v>
      </c>
      <c r="H421" s="126" t="s">
        <v>232</v>
      </c>
      <c r="I421" s="126" t="e">
        <f>#REF!</f>
        <v>#REF!</v>
      </c>
      <c r="J421" s="120" t="str">
        <f>'YARIŞMA BİLGİLERİ'!$F$21</f>
        <v>Erkekler</v>
      </c>
      <c r="K421" s="221" t="str">
        <f t="shared" si="6"/>
        <v>ISPARTA-Türkiye Üniversiteler Atletizm Şampiyonası</v>
      </c>
      <c r="L421" s="124" t="e">
        <f>#REF!</f>
        <v>#REF!</v>
      </c>
      <c r="M421" s="124" t="s">
        <v>346</v>
      </c>
    </row>
    <row r="422" spans="1:13" ht="24">
      <c r="A422" s="118">
        <v>850</v>
      </c>
      <c r="B422" s="177" t="s">
        <v>232</v>
      </c>
      <c r="C422" s="179" t="e">
        <f>#REF!</f>
        <v>#REF!</v>
      </c>
      <c r="D422" s="181" t="e">
        <f>#REF!</f>
        <v>#REF!</v>
      </c>
      <c r="E422" s="181" t="e">
        <f>#REF!</f>
        <v>#REF!</v>
      </c>
      <c r="F422" s="182" t="e">
        <f>#REF!</f>
        <v>#REF!</v>
      </c>
      <c r="G422" s="180" t="e">
        <f>#REF!</f>
        <v>#REF!</v>
      </c>
      <c r="H422" s="126" t="s">
        <v>232</v>
      </c>
      <c r="I422" s="126" t="e">
        <f>#REF!</f>
        <v>#REF!</v>
      </c>
      <c r="J422" s="120" t="str">
        <f>'YARIŞMA BİLGİLERİ'!$F$21</f>
        <v>Erkekler</v>
      </c>
      <c r="K422" s="221" t="str">
        <f t="shared" si="6"/>
        <v>ISPARTA-Türkiye Üniversiteler Atletizm Şampiyonası</v>
      </c>
      <c r="L422" s="124" t="e">
        <f>#REF!</f>
        <v>#REF!</v>
      </c>
      <c r="M422" s="124" t="s">
        <v>346</v>
      </c>
    </row>
    <row r="423" spans="1:13" ht="24">
      <c r="A423" s="118">
        <v>851</v>
      </c>
      <c r="B423" s="177" t="s">
        <v>232</v>
      </c>
      <c r="C423" s="179" t="e">
        <f>#REF!</f>
        <v>#REF!</v>
      </c>
      <c r="D423" s="181" t="e">
        <f>#REF!</f>
        <v>#REF!</v>
      </c>
      <c r="E423" s="181" t="e">
        <f>#REF!</f>
        <v>#REF!</v>
      </c>
      <c r="F423" s="182" t="e">
        <f>#REF!</f>
        <v>#REF!</v>
      </c>
      <c r="G423" s="180" t="e">
        <f>#REF!</f>
        <v>#REF!</v>
      </c>
      <c r="H423" s="126" t="s">
        <v>232</v>
      </c>
      <c r="I423" s="126" t="e">
        <f>#REF!</f>
        <v>#REF!</v>
      </c>
      <c r="J423" s="120" t="str">
        <f>'YARIŞMA BİLGİLERİ'!$F$21</f>
        <v>Erkekler</v>
      </c>
      <c r="K423" s="221" t="str">
        <f t="shared" si="6"/>
        <v>ISPARTA-Türkiye Üniversiteler Atletizm Şampiyonası</v>
      </c>
      <c r="L423" s="124" t="e">
        <f>#REF!</f>
        <v>#REF!</v>
      </c>
      <c r="M423" s="124" t="s">
        <v>346</v>
      </c>
    </row>
    <row r="424" spans="1:13" ht="24">
      <c r="A424" s="118">
        <v>852</v>
      </c>
      <c r="B424" s="177" t="s">
        <v>232</v>
      </c>
      <c r="C424" s="179" t="e">
        <f>#REF!</f>
        <v>#REF!</v>
      </c>
      <c r="D424" s="181" t="e">
        <f>#REF!</f>
        <v>#REF!</v>
      </c>
      <c r="E424" s="181" t="e">
        <f>#REF!</f>
        <v>#REF!</v>
      </c>
      <c r="F424" s="182" t="e">
        <f>#REF!</f>
        <v>#REF!</v>
      </c>
      <c r="G424" s="180" t="e">
        <f>#REF!</f>
        <v>#REF!</v>
      </c>
      <c r="H424" s="126" t="s">
        <v>232</v>
      </c>
      <c r="I424" s="126" t="e">
        <f>#REF!</f>
        <v>#REF!</v>
      </c>
      <c r="J424" s="120" t="str">
        <f>'YARIŞMA BİLGİLERİ'!$F$21</f>
        <v>Erkekler</v>
      </c>
      <c r="K424" s="221" t="str">
        <f t="shared" si="6"/>
        <v>ISPARTA-Türkiye Üniversiteler Atletizm Şampiyonası</v>
      </c>
      <c r="L424" s="124" t="e">
        <f>#REF!</f>
        <v>#REF!</v>
      </c>
      <c r="M424" s="124" t="s">
        <v>346</v>
      </c>
    </row>
    <row r="425" spans="1:13" ht="24">
      <c r="A425" s="118">
        <v>853</v>
      </c>
      <c r="B425" s="177" t="s">
        <v>232</v>
      </c>
      <c r="C425" s="179" t="e">
        <f>#REF!</f>
        <v>#REF!</v>
      </c>
      <c r="D425" s="181" t="e">
        <f>#REF!</f>
        <v>#REF!</v>
      </c>
      <c r="E425" s="181" t="e">
        <f>#REF!</f>
        <v>#REF!</v>
      </c>
      <c r="F425" s="182" t="e">
        <f>#REF!</f>
        <v>#REF!</v>
      </c>
      <c r="G425" s="180" t="e">
        <f>#REF!</f>
        <v>#REF!</v>
      </c>
      <c r="H425" s="126" t="s">
        <v>232</v>
      </c>
      <c r="I425" s="126" t="e">
        <f>#REF!</f>
        <v>#REF!</v>
      </c>
      <c r="J425" s="120" t="str">
        <f>'YARIŞMA BİLGİLERİ'!$F$21</f>
        <v>Erkekler</v>
      </c>
      <c r="K425" s="221" t="str">
        <f t="shared" si="6"/>
        <v>ISPARTA-Türkiye Üniversiteler Atletizm Şampiyonası</v>
      </c>
      <c r="L425" s="124" t="e">
        <f>#REF!</f>
        <v>#REF!</v>
      </c>
      <c r="M425" s="124" t="s">
        <v>346</v>
      </c>
    </row>
    <row r="426" spans="1:13" ht="24">
      <c r="A426" s="118">
        <v>854</v>
      </c>
      <c r="B426" s="177" t="s">
        <v>232</v>
      </c>
      <c r="C426" s="179" t="e">
        <f>#REF!</f>
        <v>#REF!</v>
      </c>
      <c r="D426" s="181" t="e">
        <f>#REF!</f>
        <v>#REF!</v>
      </c>
      <c r="E426" s="181" t="e">
        <f>#REF!</f>
        <v>#REF!</v>
      </c>
      <c r="F426" s="182" t="e">
        <f>#REF!</f>
        <v>#REF!</v>
      </c>
      <c r="G426" s="180" t="e">
        <f>#REF!</f>
        <v>#REF!</v>
      </c>
      <c r="H426" s="126" t="s">
        <v>232</v>
      </c>
      <c r="I426" s="126" t="e">
        <f>#REF!</f>
        <v>#REF!</v>
      </c>
      <c r="J426" s="120" t="str">
        <f>'YARIŞMA BİLGİLERİ'!$F$21</f>
        <v>Erkekler</v>
      </c>
      <c r="K426" s="221" t="str">
        <f t="shared" si="6"/>
        <v>ISPARTA-Türkiye Üniversiteler Atletizm Şampiyonası</v>
      </c>
      <c r="L426" s="124" t="e">
        <f>#REF!</f>
        <v>#REF!</v>
      </c>
      <c r="M426" s="124" t="s">
        <v>346</v>
      </c>
    </row>
    <row r="427" spans="1:13" ht="24">
      <c r="A427" s="118">
        <v>855</v>
      </c>
      <c r="B427" s="177" t="s">
        <v>232</v>
      </c>
      <c r="C427" s="179" t="e">
        <f>#REF!</f>
        <v>#REF!</v>
      </c>
      <c r="D427" s="181" t="e">
        <f>#REF!</f>
        <v>#REF!</v>
      </c>
      <c r="E427" s="181" t="e">
        <f>#REF!</f>
        <v>#REF!</v>
      </c>
      <c r="F427" s="182" t="e">
        <f>#REF!</f>
        <v>#REF!</v>
      </c>
      <c r="G427" s="180" t="e">
        <f>#REF!</f>
        <v>#REF!</v>
      </c>
      <c r="H427" s="126" t="s">
        <v>232</v>
      </c>
      <c r="I427" s="126" t="e">
        <f>#REF!</f>
        <v>#REF!</v>
      </c>
      <c r="J427" s="120" t="str">
        <f>'YARIŞMA BİLGİLERİ'!$F$21</f>
        <v>Erkekler</v>
      </c>
      <c r="K427" s="221" t="str">
        <f t="shared" si="6"/>
        <v>ISPARTA-Türkiye Üniversiteler Atletizm Şampiyonası</v>
      </c>
      <c r="L427" s="124" t="e">
        <f>#REF!</f>
        <v>#REF!</v>
      </c>
      <c r="M427" s="124" t="s">
        <v>346</v>
      </c>
    </row>
    <row r="428" spans="1:13" ht="24">
      <c r="A428" s="118">
        <v>856</v>
      </c>
      <c r="B428" s="177" t="s">
        <v>232</v>
      </c>
      <c r="C428" s="179" t="e">
        <f>#REF!</f>
        <v>#REF!</v>
      </c>
      <c r="D428" s="181" t="e">
        <f>#REF!</f>
        <v>#REF!</v>
      </c>
      <c r="E428" s="181" t="e">
        <f>#REF!</f>
        <v>#REF!</v>
      </c>
      <c r="F428" s="182" t="e">
        <f>#REF!</f>
        <v>#REF!</v>
      </c>
      <c r="G428" s="180" t="e">
        <f>#REF!</f>
        <v>#REF!</v>
      </c>
      <c r="H428" s="126" t="s">
        <v>232</v>
      </c>
      <c r="I428" s="126" t="e">
        <f>#REF!</f>
        <v>#REF!</v>
      </c>
      <c r="J428" s="120" t="str">
        <f>'YARIŞMA BİLGİLERİ'!$F$21</f>
        <v>Erkekler</v>
      </c>
      <c r="K428" s="221" t="str">
        <f t="shared" si="6"/>
        <v>ISPARTA-Türkiye Üniversiteler Atletizm Şampiyonası</v>
      </c>
      <c r="L428" s="124" t="e">
        <f>#REF!</f>
        <v>#REF!</v>
      </c>
      <c r="M428" s="124" t="s">
        <v>346</v>
      </c>
    </row>
    <row r="429" spans="1:13" ht="24">
      <c r="A429" s="118">
        <v>857</v>
      </c>
      <c r="B429" s="177" t="s">
        <v>231</v>
      </c>
      <c r="C429" s="179" t="e">
        <f>#REF!</f>
        <v>#REF!</v>
      </c>
      <c r="D429" s="181" t="e">
        <f>#REF!</f>
        <v>#REF!</v>
      </c>
      <c r="E429" s="181" t="e">
        <f>#REF!</f>
        <v>#REF!</v>
      </c>
      <c r="F429" s="182" t="e">
        <f>#REF!</f>
        <v>#REF!</v>
      </c>
      <c r="G429" s="180" t="e">
        <f>#REF!</f>
        <v>#REF!</v>
      </c>
      <c r="H429" s="126" t="s">
        <v>231</v>
      </c>
      <c r="I429" s="126" t="e">
        <f>#REF!</f>
        <v>#REF!</v>
      </c>
      <c r="J429" s="120" t="str">
        <f>'YARIŞMA BİLGİLERİ'!$F$21</f>
        <v>Erkekler</v>
      </c>
      <c r="K429" s="221" t="str">
        <f t="shared" si="6"/>
        <v>ISPARTA-Türkiye Üniversiteler Atletizm Şampiyonası</v>
      </c>
      <c r="L429" s="124" t="e">
        <f>#REF!</f>
        <v>#REF!</v>
      </c>
      <c r="M429" s="124" t="s">
        <v>346</v>
      </c>
    </row>
    <row r="430" spans="1:13" ht="24">
      <c r="A430" s="118">
        <v>858</v>
      </c>
      <c r="B430" s="177" t="s">
        <v>231</v>
      </c>
      <c r="C430" s="179" t="e">
        <f>#REF!</f>
        <v>#REF!</v>
      </c>
      <c r="D430" s="181" t="e">
        <f>#REF!</f>
        <v>#REF!</v>
      </c>
      <c r="E430" s="181" t="e">
        <f>#REF!</f>
        <v>#REF!</v>
      </c>
      <c r="F430" s="182" t="e">
        <f>#REF!</f>
        <v>#REF!</v>
      </c>
      <c r="G430" s="180" t="e">
        <f>#REF!</f>
        <v>#REF!</v>
      </c>
      <c r="H430" s="126" t="s">
        <v>231</v>
      </c>
      <c r="I430" s="126" t="e">
        <f>#REF!</f>
        <v>#REF!</v>
      </c>
      <c r="J430" s="120" t="str">
        <f>'YARIŞMA BİLGİLERİ'!$F$21</f>
        <v>Erkekler</v>
      </c>
      <c r="K430" s="221" t="str">
        <f t="shared" si="6"/>
        <v>ISPARTA-Türkiye Üniversiteler Atletizm Şampiyonası</v>
      </c>
      <c r="L430" s="124" t="e">
        <f>#REF!</f>
        <v>#REF!</v>
      </c>
      <c r="M430" s="124" t="s">
        <v>346</v>
      </c>
    </row>
    <row r="431" spans="1:13" ht="24">
      <c r="A431" s="118">
        <v>859</v>
      </c>
      <c r="B431" s="177" t="s">
        <v>231</v>
      </c>
      <c r="C431" s="179" t="e">
        <f>#REF!</f>
        <v>#REF!</v>
      </c>
      <c r="D431" s="181" t="e">
        <f>#REF!</f>
        <v>#REF!</v>
      </c>
      <c r="E431" s="181" t="e">
        <f>#REF!</f>
        <v>#REF!</v>
      </c>
      <c r="F431" s="182" t="e">
        <f>#REF!</f>
        <v>#REF!</v>
      </c>
      <c r="G431" s="180" t="e">
        <f>#REF!</f>
        <v>#REF!</v>
      </c>
      <c r="H431" s="126" t="s">
        <v>231</v>
      </c>
      <c r="I431" s="126" t="e">
        <f>#REF!</f>
        <v>#REF!</v>
      </c>
      <c r="J431" s="120" t="str">
        <f>'YARIŞMA BİLGİLERİ'!$F$21</f>
        <v>Erkekler</v>
      </c>
      <c r="K431" s="221" t="str">
        <f t="shared" si="6"/>
        <v>ISPARTA-Türkiye Üniversiteler Atletizm Şampiyonası</v>
      </c>
      <c r="L431" s="124" t="e">
        <f>#REF!</f>
        <v>#REF!</v>
      </c>
      <c r="M431" s="124" t="s">
        <v>346</v>
      </c>
    </row>
    <row r="432" spans="1:13" ht="24">
      <c r="A432" s="118">
        <v>860</v>
      </c>
      <c r="B432" s="177" t="s">
        <v>231</v>
      </c>
      <c r="C432" s="179" t="e">
        <f>#REF!</f>
        <v>#REF!</v>
      </c>
      <c r="D432" s="181" t="e">
        <f>#REF!</f>
        <v>#REF!</v>
      </c>
      <c r="E432" s="181" t="e">
        <f>#REF!</f>
        <v>#REF!</v>
      </c>
      <c r="F432" s="182" t="e">
        <f>#REF!</f>
        <v>#REF!</v>
      </c>
      <c r="G432" s="180" t="e">
        <f>#REF!</f>
        <v>#REF!</v>
      </c>
      <c r="H432" s="126" t="s">
        <v>231</v>
      </c>
      <c r="I432" s="126" t="e">
        <f>#REF!</f>
        <v>#REF!</v>
      </c>
      <c r="J432" s="120" t="str">
        <f>'YARIŞMA BİLGİLERİ'!$F$21</f>
        <v>Erkekler</v>
      </c>
      <c r="K432" s="221" t="str">
        <f t="shared" si="6"/>
        <v>ISPARTA-Türkiye Üniversiteler Atletizm Şampiyonası</v>
      </c>
      <c r="L432" s="124" t="e">
        <f>#REF!</f>
        <v>#REF!</v>
      </c>
      <c r="M432" s="124" t="s">
        <v>346</v>
      </c>
    </row>
    <row r="433" spans="1:13" ht="24">
      <c r="A433" s="118">
        <v>861</v>
      </c>
      <c r="B433" s="177" t="s">
        <v>231</v>
      </c>
      <c r="C433" s="179" t="e">
        <f>#REF!</f>
        <v>#REF!</v>
      </c>
      <c r="D433" s="181" t="e">
        <f>#REF!</f>
        <v>#REF!</v>
      </c>
      <c r="E433" s="181" t="e">
        <f>#REF!</f>
        <v>#REF!</v>
      </c>
      <c r="F433" s="182" t="e">
        <f>#REF!</f>
        <v>#REF!</v>
      </c>
      <c r="G433" s="180" t="e">
        <f>#REF!</f>
        <v>#REF!</v>
      </c>
      <c r="H433" s="126" t="s">
        <v>231</v>
      </c>
      <c r="I433" s="126" t="e">
        <f>#REF!</f>
        <v>#REF!</v>
      </c>
      <c r="J433" s="120" t="str">
        <f>'YARIŞMA BİLGİLERİ'!$F$21</f>
        <v>Erkekler</v>
      </c>
      <c r="K433" s="221" t="str">
        <f t="shared" si="6"/>
        <v>ISPARTA-Türkiye Üniversiteler Atletizm Şampiyonası</v>
      </c>
      <c r="L433" s="124" t="e">
        <f>#REF!</f>
        <v>#REF!</v>
      </c>
      <c r="M433" s="124" t="s">
        <v>346</v>
      </c>
    </row>
    <row r="434" spans="1:13" ht="24">
      <c r="A434" s="118">
        <v>862</v>
      </c>
      <c r="B434" s="177" t="s">
        <v>231</v>
      </c>
      <c r="C434" s="179" t="e">
        <f>#REF!</f>
        <v>#REF!</v>
      </c>
      <c r="D434" s="181" t="e">
        <f>#REF!</f>
        <v>#REF!</v>
      </c>
      <c r="E434" s="181" t="e">
        <f>#REF!</f>
        <v>#REF!</v>
      </c>
      <c r="F434" s="182" t="e">
        <f>#REF!</f>
        <v>#REF!</v>
      </c>
      <c r="G434" s="180" t="e">
        <f>#REF!</f>
        <v>#REF!</v>
      </c>
      <c r="H434" s="126" t="s">
        <v>231</v>
      </c>
      <c r="I434" s="126" t="e">
        <f>#REF!</f>
        <v>#REF!</v>
      </c>
      <c r="J434" s="120" t="str">
        <f>'YARIŞMA BİLGİLERİ'!$F$21</f>
        <v>Erkekler</v>
      </c>
      <c r="K434" s="221" t="str">
        <f t="shared" si="6"/>
        <v>ISPARTA-Türkiye Üniversiteler Atletizm Şampiyonası</v>
      </c>
      <c r="L434" s="124" t="e">
        <f>#REF!</f>
        <v>#REF!</v>
      </c>
      <c r="M434" s="124" t="s">
        <v>346</v>
      </c>
    </row>
    <row r="435" spans="1:13" ht="24">
      <c r="A435" s="118">
        <v>863</v>
      </c>
      <c r="B435" s="177" t="s">
        <v>231</v>
      </c>
      <c r="C435" s="179" t="e">
        <f>#REF!</f>
        <v>#REF!</v>
      </c>
      <c r="D435" s="181" t="e">
        <f>#REF!</f>
        <v>#REF!</v>
      </c>
      <c r="E435" s="181" t="e">
        <f>#REF!</f>
        <v>#REF!</v>
      </c>
      <c r="F435" s="182" t="e">
        <f>#REF!</f>
        <v>#REF!</v>
      </c>
      <c r="G435" s="180" t="e">
        <f>#REF!</f>
        <v>#REF!</v>
      </c>
      <c r="H435" s="126" t="s">
        <v>231</v>
      </c>
      <c r="I435" s="126" t="e">
        <f>#REF!</f>
        <v>#REF!</v>
      </c>
      <c r="J435" s="120" t="str">
        <f>'YARIŞMA BİLGİLERİ'!$F$21</f>
        <v>Erkekler</v>
      </c>
      <c r="K435" s="221" t="str">
        <f t="shared" si="6"/>
        <v>ISPARTA-Türkiye Üniversiteler Atletizm Şampiyonası</v>
      </c>
      <c r="L435" s="124" t="e">
        <f>#REF!</f>
        <v>#REF!</v>
      </c>
      <c r="M435" s="124" t="s">
        <v>346</v>
      </c>
    </row>
    <row r="436" spans="1:13" ht="24">
      <c r="A436" s="118">
        <v>864</v>
      </c>
      <c r="B436" s="177" t="s">
        <v>231</v>
      </c>
      <c r="C436" s="179" t="e">
        <f>#REF!</f>
        <v>#REF!</v>
      </c>
      <c r="D436" s="181" t="e">
        <f>#REF!</f>
        <v>#REF!</v>
      </c>
      <c r="E436" s="181" t="e">
        <f>#REF!</f>
        <v>#REF!</v>
      </c>
      <c r="F436" s="182" t="e">
        <f>#REF!</f>
        <v>#REF!</v>
      </c>
      <c r="G436" s="180" t="e">
        <f>#REF!</f>
        <v>#REF!</v>
      </c>
      <c r="H436" s="126" t="s">
        <v>231</v>
      </c>
      <c r="I436" s="126" t="e">
        <f>#REF!</f>
        <v>#REF!</v>
      </c>
      <c r="J436" s="120" t="str">
        <f>'YARIŞMA BİLGİLERİ'!$F$21</f>
        <v>Erkekler</v>
      </c>
      <c r="K436" s="221" t="str">
        <f t="shared" si="6"/>
        <v>ISPARTA-Türkiye Üniversiteler Atletizm Şampiyonası</v>
      </c>
      <c r="L436" s="124" t="e">
        <f>#REF!</f>
        <v>#REF!</v>
      </c>
      <c r="M436" s="124" t="s">
        <v>346</v>
      </c>
    </row>
    <row r="437" spans="1:13" ht="24">
      <c r="A437" s="118">
        <v>865</v>
      </c>
      <c r="B437" s="177" t="s">
        <v>231</v>
      </c>
      <c r="C437" s="179" t="e">
        <f>#REF!</f>
        <v>#REF!</v>
      </c>
      <c r="D437" s="181" t="e">
        <f>#REF!</f>
        <v>#REF!</v>
      </c>
      <c r="E437" s="181" t="e">
        <f>#REF!</f>
        <v>#REF!</v>
      </c>
      <c r="F437" s="182" t="e">
        <f>#REF!</f>
        <v>#REF!</v>
      </c>
      <c r="G437" s="180" t="e">
        <f>#REF!</f>
        <v>#REF!</v>
      </c>
      <c r="H437" s="126" t="s">
        <v>231</v>
      </c>
      <c r="I437" s="126" t="e">
        <f>#REF!</f>
        <v>#REF!</v>
      </c>
      <c r="J437" s="120" t="str">
        <f>'YARIŞMA BİLGİLERİ'!$F$21</f>
        <v>Erkekler</v>
      </c>
      <c r="K437" s="221" t="str">
        <f t="shared" si="6"/>
        <v>ISPARTA-Türkiye Üniversiteler Atletizm Şampiyonası</v>
      </c>
      <c r="L437" s="124" t="e">
        <f>#REF!</f>
        <v>#REF!</v>
      </c>
      <c r="M437" s="124" t="s">
        <v>346</v>
      </c>
    </row>
    <row r="438" spans="1:13" ht="24">
      <c r="A438" s="118">
        <v>866</v>
      </c>
      <c r="B438" s="177" t="s">
        <v>231</v>
      </c>
      <c r="C438" s="179" t="e">
        <f>#REF!</f>
        <v>#REF!</v>
      </c>
      <c r="D438" s="181" t="e">
        <f>#REF!</f>
        <v>#REF!</v>
      </c>
      <c r="E438" s="181" t="e">
        <f>#REF!</f>
        <v>#REF!</v>
      </c>
      <c r="F438" s="182" t="e">
        <f>#REF!</f>
        <v>#REF!</v>
      </c>
      <c r="G438" s="180" t="e">
        <f>#REF!</f>
        <v>#REF!</v>
      </c>
      <c r="H438" s="126" t="s">
        <v>231</v>
      </c>
      <c r="I438" s="126" t="e">
        <f>#REF!</f>
        <v>#REF!</v>
      </c>
      <c r="J438" s="120" t="str">
        <f>'YARIŞMA BİLGİLERİ'!$F$21</f>
        <v>Erkekler</v>
      </c>
      <c r="K438" s="221" t="str">
        <f t="shared" si="6"/>
        <v>ISPARTA-Türkiye Üniversiteler Atletizm Şampiyonası</v>
      </c>
      <c r="L438" s="124" t="e">
        <f>#REF!</f>
        <v>#REF!</v>
      </c>
      <c r="M438" s="124" t="s">
        <v>346</v>
      </c>
    </row>
    <row r="439" spans="1:13" ht="24">
      <c r="A439" s="118">
        <v>867</v>
      </c>
      <c r="B439" s="177" t="s">
        <v>231</v>
      </c>
      <c r="C439" s="179" t="e">
        <f>#REF!</f>
        <v>#REF!</v>
      </c>
      <c r="D439" s="181" t="e">
        <f>#REF!</f>
        <v>#REF!</v>
      </c>
      <c r="E439" s="181" t="e">
        <f>#REF!</f>
        <v>#REF!</v>
      </c>
      <c r="F439" s="182" t="e">
        <f>#REF!</f>
        <v>#REF!</v>
      </c>
      <c r="G439" s="180" t="e">
        <f>#REF!</f>
        <v>#REF!</v>
      </c>
      <c r="H439" s="126" t="s">
        <v>231</v>
      </c>
      <c r="I439" s="126" t="e">
        <f>#REF!</f>
        <v>#REF!</v>
      </c>
      <c r="J439" s="120" t="str">
        <f>'YARIŞMA BİLGİLERİ'!$F$21</f>
        <v>Erkekler</v>
      </c>
      <c r="K439" s="221" t="str">
        <f t="shared" si="6"/>
        <v>ISPARTA-Türkiye Üniversiteler Atletizm Şampiyonası</v>
      </c>
      <c r="L439" s="124" t="e">
        <f>#REF!</f>
        <v>#REF!</v>
      </c>
      <c r="M439" s="124" t="s">
        <v>346</v>
      </c>
    </row>
    <row r="440" spans="1:13" ht="24">
      <c r="A440" s="118">
        <v>868</v>
      </c>
      <c r="B440" s="177" t="s">
        <v>231</v>
      </c>
      <c r="C440" s="179" t="e">
        <f>#REF!</f>
        <v>#REF!</v>
      </c>
      <c r="D440" s="181" t="e">
        <f>#REF!</f>
        <v>#REF!</v>
      </c>
      <c r="E440" s="181" t="e">
        <f>#REF!</f>
        <v>#REF!</v>
      </c>
      <c r="F440" s="182" t="e">
        <f>#REF!</f>
        <v>#REF!</v>
      </c>
      <c r="G440" s="180" t="e">
        <f>#REF!</f>
        <v>#REF!</v>
      </c>
      <c r="H440" s="126" t="s">
        <v>231</v>
      </c>
      <c r="I440" s="126" t="e">
        <f>#REF!</f>
        <v>#REF!</v>
      </c>
      <c r="J440" s="120" t="str">
        <f>'YARIŞMA BİLGİLERİ'!$F$21</f>
        <v>Erkekler</v>
      </c>
      <c r="K440" s="221" t="str">
        <f t="shared" si="6"/>
        <v>ISPARTA-Türkiye Üniversiteler Atletizm Şampiyonası</v>
      </c>
      <c r="L440" s="124" t="e">
        <f>#REF!</f>
        <v>#REF!</v>
      </c>
      <c r="M440" s="124" t="s">
        <v>346</v>
      </c>
    </row>
    <row r="441" spans="1:13" ht="24">
      <c r="A441" s="118">
        <v>869</v>
      </c>
      <c r="B441" s="177" t="s">
        <v>231</v>
      </c>
      <c r="C441" s="179" t="e">
        <f>#REF!</f>
        <v>#REF!</v>
      </c>
      <c r="D441" s="181" t="e">
        <f>#REF!</f>
        <v>#REF!</v>
      </c>
      <c r="E441" s="181" t="e">
        <f>#REF!</f>
        <v>#REF!</v>
      </c>
      <c r="F441" s="182" t="e">
        <f>#REF!</f>
        <v>#REF!</v>
      </c>
      <c r="G441" s="180" t="e">
        <f>#REF!</f>
        <v>#REF!</v>
      </c>
      <c r="H441" s="126" t="s">
        <v>231</v>
      </c>
      <c r="I441" s="126" t="e">
        <f>#REF!</f>
        <v>#REF!</v>
      </c>
      <c r="J441" s="120" t="str">
        <f>'YARIŞMA BİLGİLERİ'!$F$21</f>
        <v>Erkekler</v>
      </c>
      <c r="K441" s="221" t="str">
        <f t="shared" si="6"/>
        <v>ISPARTA-Türkiye Üniversiteler Atletizm Şampiyonası</v>
      </c>
      <c r="L441" s="124" t="e">
        <f>#REF!</f>
        <v>#REF!</v>
      </c>
      <c r="M441" s="124" t="s">
        <v>346</v>
      </c>
    </row>
    <row r="442" spans="1:13" ht="24">
      <c r="A442" s="118">
        <v>870</v>
      </c>
      <c r="B442" s="177" t="s">
        <v>231</v>
      </c>
      <c r="C442" s="179" t="e">
        <f>#REF!</f>
        <v>#REF!</v>
      </c>
      <c r="D442" s="181" t="e">
        <f>#REF!</f>
        <v>#REF!</v>
      </c>
      <c r="E442" s="181" t="e">
        <f>#REF!</f>
        <v>#REF!</v>
      </c>
      <c r="F442" s="182" t="e">
        <f>#REF!</f>
        <v>#REF!</v>
      </c>
      <c r="G442" s="180" t="e">
        <f>#REF!</f>
        <v>#REF!</v>
      </c>
      <c r="H442" s="126" t="s">
        <v>231</v>
      </c>
      <c r="I442" s="126" t="e">
        <f>#REF!</f>
        <v>#REF!</v>
      </c>
      <c r="J442" s="120" t="str">
        <f>'YARIŞMA BİLGİLERİ'!$F$21</f>
        <v>Erkekler</v>
      </c>
      <c r="K442" s="221" t="str">
        <f t="shared" si="6"/>
        <v>ISPARTA-Türkiye Üniversiteler Atletizm Şampiyonası</v>
      </c>
      <c r="L442" s="124" t="e">
        <f>#REF!</f>
        <v>#REF!</v>
      </c>
      <c r="M442" s="124" t="s">
        <v>346</v>
      </c>
    </row>
    <row r="443" spans="1:13" ht="24">
      <c r="A443" s="118">
        <v>871</v>
      </c>
      <c r="B443" s="177" t="s">
        <v>231</v>
      </c>
      <c r="C443" s="179" t="e">
        <f>#REF!</f>
        <v>#REF!</v>
      </c>
      <c r="D443" s="181" t="e">
        <f>#REF!</f>
        <v>#REF!</v>
      </c>
      <c r="E443" s="181" t="e">
        <f>#REF!</f>
        <v>#REF!</v>
      </c>
      <c r="F443" s="182" t="e">
        <f>#REF!</f>
        <v>#REF!</v>
      </c>
      <c r="G443" s="180" t="e">
        <f>#REF!</f>
        <v>#REF!</v>
      </c>
      <c r="H443" s="126" t="s">
        <v>231</v>
      </c>
      <c r="I443" s="126" t="e">
        <f>#REF!</f>
        <v>#REF!</v>
      </c>
      <c r="J443" s="120" t="str">
        <f>'YARIŞMA BİLGİLERİ'!$F$21</f>
        <v>Erkekler</v>
      </c>
      <c r="K443" s="221" t="str">
        <f t="shared" si="6"/>
        <v>ISPARTA-Türkiye Üniversiteler Atletizm Şampiyonası</v>
      </c>
      <c r="L443" s="124" t="e">
        <f>#REF!</f>
        <v>#REF!</v>
      </c>
      <c r="M443" s="124" t="s">
        <v>346</v>
      </c>
    </row>
    <row r="444" spans="1:13" ht="24">
      <c r="A444" s="118">
        <v>872</v>
      </c>
      <c r="B444" s="177" t="s">
        <v>231</v>
      </c>
      <c r="C444" s="179" t="e">
        <f>#REF!</f>
        <v>#REF!</v>
      </c>
      <c r="D444" s="181" t="e">
        <f>#REF!</f>
        <v>#REF!</v>
      </c>
      <c r="E444" s="181" t="e">
        <f>#REF!</f>
        <v>#REF!</v>
      </c>
      <c r="F444" s="182" t="e">
        <f>#REF!</f>
        <v>#REF!</v>
      </c>
      <c r="G444" s="180" t="e">
        <f>#REF!</f>
        <v>#REF!</v>
      </c>
      <c r="H444" s="126" t="s">
        <v>231</v>
      </c>
      <c r="I444" s="126" t="e">
        <f>#REF!</f>
        <v>#REF!</v>
      </c>
      <c r="J444" s="120" t="str">
        <f>'YARIŞMA BİLGİLERİ'!$F$21</f>
        <v>Erkekler</v>
      </c>
      <c r="K444" s="221" t="str">
        <f t="shared" si="6"/>
        <v>ISPARTA-Türkiye Üniversiteler Atletizm Şampiyonası</v>
      </c>
      <c r="L444" s="124" t="e">
        <f>#REF!</f>
        <v>#REF!</v>
      </c>
      <c r="M444" s="124" t="s">
        <v>346</v>
      </c>
    </row>
    <row r="445" spans="1:13" ht="24">
      <c r="A445" s="118">
        <v>873</v>
      </c>
      <c r="B445" s="177" t="s">
        <v>231</v>
      </c>
      <c r="C445" s="179" t="e">
        <f>#REF!</f>
        <v>#REF!</v>
      </c>
      <c r="D445" s="181" t="e">
        <f>#REF!</f>
        <v>#REF!</v>
      </c>
      <c r="E445" s="181" t="e">
        <f>#REF!</f>
        <v>#REF!</v>
      </c>
      <c r="F445" s="182" t="e">
        <f>#REF!</f>
        <v>#REF!</v>
      </c>
      <c r="G445" s="180" t="e">
        <f>#REF!</f>
        <v>#REF!</v>
      </c>
      <c r="H445" s="126" t="s">
        <v>231</v>
      </c>
      <c r="I445" s="126" t="e">
        <f>#REF!</f>
        <v>#REF!</v>
      </c>
      <c r="J445" s="120" t="str">
        <f>'YARIŞMA BİLGİLERİ'!$F$21</f>
        <v>Erkekler</v>
      </c>
      <c r="K445" s="221" t="str">
        <f t="shared" si="6"/>
        <v>ISPARTA-Türkiye Üniversiteler Atletizm Şampiyonası</v>
      </c>
      <c r="L445" s="124" t="e">
        <f>#REF!</f>
        <v>#REF!</v>
      </c>
      <c r="M445" s="124" t="s">
        <v>346</v>
      </c>
    </row>
    <row r="446" spans="1:13" ht="24">
      <c r="A446" s="118">
        <v>874</v>
      </c>
      <c r="B446" s="177" t="s">
        <v>231</v>
      </c>
      <c r="C446" s="179" t="e">
        <f>#REF!</f>
        <v>#REF!</v>
      </c>
      <c r="D446" s="181" t="e">
        <f>#REF!</f>
        <v>#REF!</v>
      </c>
      <c r="E446" s="181" t="e">
        <f>#REF!</f>
        <v>#REF!</v>
      </c>
      <c r="F446" s="182" t="e">
        <f>#REF!</f>
        <v>#REF!</v>
      </c>
      <c r="G446" s="180" t="e">
        <f>#REF!</f>
        <v>#REF!</v>
      </c>
      <c r="H446" s="126" t="s">
        <v>231</v>
      </c>
      <c r="I446" s="126" t="e">
        <f>#REF!</f>
        <v>#REF!</v>
      </c>
      <c r="J446" s="120" t="str">
        <f>'YARIŞMA BİLGİLERİ'!$F$21</f>
        <v>Erkekler</v>
      </c>
      <c r="K446" s="221" t="str">
        <f t="shared" si="6"/>
        <v>ISPARTA-Türkiye Üniversiteler Atletizm Şampiyonası</v>
      </c>
      <c r="L446" s="124" t="e">
        <f>#REF!</f>
        <v>#REF!</v>
      </c>
      <c r="M446" s="124" t="s">
        <v>346</v>
      </c>
    </row>
    <row r="447" spans="1:13" ht="24">
      <c r="A447" s="118">
        <v>875</v>
      </c>
      <c r="B447" s="177" t="s">
        <v>231</v>
      </c>
      <c r="C447" s="179" t="e">
        <f>#REF!</f>
        <v>#REF!</v>
      </c>
      <c r="D447" s="181" t="e">
        <f>#REF!</f>
        <v>#REF!</v>
      </c>
      <c r="E447" s="181" t="e">
        <f>#REF!</f>
        <v>#REF!</v>
      </c>
      <c r="F447" s="182" t="e">
        <f>#REF!</f>
        <v>#REF!</v>
      </c>
      <c r="G447" s="180" t="e">
        <f>#REF!</f>
        <v>#REF!</v>
      </c>
      <c r="H447" s="126" t="s">
        <v>231</v>
      </c>
      <c r="I447" s="126" t="e">
        <f>#REF!</f>
        <v>#REF!</v>
      </c>
      <c r="J447" s="120" t="str">
        <f>'YARIŞMA BİLGİLERİ'!$F$21</f>
        <v>Erkekler</v>
      </c>
      <c r="K447" s="221" t="str">
        <f t="shared" si="6"/>
        <v>ISPARTA-Türkiye Üniversiteler Atletizm Şampiyonası</v>
      </c>
      <c r="L447" s="124" t="e">
        <f>#REF!</f>
        <v>#REF!</v>
      </c>
      <c r="M447" s="124" t="s">
        <v>346</v>
      </c>
    </row>
    <row r="448" spans="1:13" ht="24">
      <c r="A448" s="118">
        <v>876</v>
      </c>
      <c r="B448" s="177" t="s">
        <v>231</v>
      </c>
      <c r="C448" s="179" t="e">
        <f>#REF!</f>
        <v>#REF!</v>
      </c>
      <c r="D448" s="181" t="e">
        <f>#REF!</f>
        <v>#REF!</v>
      </c>
      <c r="E448" s="181" t="e">
        <f>#REF!</f>
        <v>#REF!</v>
      </c>
      <c r="F448" s="182" t="e">
        <f>#REF!</f>
        <v>#REF!</v>
      </c>
      <c r="G448" s="180" t="e">
        <f>#REF!</f>
        <v>#REF!</v>
      </c>
      <c r="H448" s="126" t="s">
        <v>231</v>
      </c>
      <c r="I448" s="126" t="e">
        <f>#REF!</f>
        <v>#REF!</v>
      </c>
      <c r="J448" s="120" t="str">
        <f>'YARIŞMA BİLGİLERİ'!$F$21</f>
        <v>Erkekler</v>
      </c>
      <c r="K448" s="221" t="str">
        <f t="shared" si="6"/>
        <v>ISPARTA-Türkiye Üniversiteler Atletizm Şampiyonası</v>
      </c>
      <c r="L448" s="124" t="e">
        <f>#REF!</f>
        <v>#REF!</v>
      </c>
      <c r="M448" s="124" t="s">
        <v>346</v>
      </c>
    </row>
    <row r="449" spans="1:13" ht="24">
      <c r="A449" s="118">
        <v>877</v>
      </c>
      <c r="B449" s="177" t="s">
        <v>231</v>
      </c>
      <c r="C449" s="179" t="e">
        <f>#REF!</f>
        <v>#REF!</v>
      </c>
      <c r="D449" s="181" t="e">
        <f>#REF!</f>
        <v>#REF!</v>
      </c>
      <c r="E449" s="181" t="e">
        <f>#REF!</f>
        <v>#REF!</v>
      </c>
      <c r="F449" s="182" t="e">
        <f>#REF!</f>
        <v>#REF!</v>
      </c>
      <c r="G449" s="180" t="e">
        <f>#REF!</f>
        <v>#REF!</v>
      </c>
      <c r="H449" s="126" t="s">
        <v>231</v>
      </c>
      <c r="I449" s="126" t="e">
        <f>#REF!</f>
        <v>#REF!</v>
      </c>
      <c r="J449" s="120" t="str">
        <f>'YARIŞMA BİLGİLERİ'!$F$21</f>
        <v>Erkekler</v>
      </c>
      <c r="K449" s="221" t="str">
        <f t="shared" si="6"/>
        <v>ISPARTA-Türkiye Üniversiteler Atletizm Şampiyonası</v>
      </c>
      <c r="L449" s="124" t="e">
        <f>#REF!</f>
        <v>#REF!</v>
      </c>
      <c r="M449" s="124" t="s">
        <v>346</v>
      </c>
    </row>
    <row r="450" spans="1:13" ht="24">
      <c r="A450" s="118">
        <v>878</v>
      </c>
      <c r="B450" s="177" t="s">
        <v>231</v>
      </c>
      <c r="C450" s="179" t="e">
        <f>#REF!</f>
        <v>#REF!</v>
      </c>
      <c r="D450" s="181" t="e">
        <f>#REF!</f>
        <v>#REF!</v>
      </c>
      <c r="E450" s="181" t="e">
        <f>#REF!</f>
        <v>#REF!</v>
      </c>
      <c r="F450" s="182" t="e">
        <f>#REF!</f>
        <v>#REF!</v>
      </c>
      <c r="G450" s="180" t="e">
        <f>#REF!</f>
        <v>#REF!</v>
      </c>
      <c r="H450" s="126" t="s">
        <v>231</v>
      </c>
      <c r="I450" s="126" t="e">
        <f>#REF!</f>
        <v>#REF!</v>
      </c>
      <c r="J450" s="120" t="str">
        <f>'YARIŞMA BİLGİLERİ'!$F$21</f>
        <v>Erkekler</v>
      </c>
      <c r="K450" s="221" t="str">
        <f t="shared" si="6"/>
        <v>ISPARTA-Türkiye Üniversiteler Atletizm Şampiyonası</v>
      </c>
      <c r="L450" s="124" t="e">
        <f>#REF!</f>
        <v>#REF!</v>
      </c>
      <c r="M450" s="124" t="s">
        <v>346</v>
      </c>
    </row>
    <row r="451" spans="1:13" ht="24">
      <c r="A451" s="118">
        <v>879</v>
      </c>
      <c r="B451" s="177" t="s">
        <v>231</v>
      </c>
      <c r="C451" s="179" t="e">
        <f>#REF!</f>
        <v>#REF!</v>
      </c>
      <c r="D451" s="181" t="e">
        <f>#REF!</f>
        <v>#REF!</v>
      </c>
      <c r="E451" s="181" t="e">
        <f>#REF!</f>
        <v>#REF!</v>
      </c>
      <c r="F451" s="182" t="e">
        <f>#REF!</f>
        <v>#REF!</v>
      </c>
      <c r="G451" s="180" t="e">
        <f>#REF!</f>
        <v>#REF!</v>
      </c>
      <c r="H451" s="126" t="s">
        <v>231</v>
      </c>
      <c r="I451" s="126" t="e">
        <f>#REF!</f>
        <v>#REF!</v>
      </c>
      <c r="J451" s="120" t="str">
        <f>'YARIŞMA BİLGİLERİ'!$F$21</f>
        <v>Erkekler</v>
      </c>
      <c r="K451" s="221" t="str">
        <f t="shared" ref="K451:K498" si="7">CONCATENATE(K$1,"-",A$1)</f>
        <v>ISPARTA-Türkiye Üniversiteler Atletizm Şampiyonası</v>
      </c>
      <c r="L451" s="124" t="e">
        <f>#REF!</f>
        <v>#REF!</v>
      </c>
      <c r="M451" s="124" t="s">
        <v>346</v>
      </c>
    </row>
    <row r="452" spans="1:13" ht="24">
      <c r="A452" s="118">
        <v>880</v>
      </c>
      <c r="B452" s="177" t="s">
        <v>231</v>
      </c>
      <c r="C452" s="179" t="e">
        <f>#REF!</f>
        <v>#REF!</v>
      </c>
      <c r="D452" s="181" t="e">
        <f>#REF!</f>
        <v>#REF!</v>
      </c>
      <c r="E452" s="181" t="e">
        <f>#REF!</f>
        <v>#REF!</v>
      </c>
      <c r="F452" s="182" t="e">
        <f>#REF!</f>
        <v>#REF!</v>
      </c>
      <c r="G452" s="180" t="e">
        <f>#REF!</f>
        <v>#REF!</v>
      </c>
      <c r="H452" s="126" t="s">
        <v>231</v>
      </c>
      <c r="I452" s="126" t="e">
        <f>#REF!</f>
        <v>#REF!</v>
      </c>
      <c r="J452" s="120" t="str">
        <f>'YARIŞMA BİLGİLERİ'!$F$21</f>
        <v>Erkekler</v>
      </c>
      <c r="K452" s="221" t="str">
        <f t="shared" si="7"/>
        <v>ISPARTA-Türkiye Üniversiteler Atletizm Şampiyonası</v>
      </c>
      <c r="L452" s="124" t="e">
        <f>#REF!</f>
        <v>#REF!</v>
      </c>
      <c r="M452" s="124" t="s">
        <v>346</v>
      </c>
    </row>
    <row r="453" spans="1:13" ht="24">
      <c r="A453" s="118">
        <v>881</v>
      </c>
      <c r="B453" s="177" t="s">
        <v>231</v>
      </c>
      <c r="C453" s="179" t="e">
        <f>#REF!</f>
        <v>#REF!</v>
      </c>
      <c r="D453" s="181" t="e">
        <f>#REF!</f>
        <v>#REF!</v>
      </c>
      <c r="E453" s="181" t="e">
        <f>#REF!</f>
        <v>#REF!</v>
      </c>
      <c r="F453" s="182" t="e">
        <f>#REF!</f>
        <v>#REF!</v>
      </c>
      <c r="G453" s="180" t="e">
        <f>#REF!</f>
        <v>#REF!</v>
      </c>
      <c r="H453" s="126" t="s">
        <v>231</v>
      </c>
      <c r="I453" s="126" t="e">
        <f>#REF!</f>
        <v>#REF!</v>
      </c>
      <c r="J453" s="120" t="str">
        <f>'YARIŞMA BİLGİLERİ'!$F$21</f>
        <v>Erkekler</v>
      </c>
      <c r="K453" s="221" t="str">
        <f t="shared" si="7"/>
        <v>ISPARTA-Türkiye Üniversiteler Atletizm Şampiyonası</v>
      </c>
      <c r="L453" s="124" t="e">
        <f>#REF!</f>
        <v>#REF!</v>
      </c>
      <c r="M453" s="124" t="s">
        <v>346</v>
      </c>
    </row>
    <row r="454" spans="1:13" ht="24">
      <c r="A454" s="118">
        <v>882</v>
      </c>
      <c r="B454" s="128" t="s">
        <v>65</v>
      </c>
      <c r="C454" s="119" t="str">
        <f>Uzun!D8</f>
        <v>06.04.1992</v>
      </c>
      <c r="D454" s="123" t="str">
        <f>Uzun!E8</f>
        <v>ALPER KULAKSIZ</v>
      </c>
      <c r="E454" s="123" t="str">
        <f>Uzun!F8</f>
        <v>ESKİŞEHİR-ANADOLU ÜNİVERSİTESİ</v>
      </c>
      <c r="F454" s="151">
        <f>Uzun!N8</f>
        <v>726</v>
      </c>
      <c r="G454" s="121">
        <f>Uzun!A8</f>
        <v>1</v>
      </c>
      <c r="H454" s="120" t="s">
        <v>65</v>
      </c>
      <c r="I454" s="126"/>
      <c r="J454" s="120" t="str">
        <f>'YARIŞMA BİLGİLERİ'!$F$21</f>
        <v>Erkekler</v>
      </c>
      <c r="K454" s="123" t="str">
        <f t="shared" si="7"/>
        <v>ISPARTA-Türkiye Üniversiteler Atletizm Şampiyonası</v>
      </c>
      <c r="L454" s="124" t="str">
        <f>Uzun!M$4</f>
        <v>10 Mayıs 2015 - 17.30</v>
      </c>
      <c r="M454" s="124" t="s">
        <v>346</v>
      </c>
    </row>
    <row r="455" spans="1:13" ht="36">
      <c r="A455" s="118">
        <v>883</v>
      </c>
      <c r="B455" s="128" t="s">
        <v>65</v>
      </c>
      <c r="C455" s="119">
        <f>Uzun!D9</f>
        <v>35431</v>
      </c>
      <c r="D455" s="123" t="str">
        <f>Uzun!E9</f>
        <v>ŞEHMUS YİĞİTALP</v>
      </c>
      <c r="E455" s="123" t="str">
        <f>Uzun!F9</f>
        <v>AYDIN-ADNAN MENDERES ÜNİVERSİTESİ</v>
      </c>
      <c r="F455" s="151">
        <f>Uzun!N9</f>
        <v>724</v>
      </c>
      <c r="G455" s="121">
        <f>Uzun!A9</f>
        <v>2</v>
      </c>
      <c r="H455" s="120" t="s">
        <v>65</v>
      </c>
      <c r="I455" s="126"/>
      <c r="J455" s="120" t="str">
        <f>'YARIŞMA BİLGİLERİ'!$F$21</f>
        <v>Erkekler</v>
      </c>
      <c r="K455" s="123" t="str">
        <f t="shared" si="7"/>
        <v>ISPARTA-Türkiye Üniversiteler Atletizm Şampiyonası</v>
      </c>
      <c r="L455" s="124" t="str">
        <f>Uzun!M$4</f>
        <v>10 Mayıs 2015 - 17.30</v>
      </c>
      <c r="M455" s="124" t="s">
        <v>346</v>
      </c>
    </row>
    <row r="456" spans="1:13" ht="24">
      <c r="A456" s="118">
        <v>884</v>
      </c>
      <c r="B456" s="128" t="s">
        <v>65</v>
      </c>
      <c r="C456" s="119">
        <f>Uzun!D10</f>
        <v>34710</v>
      </c>
      <c r="D456" s="123" t="str">
        <f>Uzun!E10</f>
        <v xml:space="preserve">OĞULCAN DÜZYURT </v>
      </c>
      <c r="E456" s="123" t="str">
        <f>Uzun!F10</f>
        <v>ANKARA-ANKARA ÜNİVERSİTESİ</v>
      </c>
      <c r="F456" s="151">
        <f>Uzun!N10</f>
        <v>699</v>
      </c>
      <c r="G456" s="121">
        <f>Uzun!A10</f>
        <v>3</v>
      </c>
      <c r="H456" s="120" t="s">
        <v>65</v>
      </c>
      <c r="I456" s="126"/>
      <c r="J456" s="120" t="str">
        <f>'YARIŞMA BİLGİLERİ'!$F$21</f>
        <v>Erkekler</v>
      </c>
      <c r="K456" s="123" t="str">
        <f t="shared" si="7"/>
        <v>ISPARTA-Türkiye Üniversiteler Atletizm Şampiyonası</v>
      </c>
      <c r="L456" s="124" t="str">
        <f>Uzun!M$4</f>
        <v>10 Mayıs 2015 - 17.30</v>
      </c>
      <c r="M456" s="124" t="s">
        <v>346</v>
      </c>
    </row>
    <row r="457" spans="1:13" ht="24">
      <c r="A457" s="118">
        <v>885</v>
      </c>
      <c r="B457" s="128" t="s">
        <v>65</v>
      </c>
      <c r="C457" s="119" t="str">
        <f>Uzun!D19</f>
        <v>31.03.1995</v>
      </c>
      <c r="D457" s="123" t="str">
        <f>Uzun!E19</f>
        <v>ALİ SARI</v>
      </c>
      <c r="E457" s="123" t="str">
        <f>Uzun!F19</f>
        <v>ESKİŞEHİR-ANADOLU ÜNİVERSİTESİ FERDİ</v>
      </c>
      <c r="F457" s="151">
        <f>Uzun!N19</f>
        <v>676</v>
      </c>
      <c r="G457" s="121" t="str">
        <f>Uzun!A19</f>
        <v>-</v>
      </c>
      <c r="H457" s="120" t="s">
        <v>65</v>
      </c>
      <c r="I457" s="126"/>
      <c r="J457" s="120" t="str">
        <f>'YARIŞMA BİLGİLERİ'!$F$21</f>
        <v>Erkekler</v>
      </c>
      <c r="K457" s="123" t="str">
        <f t="shared" si="7"/>
        <v>ISPARTA-Türkiye Üniversiteler Atletizm Şampiyonası</v>
      </c>
      <c r="L457" s="124" t="str">
        <f>Uzun!M$4</f>
        <v>10 Mayıs 2015 - 17.30</v>
      </c>
      <c r="M457" s="124" t="s">
        <v>346</v>
      </c>
    </row>
    <row r="458" spans="1:13" ht="24">
      <c r="A458" s="118">
        <v>886</v>
      </c>
      <c r="B458" s="128" t="s">
        <v>65</v>
      </c>
      <c r="C458" s="119">
        <f>Uzun!D11</f>
        <v>35183</v>
      </c>
      <c r="D458" s="123" t="str">
        <f>Uzun!E11</f>
        <v>BATUHAN ALTINTAŞ</v>
      </c>
      <c r="E458" s="123" t="str">
        <f>Uzun!F11</f>
        <v>AKSARAY-AKSARAY ÜNİVERSİTESİ</v>
      </c>
      <c r="F458" s="151">
        <f>Uzun!N11</f>
        <v>674</v>
      </c>
      <c r="G458" s="121">
        <f>Uzun!A11</f>
        <v>4</v>
      </c>
      <c r="H458" s="120" t="s">
        <v>65</v>
      </c>
      <c r="I458" s="126"/>
      <c r="J458" s="120" t="str">
        <f>'YARIŞMA BİLGİLERİ'!$F$21</f>
        <v>Erkekler</v>
      </c>
      <c r="K458" s="123" t="str">
        <f t="shared" si="7"/>
        <v>ISPARTA-Türkiye Üniversiteler Atletizm Şampiyonası</v>
      </c>
      <c r="L458" s="124" t="str">
        <f>Uzun!M$4</f>
        <v>10 Mayıs 2015 - 17.30</v>
      </c>
      <c r="M458" s="124" t="s">
        <v>346</v>
      </c>
    </row>
    <row r="459" spans="1:13" ht="36">
      <c r="A459" s="118">
        <v>887</v>
      </c>
      <c r="B459" s="128" t="s">
        <v>65</v>
      </c>
      <c r="C459" s="119">
        <f>Uzun!D12</f>
        <v>0</v>
      </c>
      <c r="D459" s="123" t="str">
        <f>Uzun!E12</f>
        <v>ALPER YÜKSEL</v>
      </c>
      <c r="E459" s="123" t="str">
        <f>Uzun!F12</f>
        <v>KÜTAHYA-DUMLUPINAR ÜNİVERSİTESİ</v>
      </c>
      <c r="F459" s="151">
        <f>Uzun!N12</f>
        <v>667</v>
      </c>
      <c r="G459" s="121">
        <f>Uzun!A12</f>
        <v>5</v>
      </c>
      <c r="H459" s="120" t="s">
        <v>65</v>
      </c>
      <c r="I459" s="126"/>
      <c r="J459" s="120" t="str">
        <f>'YARIŞMA BİLGİLERİ'!$F$21</f>
        <v>Erkekler</v>
      </c>
      <c r="K459" s="123" t="str">
        <f t="shared" si="7"/>
        <v>ISPARTA-Türkiye Üniversiteler Atletizm Şampiyonası</v>
      </c>
      <c r="L459" s="124" t="str">
        <f>Uzun!M$4</f>
        <v>10 Mayıs 2015 - 17.30</v>
      </c>
      <c r="M459" s="124" t="s">
        <v>346</v>
      </c>
    </row>
    <row r="460" spans="1:13" ht="24">
      <c r="A460" s="118">
        <v>888</v>
      </c>
      <c r="B460" s="128" t="s">
        <v>65</v>
      </c>
      <c r="C460" s="119">
        <f>Uzun!D13</f>
        <v>33164</v>
      </c>
      <c r="D460" s="123" t="str">
        <f>Uzun!E13</f>
        <v>MİKAİL YALÇIN</v>
      </c>
      <c r="E460" s="123" t="str">
        <f>Uzun!F13</f>
        <v>İSTANBUL-MARMARA ÜNİVERSİTESİ</v>
      </c>
      <c r="F460" s="151">
        <f>Uzun!N13</f>
        <v>666</v>
      </c>
      <c r="G460" s="121">
        <f>Uzun!A13</f>
        <v>6</v>
      </c>
      <c r="H460" s="120" t="s">
        <v>65</v>
      </c>
      <c r="I460" s="126"/>
      <c r="J460" s="120" t="str">
        <f>'YARIŞMA BİLGİLERİ'!$F$21</f>
        <v>Erkekler</v>
      </c>
      <c r="K460" s="123" t="str">
        <f t="shared" si="7"/>
        <v>ISPARTA-Türkiye Üniversiteler Atletizm Şampiyonası</v>
      </c>
      <c r="L460" s="124" t="str">
        <f>Uzun!M$4</f>
        <v>10 Mayıs 2015 - 17.30</v>
      </c>
      <c r="M460" s="124" t="s">
        <v>346</v>
      </c>
    </row>
    <row r="461" spans="1:13" ht="24">
      <c r="A461" s="118">
        <v>889</v>
      </c>
      <c r="B461" s="128" t="s">
        <v>65</v>
      </c>
      <c r="C461" s="119">
        <f>Uzun!D14</f>
        <v>33555</v>
      </c>
      <c r="D461" s="123" t="str">
        <f>Uzun!E14</f>
        <v>EDATOMOLA PSALM LEBI</v>
      </c>
      <c r="E461" s="123" t="str">
        <f>Uzun!F14</f>
        <v>KKTC-YAKIN DOĞU ÜNİVERSİTESİ</v>
      </c>
      <c r="F461" s="151">
        <f>Uzun!N14</f>
        <v>654</v>
      </c>
      <c r="G461" s="121">
        <f>Uzun!A14</f>
        <v>7</v>
      </c>
      <c r="H461" s="120" t="s">
        <v>65</v>
      </c>
      <c r="I461" s="126"/>
      <c r="J461" s="120" t="str">
        <f>'YARIŞMA BİLGİLERİ'!$F$21</f>
        <v>Erkekler</v>
      </c>
      <c r="K461" s="123" t="str">
        <f t="shared" si="7"/>
        <v>ISPARTA-Türkiye Üniversiteler Atletizm Şampiyonası</v>
      </c>
      <c r="L461" s="124" t="str">
        <f>Uzun!M$4</f>
        <v>10 Mayıs 2015 - 17.30</v>
      </c>
      <c r="M461" s="124" t="s">
        <v>346</v>
      </c>
    </row>
    <row r="462" spans="1:13" ht="24">
      <c r="A462" s="118">
        <v>890</v>
      </c>
      <c r="B462" s="128" t="s">
        <v>65</v>
      </c>
      <c r="C462" s="119">
        <f>Uzun!D15</f>
        <v>33282</v>
      </c>
      <c r="D462" s="123" t="str">
        <f>Uzun!E15</f>
        <v>BORA KARADANA</v>
      </c>
      <c r="E462" s="123" t="str">
        <f>Uzun!F15</f>
        <v>İZMİR- EGE ÜNİVERSİTESİ</v>
      </c>
      <c r="F462" s="151">
        <f>Uzun!N15</f>
        <v>650</v>
      </c>
      <c r="G462" s="121">
        <f>Uzun!A15</f>
        <v>8</v>
      </c>
      <c r="H462" s="120" t="s">
        <v>65</v>
      </c>
      <c r="I462" s="126"/>
      <c r="J462" s="120" t="str">
        <f>'YARIŞMA BİLGİLERİ'!$F$21</f>
        <v>Erkekler</v>
      </c>
      <c r="K462" s="123" t="str">
        <f t="shared" si="7"/>
        <v>ISPARTA-Türkiye Üniversiteler Atletizm Şampiyonası</v>
      </c>
      <c r="L462" s="124" t="str">
        <f>Uzun!M$4</f>
        <v>10 Mayıs 2015 - 17.30</v>
      </c>
      <c r="M462" s="124" t="s">
        <v>346</v>
      </c>
    </row>
    <row r="463" spans="1:13" ht="36">
      <c r="A463" s="118">
        <v>891</v>
      </c>
      <c r="B463" s="128" t="s">
        <v>65</v>
      </c>
      <c r="C463" s="119">
        <f>Uzun!D16</f>
        <v>32888</v>
      </c>
      <c r="D463" s="123" t="str">
        <f>Uzun!E16</f>
        <v>MUSTAFA ÖZ</v>
      </c>
      <c r="E463" s="123" t="str">
        <f>Uzun!F16</f>
        <v>TOKAT-GAZİOSMANPAŞA ÜNİVERSİTESİ</v>
      </c>
      <c r="F463" s="151">
        <f>Uzun!N16</f>
        <v>639</v>
      </c>
      <c r="G463" s="121">
        <f>Uzun!A16</f>
        <v>9</v>
      </c>
      <c r="H463" s="120" t="s">
        <v>65</v>
      </c>
      <c r="I463" s="126"/>
      <c r="J463" s="120" t="str">
        <f>'YARIŞMA BİLGİLERİ'!$F$21</f>
        <v>Erkekler</v>
      </c>
      <c r="K463" s="123" t="str">
        <f t="shared" si="7"/>
        <v>ISPARTA-Türkiye Üniversiteler Atletizm Şampiyonası</v>
      </c>
      <c r="L463" s="124" t="str">
        <f>Uzun!M$4</f>
        <v>10 Mayıs 2015 - 17.30</v>
      </c>
      <c r="M463" s="124" t="s">
        <v>346</v>
      </c>
    </row>
    <row r="464" spans="1:13" ht="24">
      <c r="A464" s="118">
        <v>892</v>
      </c>
      <c r="B464" s="128" t="s">
        <v>65</v>
      </c>
      <c r="C464" s="119">
        <f>Uzun!D17</f>
        <v>34746</v>
      </c>
      <c r="D464" s="123" t="str">
        <f>Uzun!E17</f>
        <v>AHMET SERKAN ÖZSOLAK</v>
      </c>
      <c r="E464" s="123" t="str">
        <f>Uzun!F17</f>
        <v>ERZİNCAN-ERZİNCAN ÜNİVERSİTESİ</v>
      </c>
      <c r="F464" s="151">
        <f>Uzun!N17</f>
        <v>595</v>
      </c>
      <c r="G464" s="121">
        <f>Uzun!A17</f>
        <v>10</v>
      </c>
      <c r="H464" s="120" t="s">
        <v>65</v>
      </c>
      <c r="I464" s="126"/>
      <c r="J464" s="120" t="str">
        <f>'YARIŞMA BİLGİLERİ'!$F$21</f>
        <v>Erkekler</v>
      </c>
      <c r="K464" s="123" t="str">
        <f t="shared" si="7"/>
        <v>ISPARTA-Türkiye Üniversiteler Atletizm Şampiyonası</v>
      </c>
      <c r="L464" s="124" t="str">
        <f>Uzun!M$4</f>
        <v>10 Mayıs 2015 - 17.30</v>
      </c>
      <c r="M464" s="124" t="s">
        <v>346</v>
      </c>
    </row>
    <row r="465" spans="1:13" ht="24">
      <c r="A465" s="118">
        <v>893</v>
      </c>
      <c r="B465" s="128" t="s">
        <v>65</v>
      </c>
      <c r="C465" s="119">
        <f>Uzun!D18</f>
        <v>35262</v>
      </c>
      <c r="D465" s="123" t="str">
        <f>Uzun!E18</f>
        <v>CİHAT PÖRGE</v>
      </c>
      <c r="E465" s="123" t="str">
        <f>Uzun!F18</f>
        <v>ANKARA-GAZİ ÜNİVERSİTESİ</v>
      </c>
      <c r="F465" s="151">
        <f>Uzun!N18</f>
        <v>560</v>
      </c>
      <c r="G465" s="121">
        <f>Uzun!A18</f>
        <v>11</v>
      </c>
      <c r="H465" s="120" t="s">
        <v>65</v>
      </c>
      <c r="I465" s="126"/>
      <c r="J465" s="120" t="str">
        <f>'YARIŞMA BİLGİLERİ'!$F$21</f>
        <v>Erkekler</v>
      </c>
      <c r="K465" s="123" t="str">
        <f t="shared" si="7"/>
        <v>ISPARTA-Türkiye Üniversiteler Atletizm Şampiyonası</v>
      </c>
      <c r="L465" s="124" t="str">
        <f>Uzun!M$4</f>
        <v>10 Mayıs 2015 - 17.30</v>
      </c>
      <c r="M465" s="124" t="s">
        <v>346</v>
      </c>
    </row>
    <row r="466" spans="1:13" ht="24">
      <c r="A466" s="118">
        <v>894</v>
      </c>
      <c r="B466" s="128" t="s">
        <v>65</v>
      </c>
      <c r="C466" s="119">
        <f>Uzun!D41</f>
        <v>0</v>
      </c>
      <c r="D466" s="123" t="str">
        <f>Uzun!E41</f>
        <v>SELMAN KUNDURACI</v>
      </c>
      <c r="E466" s="123" t="str">
        <f>Uzun!F41</f>
        <v>KONYA-SELÇUK ÜNİVERSİTESİ</v>
      </c>
      <c r="F466" s="151" t="str">
        <f>Uzun!N41</f>
        <v>NM</v>
      </c>
      <c r="G466" s="121" t="str">
        <f>Uzun!A41</f>
        <v>-</v>
      </c>
      <c r="H466" s="120" t="s">
        <v>65</v>
      </c>
      <c r="I466" s="126"/>
      <c r="J466" s="120" t="str">
        <f>'YARIŞMA BİLGİLERİ'!$F$21</f>
        <v>Erkekler</v>
      </c>
      <c r="K466" s="123" t="str">
        <f t="shared" si="7"/>
        <v>ISPARTA-Türkiye Üniversiteler Atletizm Şampiyonası</v>
      </c>
      <c r="L466" s="124" t="str">
        <f>Uzun!M$4</f>
        <v>10 Mayıs 2015 - 17.30</v>
      </c>
      <c r="M466" s="124" t="s">
        <v>346</v>
      </c>
    </row>
    <row r="467" spans="1:13" ht="24">
      <c r="A467" s="118">
        <v>895</v>
      </c>
      <c r="B467" s="128" t="s">
        <v>65</v>
      </c>
      <c r="C467" s="119">
        <f>Uzun!D32</f>
        <v>34890</v>
      </c>
      <c r="D467" s="123" t="str">
        <f>Uzun!E32</f>
        <v>FURKAN GÖKTÜRK</v>
      </c>
      <c r="E467" s="123" t="str">
        <f>Uzun!F32</f>
        <v>ZONGULDAK-BÜLENT ECEVİT ÜNİVERSİTESİ</v>
      </c>
      <c r="F467" s="151">
        <f>Uzun!N32</f>
        <v>538</v>
      </c>
      <c r="G467" s="121">
        <f>Uzun!A32</f>
        <v>22</v>
      </c>
      <c r="H467" s="120" t="s">
        <v>65</v>
      </c>
      <c r="I467" s="126"/>
      <c r="J467" s="120" t="str">
        <f>'YARIŞMA BİLGİLERİ'!$F$21</f>
        <v>Erkekler</v>
      </c>
      <c r="K467" s="123" t="str">
        <f t="shared" si="7"/>
        <v>ISPARTA-Türkiye Üniversiteler Atletizm Şampiyonası</v>
      </c>
      <c r="L467" s="124" t="str">
        <f>Uzun!M$4</f>
        <v>10 Mayıs 2015 - 17.30</v>
      </c>
      <c r="M467" s="124" t="s">
        <v>346</v>
      </c>
    </row>
    <row r="468" spans="1:13" ht="24">
      <c r="A468" s="118">
        <v>896</v>
      </c>
      <c r="B468" s="128" t="s">
        <v>65</v>
      </c>
      <c r="C468" s="119" t="str">
        <f>Uzun!D33</f>
        <v>17.01.1992</v>
      </c>
      <c r="D468" s="123" t="str">
        <f>Uzun!E33</f>
        <v xml:space="preserve">GÜNGÖR BAYRAM </v>
      </c>
      <c r="E468" s="123" t="str">
        <f>Uzun!F33</f>
        <v>DENİZLİ-PAMUKKALE ÜNİVERSİTESİ</v>
      </c>
      <c r="F468" s="151">
        <f>Uzun!N33</f>
        <v>534</v>
      </c>
      <c r="G468" s="121">
        <f>Uzun!A33</f>
        <v>23</v>
      </c>
      <c r="H468" s="120" t="s">
        <v>65</v>
      </c>
      <c r="I468" s="126"/>
      <c r="J468" s="120" t="str">
        <f>'YARIŞMA BİLGİLERİ'!$F$21</f>
        <v>Erkekler</v>
      </c>
      <c r="K468" s="123" t="str">
        <f t="shared" si="7"/>
        <v>ISPARTA-Türkiye Üniversiteler Atletizm Şampiyonası</v>
      </c>
      <c r="L468" s="124" t="str">
        <f>Uzun!M$4</f>
        <v>10 Mayıs 2015 - 17.30</v>
      </c>
      <c r="M468" s="124" t="s">
        <v>346</v>
      </c>
    </row>
    <row r="469" spans="1:13" ht="24">
      <c r="A469" s="118">
        <v>897</v>
      </c>
      <c r="B469" s="128" t="s">
        <v>65</v>
      </c>
      <c r="C469" s="119">
        <f>Uzun!D34</f>
        <v>33047</v>
      </c>
      <c r="D469" s="123" t="str">
        <f>Uzun!E34</f>
        <v>İ.EMRE KESKİN</v>
      </c>
      <c r="E469" s="123" t="str">
        <f>Uzun!F34</f>
        <v>MUĞLA-SITKI KOÇMAN ÜNİVERSİTESİ</v>
      </c>
      <c r="F469" s="151">
        <f>Uzun!N34</f>
        <v>511</v>
      </c>
      <c r="G469" s="121">
        <f>Uzun!A34</f>
        <v>24</v>
      </c>
      <c r="H469" s="120" t="s">
        <v>65</v>
      </c>
      <c r="I469" s="126"/>
      <c r="J469" s="120" t="str">
        <f>'YARIŞMA BİLGİLERİ'!$F$21</f>
        <v>Erkekler</v>
      </c>
      <c r="K469" s="123" t="str">
        <f t="shared" si="7"/>
        <v>ISPARTA-Türkiye Üniversiteler Atletizm Şampiyonası</v>
      </c>
      <c r="L469" s="124" t="str">
        <f>Uzun!M$4</f>
        <v>10 Mayıs 2015 - 17.30</v>
      </c>
      <c r="M469" s="124" t="s">
        <v>346</v>
      </c>
    </row>
    <row r="470" spans="1:13" ht="24">
      <c r="A470" s="118">
        <v>898</v>
      </c>
      <c r="B470" s="128" t="s">
        <v>65</v>
      </c>
      <c r="C470" s="119">
        <f>Uzun!D35</f>
        <v>33615</v>
      </c>
      <c r="D470" s="123" t="str">
        <f>Uzun!E35</f>
        <v>NACİ BULUT</v>
      </c>
      <c r="E470" s="123" t="str">
        <f>Uzun!F35</f>
        <v>AĞRI-İBRAHİM ÇEÇEN ÜNİVERSİTESİ</v>
      </c>
      <c r="F470" s="151">
        <f>Uzun!N35</f>
        <v>505</v>
      </c>
      <c r="G470" s="121">
        <f>Uzun!A35</f>
        <v>25</v>
      </c>
      <c r="H470" s="120" t="s">
        <v>65</v>
      </c>
      <c r="I470" s="126"/>
      <c r="J470" s="120" t="str">
        <f>'YARIŞMA BİLGİLERİ'!$F$21</f>
        <v>Erkekler</v>
      </c>
      <c r="K470" s="123" t="str">
        <f t="shared" si="7"/>
        <v>ISPARTA-Türkiye Üniversiteler Atletizm Şampiyonası</v>
      </c>
      <c r="L470" s="124" t="str">
        <f>Uzun!M$4</f>
        <v>10 Mayıs 2015 - 17.30</v>
      </c>
      <c r="M470" s="124" t="s">
        <v>346</v>
      </c>
    </row>
    <row r="471" spans="1:13" ht="24">
      <c r="A471" s="118">
        <v>899</v>
      </c>
      <c r="B471" s="128" t="s">
        <v>65</v>
      </c>
      <c r="C471" s="119">
        <f>Uzun!D36</f>
        <v>34212</v>
      </c>
      <c r="D471" s="123" t="str">
        <f>Uzun!E36</f>
        <v>ŞAHİN BALCİN</v>
      </c>
      <c r="E471" s="123" t="str">
        <f>Uzun!F36</f>
        <v>İZMİR-9 EYLÜL ÜNİVERSİTESİ</v>
      </c>
      <c r="F471" s="151">
        <f>Uzun!N36</f>
        <v>502</v>
      </c>
      <c r="G471" s="121">
        <f>Uzun!A36</f>
        <v>26</v>
      </c>
      <c r="H471" s="120" t="s">
        <v>65</v>
      </c>
      <c r="I471" s="126"/>
      <c r="J471" s="120" t="str">
        <f>'YARIŞMA BİLGİLERİ'!$F$21</f>
        <v>Erkekler</v>
      </c>
      <c r="K471" s="123" t="str">
        <f t="shared" si="7"/>
        <v>ISPARTA-Türkiye Üniversiteler Atletizm Şampiyonası</v>
      </c>
      <c r="L471" s="124" t="str">
        <f>Uzun!M$4</f>
        <v>10 Mayıs 2015 - 17.30</v>
      </c>
      <c r="M471" s="124" t="s">
        <v>346</v>
      </c>
    </row>
    <row r="472" spans="1:13" ht="24">
      <c r="A472" s="118">
        <v>900</v>
      </c>
      <c r="B472" s="128" t="s">
        <v>65</v>
      </c>
      <c r="C472" s="119">
        <f>Uzun!D37</f>
        <v>32754</v>
      </c>
      <c r="D472" s="123" t="str">
        <f>Uzun!E37</f>
        <v>SEYYİD KUTUB TUĞ</v>
      </c>
      <c r="E472" s="123" t="str">
        <f>Uzun!F37</f>
        <v>İSTANBUL-İSTANBUL ÜNİVERSİTESİ</v>
      </c>
      <c r="F472" s="151">
        <f>Uzun!N37</f>
        <v>500</v>
      </c>
      <c r="G472" s="121">
        <f>Uzun!A37</f>
        <v>27</v>
      </c>
      <c r="H472" s="120" t="s">
        <v>65</v>
      </c>
      <c r="I472" s="126"/>
      <c r="J472" s="120" t="str">
        <f>'YARIŞMA BİLGİLERİ'!$F$21</f>
        <v>Erkekler</v>
      </c>
      <c r="K472" s="123" t="str">
        <f t="shared" si="7"/>
        <v>ISPARTA-Türkiye Üniversiteler Atletizm Şampiyonası</v>
      </c>
      <c r="L472" s="124" t="str">
        <f>Uzun!M$4</f>
        <v>10 Mayıs 2015 - 17.30</v>
      </c>
      <c r="M472" s="124" t="s">
        <v>346</v>
      </c>
    </row>
    <row r="473" spans="1:13" ht="24">
      <c r="A473" s="118">
        <v>901</v>
      </c>
      <c r="B473" s="128" t="s">
        <v>65</v>
      </c>
      <c r="C473" s="119">
        <f>Uzun!D38</f>
        <v>33455</v>
      </c>
      <c r="D473" s="123" t="str">
        <f>Uzun!E38</f>
        <v>YAKUP ÇARPANALI</v>
      </c>
      <c r="E473" s="123" t="str">
        <f>Uzun!F38</f>
        <v>NİĞDE-NİĞDE ÜNİVERSİTESİ</v>
      </c>
      <c r="F473" s="151">
        <f>Uzun!N38</f>
        <v>475</v>
      </c>
      <c r="G473" s="121">
        <f>Uzun!A38</f>
        <v>28</v>
      </c>
      <c r="H473" s="120" t="s">
        <v>65</v>
      </c>
      <c r="I473" s="126"/>
      <c r="J473" s="120" t="str">
        <f>'YARIŞMA BİLGİLERİ'!$F$21</f>
        <v>Erkekler</v>
      </c>
      <c r="K473" s="123" t="str">
        <f t="shared" si="7"/>
        <v>ISPARTA-Türkiye Üniversiteler Atletizm Şampiyonası</v>
      </c>
      <c r="L473" s="124" t="str">
        <f>Uzun!M$4</f>
        <v>10 Mayıs 2015 - 17.30</v>
      </c>
      <c r="M473" s="124" t="s">
        <v>346</v>
      </c>
    </row>
    <row r="474" spans="1:13" ht="24">
      <c r="A474" s="118">
        <v>902</v>
      </c>
      <c r="B474" s="128" t="s">
        <v>65</v>
      </c>
      <c r="C474" s="119">
        <f>Uzun!D39</f>
        <v>34993</v>
      </c>
      <c r="D474" s="123" t="str">
        <f>Uzun!E39</f>
        <v>ZEKİ DUMAN</v>
      </c>
      <c r="E474" s="123" t="str">
        <f>Uzun!F39</f>
        <v>İSTANBUL-BOĞAZİÇİ ÜNİVERSİTESİ</v>
      </c>
      <c r="F474" s="151">
        <f>Uzun!N39</f>
        <v>469</v>
      </c>
      <c r="G474" s="121">
        <f>Uzun!A39</f>
        <v>29</v>
      </c>
      <c r="H474" s="120" t="s">
        <v>65</v>
      </c>
      <c r="I474" s="126"/>
      <c r="J474" s="120" t="str">
        <f>'YARIŞMA BİLGİLERİ'!$F$21</f>
        <v>Erkekler</v>
      </c>
      <c r="K474" s="123" t="str">
        <f t="shared" si="7"/>
        <v>ISPARTA-Türkiye Üniversiteler Atletizm Şampiyonası</v>
      </c>
      <c r="L474" s="124" t="str">
        <f>Uzun!M$4</f>
        <v>10 Mayıs 2015 - 17.30</v>
      </c>
      <c r="M474" s="124" t="s">
        <v>346</v>
      </c>
    </row>
    <row r="475" spans="1:13" ht="48">
      <c r="A475" s="118">
        <v>903</v>
      </c>
      <c r="B475" s="128" t="s">
        <v>65</v>
      </c>
      <c r="C475" s="119">
        <f>Uzun!D40</f>
        <v>0</v>
      </c>
      <c r="D475" s="123" t="str">
        <f>Uzun!E40</f>
        <v>SERHAT KOÇAK</v>
      </c>
      <c r="E475" s="123" t="str">
        <f>Uzun!F40</f>
        <v>KARAMAN-KARAMANOĞLU MEHMETBEY ÜNİVERSİTESİ</v>
      </c>
      <c r="F475" s="151">
        <f>Uzun!N40</f>
        <v>426</v>
      </c>
      <c r="G475" s="121">
        <f>Uzun!A40</f>
        <v>30</v>
      </c>
      <c r="H475" s="120" t="s">
        <v>65</v>
      </c>
      <c r="I475" s="126"/>
      <c r="J475" s="120" t="str">
        <f>'YARIŞMA BİLGİLERİ'!$F$21</f>
        <v>Erkekler</v>
      </c>
      <c r="K475" s="123" t="str">
        <f t="shared" si="7"/>
        <v>ISPARTA-Türkiye Üniversiteler Atletizm Şampiyonası</v>
      </c>
      <c r="L475" s="124" t="str">
        <f>Uzun!M$4</f>
        <v>10 Mayıs 2015 - 17.30</v>
      </c>
      <c r="M475" s="124" t="s">
        <v>346</v>
      </c>
    </row>
    <row r="476" spans="1:13" ht="24">
      <c r="A476" s="118">
        <v>904</v>
      </c>
      <c r="B476" s="128" t="s">
        <v>65</v>
      </c>
      <c r="C476" s="119">
        <f>Uzun!D42</f>
        <v>34719</v>
      </c>
      <c r="D476" s="123" t="str">
        <f>Uzun!E42</f>
        <v>ENES ÖZCAN</v>
      </c>
      <c r="E476" s="123" t="str">
        <f>Uzun!F42</f>
        <v>DİYARBAKIR-DİCLE ÜNİVERSİTESİ</v>
      </c>
      <c r="F476" s="151" t="str">
        <f>Uzun!N42</f>
        <v>DNS</v>
      </c>
      <c r="G476" s="121" t="str">
        <f>Uzun!A42</f>
        <v>-</v>
      </c>
      <c r="H476" s="120" t="s">
        <v>65</v>
      </c>
      <c r="I476" s="126"/>
      <c r="J476" s="120" t="str">
        <f>'YARIŞMA BİLGİLERİ'!$F$21</f>
        <v>Erkekler</v>
      </c>
      <c r="K476" s="123" t="str">
        <f t="shared" si="7"/>
        <v>ISPARTA-Türkiye Üniversiteler Atletizm Şampiyonası</v>
      </c>
      <c r="L476" s="124" t="str">
        <f>Uzun!M$4</f>
        <v>10 Mayıs 2015 - 17.30</v>
      </c>
      <c r="M476" s="124" t="s">
        <v>346</v>
      </c>
    </row>
    <row r="477" spans="1:13" ht="24">
      <c r="A477" s="118">
        <v>905</v>
      </c>
      <c r="B477" s="128" t="s">
        <v>65</v>
      </c>
      <c r="C477" s="119">
        <f>Uzun!D43</f>
        <v>33526</v>
      </c>
      <c r="D477" s="123" t="str">
        <f>Uzun!E43</f>
        <v>DAVUT MENDİ</v>
      </c>
      <c r="E477" s="123" t="str">
        <f>Uzun!F43</f>
        <v>ŞANLIURFA-HARRAN ÜNİVERSİTESİ</v>
      </c>
      <c r="F477" s="151" t="str">
        <f>Uzun!N43</f>
        <v>DNS</v>
      </c>
      <c r="G477" s="121" t="str">
        <f>Uzun!A43</f>
        <v>-</v>
      </c>
      <c r="H477" s="120" t="s">
        <v>65</v>
      </c>
      <c r="I477" s="126"/>
      <c r="J477" s="120" t="str">
        <f>'YARIŞMA BİLGİLERİ'!$F$21</f>
        <v>Erkekler</v>
      </c>
      <c r="K477" s="123" t="str">
        <f t="shared" si="7"/>
        <v>ISPARTA-Türkiye Üniversiteler Atletizm Şampiyonası</v>
      </c>
      <c r="L477" s="124" t="str">
        <f>Uzun!M$4</f>
        <v>10 Mayıs 2015 - 17.30</v>
      </c>
      <c r="M477" s="124" t="s">
        <v>346</v>
      </c>
    </row>
    <row r="478" spans="1:13" ht="24">
      <c r="A478" s="118">
        <v>906</v>
      </c>
      <c r="B478" s="128" t="s">
        <v>65</v>
      </c>
      <c r="C478" s="119">
        <f>Uzun!D45</f>
        <v>0</v>
      </c>
      <c r="D478" s="123">
        <f>Uzun!E45</f>
        <v>0</v>
      </c>
      <c r="E478" s="123">
        <f>Uzun!F45</f>
        <v>0</v>
      </c>
      <c r="F478" s="151">
        <f>Uzun!N45</f>
        <v>0</v>
      </c>
      <c r="G478" s="121">
        <f>Uzun!A45</f>
        <v>38</v>
      </c>
      <c r="H478" s="120" t="s">
        <v>65</v>
      </c>
      <c r="I478" s="126"/>
      <c r="J478" s="120" t="str">
        <f>'YARIŞMA BİLGİLERİ'!$F$21</f>
        <v>Erkekler</v>
      </c>
      <c r="K478" s="123" t="str">
        <f t="shared" si="7"/>
        <v>ISPARTA-Türkiye Üniversiteler Atletizm Şampiyonası</v>
      </c>
      <c r="L478" s="124" t="str">
        <f>Uzun!M$4</f>
        <v>10 Mayıs 2015 - 17.30</v>
      </c>
      <c r="M478" s="124" t="s">
        <v>346</v>
      </c>
    </row>
    <row r="479" spans="1:13" ht="36">
      <c r="A479" s="118">
        <v>907</v>
      </c>
      <c r="B479" s="128" t="s">
        <v>66</v>
      </c>
      <c r="C479" s="119">
        <f>Yüksek!D8</f>
        <v>33006</v>
      </c>
      <c r="D479" s="123" t="str">
        <f>Yüksek!E8</f>
        <v>SERHAT BİRİNCİ</v>
      </c>
      <c r="E479" s="123" t="str">
        <f>Yüksek!F8</f>
        <v>AYDIN-ADNAN MENDERES ÜNİVERSİTESİ</v>
      </c>
      <c r="F479" s="151">
        <f>Yüksek!BO8</f>
        <v>200</v>
      </c>
      <c r="G479" s="121">
        <f>Yüksek!A8</f>
        <v>1</v>
      </c>
      <c r="H479" s="120" t="s">
        <v>66</v>
      </c>
      <c r="I479" s="126"/>
      <c r="J479" s="120" t="str">
        <f>'YARIŞMA BİLGİLERİ'!$F$21</f>
        <v>Erkekler</v>
      </c>
      <c r="K479" s="123" t="str">
        <f t="shared" si="7"/>
        <v>ISPARTA-Türkiye Üniversiteler Atletizm Şampiyonası</v>
      </c>
      <c r="L479" s="124" t="str">
        <f>Yüksek!BC$4</f>
        <v>10 Mayıs 2015 - 09.30</v>
      </c>
      <c r="M479" s="124" t="s">
        <v>346</v>
      </c>
    </row>
    <row r="480" spans="1:13" ht="24">
      <c r="A480" s="118">
        <v>908</v>
      </c>
      <c r="B480" s="128" t="s">
        <v>66</v>
      </c>
      <c r="C480" s="119">
        <f>Yüksek!D9</f>
        <v>33604</v>
      </c>
      <c r="D480" s="123" t="str">
        <f>Yüksek!E9</f>
        <v>FURKAN GÖKSOY</v>
      </c>
      <c r="E480" s="123" t="str">
        <f>Yüksek!F9</f>
        <v>İZMİR- EGE ÜNİVERSİTESİ</v>
      </c>
      <c r="F480" s="151">
        <f>Yüksek!BO9</f>
        <v>200</v>
      </c>
      <c r="G480" s="121">
        <f>Yüksek!A9</f>
        <v>2</v>
      </c>
      <c r="H480" s="120" t="s">
        <v>66</v>
      </c>
      <c r="I480" s="126"/>
      <c r="J480" s="120" t="str">
        <f>'YARIŞMA BİLGİLERİ'!$F$21</f>
        <v>Erkekler</v>
      </c>
      <c r="K480" s="123" t="str">
        <f t="shared" si="7"/>
        <v>ISPARTA-Türkiye Üniversiteler Atletizm Şampiyonası</v>
      </c>
      <c r="L480" s="124" t="str">
        <f>Yüksek!BC$4</f>
        <v>10 Mayıs 2015 - 09.30</v>
      </c>
      <c r="M480" s="124" t="s">
        <v>346</v>
      </c>
    </row>
    <row r="481" spans="1:13" ht="24">
      <c r="A481" s="118">
        <v>909</v>
      </c>
      <c r="B481" s="128" t="s">
        <v>66</v>
      </c>
      <c r="C481" s="119">
        <f>Yüksek!D10</f>
        <v>35094</v>
      </c>
      <c r="D481" s="123" t="str">
        <f>Yüksek!E10</f>
        <v>YAĞIZ ERDOĞAN</v>
      </c>
      <c r="E481" s="123" t="str">
        <f>Yüksek!F10</f>
        <v>İSTANBUL-BEZMİALEM VAKIF ÜNİVERSİTESİ</v>
      </c>
      <c r="F481" s="151">
        <f>Yüksek!BO10</f>
        <v>194</v>
      </c>
      <c r="G481" s="121">
        <f>Yüksek!A10</f>
        <v>3</v>
      </c>
      <c r="H481" s="120" t="s">
        <v>66</v>
      </c>
      <c r="I481" s="126"/>
      <c r="J481" s="120" t="str">
        <f>'YARIŞMA BİLGİLERİ'!$F$21</f>
        <v>Erkekler</v>
      </c>
      <c r="K481" s="123" t="str">
        <f t="shared" si="7"/>
        <v>ISPARTA-Türkiye Üniversiteler Atletizm Şampiyonası</v>
      </c>
      <c r="L481" s="124" t="str">
        <f>Yüksek!BC$4</f>
        <v>10 Mayıs 2015 - 09.30</v>
      </c>
      <c r="M481" s="124" t="s">
        <v>346</v>
      </c>
    </row>
    <row r="482" spans="1:13" ht="36">
      <c r="A482" s="118">
        <v>910</v>
      </c>
      <c r="B482" s="128" t="s">
        <v>66</v>
      </c>
      <c r="C482" s="119">
        <f>Yüksek!D11</f>
        <v>0</v>
      </c>
      <c r="D482" s="123" t="str">
        <f>Yüksek!E11</f>
        <v>TUNAHAN DURMAZ</v>
      </c>
      <c r="E482" s="123" t="str">
        <f>Yüksek!F11</f>
        <v>KÜTAHYA-DUMLUPINAR ÜNİVERSİTESİ</v>
      </c>
      <c r="F482" s="151">
        <f>Yüksek!BO11</f>
        <v>191</v>
      </c>
      <c r="G482" s="121">
        <f>Yüksek!A11</f>
        <v>4</v>
      </c>
      <c r="H482" s="120" t="s">
        <v>66</v>
      </c>
      <c r="I482" s="126"/>
      <c r="J482" s="120" t="str">
        <f>'YARIŞMA BİLGİLERİ'!$F$21</f>
        <v>Erkekler</v>
      </c>
      <c r="K482" s="123" t="str">
        <f t="shared" si="7"/>
        <v>ISPARTA-Türkiye Üniversiteler Atletizm Şampiyonası</v>
      </c>
      <c r="L482" s="124" t="str">
        <f>Yüksek!BC$4</f>
        <v>10 Mayıs 2015 - 09.30</v>
      </c>
      <c r="M482" s="124" t="s">
        <v>346</v>
      </c>
    </row>
    <row r="483" spans="1:13" ht="36">
      <c r="A483" s="118">
        <v>911</v>
      </c>
      <c r="B483" s="128" t="s">
        <v>66</v>
      </c>
      <c r="C483" s="119">
        <f>Yüksek!D12</f>
        <v>34444</v>
      </c>
      <c r="D483" s="123" t="str">
        <f>Yüksek!E12</f>
        <v>NURİ SEZER</v>
      </c>
      <c r="E483" s="123" t="str">
        <f>Yüksek!F12</f>
        <v>TOKAT-GAZİOSMANPAŞA ÜNİVERSİTESİ</v>
      </c>
      <c r="F483" s="151">
        <f>Yüksek!BO12</f>
        <v>191</v>
      </c>
      <c r="G483" s="121">
        <f>Yüksek!A12</f>
        <v>5</v>
      </c>
      <c r="H483" s="120" t="s">
        <v>66</v>
      </c>
      <c r="I483" s="126"/>
      <c r="J483" s="120" t="str">
        <f>'YARIŞMA BİLGİLERİ'!$F$21</f>
        <v>Erkekler</v>
      </c>
      <c r="K483" s="123" t="str">
        <f t="shared" si="7"/>
        <v>ISPARTA-Türkiye Üniversiteler Atletizm Şampiyonası</v>
      </c>
      <c r="L483" s="124" t="str">
        <f>Yüksek!BC$4</f>
        <v>10 Mayıs 2015 - 09.30</v>
      </c>
      <c r="M483" s="124" t="s">
        <v>346</v>
      </c>
    </row>
    <row r="484" spans="1:13" ht="24">
      <c r="A484" s="118">
        <v>912</v>
      </c>
      <c r="B484" s="128" t="s">
        <v>66</v>
      </c>
      <c r="C484" s="119">
        <f>Yüksek!D13</f>
        <v>34559</v>
      </c>
      <c r="D484" s="123" t="str">
        <f>Yüksek!E13</f>
        <v>YAĞIZ TEMUR</v>
      </c>
      <c r="E484" s="123" t="str">
        <f>Yüksek!F13</f>
        <v>İZMİR-9 EYLÜL ÜNİVERSİTESİ</v>
      </c>
      <c r="F484" s="151">
        <f>Yüksek!BO13</f>
        <v>191</v>
      </c>
      <c r="G484" s="121">
        <f>Yüksek!A13</f>
        <v>6</v>
      </c>
      <c r="H484" s="120" t="s">
        <v>66</v>
      </c>
      <c r="I484" s="126"/>
      <c r="J484" s="120" t="str">
        <f>'YARIŞMA BİLGİLERİ'!$F$21</f>
        <v>Erkekler</v>
      </c>
      <c r="K484" s="123" t="str">
        <f t="shared" si="7"/>
        <v>ISPARTA-Türkiye Üniversiteler Atletizm Şampiyonası</v>
      </c>
      <c r="L484" s="124" t="str">
        <f>Yüksek!BC$4</f>
        <v>10 Mayıs 2015 - 09.30</v>
      </c>
      <c r="M484" s="124" t="s">
        <v>346</v>
      </c>
    </row>
    <row r="485" spans="1:13" ht="24">
      <c r="A485" s="118">
        <v>913</v>
      </c>
      <c r="B485" s="128" t="s">
        <v>66</v>
      </c>
      <c r="C485" s="119">
        <f>Yüksek!D14</f>
        <v>35097</v>
      </c>
      <c r="D485" s="123" t="str">
        <f>Yüksek!E14</f>
        <v>CAN ÖZÜPEK</v>
      </c>
      <c r="E485" s="123" t="str">
        <f>Yüksek!F14</f>
        <v>BALIKESİR- BALIKESİR ÜNİVERSİTESİ</v>
      </c>
      <c r="F485" s="151">
        <f>Yüksek!BO14</f>
        <v>185</v>
      </c>
      <c r="G485" s="121">
        <f>Yüksek!A14</f>
        <v>7</v>
      </c>
      <c r="H485" s="120" t="s">
        <v>66</v>
      </c>
      <c r="I485" s="126"/>
      <c r="J485" s="120" t="str">
        <f>'YARIŞMA BİLGİLERİ'!$F$21</f>
        <v>Erkekler</v>
      </c>
      <c r="K485" s="123" t="str">
        <f t="shared" si="7"/>
        <v>ISPARTA-Türkiye Üniversiteler Atletizm Şampiyonası</v>
      </c>
      <c r="L485" s="124" t="str">
        <f>Yüksek!BC$4</f>
        <v>10 Mayıs 2015 - 09.30</v>
      </c>
      <c r="M485" s="124" t="s">
        <v>346</v>
      </c>
    </row>
    <row r="486" spans="1:13" ht="24">
      <c r="A486" s="118">
        <v>914</v>
      </c>
      <c r="B486" s="128" t="s">
        <v>66</v>
      </c>
      <c r="C486" s="119">
        <f>Yüksek!D15</f>
        <v>33239</v>
      </c>
      <c r="D486" s="123" t="str">
        <f>Yüksek!E15</f>
        <v>ŞÜKRÜ SARIHAN</v>
      </c>
      <c r="E486" s="123" t="str">
        <f>Yüksek!F15</f>
        <v>MUĞLA-SITKI KOÇMAN ÜNİVERSİTESİ</v>
      </c>
      <c r="F486" s="151">
        <f>Yüksek!BO15</f>
        <v>180</v>
      </c>
      <c r="G486" s="121">
        <f>Yüksek!A15</f>
        <v>8</v>
      </c>
      <c r="H486" s="120" t="s">
        <v>66</v>
      </c>
      <c r="I486" s="126"/>
      <c r="J486" s="120" t="str">
        <f>'YARIŞMA BİLGİLERİ'!$F$21</f>
        <v>Erkekler</v>
      </c>
      <c r="K486" s="123" t="str">
        <f t="shared" si="7"/>
        <v>ISPARTA-Türkiye Üniversiteler Atletizm Şampiyonası</v>
      </c>
      <c r="L486" s="124" t="str">
        <f>Yüksek!BC$4</f>
        <v>10 Mayıs 2015 - 09.30</v>
      </c>
      <c r="M486" s="124" t="s">
        <v>346</v>
      </c>
    </row>
    <row r="487" spans="1:13" ht="24">
      <c r="A487" s="118">
        <v>915</v>
      </c>
      <c r="B487" s="128" t="s">
        <v>66</v>
      </c>
      <c r="C487" s="119" t="str">
        <f>Yüksek!D16</f>
        <v>26.09.1987</v>
      </c>
      <c r="D487" s="123" t="str">
        <f>Yüksek!E16</f>
        <v>OKTAY GÜNEŞ</v>
      </c>
      <c r="E487" s="123" t="str">
        <f>Yüksek!F16</f>
        <v>ESKİŞEHİR-ANADOLU ÜNİVERSİTESİ</v>
      </c>
      <c r="F487" s="151">
        <f>Yüksek!BO16</f>
        <v>180</v>
      </c>
      <c r="G487" s="121">
        <f>Yüksek!A16</f>
        <v>8</v>
      </c>
      <c r="H487" s="120" t="s">
        <v>66</v>
      </c>
      <c r="I487" s="126"/>
      <c r="J487" s="120" t="str">
        <f>'YARIŞMA BİLGİLERİ'!$F$21</f>
        <v>Erkekler</v>
      </c>
      <c r="K487" s="123" t="str">
        <f t="shared" si="7"/>
        <v>ISPARTA-Türkiye Üniversiteler Atletizm Şampiyonası</v>
      </c>
      <c r="L487" s="124" t="str">
        <f>Yüksek!BC$4</f>
        <v>10 Mayıs 2015 - 09.30</v>
      </c>
      <c r="M487" s="124" t="s">
        <v>346</v>
      </c>
    </row>
    <row r="488" spans="1:13" ht="24">
      <c r="A488" s="118">
        <v>916</v>
      </c>
      <c r="B488" s="128" t="s">
        <v>66</v>
      </c>
      <c r="C488" s="119" t="str">
        <f>Yüksek!D17</f>
        <v>31.03.1995</v>
      </c>
      <c r="D488" s="123" t="str">
        <f>Yüksek!E17</f>
        <v>ALİ SARI</v>
      </c>
      <c r="E488" s="123" t="str">
        <f>Yüksek!F17</f>
        <v>ESKİŞEHİR-ANADOLU ÜNİVERSİTESİ FERDİ</v>
      </c>
      <c r="F488" s="151">
        <f>Yüksek!BO17</f>
        <v>180</v>
      </c>
      <c r="G488" s="121" t="str">
        <f>Yüksek!A17</f>
        <v>-</v>
      </c>
      <c r="H488" s="120" t="s">
        <v>66</v>
      </c>
      <c r="I488" s="126"/>
      <c r="J488" s="120" t="str">
        <f>'YARIŞMA BİLGİLERİ'!$F$21</f>
        <v>Erkekler</v>
      </c>
      <c r="K488" s="123" t="str">
        <f t="shared" si="7"/>
        <v>ISPARTA-Türkiye Üniversiteler Atletizm Şampiyonası</v>
      </c>
      <c r="L488" s="124" t="str">
        <f>Yüksek!BC$4</f>
        <v>10 Mayıs 2015 - 09.30</v>
      </c>
      <c r="M488" s="124" t="s">
        <v>346</v>
      </c>
    </row>
    <row r="489" spans="1:13" ht="24">
      <c r="A489" s="118">
        <v>917</v>
      </c>
      <c r="B489" s="128" t="s">
        <v>66</v>
      </c>
      <c r="C489" s="119">
        <f>Yüksek!D18</f>
        <v>35167</v>
      </c>
      <c r="D489" s="123" t="str">
        <f>Yüksek!E18</f>
        <v>FATİH KOCA</v>
      </c>
      <c r="E489" s="123" t="str">
        <f>Yüksek!F18</f>
        <v>İSTANBUL-MARMARA ÜNİVERSİTESİ</v>
      </c>
      <c r="F489" s="151">
        <f>Yüksek!BO18</f>
        <v>180</v>
      </c>
      <c r="G489" s="121">
        <f>Yüksek!A18</f>
        <v>10</v>
      </c>
      <c r="H489" s="120" t="s">
        <v>66</v>
      </c>
      <c r="I489" s="126"/>
      <c r="J489" s="120" t="str">
        <f>'YARIŞMA BİLGİLERİ'!$F$21</f>
        <v>Erkekler</v>
      </c>
      <c r="K489" s="123" t="str">
        <f t="shared" si="7"/>
        <v>ISPARTA-Türkiye Üniversiteler Atletizm Şampiyonası</v>
      </c>
      <c r="L489" s="124" t="str">
        <f>Yüksek!BC$4</f>
        <v>10 Mayıs 2015 - 09.30</v>
      </c>
      <c r="M489" s="124" t="s">
        <v>346</v>
      </c>
    </row>
    <row r="490" spans="1:13" ht="24">
      <c r="A490" s="118">
        <v>918</v>
      </c>
      <c r="B490" s="128" t="s">
        <v>66</v>
      </c>
      <c r="C490" s="119">
        <f>Yüksek!D19</f>
        <v>32297</v>
      </c>
      <c r="D490" s="123" t="str">
        <f>Yüksek!E19</f>
        <v>MUSTAFA ONUR DEMİR</v>
      </c>
      <c r="E490" s="123" t="str">
        <f>Yüksek!F19</f>
        <v>ANKARA-HACETTEPE ÜNİVERSİTESİ</v>
      </c>
      <c r="F490" s="151">
        <f>Yüksek!BO19</f>
        <v>180</v>
      </c>
      <c r="G490" s="121">
        <f>Yüksek!A19</f>
        <v>11</v>
      </c>
      <c r="H490" s="120" t="s">
        <v>66</v>
      </c>
      <c r="I490" s="126"/>
      <c r="J490" s="120" t="str">
        <f>'YARIŞMA BİLGİLERİ'!$F$21</f>
        <v>Erkekler</v>
      </c>
      <c r="K490" s="123" t="str">
        <f t="shared" si="7"/>
        <v>ISPARTA-Türkiye Üniversiteler Atletizm Şampiyonası</v>
      </c>
      <c r="L490" s="124" t="str">
        <f>Yüksek!BC$4</f>
        <v>10 Mayıs 2015 - 09.30</v>
      </c>
      <c r="M490" s="124" t="s">
        <v>346</v>
      </c>
    </row>
    <row r="491" spans="1:13" ht="24">
      <c r="A491" s="118">
        <v>919</v>
      </c>
      <c r="B491" s="128" t="s">
        <v>66</v>
      </c>
      <c r="C491" s="119">
        <f>Yüksek!D20</f>
        <v>33779</v>
      </c>
      <c r="D491" s="123" t="str">
        <f>Yüksek!E20</f>
        <v>ONUR SAMET ÖZLER</v>
      </c>
      <c r="E491" s="123" t="str">
        <f>Yüksek!F20</f>
        <v>KAYSERİ-ERCİYES ÜNİVERSİTESİ</v>
      </c>
      <c r="F491" s="151">
        <f>Yüksek!BO20</f>
        <v>175</v>
      </c>
      <c r="G491" s="121">
        <f>Yüksek!A20</f>
        <v>12</v>
      </c>
      <c r="H491" s="120" t="s">
        <v>66</v>
      </c>
      <c r="I491" s="126"/>
      <c r="J491" s="120" t="str">
        <f>'YARIŞMA BİLGİLERİ'!$F$21</f>
        <v>Erkekler</v>
      </c>
      <c r="K491" s="123" t="str">
        <f t="shared" si="7"/>
        <v>ISPARTA-Türkiye Üniversiteler Atletizm Şampiyonası</v>
      </c>
      <c r="L491" s="124" t="str">
        <f>Yüksek!BC$4</f>
        <v>10 Mayıs 2015 - 09.30</v>
      </c>
      <c r="M491" s="124" t="s">
        <v>346</v>
      </c>
    </row>
    <row r="492" spans="1:13" ht="24">
      <c r="A492" s="118">
        <v>920</v>
      </c>
      <c r="B492" s="128" t="s">
        <v>66</v>
      </c>
      <c r="C492" s="119">
        <f>Yüksek!D21</f>
        <v>33379</v>
      </c>
      <c r="D492" s="123" t="str">
        <f>Yüksek!E21</f>
        <v xml:space="preserve">TAYLAN AYTAÇ </v>
      </c>
      <c r="E492" s="123" t="str">
        <f>Yüksek!F21</f>
        <v>ANKARA-ANKARA ÜNİVERSİTESİ</v>
      </c>
      <c r="F492" s="151">
        <f>Yüksek!BO21</f>
        <v>175</v>
      </c>
      <c r="G492" s="121">
        <f>Yüksek!A21</f>
        <v>12</v>
      </c>
      <c r="H492" s="120" t="s">
        <v>66</v>
      </c>
      <c r="I492" s="126"/>
      <c r="J492" s="120" t="str">
        <f>'YARIŞMA BİLGİLERİ'!$F$21</f>
        <v>Erkekler</v>
      </c>
      <c r="K492" s="123" t="str">
        <f t="shared" si="7"/>
        <v>ISPARTA-Türkiye Üniversiteler Atletizm Şampiyonası</v>
      </c>
      <c r="L492" s="124" t="str">
        <f>Yüksek!BC$4</f>
        <v>10 Mayıs 2015 - 09.30</v>
      </c>
      <c r="M492" s="124" t="s">
        <v>346</v>
      </c>
    </row>
    <row r="493" spans="1:13" ht="24">
      <c r="A493" s="118">
        <v>921</v>
      </c>
      <c r="B493" s="128" t="s">
        <v>66</v>
      </c>
      <c r="C493" s="119">
        <f>Yüksek!D28</f>
        <v>34458</v>
      </c>
      <c r="D493" s="123" t="str">
        <f>Yüksek!E28</f>
        <v>M.YUSUF KARAHANCI</v>
      </c>
      <c r="E493" s="123" t="str">
        <f>Yüksek!F28</f>
        <v>BURSA-ULUDAĞ ÜNİVERSİTESİ</v>
      </c>
      <c r="F493" s="151">
        <f>Yüksek!BO28</f>
        <v>160</v>
      </c>
      <c r="G493" s="121">
        <f>Yüksek!A28</f>
        <v>20</v>
      </c>
      <c r="H493" s="120" t="s">
        <v>66</v>
      </c>
      <c r="I493" s="126"/>
      <c r="J493" s="120" t="str">
        <f>'YARIŞMA BİLGİLERİ'!$F$21</f>
        <v>Erkekler</v>
      </c>
      <c r="K493" s="123" t="str">
        <f t="shared" si="7"/>
        <v>ISPARTA-Türkiye Üniversiteler Atletizm Şampiyonası</v>
      </c>
      <c r="L493" s="124" t="str">
        <f>Yüksek!BC$4</f>
        <v>10 Mayıs 2015 - 09.30</v>
      </c>
      <c r="M493" s="124" t="s">
        <v>346</v>
      </c>
    </row>
    <row r="494" spans="1:13" ht="24">
      <c r="A494" s="118">
        <v>922</v>
      </c>
      <c r="B494" s="128" t="s">
        <v>66</v>
      </c>
      <c r="C494" s="119" t="str">
        <f>Yüksek!D29</f>
        <v>29.07.1995</v>
      </c>
      <c r="D494" s="123" t="str">
        <f>Yüksek!E29</f>
        <v>OZAN CAN SEİS</v>
      </c>
      <c r="E494" s="123" t="str">
        <f>Yüksek!F29</f>
        <v>İSTANBUL-İSTANBUL TEKNİK ÜNİVERSİTESİ</v>
      </c>
      <c r="F494" s="151">
        <f>Yüksek!BO29</f>
        <v>145</v>
      </c>
      <c r="G494" s="121">
        <f>Yüksek!A29</f>
        <v>21</v>
      </c>
      <c r="H494" s="120" t="s">
        <v>66</v>
      </c>
      <c r="I494" s="126"/>
      <c r="J494" s="120" t="str">
        <f>'YARIŞMA BİLGİLERİ'!$F$21</f>
        <v>Erkekler</v>
      </c>
      <c r="K494" s="123" t="str">
        <f t="shared" si="7"/>
        <v>ISPARTA-Türkiye Üniversiteler Atletizm Şampiyonası</v>
      </c>
      <c r="L494" s="124" t="str">
        <f>Yüksek!BC$4</f>
        <v>10 Mayıs 2015 - 09.30</v>
      </c>
      <c r="M494" s="124" t="s">
        <v>346</v>
      </c>
    </row>
    <row r="495" spans="1:13" ht="24">
      <c r="A495" s="118">
        <v>923</v>
      </c>
      <c r="B495" s="128" t="s">
        <v>66</v>
      </c>
      <c r="C495" s="119">
        <f>Yüksek!D30</f>
        <v>34967</v>
      </c>
      <c r="D495" s="123" t="str">
        <f>Yüksek!E30</f>
        <v>MÜMTAZ BERKAN</v>
      </c>
      <c r="E495" s="123" t="str">
        <f>Yüksek!F30</f>
        <v>İSTANBUL-BOĞAZİÇİ ÜNİVERSİTESİ</v>
      </c>
      <c r="F495" s="151">
        <f>Yüksek!BO30</f>
        <v>145</v>
      </c>
      <c r="G495" s="121">
        <f>Yüksek!A30</f>
        <v>21</v>
      </c>
      <c r="H495" s="120" t="s">
        <v>66</v>
      </c>
      <c r="I495" s="126"/>
      <c r="J495" s="120" t="str">
        <f>'YARIŞMA BİLGİLERİ'!$F$21</f>
        <v>Erkekler</v>
      </c>
      <c r="K495" s="123" t="str">
        <f t="shared" si="7"/>
        <v>ISPARTA-Türkiye Üniversiteler Atletizm Şampiyonası</v>
      </c>
      <c r="L495" s="124" t="str">
        <f>Yüksek!BC$4</f>
        <v>10 Mayıs 2015 - 09.30</v>
      </c>
      <c r="M495" s="124" t="s">
        <v>346</v>
      </c>
    </row>
    <row r="496" spans="1:13" ht="24">
      <c r="A496" s="118">
        <v>924</v>
      </c>
      <c r="B496" s="128" t="s">
        <v>66</v>
      </c>
      <c r="C496" s="119">
        <f>Yüksek!D31</f>
        <v>33610</v>
      </c>
      <c r="D496" s="123" t="str">
        <f>Yüksek!E31</f>
        <v>TOLKUN VEPAYEV</v>
      </c>
      <c r="E496" s="123" t="str">
        <f>Yüksek!F31</f>
        <v>ZONGULDAK-BÜLENT ECEVİT ÜNİVERSİTESİ</v>
      </c>
      <c r="F496" s="151" t="str">
        <f>Yüksek!BO31</f>
        <v>NM</v>
      </c>
      <c r="G496" s="121" t="str">
        <f>Yüksek!A31</f>
        <v>-</v>
      </c>
      <c r="H496" s="120" t="s">
        <v>66</v>
      </c>
      <c r="I496" s="126"/>
      <c r="J496" s="120" t="str">
        <f>'YARIŞMA BİLGİLERİ'!$F$21</f>
        <v>Erkekler</v>
      </c>
      <c r="K496" s="123" t="str">
        <f t="shared" si="7"/>
        <v>ISPARTA-Türkiye Üniversiteler Atletizm Şampiyonası</v>
      </c>
      <c r="L496" s="124" t="str">
        <f>Yüksek!BC$4</f>
        <v>10 Mayıs 2015 - 09.30</v>
      </c>
      <c r="M496" s="124" t="s">
        <v>346</v>
      </c>
    </row>
    <row r="497" spans="1:13" ht="48">
      <c r="A497" s="118">
        <v>925</v>
      </c>
      <c r="B497" s="128" t="s">
        <v>66</v>
      </c>
      <c r="C497" s="119">
        <f>Yüksek!D32</f>
        <v>0</v>
      </c>
      <c r="D497" s="123" t="str">
        <f>Yüksek!E32</f>
        <v>NİMET ŞEN</v>
      </c>
      <c r="E497" s="123" t="str">
        <f>Yüksek!F32</f>
        <v>KARAMAN-KARAMANOĞLU MEHMETBEY ÜNİVERSİTESİ</v>
      </c>
      <c r="F497" s="151" t="str">
        <f>Yüksek!BO32</f>
        <v>NM</v>
      </c>
      <c r="G497" s="121" t="str">
        <f>Yüksek!A32</f>
        <v>-</v>
      </c>
      <c r="H497" s="120" t="s">
        <v>66</v>
      </c>
      <c r="I497" s="126"/>
      <c r="J497" s="120" t="str">
        <f>'YARIŞMA BİLGİLERİ'!$F$21</f>
        <v>Erkekler</v>
      </c>
      <c r="K497" s="123" t="str">
        <f t="shared" si="7"/>
        <v>ISPARTA-Türkiye Üniversiteler Atletizm Şampiyonası</v>
      </c>
      <c r="L497" s="124" t="str">
        <f>Yüksek!BC$4</f>
        <v>10 Mayıs 2015 - 09.30</v>
      </c>
      <c r="M497" s="124" t="s">
        <v>346</v>
      </c>
    </row>
    <row r="498" spans="1:13" ht="24">
      <c r="A498" s="118">
        <v>926</v>
      </c>
      <c r="B498" s="128" t="s">
        <v>66</v>
      </c>
      <c r="C498" s="119">
        <f>Yüksek!D34</f>
        <v>34719</v>
      </c>
      <c r="D498" s="123" t="str">
        <f>Yüksek!E34</f>
        <v>ENES ÖZCAN</v>
      </c>
      <c r="E498" s="123" t="str">
        <f>Yüksek!F34</f>
        <v>DİYARBAKIR-DİCLE ÜNİVERSİTESİ</v>
      </c>
      <c r="F498" s="151" t="str">
        <f>Yüksek!BO34</f>
        <v>DNS</v>
      </c>
      <c r="G498" s="121" t="str">
        <f>Yüksek!A34</f>
        <v>-</v>
      </c>
      <c r="H498" s="120" t="s">
        <v>66</v>
      </c>
      <c r="I498" s="126"/>
      <c r="J498" s="120" t="str">
        <f>'YARIŞMA BİLGİLERİ'!$F$21</f>
        <v>Erkekler</v>
      </c>
      <c r="K498" s="123" t="str">
        <f t="shared" si="7"/>
        <v>ISPARTA-Türkiye Üniversiteler Atletizm Şampiyonası</v>
      </c>
      <c r="L498" s="124" t="str">
        <f>Yüksek!BC$4</f>
        <v>10 Mayıs 2015 - 09.30</v>
      </c>
      <c r="M498" s="124" t="s">
        <v>346</v>
      </c>
    </row>
  </sheetData>
  <autoFilter ref="A2:M286"/>
  <mergeCells count="2">
    <mergeCell ref="L1:M1"/>
    <mergeCell ref="A1:J1"/>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sheetPr>
    <tabColor theme="9" tint="-0.249977111117893"/>
  </sheetPr>
  <dimension ref="A1:U93"/>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8" style="22" bestFit="1" customWidth="1"/>
    <col min="3" max="3" width="13.28515625" style="20" bestFit="1" customWidth="1"/>
    <col min="4" max="4" width="28.5703125" style="37" customWidth="1"/>
    <col min="5" max="5" width="31.42578125" style="37" customWidth="1"/>
    <col min="6" max="6" width="12.5703125" style="20" customWidth="1"/>
    <col min="7" max="7" width="9.85546875" style="23" customWidth="1"/>
    <col min="8" max="8" width="2.140625" style="20" customWidth="1"/>
    <col min="9" max="9" width="7.7109375" style="22" customWidth="1"/>
    <col min="10" max="10" width="14" style="22" hidden="1" customWidth="1"/>
    <col min="11" max="11" width="7.7109375" style="22" customWidth="1"/>
    <col min="12" max="12" width="12.42578125" style="24" customWidth="1"/>
    <col min="13" max="13" width="28.140625" style="40" customWidth="1"/>
    <col min="14" max="14" width="20.28515625" style="40" customWidth="1"/>
    <col min="15" max="15" width="9.5703125" style="147" customWidth="1"/>
    <col min="16" max="16" width="7.7109375" style="20" customWidth="1"/>
    <col min="17" max="17" width="5.7109375" style="20" customWidth="1"/>
    <col min="18" max="19" width="9.140625" style="20"/>
    <col min="20" max="20" width="9.140625" style="192"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708</v>
      </c>
      <c r="E3" s="590"/>
      <c r="F3" s="591" t="s">
        <v>514</v>
      </c>
      <c r="G3" s="591"/>
      <c r="H3" s="607" t="s">
        <v>1284</v>
      </c>
      <c r="I3" s="592"/>
      <c r="J3" s="592"/>
      <c r="K3" s="592"/>
      <c r="L3" s="592"/>
      <c r="M3" s="293" t="s">
        <v>513</v>
      </c>
      <c r="N3" s="593" t="s">
        <v>1302</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2236</v>
      </c>
      <c r="O4" s="595"/>
      <c r="P4" s="595"/>
      <c r="T4" s="188">
        <v>1166</v>
      </c>
      <c r="U4" s="187">
        <v>97</v>
      </c>
    </row>
    <row r="5" spans="1:21" s="10" customFormat="1" ht="15" customHeight="1">
      <c r="A5" s="12"/>
      <c r="B5" s="12"/>
      <c r="C5" s="13"/>
      <c r="D5" s="14"/>
      <c r="E5" s="15"/>
      <c r="F5" s="15"/>
      <c r="G5" s="15"/>
      <c r="H5" s="15"/>
      <c r="I5" s="12"/>
      <c r="J5" s="12"/>
      <c r="K5" s="12"/>
      <c r="L5" s="16"/>
      <c r="M5" s="17"/>
      <c r="N5" s="608">
        <v>42135.584302662035</v>
      </c>
      <c r="O5" s="608"/>
      <c r="P5" s="608"/>
      <c r="T5" s="191">
        <v>21334</v>
      </c>
      <c r="U5" s="187">
        <v>96</v>
      </c>
    </row>
    <row r="6" spans="1:21" s="18" customFormat="1" ht="24" customHeight="1">
      <c r="A6" s="597" t="s">
        <v>11</v>
      </c>
      <c r="B6" s="598" t="s">
        <v>86</v>
      </c>
      <c r="C6" s="600" t="s">
        <v>97</v>
      </c>
      <c r="D6" s="601" t="s">
        <v>13</v>
      </c>
      <c r="E6" s="601" t="s">
        <v>505</v>
      </c>
      <c r="F6" s="601" t="s">
        <v>14</v>
      </c>
      <c r="G6" s="602" t="s">
        <v>202</v>
      </c>
      <c r="I6" s="201" t="s">
        <v>15</v>
      </c>
      <c r="J6" s="202"/>
      <c r="K6" s="202"/>
      <c r="L6" s="202"/>
      <c r="M6" s="202"/>
      <c r="N6" s="202"/>
      <c r="O6" s="487"/>
      <c r="P6" s="203"/>
      <c r="T6" s="192">
        <v>21364</v>
      </c>
      <c r="U6" s="190">
        <v>95</v>
      </c>
    </row>
    <row r="7" spans="1:21" ht="25.5">
      <c r="A7" s="597"/>
      <c r="B7" s="599"/>
      <c r="C7" s="600"/>
      <c r="D7" s="601"/>
      <c r="E7" s="601"/>
      <c r="F7" s="601"/>
      <c r="G7" s="603"/>
      <c r="H7" s="19"/>
      <c r="I7" s="35" t="s">
        <v>11</v>
      </c>
      <c r="J7" s="32" t="s">
        <v>87</v>
      </c>
      <c r="K7" s="32" t="s">
        <v>86</v>
      </c>
      <c r="L7" s="33" t="s">
        <v>12</v>
      </c>
      <c r="M7" s="34" t="s">
        <v>13</v>
      </c>
      <c r="N7" s="34" t="s">
        <v>505</v>
      </c>
      <c r="O7" s="488" t="s">
        <v>14</v>
      </c>
      <c r="P7" s="32" t="s">
        <v>27</v>
      </c>
      <c r="T7" s="192">
        <v>21394</v>
      </c>
      <c r="U7" s="190">
        <v>94</v>
      </c>
    </row>
    <row r="8" spans="1:21" s="18" customFormat="1" ht="61.5" customHeight="1">
      <c r="A8" s="475">
        <v>1</v>
      </c>
      <c r="B8" s="476" t="s">
        <v>2418</v>
      </c>
      <c r="C8" s="477" t="s">
        <v>2472</v>
      </c>
      <c r="D8" s="478" t="s">
        <v>2417</v>
      </c>
      <c r="E8" s="479" t="s">
        <v>1648</v>
      </c>
      <c r="F8" s="480">
        <v>31654</v>
      </c>
      <c r="G8" s="481">
        <v>27</v>
      </c>
      <c r="I8" s="475">
        <v>1</v>
      </c>
      <c r="J8" s="482" t="s">
        <v>474</v>
      </c>
      <c r="K8" s="483" t="s">
        <v>1705</v>
      </c>
      <c r="L8" s="477" t="s">
        <v>1705</v>
      </c>
      <c r="M8" s="484" t="s">
        <v>1705</v>
      </c>
      <c r="N8" s="484" t="s">
        <v>1705</v>
      </c>
      <c r="O8" s="480"/>
      <c r="P8" s="485"/>
      <c r="T8" s="192">
        <v>21424</v>
      </c>
      <c r="U8" s="190">
        <v>93</v>
      </c>
    </row>
    <row r="9" spans="1:21" s="18" customFormat="1" ht="61.5" customHeight="1">
      <c r="A9" s="475">
        <v>2</v>
      </c>
      <c r="B9" s="476" t="s">
        <v>2446</v>
      </c>
      <c r="C9" s="477" t="s">
        <v>2445</v>
      </c>
      <c r="D9" s="478" t="s">
        <v>2444</v>
      </c>
      <c r="E9" s="479" t="s">
        <v>1719</v>
      </c>
      <c r="F9" s="480">
        <v>32591</v>
      </c>
      <c r="G9" s="481">
        <v>26</v>
      </c>
      <c r="I9" s="475">
        <v>2</v>
      </c>
      <c r="J9" s="482" t="s">
        <v>475</v>
      </c>
      <c r="K9" s="483" t="s">
        <v>2421</v>
      </c>
      <c r="L9" s="477" t="s">
        <v>2420</v>
      </c>
      <c r="M9" s="484" t="s">
        <v>2419</v>
      </c>
      <c r="N9" s="484" t="s">
        <v>1849</v>
      </c>
      <c r="O9" s="480">
        <v>33725</v>
      </c>
      <c r="P9" s="485">
        <v>2</v>
      </c>
      <c r="T9" s="192">
        <v>21454</v>
      </c>
      <c r="U9" s="190">
        <v>92</v>
      </c>
    </row>
    <row r="10" spans="1:21" s="18" customFormat="1" ht="61.5" customHeight="1">
      <c r="A10" s="475">
        <v>3</v>
      </c>
      <c r="B10" s="476" t="s">
        <v>2408</v>
      </c>
      <c r="C10" s="477" t="s">
        <v>1690</v>
      </c>
      <c r="D10" s="478" t="s">
        <v>2407</v>
      </c>
      <c r="E10" s="479" t="s">
        <v>1677</v>
      </c>
      <c r="F10" s="480">
        <v>32756</v>
      </c>
      <c r="G10" s="481">
        <v>25</v>
      </c>
      <c r="I10" s="475">
        <v>3</v>
      </c>
      <c r="J10" s="482" t="s">
        <v>476</v>
      </c>
      <c r="K10" s="483" t="s">
        <v>2465</v>
      </c>
      <c r="L10" s="477" t="s">
        <v>2039</v>
      </c>
      <c r="M10" s="484" t="s">
        <v>2464</v>
      </c>
      <c r="N10" s="484" t="s">
        <v>2029</v>
      </c>
      <c r="O10" s="480">
        <v>33715</v>
      </c>
      <c r="P10" s="485">
        <v>1</v>
      </c>
      <c r="T10" s="192">
        <v>21484</v>
      </c>
      <c r="U10" s="190">
        <v>91</v>
      </c>
    </row>
    <row r="11" spans="1:21" s="18" customFormat="1" ht="61.5" customHeight="1">
      <c r="A11" s="475">
        <v>4</v>
      </c>
      <c r="B11" s="476" t="s">
        <v>2468</v>
      </c>
      <c r="C11" s="477" t="s">
        <v>2461</v>
      </c>
      <c r="D11" s="478" t="s">
        <v>2467</v>
      </c>
      <c r="E11" s="479" t="s">
        <v>1999</v>
      </c>
      <c r="F11" s="480">
        <v>33360</v>
      </c>
      <c r="G11" s="481">
        <v>24</v>
      </c>
      <c r="I11" s="475">
        <v>4</v>
      </c>
      <c r="J11" s="482" t="s">
        <v>477</v>
      </c>
      <c r="K11" s="483" t="s">
        <v>2416</v>
      </c>
      <c r="L11" s="477" t="s">
        <v>2241</v>
      </c>
      <c r="M11" s="484" t="s">
        <v>2415</v>
      </c>
      <c r="N11" s="484" t="s">
        <v>1784</v>
      </c>
      <c r="O11" s="480">
        <v>34981</v>
      </c>
      <c r="P11" s="485">
        <v>4</v>
      </c>
      <c r="T11" s="192">
        <v>21514</v>
      </c>
      <c r="U11" s="190">
        <v>90</v>
      </c>
    </row>
    <row r="12" spans="1:21" s="18" customFormat="1" ht="61.5" customHeight="1">
      <c r="A12" s="475">
        <v>5</v>
      </c>
      <c r="B12" s="476" t="s">
        <v>2448</v>
      </c>
      <c r="C12" s="477" t="s">
        <v>1901</v>
      </c>
      <c r="D12" s="478" t="s">
        <v>2447</v>
      </c>
      <c r="E12" s="479" t="s">
        <v>1887</v>
      </c>
      <c r="F12" s="480">
        <v>33510</v>
      </c>
      <c r="G12" s="481">
        <v>23</v>
      </c>
      <c r="I12" s="475">
        <v>5</v>
      </c>
      <c r="J12" s="482" t="s">
        <v>478</v>
      </c>
      <c r="K12" s="483" t="s">
        <v>2423</v>
      </c>
      <c r="L12" s="477" t="s">
        <v>1971</v>
      </c>
      <c r="M12" s="484" t="s">
        <v>2422</v>
      </c>
      <c r="N12" s="484" t="s">
        <v>1962</v>
      </c>
      <c r="O12" s="480">
        <v>34767</v>
      </c>
      <c r="P12" s="485">
        <v>3</v>
      </c>
      <c r="T12" s="192">
        <v>21544</v>
      </c>
      <c r="U12" s="190">
        <v>89</v>
      </c>
    </row>
    <row r="13" spans="1:21" s="18" customFormat="1" ht="61.5" customHeight="1">
      <c r="A13" s="475">
        <v>6</v>
      </c>
      <c r="B13" s="476" t="s">
        <v>2453</v>
      </c>
      <c r="C13" s="477" t="s">
        <v>2452</v>
      </c>
      <c r="D13" s="478" t="s">
        <v>2451</v>
      </c>
      <c r="E13" s="479" t="s">
        <v>1858</v>
      </c>
      <c r="F13" s="480">
        <v>33679</v>
      </c>
      <c r="G13" s="481">
        <v>22</v>
      </c>
      <c r="I13" s="475">
        <v>6</v>
      </c>
      <c r="J13" s="482" t="s">
        <v>479</v>
      </c>
      <c r="K13" s="483" t="s">
        <v>2406</v>
      </c>
      <c r="L13" s="477" t="s">
        <v>2405</v>
      </c>
      <c r="M13" s="484" t="s">
        <v>2404</v>
      </c>
      <c r="N13" s="484" t="s">
        <v>1806</v>
      </c>
      <c r="O13" s="480">
        <v>40082</v>
      </c>
      <c r="P13" s="485">
        <v>5</v>
      </c>
      <c r="T13" s="192">
        <v>21574</v>
      </c>
      <c r="U13" s="190">
        <v>88</v>
      </c>
    </row>
    <row r="14" spans="1:21" s="18" customFormat="1" ht="61.5" customHeight="1">
      <c r="A14" s="475">
        <v>7</v>
      </c>
      <c r="B14" s="476" t="s">
        <v>2465</v>
      </c>
      <c r="C14" s="477" t="s">
        <v>2039</v>
      </c>
      <c r="D14" s="478" t="s">
        <v>2464</v>
      </c>
      <c r="E14" s="479" t="s">
        <v>2029</v>
      </c>
      <c r="F14" s="480">
        <v>33715</v>
      </c>
      <c r="G14" s="481">
        <v>21</v>
      </c>
      <c r="I14" s="475" t="s">
        <v>16</v>
      </c>
      <c r="J14" s="482"/>
      <c r="K14" s="483"/>
      <c r="L14" s="477"/>
      <c r="M14" s="484"/>
      <c r="N14" s="484"/>
      <c r="O14" s="480"/>
      <c r="P14" s="485"/>
      <c r="T14" s="192">
        <v>21664</v>
      </c>
      <c r="U14" s="190">
        <v>85</v>
      </c>
    </row>
    <row r="15" spans="1:21" s="18" customFormat="1" ht="61.5" customHeight="1">
      <c r="A15" s="475">
        <v>8</v>
      </c>
      <c r="B15" s="476" t="s">
        <v>2421</v>
      </c>
      <c r="C15" s="477" t="s">
        <v>2420</v>
      </c>
      <c r="D15" s="478" t="s">
        <v>2419</v>
      </c>
      <c r="E15" s="479" t="s">
        <v>1849</v>
      </c>
      <c r="F15" s="480">
        <v>33725</v>
      </c>
      <c r="G15" s="481">
        <v>20</v>
      </c>
      <c r="I15" s="475" t="s">
        <v>11</v>
      </c>
      <c r="J15" s="482" t="s">
        <v>87</v>
      </c>
      <c r="K15" s="483" t="s">
        <v>86</v>
      </c>
      <c r="L15" s="477" t="s">
        <v>12</v>
      </c>
      <c r="M15" s="484" t="s">
        <v>13</v>
      </c>
      <c r="N15" s="484" t="s">
        <v>505</v>
      </c>
      <c r="O15" s="480" t="s">
        <v>14</v>
      </c>
      <c r="P15" s="485" t="s">
        <v>27</v>
      </c>
      <c r="T15" s="192">
        <v>21694</v>
      </c>
      <c r="U15" s="190">
        <v>84</v>
      </c>
    </row>
    <row r="16" spans="1:21" s="18" customFormat="1" ht="61.5" customHeight="1">
      <c r="A16" s="475">
        <v>9</v>
      </c>
      <c r="B16" s="476" t="s">
        <v>2456</v>
      </c>
      <c r="C16" s="477" t="s">
        <v>2455</v>
      </c>
      <c r="D16" s="478" t="s">
        <v>2454</v>
      </c>
      <c r="E16" s="479" t="s">
        <v>1986</v>
      </c>
      <c r="F16" s="480">
        <v>33792</v>
      </c>
      <c r="G16" s="481">
        <v>19</v>
      </c>
      <c r="I16" s="475">
        <v>1</v>
      </c>
      <c r="J16" s="482" t="s">
        <v>482</v>
      </c>
      <c r="K16" s="483" t="s">
        <v>1705</v>
      </c>
      <c r="L16" s="477" t="s">
        <v>1705</v>
      </c>
      <c r="M16" s="484" t="s">
        <v>1705</v>
      </c>
      <c r="N16" s="484" t="s">
        <v>1705</v>
      </c>
      <c r="O16" s="480"/>
      <c r="P16" s="485"/>
      <c r="T16" s="192">
        <v>21724</v>
      </c>
      <c r="U16" s="190">
        <v>83</v>
      </c>
    </row>
    <row r="17" spans="1:21" s="18" customFormat="1" ht="61.5" customHeight="1">
      <c r="A17" s="475">
        <v>10</v>
      </c>
      <c r="B17" s="476" t="s">
        <v>2428</v>
      </c>
      <c r="C17" s="477" t="s">
        <v>2427</v>
      </c>
      <c r="D17" s="478" t="s">
        <v>2426</v>
      </c>
      <c r="E17" s="479" t="s">
        <v>1795</v>
      </c>
      <c r="F17" s="480">
        <v>33837</v>
      </c>
      <c r="G17" s="481">
        <v>18</v>
      </c>
      <c r="I17" s="475">
        <v>2</v>
      </c>
      <c r="J17" s="482" t="s">
        <v>483</v>
      </c>
      <c r="K17" s="483" t="s">
        <v>1707</v>
      </c>
      <c r="L17" s="477" t="s">
        <v>2459</v>
      </c>
      <c r="M17" s="484" t="s">
        <v>2334</v>
      </c>
      <c r="N17" s="484" t="s">
        <v>1700</v>
      </c>
      <c r="O17" s="480" t="s">
        <v>2255</v>
      </c>
      <c r="P17" s="485"/>
      <c r="T17" s="192">
        <v>21754</v>
      </c>
      <c r="U17" s="190">
        <v>82</v>
      </c>
    </row>
    <row r="18" spans="1:21" s="18" customFormat="1" ht="61.5" customHeight="1">
      <c r="A18" s="475">
        <v>11</v>
      </c>
      <c r="B18" s="476" t="s">
        <v>2414</v>
      </c>
      <c r="C18" s="477" t="s">
        <v>2413</v>
      </c>
      <c r="D18" s="478" t="s">
        <v>2412</v>
      </c>
      <c r="E18" s="479" t="s">
        <v>1665</v>
      </c>
      <c r="F18" s="480">
        <v>33968</v>
      </c>
      <c r="G18" s="481">
        <v>17</v>
      </c>
      <c r="I18" s="475">
        <v>3</v>
      </c>
      <c r="J18" s="482" t="s">
        <v>484</v>
      </c>
      <c r="K18" s="483" t="s">
        <v>2463</v>
      </c>
      <c r="L18" s="477" t="s">
        <v>2460</v>
      </c>
      <c r="M18" s="484" t="s">
        <v>2462</v>
      </c>
      <c r="N18" s="484" t="s">
        <v>1874</v>
      </c>
      <c r="O18" s="480">
        <v>34839</v>
      </c>
      <c r="P18" s="485">
        <v>3</v>
      </c>
      <c r="T18" s="192">
        <v>21794</v>
      </c>
      <c r="U18" s="190">
        <v>81</v>
      </c>
    </row>
    <row r="19" spans="1:21" s="18" customFormat="1" ht="61.5" customHeight="1">
      <c r="A19" s="475">
        <v>12</v>
      </c>
      <c r="B19" s="476" t="s">
        <v>2458</v>
      </c>
      <c r="C19" s="477" t="s">
        <v>2241</v>
      </c>
      <c r="D19" s="478" t="s">
        <v>2457</v>
      </c>
      <c r="E19" s="479" t="s">
        <v>1772</v>
      </c>
      <c r="F19" s="480">
        <v>34035</v>
      </c>
      <c r="G19" s="481">
        <v>16</v>
      </c>
      <c r="I19" s="475">
        <v>4</v>
      </c>
      <c r="J19" s="482" t="s">
        <v>485</v>
      </c>
      <c r="K19" s="483" t="s">
        <v>2403</v>
      </c>
      <c r="L19" s="477" t="s">
        <v>1717</v>
      </c>
      <c r="M19" s="484" t="s">
        <v>2402</v>
      </c>
      <c r="N19" s="484" t="s">
        <v>1709</v>
      </c>
      <c r="O19" s="480">
        <v>34710</v>
      </c>
      <c r="P19" s="485">
        <v>2</v>
      </c>
      <c r="T19" s="192">
        <v>21824</v>
      </c>
      <c r="U19" s="190">
        <v>80</v>
      </c>
    </row>
    <row r="20" spans="1:21" s="18" customFormat="1" ht="61.5" customHeight="1">
      <c r="A20" s="475">
        <v>13</v>
      </c>
      <c r="B20" s="476" t="s">
        <v>2431</v>
      </c>
      <c r="C20" s="477" t="s">
        <v>2430</v>
      </c>
      <c r="D20" s="478" t="s">
        <v>2429</v>
      </c>
      <c r="E20" s="479" t="s">
        <v>1816</v>
      </c>
      <c r="F20" s="480">
        <v>34036</v>
      </c>
      <c r="G20" s="481">
        <v>15</v>
      </c>
      <c r="I20" s="475">
        <v>5</v>
      </c>
      <c r="J20" s="482" t="s">
        <v>486</v>
      </c>
      <c r="K20" s="483" t="s">
        <v>2410</v>
      </c>
      <c r="L20" s="477" t="s">
        <v>2411</v>
      </c>
      <c r="M20" s="484" t="s">
        <v>2409</v>
      </c>
      <c r="N20" s="484" t="s">
        <v>1903</v>
      </c>
      <c r="O20" s="480">
        <v>34065</v>
      </c>
      <c r="P20" s="485">
        <v>1</v>
      </c>
      <c r="T20" s="192">
        <v>21854</v>
      </c>
      <c r="U20" s="190">
        <v>79</v>
      </c>
    </row>
    <row r="21" spans="1:21" s="18" customFormat="1" ht="61.5" customHeight="1">
      <c r="A21" s="475">
        <v>14</v>
      </c>
      <c r="B21" s="476" t="s">
        <v>2410</v>
      </c>
      <c r="C21" s="477" t="s">
        <v>2411</v>
      </c>
      <c r="D21" s="478" t="s">
        <v>2409</v>
      </c>
      <c r="E21" s="479" t="s">
        <v>1903</v>
      </c>
      <c r="F21" s="480">
        <v>34065</v>
      </c>
      <c r="G21" s="481">
        <v>14</v>
      </c>
      <c r="I21" s="475">
        <v>6</v>
      </c>
      <c r="J21" s="482" t="s">
        <v>487</v>
      </c>
      <c r="K21" s="483" t="s">
        <v>2434</v>
      </c>
      <c r="L21" s="477" t="s">
        <v>2432</v>
      </c>
      <c r="M21" s="484" t="s">
        <v>2433</v>
      </c>
      <c r="N21" s="484" t="s">
        <v>1973</v>
      </c>
      <c r="O21" s="480">
        <v>35404</v>
      </c>
      <c r="P21" s="485">
        <v>4</v>
      </c>
      <c r="T21" s="192">
        <v>21894</v>
      </c>
      <c r="U21" s="190">
        <v>78</v>
      </c>
    </row>
    <row r="22" spans="1:21" s="18" customFormat="1" ht="61.5" customHeight="1">
      <c r="A22" s="475">
        <v>15</v>
      </c>
      <c r="B22" s="476" t="s">
        <v>2450</v>
      </c>
      <c r="C22" s="477" t="s">
        <v>2052</v>
      </c>
      <c r="D22" s="478" t="s">
        <v>2449</v>
      </c>
      <c r="E22" s="479" t="s">
        <v>2040</v>
      </c>
      <c r="F22" s="480">
        <v>34155</v>
      </c>
      <c r="G22" s="481">
        <v>13</v>
      </c>
      <c r="I22" s="475" t="s">
        <v>17</v>
      </c>
      <c r="J22" s="482"/>
      <c r="K22" s="483"/>
      <c r="L22" s="477"/>
      <c r="M22" s="484"/>
      <c r="N22" s="484"/>
      <c r="O22" s="480"/>
      <c r="P22" s="485"/>
      <c r="T22" s="192">
        <v>21364</v>
      </c>
      <c r="U22" s="190">
        <v>95</v>
      </c>
    </row>
    <row r="23" spans="1:21" s="18" customFormat="1" ht="61.5" customHeight="1">
      <c r="A23" s="475">
        <v>16</v>
      </c>
      <c r="B23" s="476" t="s">
        <v>2443</v>
      </c>
      <c r="C23" s="477" t="s">
        <v>2442</v>
      </c>
      <c r="D23" s="478" t="s">
        <v>2441</v>
      </c>
      <c r="E23" s="479" t="s">
        <v>1744</v>
      </c>
      <c r="F23" s="480">
        <v>34182</v>
      </c>
      <c r="G23" s="481">
        <v>12</v>
      </c>
      <c r="I23" s="475" t="s">
        <v>11</v>
      </c>
      <c r="J23" s="482" t="s">
        <v>87</v>
      </c>
      <c r="K23" s="483" t="s">
        <v>86</v>
      </c>
      <c r="L23" s="477" t="s">
        <v>12</v>
      </c>
      <c r="M23" s="484" t="s">
        <v>13</v>
      </c>
      <c r="N23" s="484" t="s">
        <v>505</v>
      </c>
      <c r="O23" s="480" t="s">
        <v>14</v>
      </c>
      <c r="P23" s="485" t="s">
        <v>27</v>
      </c>
      <c r="T23" s="192">
        <v>21394</v>
      </c>
      <c r="U23" s="190">
        <v>94</v>
      </c>
    </row>
    <row r="24" spans="1:21" s="18" customFormat="1" ht="61.5" customHeight="1">
      <c r="A24" s="475">
        <v>17</v>
      </c>
      <c r="B24" s="476" t="s">
        <v>2436</v>
      </c>
      <c r="C24" s="477" t="s">
        <v>1937</v>
      </c>
      <c r="D24" s="478" t="s">
        <v>2435</v>
      </c>
      <c r="E24" s="479" t="s">
        <v>1918</v>
      </c>
      <c r="F24" s="480">
        <v>34318</v>
      </c>
      <c r="G24" s="481">
        <v>11</v>
      </c>
      <c r="I24" s="475">
        <v>1</v>
      </c>
      <c r="J24" s="482" t="s">
        <v>1234</v>
      </c>
      <c r="K24" s="483" t="s">
        <v>2436</v>
      </c>
      <c r="L24" s="477" t="s">
        <v>1937</v>
      </c>
      <c r="M24" s="484" t="s">
        <v>2435</v>
      </c>
      <c r="N24" s="484" t="s">
        <v>1918</v>
      </c>
      <c r="O24" s="480">
        <v>34318</v>
      </c>
      <c r="P24" s="485">
        <v>4</v>
      </c>
      <c r="T24" s="192">
        <v>21424</v>
      </c>
      <c r="U24" s="190">
        <v>93</v>
      </c>
    </row>
    <row r="25" spans="1:21" s="18" customFormat="1" ht="61.5" customHeight="1">
      <c r="A25" s="475">
        <v>18</v>
      </c>
      <c r="B25" s="476" t="s">
        <v>2438</v>
      </c>
      <c r="C25" s="477" t="s">
        <v>1845</v>
      </c>
      <c r="D25" s="478" t="s">
        <v>2437</v>
      </c>
      <c r="E25" s="479" t="s">
        <v>1832</v>
      </c>
      <c r="F25" s="480">
        <v>34647</v>
      </c>
      <c r="G25" s="481">
        <v>10</v>
      </c>
      <c r="I25" s="475">
        <v>2</v>
      </c>
      <c r="J25" s="482" t="s">
        <v>1235</v>
      </c>
      <c r="K25" s="483" t="s">
        <v>2456</v>
      </c>
      <c r="L25" s="477" t="s">
        <v>2455</v>
      </c>
      <c r="M25" s="484" t="s">
        <v>2454</v>
      </c>
      <c r="N25" s="484" t="s">
        <v>1986</v>
      </c>
      <c r="O25" s="480">
        <v>33792</v>
      </c>
      <c r="P25" s="485">
        <v>1</v>
      </c>
      <c r="T25" s="192">
        <v>21454</v>
      </c>
      <c r="U25" s="190">
        <v>92</v>
      </c>
    </row>
    <row r="26" spans="1:21" s="18" customFormat="1" ht="61.5" customHeight="1">
      <c r="A26" s="475">
        <v>19</v>
      </c>
      <c r="B26" s="476" t="s">
        <v>2403</v>
      </c>
      <c r="C26" s="477" t="s">
        <v>1717</v>
      </c>
      <c r="D26" s="478" t="s">
        <v>2402</v>
      </c>
      <c r="E26" s="479" t="s">
        <v>1709</v>
      </c>
      <c r="F26" s="480">
        <v>34710</v>
      </c>
      <c r="G26" s="481">
        <v>9</v>
      </c>
      <c r="I26" s="475">
        <v>3</v>
      </c>
      <c r="J26" s="482" t="s">
        <v>1236</v>
      </c>
      <c r="K26" s="483" t="s">
        <v>2414</v>
      </c>
      <c r="L26" s="477" t="s">
        <v>2413</v>
      </c>
      <c r="M26" s="484" t="s">
        <v>2412</v>
      </c>
      <c r="N26" s="484" t="s">
        <v>1665</v>
      </c>
      <c r="O26" s="480">
        <v>33968</v>
      </c>
      <c r="P26" s="485">
        <v>2</v>
      </c>
      <c r="T26" s="192">
        <v>21484</v>
      </c>
      <c r="U26" s="190">
        <v>91</v>
      </c>
    </row>
    <row r="27" spans="1:21" s="18" customFormat="1" ht="61.5" customHeight="1">
      <c r="A27" s="475">
        <v>20</v>
      </c>
      <c r="B27" s="476" t="s">
        <v>2423</v>
      </c>
      <c r="C27" s="477" t="s">
        <v>1971</v>
      </c>
      <c r="D27" s="478" t="s">
        <v>2422</v>
      </c>
      <c r="E27" s="479" t="s">
        <v>1962</v>
      </c>
      <c r="F27" s="480">
        <v>34767</v>
      </c>
      <c r="G27" s="481">
        <v>8</v>
      </c>
      <c r="I27" s="475">
        <v>4</v>
      </c>
      <c r="J27" s="482" t="s">
        <v>1237</v>
      </c>
      <c r="K27" s="483" t="s">
        <v>2438</v>
      </c>
      <c r="L27" s="477" t="s">
        <v>1845</v>
      </c>
      <c r="M27" s="484" t="s">
        <v>2437</v>
      </c>
      <c r="N27" s="484" t="s">
        <v>1832</v>
      </c>
      <c r="O27" s="480">
        <v>34647</v>
      </c>
      <c r="P27" s="485">
        <v>5</v>
      </c>
      <c r="T27" s="192">
        <v>21514</v>
      </c>
      <c r="U27" s="190">
        <v>90</v>
      </c>
    </row>
    <row r="28" spans="1:21" s="18" customFormat="1" ht="61.5" customHeight="1">
      <c r="A28" s="475">
        <v>21</v>
      </c>
      <c r="B28" s="476" t="s">
        <v>2463</v>
      </c>
      <c r="C28" s="477" t="s">
        <v>2460</v>
      </c>
      <c r="D28" s="478" t="s">
        <v>2462</v>
      </c>
      <c r="E28" s="479" t="s">
        <v>1874</v>
      </c>
      <c r="F28" s="480">
        <v>34839</v>
      </c>
      <c r="G28" s="481">
        <v>7</v>
      </c>
      <c r="I28" s="475">
        <v>5</v>
      </c>
      <c r="J28" s="482" t="s">
        <v>1238</v>
      </c>
      <c r="K28" s="483" t="s">
        <v>2450</v>
      </c>
      <c r="L28" s="477" t="s">
        <v>2052</v>
      </c>
      <c r="M28" s="484" t="s">
        <v>2449</v>
      </c>
      <c r="N28" s="484" t="s">
        <v>2040</v>
      </c>
      <c r="O28" s="480">
        <v>34155</v>
      </c>
      <c r="P28" s="485">
        <v>3</v>
      </c>
      <c r="T28" s="192">
        <v>21544</v>
      </c>
      <c r="U28" s="190">
        <v>89</v>
      </c>
    </row>
    <row r="29" spans="1:21" s="18" customFormat="1" ht="61.5" customHeight="1">
      <c r="A29" s="475">
        <v>22</v>
      </c>
      <c r="B29" s="476" t="s">
        <v>2416</v>
      </c>
      <c r="C29" s="477" t="s">
        <v>2241</v>
      </c>
      <c r="D29" s="478" t="s">
        <v>2415</v>
      </c>
      <c r="E29" s="479" t="s">
        <v>1784</v>
      </c>
      <c r="F29" s="480">
        <v>34981</v>
      </c>
      <c r="G29" s="481">
        <v>6</v>
      </c>
      <c r="I29" s="475">
        <v>6</v>
      </c>
      <c r="J29" s="482" t="s">
        <v>1239</v>
      </c>
      <c r="K29" s="483" t="s">
        <v>2440</v>
      </c>
      <c r="L29" s="477" t="s">
        <v>1768</v>
      </c>
      <c r="M29" s="484" t="s">
        <v>2439</v>
      </c>
      <c r="N29" s="484" t="s">
        <v>1756</v>
      </c>
      <c r="O29" s="480">
        <v>35138</v>
      </c>
      <c r="P29" s="485">
        <v>6</v>
      </c>
      <c r="T29" s="192">
        <v>21574</v>
      </c>
      <c r="U29" s="190">
        <v>88</v>
      </c>
    </row>
    <row r="30" spans="1:21" s="18" customFormat="1" ht="61.5" customHeight="1">
      <c r="A30" s="475">
        <v>23</v>
      </c>
      <c r="B30" s="476" t="s">
        <v>2303</v>
      </c>
      <c r="C30" s="477" t="s">
        <v>2305</v>
      </c>
      <c r="D30" s="478" t="s">
        <v>2304</v>
      </c>
      <c r="E30" s="479" t="s">
        <v>1732</v>
      </c>
      <c r="F30" s="480">
        <v>35104</v>
      </c>
      <c r="G30" s="481">
        <v>5</v>
      </c>
      <c r="I30" s="475" t="s">
        <v>512</v>
      </c>
      <c r="J30" s="482"/>
      <c r="K30" s="483"/>
      <c r="L30" s="477"/>
      <c r="M30" s="484"/>
      <c r="N30" s="484"/>
      <c r="O30" s="480"/>
      <c r="P30" s="485"/>
      <c r="T30" s="192">
        <v>21664</v>
      </c>
      <c r="U30" s="190">
        <v>85</v>
      </c>
    </row>
    <row r="31" spans="1:21" s="18" customFormat="1" ht="61.5" customHeight="1">
      <c r="A31" s="475">
        <v>24</v>
      </c>
      <c r="B31" s="476" t="s">
        <v>2440</v>
      </c>
      <c r="C31" s="477" t="s">
        <v>1768</v>
      </c>
      <c r="D31" s="478" t="s">
        <v>2439</v>
      </c>
      <c r="E31" s="479" t="s">
        <v>1756</v>
      </c>
      <c r="F31" s="480">
        <v>35138</v>
      </c>
      <c r="G31" s="481">
        <v>4</v>
      </c>
      <c r="I31" s="475" t="s">
        <v>11</v>
      </c>
      <c r="J31" s="482" t="s">
        <v>87</v>
      </c>
      <c r="K31" s="483" t="s">
        <v>86</v>
      </c>
      <c r="L31" s="477" t="s">
        <v>12</v>
      </c>
      <c r="M31" s="484" t="s">
        <v>13</v>
      </c>
      <c r="N31" s="484" t="s">
        <v>505</v>
      </c>
      <c r="O31" s="480" t="s">
        <v>14</v>
      </c>
      <c r="P31" s="485" t="s">
        <v>27</v>
      </c>
      <c r="T31" s="192">
        <v>21694</v>
      </c>
      <c r="U31" s="190">
        <v>84</v>
      </c>
    </row>
    <row r="32" spans="1:21" s="18" customFormat="1" ht="61.5" customHeight="1">
      <c r="A32" s="475">
        <v>25</v>
      </c>
      <c r="B32" s="476" t="s">
        <v>2434</v>
      </c>
      <c r="C32" s="477" t="s">
        <v>2432</v>
      </c>
      <c r="D32" s="478" t="s">
        <v>2433</v>
      </c>
      <c r="E32" s="479" t="s">
        <v>1973</v>
      </c>
      <c r="F32" s="480">
        <v>35404</v>
      </c>
      <c r="G32" s="481">
        <v>3</v>
      </c>
      <c r="I32" s="475">
        <v>1</v>
      </c>
      <c r="J32" s="482" t="s">
        <v>1242</v>
      </c>
      <c r="K32" s="483" t="s">
        <v>2303</v>
      </c>
      <c r="L32" s="477" t="s">
        <v>2305</v>
      </c>
      <c r="M32" s="484" t="s">
        <v>2304</v>
      </c>
      <c r="N32" s="484" t="s">
        <v>1732</v>
      </c>
      <c r="O32" s="480">
        <v>35104</v>
      </c>
      <c r="P32" s="485">
        <v>6</v>
      </c>
      <c r="T32" s="192">
        <v>21724</v>
      </c>
      <c r="U32" s="190">
        <v>83</v>
      </c>
    </row>
    <row r="33" spans="1:21" s="18" customFormat="1" ht="61.5" customHeight="1">
      <c r="A33" s="475">
        <v>26</v>
      </c>
      <c r="B33" s="476" t="s">
        <v>2406</v>
      </c>
      <c r="C33" s="477" t="s">
        <v>2405</v>
      </c>
      <c r="D33" s="478" t="s">
        <v>2404</v>
      </c>
      <c r="E33" s="479" t="s">
        <v>1806</v>
      </c>
      <c r="F33" s="480">
        <v>40082</v>
      </c>
      <c r="G33" s="481">
        <v>2</v>
      </c>
      <c r="I33" s="475">
        <v>2</v>
      </c>
      <c r="J33" s="482" t="s">
        <v>1243</v>
      </c>
      <c r="K33" s="483" t="s">
        <v>2448</v>
      </c>
      <c r="L33" s="477" t="s">
        <v>1901</v>
      </c>
      <c r="M33" s="484" t="s">
        <v>2447</v>
      </c>
      <c r="N33" s="484" t="s">
        <v>1887</v>
      </c>
      <c r="O33" s="480">
        <v>33510</v>
      </c>
      <c r="P33" s="485">
        <v>2</v>
      </c>
      <c r="T33" s="192">
        <v>21754</v>
      </c>
      <c r="U33" s="190">
        <v>82</v>
      </c>
    </row>
    <row r="34" spans="1:21" s="18" customFormat="1" ht="61.5" customHeight="1">
      <c r="A34" s="475" t="s">
        <v>2241</v>
      </c>
      <c r="B34" s="476" t="s">
        <v>1707</v>
      </c>
      <c r="C34" s="477" t="s">
        <v>2459</v>
      </c>
      <c r="D34" s="478" t="s">
        <v>2334</v>
      </c>
      <c r="E34" s="479" t="s">
        <v>1700</v>
      </c>
      <c r="F34" s="480" t="s">
        <v>2255</v>
      </c>
      <c r="G34" s="481"/>
      <c r="I34" s="475">
        <v>3</v>
      </c>
      <c r="J34" s="482" t="s">
        <v>1244</v>
      </c>
      <c r="K34" s="483" t="s">
        <v>2418</v>
      </c>
      <c r="L34" s="477" t="s">
        <v>1659</v>
      </c>
      <c r="M34" s="484" t="s">
        <v>2417</v>
      </c>
      <c r="N34" s="484" t="s">
        <v>1648</v>
      </c>
      <c r="O34" s="480">
        <v>31654</v>
      </c>
      <c r="P34" s="485">
        <v>1</v>
      </c>
      <c r="T34" s="192">
        <v>21794</v>
      </c>
      <c r="U34" s="190">
        <v>81</v>
      </c>
    </row>
    <row r="35" spans="1:21" s="18" customFormat="1" ht="61.5" customHeight="1">
      <c r="A35" s="475">
        <v>28</v>
      </c>
      <c r="B35" s="476"/>
      <c r="C35" s="477"/>
      <c r="D35" s="478"/>
      <c r="E35" s="479"/>
      <c r="F35" s="480"/>
      <c r="G35" s="481"/>
      <c r="I35" s="475">
        <v>4</v>
      </c>
      <c r="J35" s="482" t="s">
        <v>1245</v>
      </c>
      <c r="K35" s="483" t="s">
        <v>2431</v>
      </c>
      <c r="L35" s="477" t="s">
        <v>2430</v>
      </c>
      <c r="M35" s="484" t="s">
        <v>2429</v>
      </c>
      <c r="N35" s="484" t="s">
        <v>1816</v>
      </c>
      <c r="O35" s="480">
        <v>34036</v>
      </c>
      <c r="P35" s="485">
        <v>4</v>
      </c>
      <c r="T35" s="192">
        <v>21824</v>
      </c>
      <c r="U35" s="190">
        <v>80</v>
      </c>
    </row>
    <row r="36" spans="1:21" s="18" customFormat="1" ht="61.5" customHeight="1">
      <c r="A36" s="475">
        <v>29</v>
      </c>
      <c r="B36" s="476"/>
      <c r="C36" s="477"/>
      <c r="D36" s="478"/>
      <c r="E36" s="479"/>
      <c r="F36" s="480"/>
      <c r="G36" s="481"/>
      <c r="I36" s="475">
        <v>5</v>
      </c>
      <c r="J36" s="482" t="s">
        <v>1246</v>
      </c>
      <c r="K36" s="483" t="s">
        <v>2428</v>
      </c>
      <c r="L36" s="477" t="s">
        <v>2427</v>
      </c>
      <c r="M36" s="484" t="s">
        <v>2426</v>
      </c>
      <c r="N36" s="484" t="s">
        <v>1795</v>
      </c>
      <c r="O36" s="480">
        <v>33837</v>
      </c>
      <c r="P36" s="485">
        <v>3</v>
      </c>
      <c r="T36" s="192">
        <v>21854</v>
      </c>
      <c r="U36" s="190">
        <v>79</v>
      </c>
    </row>
    <row r="37" spans="1:21" s="18" customFormat="1" ht="61.5" customHeight="1">
      <c r="A37" s="475">
        <v>30</v>
      </c>
      <c r="B37" s="476"/>
      <c r="C37" s="477"/>
      <c r="D37" s="478"/>
      <c r="E37" s="479"/>
      <c r="F37" s="480"/>
      <c r="G37" s="481"/>
      <c r="I37" s="475">
        <v>6</v>
      </c>
      <c r="J37" s="482" t="s">
        <v>1247</v>
      </c>
      <c r="K37" s="483" t="s">
        <v>2443</v>
      </c>
      <c r="L37" s="477" t="s">
        <v>2442</v>
      </c>
      <c r="M37" s="484" t="s">
        <v>2441</v>
      </c>
      <c r="N37" s="484" t="s">
        <v>1744</v>
      </c>
      <c r="O37" s="480">
        <v>34182</v>
      </c>
      <c r="P37" s="485">
        <v>5</v>
      </c>
      <c r="T37" s="192">
        <v>21894</v>
      </c>
      <c r="U37" s="190">
        <v>78</v>
      </c>
    </row>
    <row r="38" spans="1:21" s="18" customFormat="1">
      <c r="A38" s="475">
        <v>23</v>
      </c>
      <c r="B38" s="476"/>
      <c r="C38" s="477"/>
      <c r="D38" s="478"/>
      <c r="E38" s="479"/>
      <c r="F38" s="480"/>
      <c r="G38" s="481"/>
      <c r="I38" s="520" t="s">
        <v>979</v>
      </c>
      <c r="J38" s="521"/>
      <c r="K38" s="521"/>
      <c r="L38" s="521"/>
      <c r="M38" s="521"/>
      <c r="N38" s="521"/>
      <c r="O38" s="522"/>
      <c r="P38" s="523"/>
      <c r="T38" s="192">
        <v>21664</v>
      </c>
      <c r="U38" s="190">
        <v>85</v>
      </c>
    </row>
    <row r="39" spans="1:21" s="18" customFormat="1" ht="36.75" customHeight="1">
      <c r="A39" s="475">
        <v>24</v>
      </c>
      <c r="B39" s="476"/>
      <c r="C39" s="477"/>
      <c r="D39" s="478"/>
      <c r="E39" s="479"/>
      <c r="F39" s="480"/>
      <c r="G39" s="481"/>
      <c r="I39" s="32" t="s">
        <v>11</v>
      </c>
      <c r="J39" s="32" t="s">
        <v>87</v>
      </c>
      <c r="K39" s="32" t="s">
        <v>86</v>
      </c>
      <c r="L39" s="33" t="s">
        <v>12</v>
      </c>
      <c r="M39" s="34" t="s">
        <v>13</v>
      </c>
      <c r="N39" s="34" t="s">
        <v>505</v>
      </c>
      <c r="O39" s="488" t="s">
        <v>14</v>
      </c>
      <c r="P39" s="32" t="s">
        <v>27</v>
      </c>
      <c r="T39" s="192">
        <v>21694</v>
      </c>
      <c r="U39" s="190">
        <v>84</v>
      </c>
    </row>
    <row r="40" spans="1:21" s="18" customFormat="1" ht="21" customHeight="1">
      <c r="A40" s="475">
        <v>25</v>
      </c>
      <c r="B40" s="476"/>
      <c r="C40" s="477"/>
      <c r="D40" s="478"/>
      <c r="E40" s="479"/>
      <c r="F40" s="480"/>
      <c r="G40" s="481"/>
      <c r="I40" s="475">
        <v>1</v>
      </c>
      <c r="J40" s="482" t="s">
        <v>2272</v>
      </c>
      <c r="K40" s="483" t="s">
        <v>1705</v>
      </c>
      <c r="L40" s="477" t="s">
        <v>1705</v>
      </c>
      <c r="M40" s="484" t="s">
        <v>1705</v>
      </c>
      <c r="N40" s="484" t="s">
        <v>1705</v>
      </c>
      <c r="O40" s="480"/>
      <c r="P40" s="485"/>
      <c r="T40" s="192">
        <v>21724</v>
      </c>
      <c r="U40" s="190">
        <v>83</v>
      </c>
    </row>
    <row r="41" spans="1:21" s="18" customFormat="1" ht="61.5" customHeight="1">
      <c r="A41" s="475">
        <v>26</v>
      </c>
      <c r="B41" s="476"/>
      <c r="C41" s="477"/>
      <c r="D41" s="478"/>
      <c r="E41" s="479"/>
      <c r="F41" s="480"/>
      <c r="G41" s="481"/>
      <c r="I41" s="475">
        <v>2</v>
      </c>
      <c r="J41" s="482" t="s">
        <v>2273</v>
      </c>
      <c r="K41" s="483" t="s">
        <v>2458</v>
      </c>
      <c r="L41" s="477" t="s">
        <v>2241</v>
      </c>
      <c r="M41" s="484" t="s">
        <v>2457</v>
      </c>
      <c r="N41" s="484" t="s">
        <v>1772</v>
      </c>
      <c r="O41" s="480">
        <v>34035</v>
      </c>
      <c r="P41" s="485">
        <v>5</v>
      </c>
      <c r="T41" s="192">
        <v>21754</v>
      </c>
      <c r="U41" s="190">
        <v>82</v>
      </c>
    </row>
    <row r="42" spans="1:21" s="18" customFormat="1" ht="61.5" customHeight="1">
      <c r="A42" s="475">
        <v>27</v>
      </c>
      <c r="B42" s="476"/>
      <c r="C42" s="477"/>
      <c r="D42" s="478"/>
      <c r="E42" s="479"/>
      <c r="F42" s="480"/>
      <c r="G42" s="481"/>
      <c r="I42" s="475">
        <v>3</v>
      </c>
      <c r="J42" s="482" t="s">
        <v>2274</v>
      </c>
      <c r="K42" s="483" t="s">
        <v>2468</v>
      </c>
      <c r="L42" s="477" t="s">
        <v>2461</v>
      </c>
      <c r="M42" s="484" t="s">
        <v>2467</v>
      </c>
      <c r="N42" s="484" t="s">
        <v>1999</v>
      </c>
      <c r="O42" s="480">
        <v>33360</v>
      </c>
      <c r="P42" s="485">
        <v>3</v>
      </c>
      <c r="T42" s="192">
        <v>21794</v>
      </c>
      <c r="U42" s="190">
        <v>81</v>
      </c>
    </row>
    <row r="43" spans="1:21" s="18" customFormat="1" ht="61.5" customHeight="1">
      <c r="A43" s="475">
        <v>28</v>
      </c>
      <c r="B43" s="476"/>
      <c r="C43" s="477"/>
      <c r="D43" s="478"/>
      <c r="E43" s="479"/>
      <c r="F43" s="480"/>
      <c r="G43" s="481"/>
      <c r="I43" s="475">
        <v>4</v>
      </c>
      <c r="J43" s="482" t="s">
        <v>2275</v>
      </c>
      <c r="K43" s="483" t="s">
        <v>2446</v>
      </c>
      <c r="L43" s="477" t="s">
        <v>2445</v>
      </c>
      <c r="M43" s="484" t="s">
        <v>2444</v>
      </c>
      <c r="N43" s="484" t="s">
        <v>1719</v>
      </c>
      <c r="O43" s="480">
        <v>32591</v>
      </c>
      <c r="P43" s="485">
        <v>1</v>
      </c>
      <c r="T43" s="192">
        <v>21824</v>
      </c>
      <c r="U43" s="190">
        <v>80</v>
      </c>
    </row>
    <row r="44" spans="1:21" s="18" customFormat="1" ht="61.5" customHeight="1">
      <c r="A44" s="475">
        <v>29</v>
      </c>
      <c r="B44" s="476"/>
      <c r="C44" s="477"/>
      <c r="D44" s="478"/>
      <c r="E44" s="479"/>
      <c r="F44" s="480"/>
      <c r="G44" s="481"/>
      <c r="I44" s="475">
        <v>5</v>
      </c>
      <c r="J44" s="482" t="s">
        <v>2276</v>
      </c>
      <c r="K44" s="483" t="s">
        <v>2408</v>
      </c>
      <c r="L44" s="477" t="s">
        <v>1690</v>
      </c>
      <c r="M44" s="484" t="s">
        <v>2407</v>
      </c>
      <c r="N44" s="484" t="s">
        <v>1677</v>
      </c>
      <c r="O44" s="480">
        <v>32756</v>
      </c>
      <c r="P44" s="485">
        <v>2</v>
      </c>
      <c r="T44" s="192">
        <v>21854</v>
      </c>
      <c r="U44" s="190">
        <v>79</v>
      </c>
    </row>
    <row r="45" spans="1:21" s="18" customFormat="1" ht="61.5" customHeight="1">
      <c r="A45" s="475">
        <v>30</v>
      </c>
      <c r="B45" s="476"/>
      <c r="C45" s="477"/>
      <c r="D45" s="478"/>
      <c r="E45" s="479"/>
      <c r="F45" s="480"/>
      <c r="G45" s="481"/>
      <c r="I45" s="475">
        <v>6</v>
      </c>
      <c r="J45" s="482" t="s">
        <v>2277</v>
      </c>
      <c r="K45" s="483" t="s">
        <v>2453</v>
      </c>
      <c r="L45" s="477" t="s">
        <v>2452</v>
      </c>
      <c r="M45" s="484" t="s">
        <v>2451</v>
      </c>
      <c r="N45" s="484" t="s">
        <v>1858</v>
      </c>
      <c r="O45" s="480">
        <v>33679</v>
      </c>
      <c r="P45" s="485">
        <v>4</v>
      </c>
      <c r="T45" s="192">
        <v>21894</v>
      </c>
      <c r="U45" s="190">
        <v>78</v>
      </c>
    </row>
    <row r="46" spans="1:21" s="18" customFormat="1" ht="28.5" customHeight="1">
      <c r="A46" s="604" t="s">
        <v>2256</v>
      </c>
      <c r="B46" s="604"/>
      <c r="C46" s="604"/>
      <c r="D46" s="604"/>
      <c r="E46" s="604"/>
      <c r="F46" s="604"/>
      <c r="G46" s="604"/>
      <c r="H46" s="604"/>
      <c r="I46" s="604"/>
      <c r="J46" s="604"/>
      <c r="K46" s="604"/>
      <c r="L46" s="604"/>
      <c r="M46" s="604"/>
      <c r="N46" s="604"/>
      <c r="O46" s="604"/>
      <c r="P46" s="604"/>
      <c r="T46" s="189"/>
      <c r="U46" s="190"/>
    </row>
    <row r="47" spans="1:21" s="289" customFormat="1" ht="14.25" customHeight="1">
      <c r="A47" s="280" t="s">
        <v>18</v>
      </c>
      <c r="B47" s="280"/>
      <c r="C47" s="280"/>
      <c r="D47" s="281"/>
      <c r="E47" s="282" t="s">
        <v>0</v>
      </c>
      <c r="F47" s="292" t="s">
        <v>1</v>
      </c>
      <c r="G47" s="284"/>
      <c r="H47" s="283" t="s">
        <v>2</v>
      </c>
      <c r="I47" s="284"/>
      <c r="J47" s="284"/>
      <c r="K47" s="284"/>
      <c r="L47" s="285"/>
      <c r="M47" s="286" t="s">
        <v>3</v>
      </c>
      <c r="N47" s="287" t="s">
        <v>3</v>
      </c>
      <c r="O47" s="519" t="s">
        <v>3</v>
      </c>
      <c r="P47" s="280"/>
      <c r="Q47" s="288"/>
      <c r="T47" s="290">
        <v>22054</v>
      </c>
      <c r="U47" s="291">
        <v>74</v>
      </c>
    </row>
    <row r="48" spans="1:21">
      <c r="E48" s="37" t="s">
        <v>1962</v>
      </c>
      <c r="T48" s="192">
        <v>23254</v>
      </c>
      <c r="U48" s="190">
        <v>46</v>
      </c>
    </row>
    <row r="49" spans="5:21" ht="25.5">
      <c r="E49" s="37" t="s">
        <v>1769</v>
      </c>
      <c r="T49" s="192">
        <v>23314</v>
      </c>
      <c r="U49" s="190">
        <v>45</v>
      </c>
    </row>
    <row r="50" spans="5:21">
      <c r="E50" s="37" t="s">
        <v>1691</v>
      </c>
      <c r="T50" s="192">
        <v>23374</v>
      </c>
      <c r="U50" s="190">
        <v>44</v>
      </c>
    </row>
    <row r="51" spans="5:21">
      <c r="E51" s="37" t="s">
        <v>1648</v>
      </c>
      <c r="T51" s="192">
        <v>23434</v>
      </c>
      <c r="U51" s="190">
        <v>43</v>
      </c>
    </row>
    <row r="52" spans="5:21">
      <c r="E52" s="37" t="s">
        <v>1816</v>
      </c>
      <c r="T52" s="192">
        <v>23494</v>
      </c>
      <c r="U52" s="190">
        <v>42</v>
      </c>
    </row>
    <row r="53" spans="5:21">
      <c r="E53" s="37" t="s">
        <v>1795</v>
      </c>
      <c r="T53" s="192">
        <v>23554</v>
      </c>
      <c r="U53" s="190">
        <v>41</v>
      </c>
    </row>
    <row r="54" spans="5:21">
      <c r="E54" s="37" t="s">
        <v>1874</v>
      </c>
      <c r="T54" s="192">
        <v>23614</v>
      </c>
      <c r="U54" s="190">
        <v>40</v>
      </c>
    </row>
    <row r="55" spans="5:21" ht="25.5">
      <c r="E55" s="37" t="s">
        <v>1719</v>
      </c>
      <c r="T55" s="192">
        <v>23674</v>
      </c>
      <c r="U55" s="190">
        <v>39</v>
      </c>
    </row>
    <row r="56" spans="5:21" ht="25.5">
      <c r="E56" s="37" t="s">
        <v>1665</v>
      </c>
      <c r="T56" s="192">
        <v>23734</v>
      </c>
      <c r="U56" s="190">
        <v>38</v>
      </c>
    </row>
    <row r="57" spans="5:21" ht="25.5">
      <c r="E57" s="37" t="s">
        <v>1973</v>
      </c>
      <c r="T57" s="192">
        <v>23794</v>
      </c>
      <c r="U57" s="190">
        <v>37</v>
      </c>
    </row>
    <row r="58" spans="5:21" ht="25.5">
      <c r="E58" s="37" t="s">
        <v>1756</v>
      </c>
      <c r="T58" s="192">
        <v>23854</v>
      </c>
      <c r="U58" s="190">
        <v>36</v>
      </c>
    </row>
    <row r="59" spans="5:21">
      <c r="E59" s="37" t="s">
        <v>1700</v>
      </c>
      <c r="T59" s="192">
        <v>23814</v>
      </c>
      <c r="U59" s="190">
        <v>35</v>
      </c>
    </row>
    <row r="60" spans="5:21" ht="25.5">
      <c r="E60" s="37" t="s">
        <v>1660</v>
      </c>
      <c r="T60" s="192">
        <v>23974</v>
      </c>
      <c r="U60" s="190">
        <v>34</v>
      </c>
    </row>
    <row r="61" spans="5:21">
      <c r="E61" s="37" t="s">
        <v>1806</v>
      </c>
      <c r="T61" s="192">
        <v>24034</v>
      </c>
      <c r="U61" s="190">
        <v>33</v>
      </c>
    </row>
    <row r="62" spans="5:21">
      <c r="E62" s="37" t="s">
        <v>2054</v>
      </c>
      <c r="T62" s="192">
        <v>24094</v>
      </c>
      <c r="U62" s="190">
        <v>32</v>
      </c>
    </row>
    <row r="63" spans="5:21">
      <c r="E63" s="37" t="s">
        <v>1870</v>
      </c>
      <c r="T63" s="192">
        <v>24154</v>
      </c>
      <c r="U63" s="190">
        <v>31</v>
      </c>
    </row>
    <row r="64" spans="5:21">
      <c r="E64" s="37" t="s">
        <v>1675</v>
      </c>
      <c r="T64" s="192">
        <v>24214</v>
      </c>
      <c r="U64" s="190">
        <v>30</v>
      </c>
    </row>
    <row r="65" spans="5:21">
      <c r="E65" s="37" t="s">
        <v>1832</v>
      </c>
      <c r="T65" s="192">
        <v>24274</v>
      </c>
      <c r="U65" s="190">
        <v>29</v>
      </c>
    </row>
    <row r="66" spans="5:21">
      <c r="E66" s="37" t="s">
        <v>2062</v>
      </c>
      <c r="T66" s="192">
        <v>24334</v>
      </c>
      <c r="U66" s="190">
        <v>28</v>
      </c>
    </row>
    <row r="67" spans="5:21">
      <c r="E67" s="37" t="s">
        <v>1999</v>
      </c>
      <c r="T67" s="192">
        <v>24394</v>
      </c>
      <c r="U67" s="190">
        <v>27</v>
      </c>
    </row>
    <row r="68" spans="5:21" ht="25.5">
      <c r="E68" s="37" t="s">
        <v>2064</v>
      </c>
      <c r="T68" s="192">
        <v>24454</v>
      </c>
      <c r="U68" s="190">
        <v>26</v>
      </c>
    </row>
    <row r="69" spans="5:21" ht="25.5">
      <c r="E69" s="37" t="s">
        <v>2026</v>
      </c>
      <c r="T69" s="192">
        <v>24514</v>
      </c>
      <c r="U69" s="190">
        <v>25</v>
      </c>
    </row>
    <row r="70" spans="5:21">
      <c r="E70" s="37" t="s">
        <v>1986</v>
      </c>
      <c r="T70" s="192">
        <v>24614</v>
      </c>
      <c r="U70" s="190">
        <v>24</v>
      </c>
    </row>
    <row r="71" spans="5:21" ht="25.5">
      <c r="E71" s="37" t="s">
        <v>1918</v>
      </c>
      <c r="T71" s="192">
        <v>24714</v>
      </c>
      <c r="U71" s="190">
        <v>23</v>
      </c>
    </row>
    <row r="72" spans="5:21">
      <c r="E72" s="37" t="s">
        <v>1849</v>
      </c>
      <c r="T72" s="192">
        <v>24814</v>
      </c>
      <c r="U72" s="190">
        <v>22</v>
      </c>
    </row>
    <row r="73" spans="5:21" ht="25.5">
      <c r="E73" s="37" t="s">
        <v>1940</v>
      </c>
      <c r="T73" s="192">
        <v>24914</v>
      </c>
      <c r="U73" s="190">
        <v>21</v>
      </c>
    </row>
    <row r="74" spans="5:21">
      <c r="E74" s="37" t="s">
        <v>2029</v>
      </c>
      <c r="T74" s="192">
        <v>25014</v>
      </c>
      <c r="U74" s="190">
        <v>20</v>
      </c>
    </row>
    <row r="75" spans="5:21" ht="25.5">
      <c r="E75" s="37" t="s">
        <v>1846</v>
      </c>
      <c r="T75" s="192">
        <v>25114</v>
      </c>
      <c r="U75" s="190">
        <v>19</v>
      </c>
    </row>
    <row r="76" spans="5:21">
      <c r="E76" s="37" t="s">
        <v>1858</v>
      </c>
      <c r="T76" s="192">
        <v>25214</v>
      </c>
      <c r="U76" s="190">
        <v>18</v>
      </c>
    </row>
    <row r="77" spans="5:21">
      <c r="E77" s="37" t="s">
        <v>1709</v>
      </c>
      <c r="T77" s="192">
        <v>25314</v>
      </c>
      <c r="U77" s="190">
        <v>17</v>
      </c>
    </row>
    <row r="78" spans="5:21" ht="25.5">
      <c r="E78" s="37" t="s">
        <v>1784</v>
      </c>
      <c r="T78" s="192">
        <v>25414</v>
      </c>
      <c r="U78" s="190">
        <v>16</v>
      </c>
    </row>
    <row r="79" spans="5:21">
      <c r="E79" s="37" t="s">
        <v>1732</v>
      </c>
      <c r="T79" s="192">
        <v>25514</v>
      </c>
      <c r="U79" s="190">
        <v>15</v>
      </c>
    </row>
    <row r="80" spans="5:21">
      <c r="E80" s="37" t="s">
        <v>1677</v>
      </c>
      <c r="T80" s="192">
        <v>25614</v>
      </c>
      <c r="U80" s="190">
        <v>14</v>
      </c>
    </row>
    <row r="81" spans="5:21">
      <c r="E81" s="37" t="s">
        <v>1955</v>
      </c>
      <c r="T81" s="192">
        <v>25714</v>
      </c>
      <c r="U81" s="190">
        <v>13</v>
      </c>
    </row>
    <row r="82" spans="5:21" ht="25.5">
      <c r="E82" s="37" t="s">
        <v>1772</v>
      </c>
      <c r="T82" s="192">
        <v>25814</v>
      </c>
      <c r="U82" s="190">
        <v>12</v>
      </c>
    </row>
    <row r="83" spans="5:21" ht="25.5">
      <c r="E83" s="37" t="s">
        <v>2070</v>
      </c>
      <c r="T83" s="192">
        <v>25914</v>
      </c>
      <c r="U83" s="190">
        <v>11</v>
      </c>
    </row>
    <row r="84" spans="5:21">
      <c r="E84" s="37" t="s">
        <v>1903</v>
      </c>
      <c r="T84" s="192">
        <v>30014</v>
      </c>
      <c r="U84" s="190">
        <v>10</v>
      </c>
    </row>
    <row r="85" spans="5:21" ht="25.5">
      <c r="E85" s="37" t="s">
        <v>2040</v>
      </c>
      <c r="T85" s="192">
        <v>30114</v>
      </c>
      <c r="U85" s="190">
        <v>9</v>
      </c>
    </row>
    <row r="86" spans="5:21">
      <c r="E86" s="37" t="s">
        <v>1744</v>
      </c>
      <c r="T86" s="192">
        <v>30214</v>
      </c>
      <c r="U86" s="190">
        <v>8</v>
      </c>
    </row>
    <row r="87" spans="5:21">
      <c r="E87" s="37" t="s">
        <v>2073</v>
      </c>
      <c r="T87" s="192">
        <v>30314</v>
      </c>
      <c r="U87" s="190">
        <v>7</v>
      </c>
    </row>
    <row r="88" spans="5:21">
      <c r="E88" s="37" t="s">
        <v>1828</v>
      </c>
      <c r="T88" s="192">
        <v>30414</v>
      </c>
      <c r="U88" s="190">
        <v>6</v>
      </c>
    </row>
    <row r="89" spans="5:21">
      <c r="E89" s="37" t="s">
        <v>1942</v>
      </c>
      <c r="T89" s="192">
        <v>30514</v>
      </c>
      <c r="U89" s="190">
        <v>5</v>
      </c>
    </row>
    <row r="90" spans="5:21" ht="25.5">
      <c r="E90" s="37" t="s">
        <v>1887</v>
      </c>
      <c r="T90" s="192">
        <v>30614</v>
      </c>
      <c r="U90" s="190">
        <v>4</v>
      </c>
    </row>
    <row r="91" spans="5:21">
      <c r="E91" s="37" t="s">
        <v>2066</v>
      </c>
      <c r="T91" s="192">
        <v>30714</v>
      </c>
      <c r="U91" s="190">
        <v>3</v>
      </c>
    </row>
    <row r="92" spans="5:21" ht="25.5">
      <c r="E92" s="37" t="s">
        <v>1948</v>
      </c>
      <c r="T92" s="192">
        <v>30814</v>
      </c>
      <c r="U92" s="190">
        <v>2</v>
      </c>
    </row>
    <row r="93" spans="5:21">
      <c r="E93" s="37" t="s">
        <v>2258</v>
      </c>
      <c r="T93" s="192">
        <v>30914</v>
      </c>
      <c r="U93" s="190">
        <v>1</v>
      </c>
    </row>
  </sheetData>
  <mergeCells count="19">
    <mergeCell ref="A46:P46"/>
    <mergeCell ref="A4:C4"/>
    <mergeCell ref="A1:P1"/>
    <mergeCell ref="A2:P2"/>
    <mergeCell ref="A3:C3"/>
    <mergeCell ref="D3:E3"/>
    <mergeCell ref="F3:G3"/>
    <mergeCell ref="H3:L3"/>
    <mergeCell ref="N3:P3"/>
    <mergeCell ref="D4:E4"/>
    <mergeCell ref="N4:P4"/>
    <mergeCell ref="N5:P5"/>
    <mergeCell ref="A6:A7"/>
    <mergeCell ref="B6:B7"/>
    <mergeCell ref="C6:C7"/>
    <mergeCell ref="D6:D7"/>
    <mergeCell ref="E6:E7"/>
    <mergeCell ref="F6:F7"/>
    <mergeCell ref="G6:G7"/>
  </mergeCells>
  <conditionalFormatting sqref="F8:F46">
    <cfRule type="cellIs" dxfId="6" priority="6" stopIfTrue="1" operator="between">
      <formula>3980</formula>
      <formula>4182</formula>
    </cfRule>
  </conditionalFormatting>
  <conditionalFormatting sqref="F46">
    <cfRule type="cellIs" dxfId="5" priority="5" stopIfTrue="1" operator="between">
      <formula>33120</formula>
      <formula>33948</formula>
    </cfRule>
  </conditionalFormatting>
  <conditionalFormatting sqref="F46">
    <cfRule type="cellIs" dxfId="4" priority="4" stopIfTrue="1" operator="between">
      <formula>1400</formula>
      <formula>1422</formula>
    </cfRule>
  </conditionalFormatting>
  <conditionalFormatting sqref="F46">
    <cfRule type="cellIs" dxfId="3" priority="3" stopIfTrue="1" operator="between">
      <formula>1400</formula>
      <formula>1422</formula>
    </cfRule>
  </conditionalFormatting>
  <conditionalFormatting sqref="F46">
    <cfRule type="cellIs" dxfId="2" priority="2" stopIfTrue="1" operator="between">
      <formula>1400</formula>
      <formula>1422</formula>
    </cfRule>
  </conditionalFormatting>
  <conditionalFormatting sqref="E46">
    <cfRule type="duplicateValues" dxfId="1" priority="1" stopIfTrue="1"/>
  </conditionalFormatting>
  <printOptions horizontalCentered="1"/>
  <pageMargins left="0.27559055118110237" right="0.19685039370078741" top="0.51181102362204722" bottom="0.35433070866141736" header="0.39370078740157483" footer="0.27559055118110237"/>
  <pageSetup paperSize="9" scale="32" orientation="portrait" r:id="rId1"/>
  <headerFooter alignWithMargins="0"/>
  <drawing r:id="rId2"/>
</worksheet>
</file>

<file path=xl/worksheets/sheet63.xml><?xml version="1.0" encoding="utf-8"?>
<worksheet xmlns="http://schemas.openxmlformats.org/spreadsheetml/2006/main" xmlns:r="http://schemas.openxmlformats.org/officeDocument/2006/relationships">
  <sheetPr>
    <tabColor rgb="FFFF0000"/>
  </sheetPr>
  <dimension ref="A1:R120"/>
  <sheetViews>
    <sheetView view="pageBreakPreview" zoomScale="80" zoomScaleNormal="100" zoomScaleSheetLayoutView="80" workbookViewId="0">
      <selection activeCell="E12" sqref="E12"/>
    </sheetView>
  </sheetViews>
  <sheetFormatPr defaultRowHeight="12.75"/>
  <cols>
    <col min="1" max="1" width="4.85546875" style="22" customWidth="1"/>
    <col min="2" max="2" width="15" style="22" bestFit="1" customWidth="1"/>
    <col min="3" max="3" width="7.28515625" style="20" customWidth="1"/>
    <col min="4" max="4" width="11.7109375" style="37" customWidth="1"/>
    <col min="5" max="5" width="27.28515625" style="37" customWidth="1"/>
    <col min="6" max="6" width="29.42578125" style="20" customWidth="1"/>
    <col min="7" max="7" width="2.140625" style="20" customWidth="1"/>
    <col min="8" max="8" width="7.7109375" style="22" customWidth="1"/>
    <col min="9" max="9" width="14" style="22" customWidth="1"/>
    <col min="10" max="10" width="7" style="22" customWidth="1"/>
    <col min="11" max="11" width="11.5703125" style="24" customWidth="1"/>
    <col min="12" max="12" width="25.28515625" style="40" customWidth="1"/>
    <col min="13" max="13" width="28.28515625" style="40" customWidth="1"/>
    <col min="14" max="14" width="5.7109375" style="20" customWidth="1"/>
    <col min="15" max="16" width="9.140625" style="20"/>
    <col min="17" max="17" width="9.140625" style="192" hidden="1" customWidth="1"/>
    <col min="18" max="18" width="9.140625" style="190" hidden="1" customWidth="1"/>
    <col min="19" max="16384" width="9.140625" style="20"/>
  </cols>
  <sheetData>
    <row r="1" spans="1:18" s="10" customFormat="1" ht="53.25" customHeight="1">
      <c r="A1" s="660" t="str">
        <f>('YARIŞMA BİLGİLERİ'!A2)</f>
        <v>Türkiye Üniversite Sporları Federasyonu
Ankara</v>
      </c>
      <c r="B1" s="660"/>
      <c r="C1" s="660"/>
      <c r="D1" s="660"/>
      <c r="E1" s="660"/>
      <c r="F1" s="660"/>
      <c r="G1" s="660"/>
      <c r="H1" s="660"/>
      <c r="I1" s="660"/>
      <c r="J1" s="660"/>
      <c r="K1" s="660"/>
      <c r="L1" s="660"/>
      <c r="M1" s="660"/>
      <c r="Q1" s="188">
        <v>1160</v>
      </c>
      <c r="R1" s="187">
        <v>100</v>
      </c>
    </row>
    <row r="2" spans="1:18" s="10" customFormat="1" ht="24.75" customHeight="1">
      <c r="A2" s="588" t="str">
        <f>'YARIŞMA BİLGİLERİ'!F19</f>
        <v>Türkiye Üniversiteler Atletizm Şampiyonası</v>
      </c>
      <c r="B2" s="588"/>
      <c r="C2" s="588"/>
      <c r="D2" s="588"/>
      <c r="E2" s="588"/>
      <c r="F2" s="588"/>
      <c r="G2" s="588"/>
      <c r="H2" s="588"/>
      <c r="I2" s="588"/>
      <c r="J2" s="588"/>
      <c r="K2" s="588"/>
      <c r="L2" s="588"/>
      <c r="M2" s="588"/>
      <c r="Q2" s="188">
        <v>1162</v>
      </c>
      <c r="R2" s="187">
        <v>99</v>
      </c>
    </row>
    <row r="3" spans="1:18" s="11" customFormat="1" ht="21.75" customHeight="1">
      <c r="A3" s="589" t="s">
        <v>100</v>
      </c>
      <c r="B3" s="589"/>
      <c r="C3" s="589"/>
      <c r="D3" s="590" t="s">
        <v>708</v>
      </c>
      <c r="E3" s="590"/>
      <c r="F3" s="293" t="s">
        <v>514</v>
      </c>
      <c r="G3" s="607" t="str">
        <f>'YARIŞMA PROGRAMI'!E46</f>
        <v>3:03.92-Milli Takım</v>
      </c>
      <c r="H3" s="607"/>
      <c r="I3" s="607"/>
      <c r="J3" s="607"/>
      <c r="K3" s="607"/>
      <c r="L3" s="293" t="s">
        <v>513</v>
      </c>
      <c r="M3" s="294" t="str">
        <f>'YARIŞMA PROGRAMI'!F46</f>
        <v>3.14.14-DUMLUPINAR</v>
      </c>
      <c r="Q3" s="188">
        <v>1164</v>
      </c>
      <c r="R3" s="187">
        <v>98</v>
      </c>
    </row>
    <row r="4" spans="1:18" s="11" customFormat="1" ht="17.25" customHeight="1">
      <c r="A4" s="586" t="s">
        <v>90</v>
      </c>
      <c r="B4" s="586"/>
      <c r="C4" s="586"/>
      <c r="D4" s="594" t="str">
        <f>'YARIŞMA BİLGİLERİ'!F21</f>
        <v>Erkekler</v>
      </c>
      <c r="E4" s="594"/>
      <c r="F4" s="28"/>
      <c r="G4" s="28"/>
      <c r="H4" s="28"/>
      <c r="I4" s="28"/>
      <c r="J4" s="28"/>
      <c r="K4" s="29"/>
      <c r="L4" s="65" t="s">
        <v>98</v>
      </c>
      <c r="M4" s="295" t="str">
        <f>'YARIŞMA PROGRAMI'!B46</f>
        <v>11 Mayıs 2015 - 13.40</v>
      </c>
      <c r="Q4" s="188">
        <v>1166</v>
      </c>
      <c r="R4" s="187">
        <v>97</v>
      </c>
    </row>
    <row r="5" spans="1:18" s="10" customFormat="1" ht="15" customHeight="1">
      <c r="A5" s="12"/>
      <c r="B5" s="12"/>
      <c r="C5" s="13"/>
      <c r="D5" s="14"/>
      <c r="E5" s="15"/>
      <c r="F5" s="15"/>
      <c r="G5" s="15"/>
      <c r="H5" s="12"/>
      <c r="I5" s="12"/>
      <c r="J5" s="12"/>
      <c r="K5" s="16"/>
      <c r="L5" s="17"/>
      <c r="M5" s="296">
        <f ca="1">NOW()</f>
        <v>42135.868491666668</v>
      </c>
      <c r="Q5" s="191">
        <v>21334</v>
      </c>
      <c r="R5" s="187">
        <v>96</v>
      </c>
    </row>
    <row r="6" spans="1:18" s="18" customFormat="1" ht="24" customHeight="1">
      <c r="A6" s="201" t="s">
        <v>15</v>
      </c>
      <c r="B6" s="202"/>
      <c r="C6" s="202"/>
      <c r="D6" s="202"/>
      <c r="E6" s="202"/>
      <c r="F6" s="203"/>
      <c r="H6" s="201" t="s">
        <v>16</v>
      </c>
      <c r="I6" s="202"/>
      <c r="J6" s="202"/>
      <c r="K6" s="202"/>
      <c r="L6" s="202"/>
      <c r="M6" s="203"/>
      <c r="Q6" s="192">
        <v>21364</v>
      </c>
      <c r="R6" s="190">
        <v>95</v>
      </c>
    </row>
    <row r="7" spans="1:18" ht="25.5">
      <c r="A7" s="35" t="s">
        <v>11</v>
      </c>
      <c r="B7" s="32" t="s">
        <v>87</v>
      </c>
      <c r="C7" s="32" t="s">
        <v>86</v>
      </c>
      <c r="D7" s="33" t="s">
        <v>12</v>
      </c>
      <c r="E7" s="34" t="s">
        <v>13</v>
      </c>
      <c r="F7" s="34" t="s">
        <v>505</v>
      </c>
      <c r="G7" s="19"/>
      <c r="H7" s="35" t="s">
        <v>11</v>
      </c>
      <c r="I7" s="32" t="s">
        <v>87</v>
      </c>
      <c r="J7" s="32" t="s">
        <v>86</v>
      </c>
      <c r="K7" s="33" t="s">
        <v>12</v>
      </c>
      <c r="L7" s="34" t="s">
        <v>13</v>
      </c>
      <c r="M7" s="34" t="s">
        <v>505</v>
      </c>
      <c r="Q7" s="192">
        <v>21394</v>
      </c>
      <c r="R7" s="190">
        <v>94</v>
      </c>
    </row>
    <row r="8" spans="1:18" s="18" customFormat="1" ht="20.25" customHeight="1">
      <c r="A8" s="57">
        <v>1</v>
      </c>
      <c r="B8" s="172" t="s">
        <v>474</v>
      </c>
      <c r="C8" s="210" t="str">
        <f>IF(ISERROR(VLOOKUP(B8,'KAYIT LİSTESİ'!$B$4:$H$1164,2,0)),"",(VLOOKUP(B8,'KAYIT LİSTESİ'!$B$4:$H$1164,2,0)))</f>
        <v/>
      </c>
      <c r="D8" s="208" t="str">
        <f>IF(ISERROR(VLOOKUP(B8,'KAYIT LİSTESİ'!$B$4:$H$1164,4,0)),"",(VLOOKUP(B8,'KAYIT LİSTESİ'!$B$4:$H$1164,4,0)))</f>
        <v/>
      </c>
      <c r="E8" s="173" t="str">
        <f>IF(ISERROR(VLOOKUP(B8,'KAYIT LİSTESİ'!$B$4:$H$1164,5,0)),"",(VLOOKUP(B8,'KAYIT LİSTESİ'!$B$4:$H$1164,5,0)))</f>
        <v/>
      </c>
      <c r="F8" s="173" t="str">
        <f>IF(ISERROR(VLOOKUP(B8,'KAYIT LİSTESİ'!$B$4:$H$1164,6,0)),"",(VLOOKUP(B8,'KAYIT LİSTESİ'!$B$4:$H$1164,6,0)))</f>
        <v/>
      </c>
      <c r="G8" s="21"/>
      <c r="H8" s="57">
        <v>1</v>
      </c>
      <c r="I8" s="172" t="s">
        <v>482</v>
      </c>
      <c r="J8" s="210" t="str">
        <f>IF(ISERROR(VLOOKUP(I8,'KAYIT LİSTESİ'!$B$4:$H$1164,2,0)),"",(VLOOKUP(I8,'KAYIT LİSTESİ'!$B$4:$H$1164,2,0)))</f>
        <v/>
      </c>
      <c r="K8" s="208" t="str">
        <f>IF(ISERROR(VLOOKUP(I8,'KAYIT LİSTESİ'!$B$4:$H$1164,4,0)),"",(VLOOKUP(I8,'KAYIT LİSTESİ'!$B$4:$H$1164,4,0)))</f>
        <v/>
      </c>
      <c r="L8" s="173" t="str">
        <f>IF(ISERROR(VLOOKUP(I8,'KAYIT LİSTESİ'!$B$4:$H$1164,5,0)),"",(VLOOKUP(I8,'KAYIT LİSTESİ'!$B$4:$H$1164,5,0)))</f>
        <v/>
      </c>
      <c r="M8" s="173" t="str">
        <f>IF(ISERROR(VLOOKUP(I8,'KAYIT LİSTESİ'!$B$4:$H$1164,6,0)),"",(VLOOKUP(I8,'KAYIT LİSTESİ'!$B$4:$H$1164,6,0)))</f>
        <v/>
      </c>
      <c r="Q8" s="192">
        <v>21424</v>
      </c>
      <c r="R8" s="190">
        <v>93</v>
      </c>
    </row>
    <row r="9" spans="1:18" s="18" customFormat="1" ht="20.25" customHeight="1">
      <c r="A9" s="57">
        <v>2</v>
      </c>
      <c r="B9" s="172" t="s">
        <v>475</v>
      </c>
      <c r="C9" s="210" t="str">
        <f>IF(ISERROR(VLOOKUP(B9,'KAYIT LİSTESİ'!$B$4:$H$1164,2,0)),"",(VLOOKUP(B9,'KAYIT LİSTESİ'!$B$4:$H$1164,2,0)))</f>
        <v>742
743
750
749</v>
      </c>
      <c r="D9" s="208" t="str">
        <f>IF(ISERROR(VLOOKUP(B9,'KAYIT LİSTESİ'!$B$4:$H$1164,4,0)),"",(VLOOKUP(B9,'KAYIT LİSTESİ'!$B$4:$H$1164,4,0)))</f>
        <v>29.11.1993
3.12.1993
15.9.1993
20.1.1996</v>
      </c>
      <c r="E9" s="173" t="str">
        <f>IF(ISERROR(VLOOKUP(B9,'KAYIT LİSTESİ'!$B$4:$H$1164,5,0)),"",(VLOOKUP(B9,'KAYIT LİSTESİ'!$B$4:$H$1164,5,0)))</f>
        <v>AZİZ KOCAVELİ
CEYHUN DEMİRCİ
TOLGA SEZGÜN
SİNAN HALLAÇ</v>
      </c>
      <c r="F9" s="173" t="str">
        <f>IF(ISERROR(VLOOKUP(B9,'KAYIT LİSTESİ'!$B$4:$H$1164,6,0)),"",(VLOOKUP(B9,'KAYIT LİSTESİ'!$B$4:$H$1164,6,0)))</f>
        <v>İSTANBUL-İSTANBUL ÜNİVERSİTESİ</v>
      </c>
      <c r="G9" s="21"/>
      <c r="H9" s="57">
        <v>2</v>
      </c>
      <c r="I9" s="172" t="s">
        <v>483</v>
      </c>
      <c r="J9" s="210" t="str">
        <f>IF(ISERROR(VLOOKUP(I9,'KAYIT LİSTESİ'!$B$4:$H$1164,2,0)),"",(VLOOKUP(I9,'KAYIT LİSTESİ'!$B$4:$H$1164,2,0)))</f>
        <v>610
609
607
608
611</v>
      </c>
      <c r="K9" s="208" t="str">
        <f>IF(ISERROR(VLOOKUP(I9,'KAYIT LİSTESİ'!$B$4:$H$1164,4,0)),"",(VLOOKUP(I9,'KAYIT LİSTESİ'!$B$4:$H$1164,4,0)))</f>
        <v>8.5.1995
4.1.1997
5.1.1996
1.1.1997</v>
      </c>
      <c r="L9" s="173" t="str">
        <f>IF(ISERROR(VLOOKUP(I9,'KAYIT LİSTESİ'!$B$4:$H$1164,5,0)),"",(VLOOKUP(I9,'KAYIT LİSTESİ'!$B$4:$H$1164,5,0)))</f>
        <v>GÖKHAN YILMAZ
FERHAT ARGUN
CİHAT İLHAN
EKREM MERCAN</v>
      </c>
      <c r="M9" s="173" t="str">
        <f>IF(ISERROR(VLOOKUP(I9,'KAYIT LİSTESİ'!$B$4:$H$1164,6,0)),"",(VLOOKUP(I9,'KAYIT LİSTESİ'!$B$4:$H$1164,6,0)))</f>
        <v>BURSA-ULUDAĞ ÜNİVERSİTESİ</v>
      </c>
      <c r="Q9" s="192">
        <v>21454</v>
      </c>
      <c r="R9" s="190">
        <v>92</v>
      </c>
    </row>
    <row r="10" spans="1:18" s="18" customFormat="1" ht="20.25" customHeight="1">
      <c r="A10" s="57">
        <v>3</v>
      </c>
      <c r="B10" s="172" t="s">
        <v>476</v>
      </c>
      <c r="C10" s="210" t="str">
        <f>IF(ISERROR(VLOOKUP(B10,'KAYIT LİSTESİ'!$B$4:$H$1164,2,0)),"",(VLOOKUP(B10,'KAYIT LİSTESİ'!$B$4:$H$1164,2,0)))</f>
        <v>503
505
507
504</v>
      </c>
      <c r="D10" s="208" t="str">
        <f>IF(ISERROR(VLOOKUP(B10,'KAYIT LİSTESİ'!$B$4:$H$1164,4,0)),"",(VLOOKUP(B10,'KAYIT LİSTESİ'!$B$4:$H$1164,4,0)))</f>
        <v>5.1.1987
15.5.1993
9.10.1995
18.10.1990</v>
      </c>
      <c r="E10" s="173" t="str">
        <f>IF(ISERROR(VLOOKUP(B10,'KAYIT LİSTESİ'!$B$4:$H$1164,5,0)),"",(VLOOKUP(B10,'KAYIT LİSTESİ'!$B$4:$H$1164,5,0)))</f>
        <v>FATİH KOCA
F.HASAN CAN
MESTAN TARHAN
FATİH KORKUNÇ</v>
      </c>
      <c r="F10" s="173" t="str">
        <f>IF(ISERROR(VLOOKUP(B10,'KAYIT LİSTESİ'!$B$4:$H$1164,6,0)),"",(VLOOKUP(B10,'KAYIT LİSTESİ'!$B$4:$H$1164,6,0)))</f>
        <v>İSTANBUL-MARMARA ÜNİVERSİTESİ</v>
      </c>
      <c r="G10" s="21"/>
      <c r="H10" s="57">
        <v>3</v>
      </c>
      <c r="I10" s="172" t="s">
        <v>484</v>
      </c>
      <c r="J10" s="210" t="str">
        <f>IF(ISERROR(VLOOKUP(I10,'KAYIT LİSTESİ'!$B$4:$H$1164,2,0)),"",(VLOOKUP(I10,'KAYIT LİSTESİ'!$B$4:$H$1164,2,0)))</f>
        <v>764
765
770
778</v>
      </c>
      <c r="K10" s="208" t="str">
        <f>IF(ISERROR(VLOOKUP(I10,'KAYIT LİSTESİ'!$B$4:$H$1164,4,0)),"",(VLOOKUP(I10,'KAYIT LİSTESİ'!$B$4:$H$1164,4,0)))</f>
        <v>30.6.1988
12.3.1989
30.7.1994
24.10.1991</v>
      </c>
      <c r="L10" s="173" t="str">
        <f>IF(ISERROR(VLOOKUP(I10,'KAYIT LİSTESİ'!$B$4:$H$1164,5,0)),"",(VLOOKUP(I10,'KAYIT LİSTESİ'!$B$4:$H$1164,5,0)))</f>
        <v>ALPEREN ALTUNDAL
BEDRETTİN BULGURLU
FURKAN DEMİRKAN
UĞUR GÖKÇE</v>
      </c>
      <c r="M10" s="173" t="str">
        <f>IF(ISERROR(VLOOKUP(I10,'KAYIT LİSTESİ'!$B$4:$H$1164,6,0)),"",(VLOOKUP(I10,'KAYIT LİSTESİ'!$B$4:$H$1164,6,0)))</f>
        <v>ANKARA-HACETTEPE ÜNİVERSİTESİ</v>
      </c>
      <c r="Q10" s="192">
        <v>21484</v>
      </c>
      <c r="R10" s="190">
        <v>91</v>
      </c>
    </row>
    <row r="11" spans="1:18" s="18" customFormat="1" ht="20.25" customHeight="1">
      <c r="A11" s="57">
        <v>4</v>
      </c>
      <c r="B11" s="172" t="s">
        <v>477</v>
      </c>
      <c r="C11" s="210" t="str">
        <f>IF(ISERROR(VLOOKUP(B11,'KAYIT LİSTESİ'!$B$4:$H$1164,2,0)),"",(VLOOKUP(B11,'KAYIT LİSTESİ'!$B$4:$H$1164,2,0)))</f>
        <v>691
698
695
699</v>
      </c>
      <c r="D11" s="208" t="str">
        <f>IF(ISERROR(VLOOKUP(B11,'KAYIT LİSTESİ'!$B$4:$H$1164,4,0)),"",(VLOOKUP(B11,'KAYIT LİSTESİ'!$B$4:$H$1164,4,0)))</f>
        <v>-</v>
      </c>
      <c r="E11" s="173" t="str">
        <f>IF(ISERROR(VLOOKUP(B11,'KAYIT LİSTESİ'!$B$4:$H$1164,5,0)),"",(VLOOKUP(B11,'KAYIT LİSTESİ'!$B$4:$H$1164,5,0)))</f>
        <v>FEYYAZ BARAN
TEKİN DEMİR
RAMAZAN SÖNMEZ
ZAFER YAVUZOĞLU</v>
      </c>
      <c r="F11" s="173" t="str">
        <f>IF(ISERROR(VLOOKUP(B11,'KAYIT LİSTESİ'!$B$4:$H$1164,6,0)),"",(VLOOKUP(B11,'KAYIT LİSTESİ'!$B$4:$H$1164,6,0)))</f>
        <v>KARAMAN-KARAMANOĞLU MEHMETBEY ÜNİVERSİTESİ</v>
      </c>
      <c r="G11" s="21"/>
      <c r="H11" s="57">
        <v>4</v>
      </c>
      <c r="I11" s="172" t="s">
        <v>485</v>
      </c>
      <c r="J11" s="210" t="str">
        <f>IF(ISERROR(VLOOKUP(I11,'KAYIT LİSTESİ'!$B$4:$H$1164,2,0)),"",(VLOOKUP(I11,'KAYIT LİSTESİ'!$B$4:$H$1164,2,0)))</f>
        <v>613
616
614
615</v>
      </c>
      <c r="K11" s="208" t="str">
        <f>IF(ISERROR(VLOOKUP(I11,'KAYIT LİSTESİ'!$B$4:$H$1164,4,0)),"",(VLOOKUP(I11,'KAYIT LİSTESİ'!$B$4:$H$1164,4,0)))</f>
        <v>17.7.1992
26.6.1992
11.10.1991
25.2.1991</v>
      </c>
      <c r="L11" s="173" t="str">
        <f>IF(ISERROR(VLOOKUP(I11,'KAYIT LİSTESİ'!$B$4:$H$1164,5,0)),"",(VLOOKUP(I11,'KAYIT LİSTESİ'!$B$4:$H$1164,5,0)))</f>
        <v>MESUT ÇAKAR
MELİH KARABULUT
ORKUN ASLAN
OSMAN DEMİR</v>
      </c>
      <c r="M11" s="173" t="str">
        <f>IF(ISERROR(VLOOKUP(I11,'KAYIT LİSTESİ'!$B$4:$H$1164,6,0)),"",(VLOOKUP(I11,'KAYIT LİSTESİ'!$B$4:$H$1164,6,0)))</f>
        <v>İZMİR-9 EYLÜL ÜNİVERSİTESİ</v>
      </c>
      <c r="Q11" s="192">
        <v>21514</v>
      </c>
      <c r="R11" s="190">
        <v>90</v>
      </c>
    </row>
    <row r="12" spans="1:18" s="18" customFormat="1" ht="20.25" customHeight="1">
      <c r="A12" s="57">
        <v>5</v>
      </c>
      <c r="B12" s="172" t="s">
        <v>478</v>
      </c>
      <c r="C12" s="210" t="str">
        <f>IF(ISERROR(VLOOKUP(B12,'KAYIT LİSTESİ'!$B$4:$H$1164,2,0)),"",(VLOOKUP(B12,'KAYIT LİSTESİ'!$B$4:$H$1164,2,0)))</f>
        <v>840
837
839
833</v>
      </c>
      <c r="D12" s="208" t="str">
        <f>IF(ISERROR(VLOOKUP(B12,'KAYIT LİSTESİ'!$B$4:$H$1164,4,0)),"",(VLOOKUP(B12,'KAYIT LİSTESİ'!$B$4:$H$1164,4,0)))</f>
        <v>10.9.1995
24.11.1991
19.9.1990
15.3.1996</v>
      </c>
      <c r="E12" s="173" t="str">
        <f>IF(ISERROR(VLOOKUP(B12,'KAYIT LİSTESİ'!$B$4:$H$1164,5,0)),"",(VLOOKUP(B12,'KAYIT LİSTESİ'!$B$4:$H$1164,5,0)))</f>
        <v>SONER ÖZDEMİR
NURİ ÖRÜCÜ
SEDAT U.ERGENÇ
İSMAİL İLTER</v>
      </c>
      <c r="F12" s="173" t="str">
        <f>IF(ISERROR(VLOOKUP(B12,'KAYIT LİSTESİ'!$B$4:$H$1164,6,0)),"",(VLOOKUP(B12,'KAYIT LİSTESİ'!$B$4:$H$1164,6,0)))</f>
        <v>ADANA-ÇUKUROVA ÜNİVERSİTESİ</v>
      </c>
      <c r="G12" s="21"/>
      <c r="H12" s="57">
        <v>5</v>
      </c>
      <c r="I12" s="172" t="s">
        <v>486</v>
      </c>
      <c r="J12" s="210" t="str">
        <f>IF(ISERROR(VLOOKUP(I12,'KAYIT LİSTESİ'!$B$4:$H$1164,2,0)),"",(VLOOKUP(I12,'KAYIT LİSTESİ'!$B$4:$H$1164,2,0)))</f>
        <v>795
797
802
796</v>
      </c>
      <c r="K12" s="208" t="str">
        <f>IF(ISERROR(VLOOKUP(I12,'KAYIT LİSTESİ'!$B$4:$H$1164,4,0)),"",(VLOOKUP(I12,'KAYIT LİSTESİ'!$B$4:$H$1164,4,0)))</f>
        <v>1.1.1990
13.2.1989
6.4.1996
25.09.1994</v>
      </c>
      <c r="L12" s="173" t="str">
        <f>IF(ISERROR(VLOOKUP(I12,'KAYIT LİSTESİ'!$B$4:$H$1164,5,0)),"",(VLOOKUP(I12,'KAYIT LİSTESİ'!$B$4:$H$1164,5,0)))</f>
        <v>MEKİN ARICI
MUAMMER TEMEL
TEKİN ADSIZ
MESUT ABA</v>
      </c>
      <c r="M12" s="173" t="str">
        <f>IF(ISERROR(VLOOKUP(I12,'KAYIT LİSTESİ'!$B$4:$H$1164,6,0)),"",(VLOOKUP(I12,'KAYIT LİSTESİ'!$B$4:$H$1164,6,0)))</f>
        <v>MERSİN-MERSİN ÜNİVERSİTESİ</v>
      </c>
      <c r="Q12" s="192">
        <v>21544</v>
      </c>
      <c r="R12" s="190">
        <v>89</v>
      </c>
    </row>
    <row r="13" spans="1:18" s="18" customFormat="1" ht="20.25" customHeight="1">
      <c r="A13" s="57">
        <v>6</v>
      </c>
      <c r="B13" s="172" t="s">
        <v>479</v>
      </c>
      <c r="C13" s="210" t="str">
        <f>IF(ISERROR(VLOOKUP(B13,'KAYIT LİSTESİ'!$B$4:$H$1164,2,0)),"",(VLOOKUP(B13,'KAYIT LİSTESİ'!$B$4:$H$1164,2,0)))</f>
        <v>710
712
700
711</v>
      </c>
      <c r="D13" s="208" t="str">
        <f>IF(ISERROR(VLOOKUP(B13,'KAYIT LİSTESİ'!$B$4:$H$1164,4,0)),"",(VLOOKUP(B13,'KAYIT LİSTESİ'!$B$4:$H$1164,4,0)))</f>
        <v>5.11.1994
17.01.1992
20.09.1992
02.01.1992</v>
      </c>
      <c r="E13" s="173" t="str">
        <f>IF(ISERROR(VLOOKUP(B13,'KAYIT LİSTESİ'!$B$4:$H$1164,5,0)),"",(VLOOKUP(B13,'KAYIT LİSTESİ'!$B$4:$H$1164,5,0)))</f>
        <v xml:space="preserve">İBRAHİM AKSÖZ 
GÜNGÖR BAYRAM
GÖKHAN ÇİCEK 
ABDULLAH YILDIZ </v>
      </c>
      <c r="F13" s="173" t="str">
        <f>IF(ISERROR(VLOOKUP(B13,'KAYIT LİSTESİ'!$B$4:$H$1164,6,0)),"",(VLOOKUP(B13,'KAYIT LİSTESİ'!$B$4:$H$1164,6,0)))</f>
        <v>DENİZLİ-PAMUKKALE ÜNİVERSİTESİ</v>
      </c>
      <c r="G13" s="21"/>
      <c r="H13" s="57">
        <v>6</v>
      </c>
      <c r="I13" s="172" t="s">
        <v>487</v>
      </c>
      <c r="J13" s="210" t="str">
        <f>IF(ISERROR(VLOOKUP(I13,'KAYIT LİSTESİ'!$B$4:$H$1164,2,0)),"",(VLOOKUP(I13,'KAYIT LİSTESİ'!$B$4:$H$1164,2,0)))</f>
        <v>850
842
849
855</v>
      </c>
      <c r="K13" s="208" t="str">
        <f>IF(ISERROR(VLOOKUP(I13,'KAYIT LİSTESİ'!$B$4:$H$1164,4,0)),"",(VLOOKUP(I13,'KAYIT LİSTESİ'!$B$4:$H$1164,4,0)))</f>
        <v>17.2.1993
10.2.1996
10.6.1995
8.1.1995</v>
      </c>
      <c r="L13" s="173" t="str">
        <f>IF(ISERROR(VLOOKUP(I13,'KAYIT LİSTESİ'!$B$4:$H$1164,5,0)),"",(VLOOKUP(I13,'KAYIT LİSTESİ'!$B$4:$H$1164,5,0)))</f>
        <v>MUSTAFA BOYACI
ALİ ÇELİKSOY
MURAT KARAKAYA
YUNUS ÇOLAK</v>
      </c>
      <c r="M13" s="173" t="str">
        <f>IF(ISERROR(VLOOKUP(I13,'KAYIT LİSTESİ'!$B$4:$H$1164,6,0)),"",(VLOOKUP(I13,'KAYIT LİSTESİ'!$B$4:$H$1164,6,0)))</f>
        <v>BOLU-ABAN İZZET BAYSAL ÜNİVERSİTESİ</v>
      </c>
      <c r="Q13" s="192">
        <v>21574</v>
      </c>
      <c r="R13" s="190">
        <v>88</v>
      </c>
    </row>
    <row r="14" spans="1:18" s="18" customFormat="1" ht="20.25" customHeight="1">
      <c r="A14" s="57">
        <v>7</v>
      </c>
      <c r="B14" s="172" t="s">
        <v>480</v>
      </c>
      <c r="C14" s="210" t="str">
        <f>IF(ISERROR(VLOOKUP(B14,'KAYIT LİSTESİ'!$B$4:$H$1164,2,0)),"",(VLOOKUP(B14,'KAYIT LİSTESİ'!$B$4:$H$1164,2,0)))</f>
        <v/>
      </c>
      <c r="D14" s="208" t="str">
        <f>IF(ISERROR(VLOOKUP(B14,'KAYIT LİSTESİ'!$B$4:$H$1164,4,0)),"",(VLOOKUP(B14,'KAYIT LİSTESİ'!$B$4:$H$1164,4,0)))</f>
        <v/>
      </c>
      <c r="E14" s="173" t="str">
        <f>IF(ISERROR(VLOOKUP(B14,'KAYIT LİSTESİ'!$B$4:$H$1164,5,0)),"",(VLOOKUP(B14,'KAYIT LİSTESİ'!$B$4:$H$1164,5,0)))</f>
        <v/>
      </c>
      <c r="F14" s="173" t="str">
        <f>IF(ISERROR(VLOOKUP(B14,'KAYIT LİSTESİ'!$B$4:$H$1164,6,0)),"",(VLOOKUP(B14,'KAYIT LİSTESİ'!$B$4:$H$1164,6,0)))</f>
        <v/>
      </c>
      <c r="G14" s="21"/>
      <c r="H14" s="57">
        <v>7</v>
      </c>
      <c r="I14" s="172" t="s">
        <v>488</v>
      </c>
      <c r="J14" s="210" t="str">
        <f>IF(ISERROR(VLOOKUP(I14,'KAYIT LİSTESİ'!$B$4:$H$1164,2,0)),"",(VLOOKUP(I14,'KAYIT LİSTESİ'!$B$4:$H$1164,2,0)))</f>
        <v/>
      </c>
      <c r="K14" s="208" t="str">
        <f>IF(ISERROR(VLOOKUP(I14,'KAYIT LİSTESİ'!$B$4:$H$1164,4,0)),"",(VLOOKUP(I14,'KAYIT LİSTESİ'!$B$4:$H$1164,4,0)))</f>
        <v/>
      </c>
      <c r="L14" s="173" t="str">
        <f>IF(ISERROR(VLOOKUP(I14,'KAYIT LİSTESİ'!$B$4:$H$1164,5,0)),"",(VLOOKUP(I14,'KAYIT LİSTESİ'!$B$4:$H$1164,5,0)))</f>
        <v/>
      </c>
      <c r="M14" s="173" t="str">
        <f>IF(ISERROR(VLOOKUP(I14,'KAYIT LİSTESİ'!$B$4:$H$1164,6,0)),"",(VLOOKUP(I14,'KAYIT LİSTESİ'!$B$4:$H$1164,6,0)))</f>
        <v/>
      </c>
      <c r="Q14" s="192">
        <v>21604</v>
      </c>
      <c r="R14" s="190">
        <v>87</v>
      </c>
    </row>
    <row r="15" spans="1:18" s="18" customFormat="1" ht="20.25" customHeight="1">
      <c r="A15" s="57">
        <v>8</v>
      </c>
      <c r="B15" s="172" t="s">
        <v>481</v>
      </c>
      <c r="C15" s="210" t="str">
        <f>IF(ISERROR(VLOOKUP(B15,'KAYIT LİSTESİ'!$B$4:$H$1164,2,0)),"",(VLOOKUP(B15,'KAYIT LİSTESİ'!$B$4:$H$1164,2,0)))</f>
        <v/>
      </c>
      <c r="D15" s="208" t="str">
        <f>IF(ISERROR(VLOOKUP(B15,'KAYIT LİSTESİ'!$B$4:$H$1164,4,0)),"",(VLOOKUP(B15,'KAYIT LİSTESİ'!$B$4:$H$1164,4,0)))</f>
        <v/>
      </c>
      <c r="E15" s="173" t="str">
        <f>IF(ISERROR(VLOOKUP(B15,'KAYIT LİSTESİ'!$B$4:$H$1164,5,0)),"",(VLOOKUP(B15,'KAYIT LİSTESİ'!$B$4:$H$1164,5,0)))</f>
        <v/>
      </c>
      <c r="F15" s="173" t="str">
        <f>IF(ISERROR(VLOOKUP(B15,'KAYIT LİSTESİ'!$B$4:$H$1164,6,0)),"",(VLOOKUP(B15,'KAYIT LİSTESİ'!$B$4:$H$1164,6,0)))</f>
        <v/>
      </c>
      <c r="G15" s="21"/>
      <c r="H15" s="57">
        <v>8</v>
      </c>
      <c r="I15" s="172" t="s">
        <v>489</v>
      </c>
      <c r="J15" s="210" t="str">
        <f>IF(ISERROR(VLOOKUP(I15,'KAYIT LİSTESİ'!$B$4:$H$1164,2,0)),"",(VLOOKUP(I15,'KAYIT LİSTESİ'!$B$4:$H$1164,2,0)))</f>
        <v/>
      </c>
      <c r="K15" s="208" t="str">
        <f>IF(ISERROR(VLOOKUP(I15,'KAYIT LİSTESİ'!$B$4:$H$1164,4,0)),"",(VLOOKUP(I15,'KAYIT LİSTESİ'!$B$4:$H$1164,4,0)))</f>
        <v/>
      </c>
      <c r="L15" s="173" t="str">
        <f>IF(ISERROR(VLOOKUP(I15,'KAYIT LİSTESİ'!$B$4:$H$1164,5,0)),"",(VLOOKUP(I15,'KAYIT LİSTESİ'!$B$4:$H$1164,5,0)))</f>
        <v/>
      </c>
      <c r="M15" s="173" t="str">
        <f>IF(ISERROR(VLOOKUP(I15,'KAYIT LİSTESİ'!$B$4:$H$1164,6,0)),"",(VLOOKUP(I15,'KAYIT LİSTESİ'!$B$4:$H$1164,6,0)))</f>
        <v/>
      </c>
      <c r="Q15" s="192">
        <v>21634</v>
      </c>
      <c r="R15" s="190">
        <v>86</v>
      </c>
    </row>
    <row r="16" spans="1:18" s="18" customFormat="1" ht="20.25" customHeight="1">
      <c r="A16" s="57">
        <v>9</v>
      </c>
      <c r="B16" s="172" t="s">
        <v>1447</v>
      </c>
      <c r="C16" s="210" t="str">
        <f>IF(ISERROR(VLOOKUP(B16,'KAYIT LİSTESİ'!$B$4:$H$1164,2,0)),"",(VLOOKUP(B16,'KAYIT LİSTESİ'!$B$4:$H$1164,2,0)))</f>
        <v/>
      </c>
      <c r="D16" s="208" t="str">
        <f>IF(ISERROR(VLOOKUP(B16,'KAYIT LİSTESİ'!$B$4:$H$1164,4,0)),"",(VLOOKUP(B16,'KAYIT LİSTESİ'!$B$4:$H$1164,4,0)))</f>
        <v/>
      </c>
      <c r="E16" s="173" t="str">
        <f>IF(ISERROR(VLOOKUP(B16,'KAYIT LİSTESİ'!$B$4:$H$1164,5,0)),"",(VLOOKUP(B16,'KAYIT LİSTESİ'!$B$4:$H$1164,5,0)))</f>
        <v/>
      </c>
      <c r="F16" s="173" t="str">
        <f>IF(ISERROR(VLOOKUP(B16,'KAYIT LİSTESİ'!$B$4:$H$1164,6,0)),"",(VLOOKUP(B16,'KAYIT LİSTESİ'!$B$4:$H$1164,6,0)))</f>
        <v/>
      </c>
      <c r="G16" s="21"/>
      <c r="H16" s="57">
        <v>9</v>
      </c>
      <c r="I16" s="172" t="s">
        <v>1495</v>
      </c>
      <c r="J16" s="210" t="str">
        <f>IF(ISERROR(VLOOKUP(I16,'KAYIT LİSTESİ'!$B$4:$H$1164,2,0)),"",(VLOOKUP(I16,'KAYIT LİSTESİ'!$B$4:$H$1164,2,0)))</f>
        <v/>
      </c>
      <c r="K16" s="208" t="str">
        <f>IF(ISERROR(VLOOKUP(I16,'KAYIT LİSTESİ'!$B$4:$H$1164,4,0)),"",(VLOOKUP(I16,'KAYIT LİSTESİ'!$B$4:$H$1164,4,0)))</f>
        <v/>
      </c>
      <c r="L16" s="173" t="str">
        <f>IF(ISERROR(VLOOKUP(I16,'KAYIT LİSTESİ'!$B$4:$H$1164,5,0)),"",(VLOOKUP(I16,'KAYIT LİSTESİ'!$B$4:$H$1164,5,0)))</f>
        <v/>
      </c>
      <c r="M16" s="173" t="str">
        <f>IF(ISERROR(VLOOKUP(I16,'KAYIT LİSTESİ'!$B$4:$H$1164,6,0)),"",(VLOOKUP(I16,'KAYIT LİSTESİ'!$B$4:$H$1164,6,0)))</f>
        <v/>
      </c>
      <c r="Q16" s="192">
        <v>21664</v>
      </c>
      <c r="R16" s="190">
        <v>85</v>
      </c>
    </row>
    <row r="17" spans="1:18" s="18" customFormat="1" ht="20.25" customHeight="1">
      <c r="A17" s="57">
        <v>10</v>
      </c>
      <c r="B17" s="172" t="s">
        <v>1448</v>
      </c>
      <c r="C17" s="210" t="str">
        <f>IF(ISERROR(VLOOKUP(B17,'KAYIT LİSTESİ'!$B$4:$H$1164,2,0)),"",(VLOOKUP(B17,'KAYIT LİSTESİ'!$B$4:$H$1164,2,0)))</f>
        <v/>
      </c>
      <c r="D17" s="208" t="str">
        <f>IF(ISERROR(VLOOKUP(B17,'KAYIT LİSTESİ'!$B$4:$H$1164,4,0)),"",(VLOOKUP(B17,'KAYIT LİSTESİ'!$B$4:$H$1164,4,0)))</f>
        <v/>
      </c>
      <c r="E17" s="173" t="str">
        <f>IF(ISERROR(VLOOKUP(B17,'KAYIT LİSTESİ'!$B$4:$H$1164,5,0)),"",(VLOOKUP(B17,'KAYIT LİSTESİ'!$B$4:$H$1164,5,0)))</f>
        <v/>
      </c>
      <c r="F17" s="173" t="str">
        <f>IF(ISERROR(VLOOKUP(B17,'KAYIT LİSTESİ'!$B$4:$H$1164,6,0)),"",(VLOOKUP(B17,'KAYIT LİSTESİ'!$B$4:$H$1164,6,0)))</f>
        <v/>
      </c>
      <c r="G17" s="21"/>
      <c r="H17" s="57">
        <v>10</v>
      </c>
      <c r="I17" s="172" t="s">
        <v>1496</v>
      </c>
      <c r="J17" s="210" t="str">
        <f>IF(ISERROR(VLOOKUP(I17,'KAYIT LİSTESİ'!$B$4:$H$1164,2,0)),"",(VLOOKUP(I17,'KAYIT LİSTESİ'!$B$4:$H$1164,2,0)))</f>
        <v/>
      </c>
      <c r="K17" s="208" t="str">
        <f>IF(ISERROR(VLOOKUP(I17,'KAYIT LİSTESİ'!$B$4:$H$1164,4,0)),"",(VLOOKUP(I17,'KAYIT LİSTESİ'!$B$4:$H$1164,4,0)))</f>
        <v/>
      </c>
      <c r="L17" s="173" t="str">
        <f>IF(ISERROR(VLOOKUP(I17,'KAYIT LİSTESİ'!$B$4:$H$1164,5,0)),"",(VLOOKUP(I17,'KAYIT LİSTESİ'!$B$4:$H$1164,5,0)))</f>
        <v/>
      </c>
      <c r="M17" s="173" t="str">
        <f>IF(ISERROR(VLOOKUP(I17,'KAYIT LİSTESİ'!$B$4:$H$1164,6,0)),"",(VLOOKUP(I17,'KAYIT LİSTESİ'!$B$4:$H$1164,6,0)))</f>
        <v/>
      </c>
      <c r="Q17" s="192">
        <v>21694</v>
      </c>
      <c r="R17" s="190">
        <v>84</v>
      </c>
    </row>
    <row r="18" spans="1:18" s="18" customFormat="1" ht="20.25" customHeight="1">
      <c r="A18" s="57">
        <v>11</v>
      </c>
      <c r="B18" s="172" t="s">
        <v>1449</v>
      </c>
      <c r="C18" s="210" t="str">
        <f>IF(ISERROR(VLOOKUP(B18,'KAYIT LİSTESİ'!$B$4:$H$1164,2,0)),"",(VLOOKUP(B18,'KAYIT LİSTESİ'!$B$4:$H$1164,2,0)))</f>
        <v/>
      </c>
      <c r="D18" s="208" t="str">
        <f>IF(ISERROR(VLOOKUP(B18,'KAYIT LİSTESİ'!$B$4:$H$1164,4,0)),"",(VLOOKUP(B18,'KAYIT LİSTESİ'!$B$4:$H$1164,4,0)))</f>
        <v/>
      </c>
      <c r="E18" s="173" t="str">
        <f>IF(ISERROR(VLOOKUP(B18,'KAYIT LİSTESİ'!$B$4:$H$1164,5,0)),"",(VLOOKUP(B18,'KAYIT LİSTESİ'!$B$4:$H$1164,5,0)))</f>
        <v/>
      </c>
      <c r="F18" s="173" t="str">
        <f>IF(ISERROR(VLOOKUP(B18,'KAYIT LİSTESİ'!$B$4:$H$1164,6,0)),"",(VLOOKUP(B18,'KAYIT LİSTESİ'!$B$4:$H$1164,6,0)))</f>
        <v/>
      </c>
      <c r="G18" s="21"/>
      <c r="H18" s="57">
        <v>11</v>
      </c>
      <c r="I18" s="172" t="s">
        <v>1497</v>
      </c>
      <c r="J18" s="210" t="str">
        <f>IF(ISERROR(VLOOKUP(I18,'KAYIT LİSTESİ'!$B$4:$H$1164,2,0)),"",(VLOOKUP(I18,'KAYIT LİSTESİ'!$B$4:$H$1164,2,0)))</f>
        <v/>
      </c>
      <c r="K18" s="208" t="str">
        <f>IF(ISERROR(VLOOKUP(I18,'KAYIT LİSTESİ'!$B$4:$H$1164,4,0)),"",(VLOOKUP(I18,'KAYIT LİSTESİ'!$B$4:$H$1164,4,0)))</f>
        <v/>
      </c>
      <c r="L18" s="173" t="str">
        <f>IF(ISERROR(VLOOKUP(I18,'KAYIT LİSTESİ'!$B$4:$H$1164,5,0)),"",(VLOOKUP(I18,'KAYIT LİSTESİ'!$B$4:$H$1164,5,0)))</f>
        <v/>
      </c>
      <c r="M18" s="173" t="str">
        <f>IF(ISERROR(VLOOKUP(I18,'KAYIT LİSTESİ'!$B$4:$H$1164,6,0)),"",(VLOOKUP(I18,'KAYIT LİSTESİ'!$B$4:$H$1164,6,0)))</f>
        <v/>
      </c>
      <c r="Q18" s="192">
        <v>21724</v>
      </c>
      <c r="R18" s="190">
        <v>83</v>
      </c>
    </row>
    <row r="19" spans="1:18" s="18" customFormat="1" ht="20.25" customHeight="1">
      <c r="A19" s="57">
        <v>12</v>
      </c>
      <c r="B19" s="172" t="s">
        <v>1450</v>
      </c>
      <c r="C19" s="210" t="str">
        <f>IF(ISERROR(VLOOKUP(B19,'KAYIT LİSTESİ'!$B$4:$H$1164,2,0)),"",(VLOOKUP(B19,'KAYIT LİSTESİ'!$B$4:$H$1164,2,0)))</f>
        <v/>
      </c>
      <c r="D19" s="208" t="str">
        <f>IF(ISERROR(VLOOKUP(B19,'KAYIT LİSTESİ'!$B$4:$H$1164,4,0)),"",(VLOOKUP(B19,'KAYIT LİSTESİ'!$B$4:$H$1164,4,0)))</f>
        <v/>
      </c>
      <c r="E19" s="173" t="str">
        <f>IF(ISERROR(VLOOKUP(B19,'KAYIT LİSTESİ'!$B$4:$H$1164,5,0)),"",(VLOOKUP(B19,'KAYIT LİSTESİ'!$B$4:$H$1164,5,0)))</f>
        <v/>
      </c>
      <c r="F19" s="173" t="str">
        <f>IF(ISERROR(VLOOKUP(B19,'KAYIT LİSTESİ'!$B$4:$H$1164,6,0)),"",(VLOOKUP(B19,'KAYIT LİSTESİ'!$B$4:$H$1164,6,0)))</f>
        <v/>
      </c>
      <c r="G19" s="21"/>
      <c r="H19" s="57">
        <v>12</v>
      </c>
      <c r="I19" s="172" t="s">
        <v>1498</v>
      </c>
      <c r="J19" s="210" t="str">
        <f>IF(ISERROR(VLOOKUP(I19,'KAYIT LİSTESİ'!$B$4:$H$1164,2,0)),"",(VLOOKUP(I19,'KAYIT LİSTESİ'!$B$4:$H$1164,2,0)))</f>
        <v/>
      </c>
      <c r="K19" s="208" t="str">
        <f>IF(ISERROR(VLOOKUP(I19,'KAYIT LİSTESİ'!$B$4:$H$1164,4,0)),"",(VLOOKUP(I19,'KAYIT LİSTESİ'!$B$4:$H$1164,4,0)))</f>
        <v/>
      </c>
      <c r="L19" s="173" t="str">
        <f>IF(ISERROR(VLOOKUP(I19,'KAYIT LİSTESİ'!$B$4:$H$1164,5,0)),"",(VLOOKUP(I19,'KAYIT LİSTESİ'!$B$4:$H$1164,5,0)))</f>
        <v/>
      </c>
      <c r="M19" s="173" t="str">
        <f>IF(ISERROR(VLOOKUP(I19,'KAYIT LİSTESİ'!$B$4:$H$1164,6,0)),"",(VLOOKUP(I19,'KAYIT LİSTESİ'!$B$4:$H$1164,6,0)))</f>
        <v/>
      </c>
      <c r="Q19" s="192">
        <v>21754</v>
      </c>
      <c r="R19" s="190">
        <v>82</v>
      </c>
    </row>
    <row r="20" spans="1:18" s="18" customFormat="1" ht="20.25" customHeight="1">
      <c r="A20" s="57">
        <v>13</v>
      </c>
      <c r="B20" s="172" t="s">
        <v>1451</v>
      </c>
      <c r="C20" s="210" t="str">
        <f>IF(ISERROR(VLOOKUP(B20,'KAYIT LİSTESİ'!$B$4:$H$1164,2,0)),"",(VLOOKUP(B20,'KAYIT LİSTESİ'!$B$4:$H$1164,2,0)))</f>
        <v/>
      </c>
      <c r="D20" s="208" t="str">
        <f>IF(ISERROR(VLOOKUP(B20,'KAYIT LİSTESİ'!$B$4:$H$1164,4,0)),"",(VLOOKUP(B20,'KAYIT LİSTESİ'!$B$4:$H$1164,4,0)))</f>
        <v/>
      </c>
      <c r="E20" s="173" t="str">
        <f>IF(ISERROR(VLOOKUP(B20,'KAYIT LİSTESİ'!$B$4:$H$1164,5,0)),"",(VLOOKUP(B20,'KAYIT LİSTESİ'!$B$4:$H$1164,5,0)))</f>
        <v/>
      </c>
      <c r="F20" s="173" t="str">
        <f>IF(ISERROR(VLOOKUP(B20,'KAYIT LİSTESİ'!$B$4:$H$1164,6,0)),"",(VLOOKUP(B20,'KAYIT LİSTESİ'!$B$4:$H$1164,6,0)))</f>
        <v/>
      </c>
      <c r="G20" s="21"/>
      <c r="H20" s="57">
        <v>13</v>
      </c>
      <c r="I20" s="172" t="s">
        <v>1499</v>
      </c>
      <c r="J20" s="210" t="str">
        <f>IF(ISERROR(VLOOKUP(I20,'KAYIT LİSTESİ'!$B$4:$H$1164,2,0)),"",(VLOOKUP(I20,'KAYIT LİSTESİ'!$B$4:$H$1164,2,0)))</f>
        <v/>
      </c>
      <c r="K20" s="208" t="str">
        <f>IF(ISERROR(VLOOKUP(I20,'KAYIT LİSTESİ'!$B$4:$H$1164,4,0)),"",(VLOOKUP(I20,'KAYIT LİSTESİ'!$B$4:$H$1164,4,0)))</f>
        <v/>
      </c>
      <c r="L20" s="173" t="str">
        <f>IF(ISERROR(VLOOKUP(I20,'KAYIT LİSTESİ'!$B$4:$H$1164,5,0)),"",(VLOOKUP(I20,'KAYIT LİSTESİ'!$B$4:$H$1164,5,0)))</f>
        <v/>
      </c>
      <c r="M20" s="173" t="str">
        <f>IF(ISERROR(VLOOKUP(I20,'KAYIT LİSTESİ'!$B$4:$H$1164,6,0)),"",(VLOOKUP(I20,'KAYIT LİSTESİ'!$B$4:$H$1164,6,0)))</f>
        <v/>
      </c>
      <c r="Q20" s="192">
        <v>21794</v>
      </c>
      <c r="R20" s="190">
        <v>81</v>
      </c>
    </row>
    <row r="21" spans="1:18" s="18" customFormat="1" ht="20.25" customHeight="1">
      <c r="A21" s="57">
        <v>14</v>
      </c>
      <c r="B21" s="172" t="s">
        <v>1452</v>
      </c>
      <c r="C21" s="210" t="str">
        <f>IF(ISERROR(VLOOKUP(B21,'KAYIT LİSTESİ'!$B$4:$H$1164,2,0)),"",(VLOOKUP(B21,'KAYIT LİSTESİ'!$B$4:$H$1164,2,0)))</f>
        <v/>
      </c>
      <c r="D21" s="208" t="str">
        <f>IF(ISERROR(VLOOKUP(B21,'KAYIT LİSTESİ'!$B$4:$H$1164,4,0)),"",(VLOOKUP(B21,'KAYIT LİSTESİ'!$B$4:$H$1164,4,0)))</f>
        <v/>
      </c>
      <c r="E21" s="173" t="str">
        <f>IF(ISERROR(VLOOKUP(B21,'KAYIT LİSTESİ'!$B$4:$H$1164,5,0)),"",(VLOOKUP(B21,'KAYIT LİSTESİ'!$B$4:$H$1164,5,0)))</f>
        <v/>
      </c>
      <c r="F21" s="173" t="str">
        <f>IF(ISERROR(VLOOKUP(B21,'KAYIT LİSTESİ'!$B$4:$H$1164,6,0)),"",(VLOOKUP(B21,'KAYIT LİSTESİ'!$B$4:$H$1164,6,0)))</f>
        <v/>
      </c>
      <c r="G21" s="21"/>
      <c r="H21" s="57">
        <v>14</v>
      </c>
      <c r="I21" s="172" t="s">
        <v>1500</v>
      </c>
      <c r="J21" s="210" t="str">
        <f>IF(ISERROR(VLOOKUP(I21,'KAYIT LİSTESİ'!$B$4:$H$1164,2,0)),"",(VLOOKUP(I21,'KAYIT LİSTESİ'!$B$4:$H$1164,2,0)))</f>
        <v/>
      </c>
      <c r="K21" s="208" t="str">
        <f>IF(ISERROR(VLOOKUP(I21,'KAYIT LİSTESİ'!$B$4:$H$1164,4,0)),"",(VLOOKUP(I21,'KAYIT LİSTESİ'!$B$4:$H$1164,4,0)))</f>
        <v/>
      </c>
      <c r="L21" s="173" t="str">
        <f>IF(ISERROR(VLOOKUP(I21,'KAYIT LİSTESİ'!$B$4:$H$1164,5,0)),"",(VLOOKUP(I21,'KAYIT LİSTESİ'!$B$4:$H$1164,5,0)))</f>
        <v/>
      </c>
      <c r="M21" s="173" t="str">
        <f>IF(ISERROR(VLOOKUP(I21,'KAYIT LİSTESİ'!$B$4:$H$1164,6,0)),"",(VLOOKUP(I21,'KAYIT LİSTESİ'!$B$4:$H$1164,6,0)))</f>
        <v/>
      </c>
      <c r="Q21" s="192">
        <v>21824</v>
      </c>
      <c r="R21" s="190">
        <v>80</v>
      </c>
    </row>
    <row r="22" spans="1:18" s="18" customFormat="1" ht="20.25" customHeight="1">
      <c r="A22" s="57">
        <v>15</v>
      </c>
      <c r="B22" s="172" t="s">
        <v>1453</v>
      </c>
      <c r="C22" s="210" t="str">
        <f>IF(ISERROR(VLOOKUP(B22,'KAYIT LİSTESİ'!$B$4:$H$1164,2,0)),"",(VLOOKUP(B22,'KAYIT LİSTESİ'!$B$4:$H$1164,2,0)))</f>
        <v/>
      </c>
      <c r="D22" s="208" t="str">
        <f>IF(ISERROR(VLOOKUP(B22,'KAYIT LİSTESİ'!$B$4:$H$1164,4,0)),"",(VLOOKUP(B22,'KAYIT LİSTESİ'!$B$4:$H$1164,4,0)))</f>
        <v/>
      </c>
      <c r="E22" s="173" t="str">
        <f>IF(ISERROR(VLOOKUP(B22,'KAYIT LİSTESİ'!$B$4:$H$1164,5,0)),"",(VLOOKUP(B22,'KAYIT LİSTESİ'!$B$4:$H$1164,5,0)))</f>
        <v/>
      </c>
      <c r="F22" s="173" t="str">
        <f>IF(ISERROR(VLOOKUP(B22,'KAYIT LİSTESİ'!$B$4:$H$1164,6,0)),"",(VLOOKUP(B22,'KAYIT LİSTESİ'!$B$4:$H$1164,6,0)))</f>
        <v/>
      </c>
      <c r="G22" s="21"/>
      <c r="H22" s="57">
        <v>15</v>
      </c>
      <c r="I22" s="172" t="s">
        <v>1501</v>
      </c>
      <c r="J22" s="210" t="str">
        <f>IF(ISERROR(VLOOKUP(I22,'KAYIT LİSTESİ'!$B$4:$H$1164,2,0)),"",(VLOOKUP(I22,'KAYIT LİSTESİ'!$B$4:$H$1164,2,0)))</f>
        <v/>
      </c>
      <c r="K22" s="208" t="str">
        <f>IF(ISERROR(VLOOKUP(I22,'KAYIT LİSTESİ'!$B$4:$H$1164,4,0)),"",(VLOOKUP(I22,'KAYIT LİSTESİ'!$B$4:$H$1164,4,0)))</f>
        <v/>
      </c>
      <c r="L22" s="173" t="str">
        <f>IF(ISERROR(VLOOKUP(I22,'KAYIT LİSTESİ'!$B$4:$H$1164,5,0)),"",(VLOOKUP(I22,'KAYIT LİSTESİ'!$B$4:$H$1164,5,0)))</f>
        <v/>
      </c>
      <c r="M22" s="173" t="str">
        <f>IF(ISERROR(VLOOKUP(I22,'KAYIT LİSTESİ'!$B$4:$H$1164,6,0)),"",(VLOOKUP(I22,'KAYIT LİSTESİ'!$B$4:$H$1164,6,0)))</f>
        <v/>
      </c>
      <c r="Q22" s="192">
        <v>21854</v>
      </c>
      <c r="R22" s="190">
        <v>79</v>
      </c>
    </row>
    <row r="23" spans="1:18" s="18" customFormat="1" ht="20.25" customHeight="1">
      <c r="A23" s="57">
        <v>16</v>
      </c>
      <c r="B23" s="172" t="s">
        <v>1454</v>
      </c>
      <c r="C23" s="210" t="str">
        <f>IF(ISERROR(VLOOKUP(B23,'KAYIT LİSTESİ'!$B$4:$H$1164,2,0)),"",(VLOOKUP(B23,'KAYIT LİSTESİ'!$B$4:$H$1164,2,0)))</f>
        <v/>
      </c>
      <c r="D23" s="208" t="str">
        <f>IF(ISERROR(VLOOKUP(B23,'KAYIT LİSTESİ'!$B$4:$H$1164,4,0)),"",(VLOOKUP(B23,'KAYIT LİSTESİ'!$B$4:$H$1164,4,0)))</f>
        <v/>
      </c>
      <c r="E23" s="173" t="str">
        <f>IF(ISERROR(VLOOKUP(B23,'KAYIT LİSTESİ'!$B$4:$H$1164,5,0)),"",(VLOOKUP(B23,'KAYIT LİSTESİ'!$B$4:$H$1164,5,0)))</f>
        <v/>
      </c>
      <c r="F23" s="173" t="str">
        <f>IF(ISERROR(VLOOKUP(B23,'KAYIT LİSTESİ'!$B$4:$H$1164,6,0)),"",(VLOOKUP(B23,'KAYIT LİSTESİ'!$B$4:$H$1164,6,0)))</f>
        <v/>
      </c>
      <c r="G23" s="21"/>
      <c r="H23" s="57">
        <v>16</v>
      </c>
      <c r="I23" s="172" t="s">
        <v>1502</v>
      </c>
      <c r="J23" s="210" t="str">
        <f>IF(ISERROR(VLOOKUP(I23,'KAYIT LİSTESİ'!$B$4:$H$1164,2,0)),"",(VLOOKUP(I23,'KAYIT LİSTESİ'!$B$4:$H$1164,2,0)))</f>
        <v/>
      </c>
      <c r="K23" s="208" t="str">
        <f>IF(ISERROR(VLOOKUP(I23,'KAYIT LİSTESİ'!$B$4:$H$1164,4,0)),"",(VLOOKUP(I23,'KAYIT LİSTESİ'!$B$4:$H$1164,4,0)))</f>
        <v/>
      </c>
      <c r="L23" s="173" t="str">
        <f>IF(ISERROR(VLOOKUP(I23,'KAYIT LİSTESİ'!$B$4:$H$1164,5,0)),"",(VLOOKUP(I23,'KAYIT LİSTESİ'!$B$4:$H$1164,5,0)))</f>
        <v/>
      </c>
      <c r="M23" s="173" t="str">
        <f>IF(ISERROR(VLOOKUP(I23,'KAYIT LİSTESİ'!$B$4:$H$1164,6,0)),"",(VLOOKUP(I23,'KAYIT LİSTESİ'!$B$4:$H$1164,6,0)))</f>
        <v/>
      </c>
      <c r="Q23" s="192">
        <v>21894</v>
      </c>
      <c r="R23" s="190">
        <v>78</v>
      </c>
    </row>
    <row r="24" spans="1:18" s="18" customFormat="1" ht="20.25" customHeight="1">
      <c r="A24" s="57">
        <v>17</v>
      </c>
      <c r="B24" s="172" t="s">
        <v>1455</v>
      </c>
      <c r="C24" s="210" t="str">
        <f>IF(ISERROR(VLOOKUP(B24,'KAYIT LİSTESİ'!$B$4:$H$1164,2,0)),"",(VLOOKUP(B24,'KAYIT LİSTESİ'!$B$4:$H$1164,2,0)))</f>
        <v/>
      </c>
      <c r="D24" s="208" t="str">
        <f>IF(ISERROR(VLOOKUP(B24,'KAYIT LİSTESİ'!$B$4:$H$1164,4,0)),"",(VLOOKUP(B24,'KAYIT LİSTESİ'!$B$4:$H$1164,4,0)))</f>
        <v/>
      </c>
      <c r="E24" s="173" t="str">
        <f>IF(ISERROR(VLOOKUP(B24,'KAYIT LİSTESİ'!$B$4:$H$1164,5,0)),"",(VLOOKUP(B24,'KAYIT LİSTESİ'!$B$4:$H$1164,5,0)))</f>
        <v/>
      </c>
      <c r="F24" s="173" t="str">
        <f>IF(ISERROR(VLOOKUP(B24,'KAYIT LİSTESİ'!$B$4:$H$1164,6,0)),"",(VLOOKUP(B24,'KAYIT LİSTESİ'!$B$4:$H$1164,6,0)))</f>
        <v/>
      </c>
      <c r="G24" s="21"/>
      <c r="H24" s="57">
        <v>17</v>
      </c>
      <c r="I24" s="172" t="s">
        <v>1503</v>
      </c>
      <c r="J24" s="210" t="str">
        <f>IF(ISERROR(VLOOKUP(I24,'KAYIT LİSTESİ'!$B$4:$H$1164,2,0)),"",(VLOOKUP(I24,'KAYIT LİSTESİ'!$B$4:$H$1164,2,0)))</f>
        <v/>
      </c>
      <c r="K24" s="208" t="str">
        <f>IF(ISERROR(VLOOKUP(I24,'KAYIT LİSTESİ'!$B$4:$H$1164,4,0)),"",(VLOOKUP(I24,'KAYIT LİSTESİ'!$B$4:$H$1164,4,0)))</f>
        <v/>
      </c>
      <c r="L24" s="173" t="str">
        <f>IF(ISERROR(VLOOKUP(I24,'KAYIT LİSTESİ'!$B$4:$H$1164,5,0)),"",(VLOOKUP(I24,'KAYIT LİSTESİ'!$B$4:$H$1164,5,0)))</f>
        <v/>
      </c>
      <c r="M24" s="173" t="str">
        <f>IF(ISERROR(VLOOKUP(I24,'KAYIT LİSTESİ'!$B$4:$H$1164,6,0)),"",(VLOOKUP(I24,'KAYIT LİSTESİ'!$B$4:$H$1164,6,0)))</f>
        <v/>
      </c>
      <c r="Q24" s="192">
        <v>21934</v>
      </c>
      <c r="R24" s="190">
        <v>77</v>
      </c>
    </row>
    <row r="25" spans="1:18" s="18" customFormat="1" ht="20.25" customHeight="1">
      <c r="A25" s="57">
        <v>18</v>
      </c>
      <c r="B25" s="172" t="s">
        <v>1456</v>
      </c>
      <c r="C25" s="210" t="str">
        <f>IF(ISERROR(VLOOKUP(B25,'KAYIT LİSTESİ'!$B$4:$H$1164,2,0)),"",(VLOOKUP(B25,'KAYIT LİSTESİ'!$B$4:$H$1164,2,0)))</f>
        <v/>
      </c>
      <c r="D25" s="208" t="str">
        <f>IF(ISERROR(VLOOKUP(B25,'KAYIT LİSTESİ'!$B$4:$H$1164,4,0)),"",(VLOOKUP(B25,'KAYIT LİSTESİ'!$B$4:$H$1164,4,0)))</f>
        <v/>
      </c>
      <c r="E25" s="173" t="str">
        <f>IF(ISERROR(VLOOKUP(B25,'KAYIT LİSTESİ'!$B$4:$H$1164,5,0)),"",(VLOOKUP(B25,'KAYIT LİSTESİ'!$B$4:$H$1164,5,0)))</f>
        <v/>
      </c>
      <c r="F25" s="173" t="str">
        <f>IF(ISERROR(VLOOKUP(B25,'KAYIT LİSTESİ'!$B$4:$H$1164,6,0)),"",(VLOOKUP(B25,'KAYIT LİSTESİ'!$B$4:$H$1164,6,0)))</f>
        <v/>
      </c>
      <c r="G25" s="21"/>
      <c r="H25" s="57">
        <v>18</v>
      </c>
      <c r="I25" s="172" t="s">
        <v>1504</v>
      </c>
      <c r="J25" s="210" t="str">
        <f>IF(ISERROR(VLOOKUP(I25,'KAYIT LİSTESİ'!$B$4:$H$1164,2,0)),"",(VLOOKUP(I25,'KAYIT LİSTESİ'!$B$4:$H$1164,2,0)))</f>
        <v/>
      </c>
      <c r="K25" s="208" t="str">
        <f>IF(ISERROR(VLOOKUP(I25,'KAYIT LİSTESİ'!$B$4:$H$1164,4,0)),"",(VLOOKUP(I25,'KAYIT LİSTESİ'!$B$4:$H$1164,4,0)))</f>
        <v/>
      </c>
      <c r="L25" s="173" t="str">
        <f>IF(ISERROR(VLOOKUP(I25,'KAYIT LİSTESİ'!$B$4:$H$1164,5,0)),"",(VLOOKUP(I25,'KAYIT LİSTESİ'!$B$4:$H$1164,5,0)))</f>
        <v/>
      </c>
      <c r="M25" s="173" t="str">
        <f>IF(ISERROR(VLOOKUP(I25,'KAYIT LİSTESİ'!$B$4:$H$1164,6,0)),"",(VLOOKUP(I25,'KAYIT LİSTESİ'!$B$4:$H$1164,6,0)))</f>
        <v/>
      </c>
      <c r="Q25" s="192">
        <v>21974</v>
      </c>
      <c r="R25" s="190">
        <v>76</v>
      </c>
    </row>
    <row r="26" spans="1:18" s="18" customFormat="1" ht="20.25" customHeight="1">
      <c r="A26" s="57">
        <v>19</v>
      </c>
      <c r="B26" s="172" t="s">
        <v>1457</v>
      </c>
      <c r="C26" s="210" t="str">
        <f>IF(ISERROR(VLOOKUP(B26,'KAYIT LİSTESİ'!$B$4:$H$1164,2,0)),"",(VLOOKUP(B26,'KAYIT LİSTESİ'!$B$4:$H$1164,2,0)))</f>
        <v/>
      </c>
      <c r="D26" s="208" t="str">
        <f>IF(ISERROR(VLOOKUP(B26,'KAYIT LİSTESİ'!$B$4:$H$1164,4,0)),"",(VLOOKUP(B26,'KAYIT LİSTESİ'!$B$4:$H$1164,4,0)))</f>
        <v/>
      </c>
      <c r="E26" s="173" t="str">
        <f>IF(ISERROR(VLOOKUP(B26,'KAYIT LİSTESİ'!$B$4:$H$1164,5,0)),"",(VLOOKUP(B26,'KAYIT LİSTESİ'!$B$4:$H$1164,5,0)))</f>
        <v/>
      </c>
      <c r="F26" s="173" t="str">
        <f>IF(ISERROR(VLOOKUP(B26,'KAYIT LİSTESİ'!$B$4:$H$1164,6,0)),"",(VLOOKUP(B26,'KAYIT LİSTESİ'!$B$4:$H$1164,6,0)))</f>
        <v/>
      </c>
      <c r="H26" s="57">
        <v>19</v>
      </c>
      <c r="I26" s="172" t="s">
        <v>1505</v>
      </c>
      <c r="J26" s="210" t="str">
        <f>IF(ISERROR(VLOOKUP(I26,'KAYIT LİSTESİ'!$B$4:$H$1164,2,0)),"",(VLOOKUP(I26,'KAYIT LİSTESİ'!$B$4:$H$1164,2,0)))</f>
        <v/>
      </c>
      <c r="K26" s="208" t="str">
        <f>IF(ISERROR(VLOOKUP(I26,'KAYIT LİSTESİ'!$B$4:$H$1164,4,0)),"",(VLOOKUP(I26,'KAYIT LİSTESİ'!$B$4:$H$1164,4,0)))</f>
        <v/>
      </c>
      <c r="L26" s="173" t="str">
        <f>IF(ISERROR(VLOOKUP(I26,'KAYIT LİSTESİ'!$B$4:$H$1164,5,0)),"",(VLOOKUP(I26,'KAYIT LİSTESİ'!$B$4:$H$1164,5,0)))</f>
        <v/>
      </c>
      <c r="M26" s="173" t="str">
        <f>IF(ISERROR(VLOOKUP(I26,'KAYIT LİSTESİ'!$B$4:$H$1164,6,0)),"",(VLOOKUP(I26,'KAYIT LİSTESİ'!$B$4:$H$1164,6,0)))</f>
        <v/>
      </c>
      <c r="Q26" s="192">
        <v>21364</v>
      </c>
      <c r="R26" s="190">
        <v>95</v>
      </c>
    </row>
    <row r="27" spans="1:18" ht="20.25" customHeight="1">
      <c r="A27" s="57">
        <v>20</v>
      </c>
      <c r="B27" s="172" t="s">
        <v>1458</v>
      </c>
      <c r="C27" s="210" t="str">
        <f>IF(ISERROR(VLOOKUP(B27,'KAYIT LİSTESİ'!$B$4:$H$1164,2,0)),"",(VLOOKUP(B27,'KAYIT LİSTESİ'!$B$4:$H$1164,2,0)))</f>
        <v/>
      </c>
      <c r="D27" s="208" t="str">
        <f>IF(ISERROR(VLOOKUP(B27,'KAYIT LİSTESİ'!$B$4:$H$1164,4,0)),"",(VLOOKUP(B27,'KAYIT LİSTESİ'!$B$4:$H$1164,4,0)))</f>
        <v/>
      </c>
      <c r="E27" s="173" t="str">
        <f>IF(ISERROR(VLOOKUP(B27,'KAYIT LİSTESİ'!$B$4:$H$1164,5,0)),"",(VLOOKUP(B27,'KAYIT LİSTESİ'!$B$4:$H$1164,5,0)))</f>
        <v/>
      </c>
      <c r="F27" s="173" t="str">
        <f>IF(ISERROR(VLOOKUP(B27,'KAYIT LİSTESİ'!$B$4:$H$1164,6,0)),"",(VLOOKUP(B27,'KAYIT LİSTESİ'!$B$4:$H$1164,6,0)))</f>
        <v/>
      </c>
      <c r="G27" s="19"/>
      <c r="H27" s="57">
        <v>20</v>
      </c>
      <c r="I27" s="172" t="s">
        <v>1506</v>
      </c>
      <c r="J27" s="210" t="str">
        <f>IF(ISERROR(VLOOKUP(I27,'KAYIT LİSTESİ'!$B$4:$H$1164,2,0)),"",(VLOOKUP(I27,'KAYIT LİSTESİ'!$B$4:$H$1164,2,0)))</f>
        <v/>
      </c>
      <c r="K27" s="208" t="str">
        <f>IF(ISERROR(VLOOKUP(I27,'KAYIT LİSTESİ'!$B$4:$H$1164,4,0)),"",(VLOOKUP(I27,'KAYIT LİSTESİ'!$B$4:$H$1164,4,0)))</f>
        <v/>
      </c>
      <c r="L27" s="173" t="str">
        <f>IF(ISERROR(VLOOKUP(I27,'KAYIT LİSTESİ'!$B$4:$H$1164,5,0)),"",(VLOOKUP(I27,'KAYIT LİSTESİ'!$B$4:$H$1164,5,0)))</f>
        <v/>
      </c>
      <c r="M27" s="173" t="str">
        <f>IF(ISERROR(VLOOKUP(I27,'KAYIT LİSTESİ'!$B$4:$H$1164,6,0)),"",(VLOOKUP(I27,'KAYIT LİSTESİ'!$B$4:$H$1164,6,0)))</f>
        <v/>
      </c>
      <c r="Q27" s="192">
        <v>21394</v>
      </c>
      <c r="R27" s="190">
        <v>94</v>
      </c>
    </row>
    <row r="28" spans="1:18" s="18" customFormat="1" ht="20.25" customHeight="1">
      <c r="A28" s="57">
        <v>21</v>
      </c>
      <c r="B28" s="172" t="s">
        <v>1459</v>
      </c>
      <c r="C28" s="210" t="str">
        <f>IF(ISERROR(VLOOKUP(B28,'KAYIT LİSTESİ'!$B$4:$H$1164,2,0)),"",(VLOOKUP(B28,'KAYIT LİSTESİ'!$B$4:$H$1164,2,0)))</f>
        <v/>
      </c>
      <c r="D28" s="208" t="str">
        <f>IF(ISERROR(VLOOKUP(B28,'KAYIT LİSTESİ'!$B$4:$H$1164,4,0)),"",(VLOOKUP(B28,'KAYIT LİSTESİ'!$B$4:$H$1164,4,0)))</f>
        <v/>
      </c>
      <c r="E28" s="173" t="str">
        <f>IF(ISERROR(VLOOKUP(B28,'KAYIT LİSTESİ'!$B$4:$H$1164,5,0)),"",(VLOOKUP(B28,'KAYIT LİSTESİ'!$B$4:$H$1164,5,0)))</f>
        <v/>
      </c>
      <c r="F28" s="173" t="str">
        <f>IF(ISERROR(VLOOKUP(B28,'KAYIT LİSTESİ'!$B$4:$H$1164,6,0)),"",(VLOOKUP(B28,'KAYIT LİSTESİ'!$B$4:$H$1164,6,0)))</f>
        <v/>
      </c>
      <c r="G28" s="21"/>
      <c r="H28" s="57">
        <v>21</v>
      </c>
      <c r="I28" s="172" t="s">
        <v>1507</v>
      </c>
      <c r="J28" s="210" t="str">
        <f>IF(ISERROR(VLOOKUP(I28,'KAYIT LİSTESİ'!$B$4:$H$1164,2,0)),"",(VLOOKUP(I28,'KAYIT LİSTESİ'!$B$4:$H$1164,2,0)))</f>
        <v/>
      </c>
      <c r="K28" s="208" t="str">
        <f>IF(ISERROR(VLOOKUP(I28,'KAYIT LİSTESİ'!$B$4:$H$1164,4,0)),"",(VLOOKUP(I28,'KAYIT LİSTESİ'!$B$4:$H$1164,4,0)))</f>
        <v/>
      </c>
      <c r="L28" s="173" t="str">
        <f>IF(ISERROR(VLOOKUP(I28,'KAYIT LİSTESİ'!$B$4:$H$1164,5,0)),"",(VLOOKUP(I28,'KAYIT LİSTESİ'!$B$4:$H$1164,5,0)))</f>
        <v/>
      </c>
      <c r="M28" s="173" t="str">
        <f>IF(ISERROR(VLOOKUP(I28,'KAYIT LİSTESİ'!$B$4:$H$1164,6,0)),"",(VLOOKUP(I28,'KAYIT LİSTESİ'!$B$4:$H$1164,6,0)))</f>
        <v/>
      </c>
      <c r="Q28" s="192">
        <v>21424</v>
      </c>
      <c r="R28" s="190">
        <v>93</v>
      </c>
    </row>
    <row r="29" spans="1:18" s="18" customFormat="1" ht="20.25" customHeight="1">
      <c r="A29" s="57">
        <v>22</v>
      </c>
      <c r="B29" s="172" t="s">
        <v>1460</v>
      </c>
      <c r="C29" s="210" t="str">
        <f>IF(ISERROR(VLOOKUP(B29,'KAYIT LİSTESİ'!$B$4:$H$1164,2,0)),"",(VLOOKUP(B29,'KAYIT LİSTESİ'!$B$4:$H$1164,2,0)))</f>
        <v/>
      </c>
      <c r="D29" s="208" t="str">
        <f>IF(ISERROR(VLOOKUP(B29,'KAYIT LİSTESİ'!$B$4:$H$1164,4,0)),"",(VLOOKUP(B29,'KAYIT LİSTESİ'!$B$4:$H$1164,4,0)))</f>
        <v/>
      </c>
      <c r="E29" s="173" t="str">
        <f>IF(ISERROR(VLOOKUP(B29,'KAYIT LİSTESİ'!$B$4:$H$1164,5,0)),"",(VLOOKUP(B29,'KAYIT LİSTESİ'!$B$4:$H$1164,5,0)))</f>
        <v/>
      </c>
      <c r="F29" s="173" t="str">
        <f>IF(ISERROR(VLOOKUP(B29,'KAYIT LİSTESİ'!$B$4:$H$1164,6,0)),"",(VLOOKUP(B29,'KAYIT LİSTESİ'!$B$4:$H$1164,6,0)))</f>
        <v/>
      </c>
      <c r="G29" s="21"/>
      <c r="H29" s="57">
        <v>22</v>
      </c>
      <c r="I29" s="172" t="s">
        <v>1508</v>
      </c>
      <c r="J29" s="210" t="str">
        <f>IF(ISERROR(VLOOKUP(I29,'KAYIT LİSTESİ'!$B$4:$H$1164,2,0)),"",(VLOOKUP(I29,'KAYIT LİSTESİ'!$B$4:$H$1164,2,0)))</f>
        <v/>
      </c>
      <c r="K29" s="208" t="str">
        <f>IF(ISERROR(VLOOKUP(I29,'KAYIT LİSTESİ'!$B$4:$H$1164,4,0)),"",(VLOOKUP(I29,'KAYIT LİSTESİ'!$B$4:$H$1164,4,0)))</f>
        <v/>
      </c>
      <c r="L29" s="173" t="str">
        <f>IF(ISERROR(VLOOKUP(I29,'KAYIT LİSTESİ'!$B$4:$H$1164,5,0)),"",(VLOOKUP(I29,'KAYIT LİSTESİ'!$B$4:$H$1164,5,0)))</f>
        <v/>
      </c>
      <c r="M29" s="173" t="str">
        <f>IF(ISERROR(VLOOKUP(I29,'KAYIT LİSTESİ'!$B$4:$H$1164,6,0)),"",(VLOOKUP(I29,'KAYIT LİSTESİ'!$B$4:$H$1164,6,0)))</f>
        <v/>
      </c>
      <c r="Q29" s="192">
        <v>21454</v>
      </c>
      <c r="R29" s="190">
        <v>92</v>
      </c>
    </row>
    <row r="30" spans="1:18" s="18" customFormat="1" ht="20.25" customHeight="1">
      <c r="A30" s="57">
        <v>23</v>
      </c>
      <c r="B30" s="172" t="s">
        <v>1461</v>
      </c>
      <c r="C30" s="210" t="str">
        <f>IF(ISERROR(VLOOKUP(B30,'KAYIT LİSTESİ'!$B$4:$H$1164,2,0)),"",(VLOOKUP(B30,'KAYIT LİSTESİ'!$B$4:$H$1164,2,0)))</f>
        <v/>
      </c>
      <c r="D30" s="208" t="str">
        <f>IF(ISERROR(VLOOKUP(B30,'KAYIT LİSTESİ'!$B$4:$H$1164,4,0)),"",(VLOOKUP(B30,'KAYIT LİSTESİ'!$B$4:$H$1164,4,0)))</f>
        <v/>
      </c>
      <c r="E30" s="173" t="str">
        <f>IF(ISERROR(VLOOKUP(B30,'KAYIT LİSTESİ'!$B$4:$H$1164,5,0)),"",(VLOOKUP(B30,'KAYIT LİSTESİ'!$B$4:$H$1164,5,0)))</f>
        <v/>
      </c>
      <c r="F30" s="173" t="str">
        <f>IF(ISERROR(VLOOKUP(B30,'KAYIT LİSTESİ'!$B$4:$H$1164,6,0)),"",(VLOOKUP(B30,'KAYIT LİSTESİ'!$B$4:$H$1164,6,0)))</f>
        <v/>
      </c>
      <c r="G30" s="21"/>
      <c r="H30" s="57">
        <v>23</v>
      </c>
      <c r="I30" s="172" t="s">
        <v>1509</v>
      </c>
      <c r="J30" s="210" t="str">
        <f>IF(ISERROR(VLOOKUP(I30,'KAYIT LİSTESİ'!$B$4:$H$1164,2,0)),"",(VLOOKUP(I30,'KAYIT LİSTESİ'!$B$4:$H$1164,2,0)))</f>
        <v/>
      </c>
      <c r="K30" s="208" t="str">
        <f>IF(ISERROR(VLOOKUP(I30,'KAYIT LİSTESİ'!$B$4:$H$1164,4,0)),"",(VLOOKUP(I30,'KAYIT LİSTESİ'!$B$4:$H$1164,4,0)))</f>
        <v/>
      </c>
      <c r="L30" s="173" t="str">
        <f>IF(ISERROR(VLOOKUP(I30,'KAYIT LİSTESİ'!$B$4:$H$1164,5,0)),"",(VLOOKUP(I30,'KAYIT LİSTESİ'!$B$4:$H$1164,5,0)))</f>
        <v/>
      </c>
      <c r="M30" s="173" t="str">
        <f>IF(ISERROR(VLOOKUP(I30,'KAYIT LİSTESİ'!$B$4:$H$1164,6,0)),"",(VLOOKUP(I30,'KAYIT LİSTESİ'!$B$4:$H$1164,6,0)))</f>
        <v/>
      </c>
      <c r="Q30" s="192">
        <v>21484</v>
      </c>
      <c r="R30" s="190">
        <v>91</v>
      </c>
    </row>
    <row r="31" spans="1:18" s="18" customFormat="1" ht="20.25" customHeight="1">
      <c r="A31" s="57">
        <v>24</v>
      </c>
      <c r="B31" s="172" t="s">
        <v>1462</v>
      </c>
      <c r="C31" s="210" t="str">
        <f>IF(ISERROR(VLOOKUP(B31,'KAYIT LİSTESİ'!$B$4:$H$1164,2,0)),"",(VLOOKUP(B31,'KAYIT LİSTESİ'!$B$4:$H$1164,2,0)))</f>
        <v/>
      </c>
      <c r="D31" s="208" t="str">
        <f>IF(ISERROR(VLOOKUP(B31,'KAYIT LİSTESİ'!$B$4:$H$1164,4,0)),"",(VLOOKUP(B31,'KAYIT LİSTESİ'!$B$4:$H$1164,4,0)))</f>
        <v/>
      </c>
      <c r="E31" s="173" t="str">
        <f>IF(ISERROR(VLOOKUP(B31,'KAYIT LİSTESİ'!$B$4:$H$1164,5,0)),"",(VLOOKUP(B31,'KAYIT LİSTESİ'!$B$4:$H$1164,5,0)))</f>
        <v/>
      </c>
      <c r="F31" s="173" t="str">
        <f>IF(ISERROR(VLOOKUP(B31,'KAYIT LİSTESİ'!$B$4:$H$1164,6,0)),"",(VLOOKUP(B31,'KAYIT LİSTESİ'!$B$4:$H$1164,6,0)))</f>
        <v/>
      </c>
      <c r="G31" s="21"/>
      <c r="H31" s="57">
        <v>24</v>
      </c>
      <c r="I31" s="172" t="s">
        <v>1510</v>
      </c>
      <c r="J31" s="210" t="str">
        <f>IF(ISERROR(VLOOKUP(I31,'KAYIT LİSTESİ'!$B$4:$H$1164,2,0)),"",(VLOOKUP(I31,'KAYIT LİSTESİ'!$B$4:$H$1164,2,0)))</f>
        <v/>
      </c>
      <c r="K31" s="208" t="str">
        <f>IF(ISERROR(VLOOKUP(I31,'KAYIT LİSTESİ'!$B$4:$H$1164,4,0)),"",(VLOOKUP(I31,'KAYIT LİSTESİ'!$B$4:$H$1164,4,0)))</f>
        <v/>
      </c>
      <c r="L31" s="173" t="str">
        <f>IF(ISERROR(VLOOKUP(I31,'KAYIT LİSTESİ'!$B$4:$H$1164,5,0)),"",(VLOOKUP(I31,'KAYIT LİSTESİ'!$B$4:$H$1164,5,0)))</f>
        <v/>
      </c>
      <c r="M31" s="173" t="str">
        <f>IF(ISERROR(VLOOKUP(I31,'KAYIT LİSTESİ'!$B$4:$H$1164,6,0)),"",(VLOOKUP(I31,'KAYIT LİSTESİ'!$B$4:$H$1164,6,0)))</f>
        <v/>
      </c>
      <c r="Q31" s="192">
        <v>21514</v>
      </c>
      <c r="R31" s="190">
        <v>90</v>
      </c>
    </row>
    <row r="32" spans="1:18" s="18" customFormat="1" ht="20.25" customHeight="1">
      <c r="A32" s="57">
        <v>25</v>
      </c>
      <c r="B32" s="172" t="s">
        <v>1463</v>
      </c>
      <c r="C32" s="210" t="str">
        <f>IF(ISERROR(VLOOKUP(B32,'KAYIT LİSTESİ'!$B$4:$H$1164,2,0)),"",(VLOOKUP(B32,'KAYIT LİSTESİ'!$B$4:$H$1164,2,0)))</f>
        <v/>
      </c>
      <c r="D32" s="208" t="str">
        <f>IF(ISERROR(VLOOKUP(B32,'KAYIT LİSTESİ'!$B$4:$H$1164,4,0)),"",(VLOOKUP(B32,'KAYIT LİSTESİ'!$B$4:$H$1164,4,0)))</f>
        <v/>
      </c>
      <c r="E32" s="173" t="str">
        <f>IF(ISERROR(VLOOKUP(B32,'KAYIT LİSTESİ'!$B$4:$H$1164,5,0)),"",(VLOOKUP(B32,'KAYIT LİSTESİ'!$B$4:$H$1164,5,0)))</f>
        <v/>
      </c>
      <c r="F32" s="173" t="str">
        <f>IF(ISERROR(VLOOKUP(B32,'KAYIT LİSTESİ'!$B$4:$H$1164,6,0)),"",(VLOOKUP(B32,'KAYIT LİSTESİ'!$B$4:$H$1164,6,0)))</f>
        <v/>
      </c>
      <c r="G32" s="21"/>
      <c r="H32" s="57">
        <v>25</v>
      </c>
      <c r="I32" s="172" t="s">
        <v>1511</v>
      </c>
      <c r="J32" s="210" t="str">
        <f>IF(ISERROR(VLOOKUP(I32,'KAYIT LİSTESİ'!$B$4:$H$1164,2,0)),"",(VLOOKUP(I32,'KAYIT LİSTESİ'!$B$4:$H$1164,2,0)))</f>
        <v/>
      </c>
      <c r="K32" s="208" t="str">
        <f>IF(ISERROR(VLOOKUP(I32,'KAYIT LİSTESİ'!$B$4:$H$1164,4,0)),"",(VLOOKUP(I32,'KAYIT LİSTESİ'!$B$4:$H$1164,4,0)))</f>
        <v/>
      </c>
      <c r="L32" s="173" t="str">
        <f>IF(ISERROR(VLOOKUP(I32,'KAYIT LİSTESİ'!$B$4:$H$1164,5,0)),"",(VLOOKUP(I32,'KAYIT LİSTESİ'!$B$4:$H$1164,5,0)))</f>
        <v/>
      </c>
      <c r="M32" s="173" t="str">
        <f>IF(ISERROR(VLOOKUP(I32,'KAYIT LİSTESİ'!$B$4:$H$1164,6,0)),"",(VLOOKUP(I32,'KAYIT LİSTESİ'!$B$4:$H$1164,6,0)))</f>
        <v/>
      </c>
      <c r="Q32" s="192">
        <v>21544</v>
      </c>
      <c r="R32" s="190">
        <v>89</v>
      </c>
    </row>
    <row r="33" spans="1:18" s="18" customFormat="1" ht="20.25" customHeight="1">
      <c r="A33" s="57">
        <v>26</v>
      </c>
      <c r="B33" s="172" t="s">
        <v>1464</v>
      </c>
      <c r="C33" s="210" t="str">
        <f>IF(ISERROR(VLOOKUP(B33,'KAYIT LİSTESİ'!$B$4:$H$1164,2,0)),"",(VLOOKUP(B33,'KAYIT LİSTESİ'!$B$4:$H$1164,2,0)))</f>
        <v/>
      </c>
      <c r="D33" s="208" t="str">
        <f>IF(ISERROR(VLOOKUP(B33,'KAYIT LİSTESİ'!$B$4:$H$1164,4,0)),"",(VLOOKUP(B33,'KAYIT LİSTESİ'!$B$4:$H$1164,4,0)))</f>
        <v/>
      </c>
      <c r="E33" s="173" t="str">
        <f>IF(ISERROR(VLOOKUP(B33,'KAYIT LİSTESİ'!$B$4:$H$1164,5,0)),"",(VLOOKUP(B33,'KAYIT LİSTESİ'!$B$4:$H$1164,5,0)))</f>
        <v/>
      </c>
      <c r="F33" s="173" t="str">
        <f>IF(ISERROR(VLOOKUP(B33,'KAYIT LİSTESİ'!$B$4:$H$1164,6,0)),"",(VLOOKUP(B33,'KAYIT LİSTESİ'!$B$4:$H$1164,6,0)))</f>
        <v/>
      </c>
      <c r="G33" s="21"/>
      <c r="H33" s="57">
        <v>26</v>
      </c>
      <c r="I33" s="172" t="s">
        <v>1512</v>
      </c>
      <c r="J33" s="210" t="str">
        <f>IF(ISERROR(VLOOKUP(I33,'KAYIT LİSTESİ'!$B$4:$H$1164,2,0)),"",(VLOOKUP(I33,'KAYIT LİSTESİ'!$B$4:$H$1164,2,0)))</f>
        <v/>
      </c>
      <c r="K33" s="208" t="str">
        <f>IF(ISERROR(VLOOKUP(I33,'KAYIT LİSTESİ'!$B$4:$H$1164,4,0)),"",(VLOOKUP(I33,'KAYIT LİSTESİ'!$B$4:$H$1164,4,0)))</f>
        <v/>
      </c>
      <c r="L33" s="173" t="str">
        <f>IF(ISERROR(VLOOKUP(I33,'KAYIT LİSTESİ'!$B$4:$H$1164,5,0)),"",(VLOOKUP(I33,'KAYIT LİSTESİ'!$B$4:$H$1164,5,0)))</f>
        <v/>
      </c>
      <c r="M33" s="173" t="str">
        <f>IF(ISERROR(VLOOKUP(I33,'KAYIT LİSTESİ'!$B$4:$H$1164,6,0)),"",(VLOOKUP(I33,'KAYIT LİSTESİ'!$B$4:$H$1164,6,0)))</f>
        <v/>
      </c>
      <c r="Q33" s="192">
        <v>21574</v>
      </c>
      <c r="R33" s="190">
        <v>88</v>
      </c>
    </row>
    <row r="34" spans="1:18" s="18" customFormat="1" ht="20.25" customHeight="1">
      <c r="A34" s="57">
        <v>27</v>
      </c>
      <c r="B34" s="172" t="s">
        <v>1465</v>
      </c>
      <c r="C34" s="210" t="str">
        <f>IF(ISERROR(VLOOKUP(B34,'KAYIT LİSTESİ'!$B$4:$H$1164,2,0)),"",(VLOOKUP(B34,'KAYIT LİSTESİ'!$B$4:$H$1164,2,0)))</f>
        <v/>
      </c>
      <c r="D34" s="208" t="str">
        <f>IF(ISERROR(VLOOKUP(B34,'KAYIT LİSTESİ'!$B$4:$H$1164,4,0)),"",(VLOOKUP(B34,'KAYIT LİSTESİ'!$B$4:$H$1164,4,0)))</f>
        <v/>
      </c>
      <c r="E34" s="173" t="str">
        <f>IF(ISERROR(VLOOKUP(B34,'KAYIT LİSTESİ'!$B$4:$H$1164,5,0)),"",(VLOOKUP(B34,'KAYIT LİSTESİ'!$B$4:$H$1164,5,0)))</f>
        <v/>
      </c>
      <c r="F34" s="173" t="str">
        <f>IF(ISERROR(VLOOKUP(B34,'KAYIT LİSTESİ'!$B$4:$H$1164,6,0)),"",(VLOOKUP(B34,'KAYIT LİSTESİ'!$B$4:$H$1164,6,0)))</f>
        <v/>
      </c>
      <c r="G34" s="21"/>
      <c r="H34" s="57">
        <v>27</v>
      </c>
      <c r="I34" s="172" t="s">
        <v>1513</v>
      </c>
      <c r="J34" s="210" t="str">
        <f>IF(ISERROR(VLOOKUP(I34,'KAYIT LİSTESİ'!$B$4:$H$1164,2,0)),"",(VLOOKUP(I34,'KAYIT LİSTESİ'!$B$4:$H$1164,2,0)))</f>
        <v/>
      </c>
      <c r="K34" s="208" t="str">
        <f>IF(ISERROR(VLOOKUP(I34,'KAYIT LİSTESİ'!$B$4:$H$1164,4,0)),"",(VLOOKUP(I34,'KAYIT LİSTESİ'!$B$4:$H$1164,4,0)))</f>
        <v/>
      </c>
      <c r="L34" s="173" t="str">
        <f>IF(ISERROR(VLOOKUP(I34,'KAYIT LİSTESİ'!$B$4:$H$1164,5,0)),"",(VLOOKUP(I34,'KAYIT LİSTESİ'!$B$4:$H$1164,5,0)))</f>
        <v/>
      </c>
      <c r="M34" s="173" t="str">
        <f>IF(ISERROR(VLOOKUP(I34,'KAYIT LİSTESİ'!$B$4:$H$1164,6,0)),"",(VLOOKUP(I34,'KAYIT LİSTESİ'!$B$4:$H$1164,6,0)))</f>
        <v/>
      </c>
      <c r="Q34" s="192">
        <v>21604</v>
      </c>
      <c r="R34" s="190">
        <v>87</v>
      </c>
    </row>
    <row r="35" spans="1:18" s="18" customFormat="1" ht="20.25" customHeight="1">
      <c r="A35" s="57">
        <v>28</v>
      </c>
      <c r="B35" s="172" t="s">
        <v>1466</v>
      </c>
      <c r="C35" s="210" t="str">
        <f>IF(ISERROR(VLOOKUP(B35,'KAYIT LİSTESİ'!$B$4:$H$1164,2,0)),"",(VLOOKUP(B35,'KAYIT LİSTESİ'!$B$4:$H$1164,2,0)))</f>
        <v/>
      </c>
      <c r="D35" s="208" t="str">
        <f>IF(ISERROR(VLOOKUP(B35,'KAYIT LİSTESİ'!$B$4:$H$1164,4,0)),"",(VLOOKUP(B35,'KAYIT LİSTESİ'!$B$4:$H$1164,4,0)))</f>
        <v/>
      </c>
      <c r="E35" s="173" t="str">
        <f>IF(ISERROR(VLOOKUP(B35,'KAYIT LİSTESİ'!$B$4:$H$1164,5,0)),"",(VLOOKUP(B35,'KAYIT LİSTESİ'!$B$4:$H$1164,5,0)))</f>
        <v/>
      </c>
      <c r="F35" s="173" t="str">
        <f>IF(ISERROR(VLOOKUP(B35,'KAYIT LİSTESİ'!$B$4:$H$1164,6,0)),"",(VLOOKUP(B35,'KAYIT LİSTESİ'!$B$4:$H$1164,6,0)))</f>
        <v/>
      </c>
      <c r="G35" s="21"/>
      <c r="H35" s="57">
        <v>28</v>
      </c>
      <c r="I35" s="172" t="s">
        <v>1514</v>
      </c>
      <c r="J35" s="210" t="str">
        <f>IF(ISERROR(VLOOKUP(I35,'KAYIT LİSTESİ'!$B$4:$H$1164,2,0)),"",(VLOOKUP(I35,'KAYIT LİSTESİ'!$B$4:$H$1164,2,0)))</f>
        <v/>
      </c>
      <c r="K35" s="208" t="str">
        <f>IF(ISERROR(VLOOKUP(I35,'KAYIT LİSTESİ'!$B$4:$H$1164,4,0)),"",(VLOOKUP(I35,'KAYIT LİSTESİ'!$B$4:$H$1164,4,0)))</f>
        <v/>
      </c>
      <c r="L35" s="173" t="str">
        <f>IF(ISERROR(VLOOKUP(I35,'KAYIT LİSTESİ'!$B$4:$H$1164,5,0)),"",(VLOOKUP(I35,'KAYIT LİSTESİ'!$B$4:$H$1164,5,0)))</f>
        <v/>
      </c>
      <c r="M35" s="173" t="str">
        <f>IF(ISERROR(VLOOKUP(I35,'KAYIT LİSTESİ'!$B$4:$H$1164,6,0)),"",(VLOOKUP(I35,'KAYIT LİSTESİ'!$B$4:$H$1164,6,0)))</f>
        <v/>
      </c>
      <c r="Q35" s="192">
        <v>21634</v>
      </c>
      <c r="R35" s="190">
        <v>86</v>
      </c>
    </row>
    <row r="36" spans="1:18" s="18" customFormat="1" ht="20.25" customHeight="1">
      <c r="A36" s="57">
        <v>29</v>
      </c>
      <c r="B36" s="172" t="s">
        <v>1467</v>
      </c>
      <c r="C36" s="210" t="str">
        <f>IF(ISERROR(VLOOKUP(B36,'KAYIT LİSTESİ'!$B$4:$H$1164,2,0)),"",(VLOOKUP(B36,'KAYIT LİSTESİ'!$B$4:$H$1164,2,0)))</f>
        <v/>
      </c>
      <c r="D36" s="208" t="str">
        <f>IF(ISERROR(VLOOKUP(B36,'KAYIT LİSTESİ'!$B$4:$H$1164,4,0)),"",(VLOOKUP(B36,'KAYIT LİSTESİ'!$B$4:$H$1164,4,0)))</f>
        <v/>
      </c>
      <c r="E36" s="173" t="str">
        <f>IF(ISERROR(VLOOKUP(B36,'KAYIT LİSTESİ'!$B$4:$H$1164,5,0)),"",(VLOOKUP(B36,'KAYIT LİSTESİ'!$B$4:$H$1164,5,0)))</f>
        <v/>
      </c>
      <c r="F36" s="173" t="str">
        <f>IF(ISERROR(VLOOKUP(B36,'KAYIT LİSTESİ'!$B$4:$H$1164,6,0)),"",(VLOOKUP(B36,'KAYIT LİSTESİ'!$B$4:$H$1164,6,0)))</f>
        <v/>
      </c>
      <c r="G36" s="21"/>
      <c r="H36" s="57">
        <v>29</v>
      </c>
      <c r="I36" s="172" t="s">
        <v>1515</v>
      </c>
      <c r="J36" s="210" t="str">
        <f>IF(ISERROR(VLOOKUP(I36,'KAYIT LİSTESİ'!$B$4:$H$1164,2,0)),"",(VLOOKUP(I36,'KAYIT LİSTESİ'!$B$4:$H$1164,2,0)))</f>
        <v/>
      </c>
      <c r="K36" s="208" t="str">
        <f>IF(ISERROR(VLOOKUP(I36,'KAYIT LİSTESİ'!$B$4:$H$1164,4,0)),"",(VLOOKUP(I36,'KAYIT LİSTESİ'!$B$4:$H$1164,4,0)))</f>
        <v/>
      </c>
      <c r="L36" s="173" t="str">
        <f>IF(ISERROR(VLOOKUP(I36,'KAYIT LİSTESİ'!$B$4:$H$1164,5,0)),"",(VLOOKUP(I36,'KAYIT LİSTESİ'!$B$4:$H$1164,5,0)))</f>
        <v/>
      </c>
      <c r="M36" s="173" t="str">
        <f>IF(ISERROR(VLOOKUP(I36,'KAYIT LİSTESİ'!$B$4:$H$1164,6,0)),"",(VLOOKUP(I36,'KAYIT LİSTESİ'!$B$4:$H$1164,6,0)))</f>
        <v/>
      </c>
      <c r="Q36" s="192">
        <v>21664</v>
      </c>
      <c r="R36" s="190">
        <v>85</v>
      </c>
    </row>
    <row r="37" spans="1:18" s="18" customFormat="1" ht="20.25" customHeight="1">
      <c r="A37" s="57">
        <v>30</v>
      </c>
      <c r="B37" s="172" t="s">
        <v>1468</v>
      </c>
      <c r="C37" s="210" t="str">
        <f>IF(ISERROR(VLOOKUP(B37,'KAYIT LİSTESİ'!$B$4:$H$1164,2,0)),"",(VLOOKUP(B37,'KAYIT LİSTESİ'!$B$4:$H$1164,2,0)))</f>
        <v/>
      </c>
      <c r="D37" s="208" t="str">
        <f>IF(ISERROR(VLOOKUP(B37,'KAYIT LİSTESİ'!$B$4:$H$1164,4,0)),"",(VLOOKUP(B37,'KAYIT LİSTESİ'!$B$4:$H$1164,4,0)))</f>
        <v/>
      </c>
      <c r="E37" s="173" t="str">
        <f>IF(ISERROR(VLOOKUP(B37,'KAYIT LİSTESİ'!$B$4:$H$1164,5,0)),"",(VLOOKUP(B37,'KAYIT LİSTESİ'!$B$4:$H$1164,5,0)))</f>
        <v/>
      </c>
      <c r="F37" s="173" t="str">
        <f>IF(ISERROR(VLOOKUP(B37,'KAYIT LİSTESİ'!$B$4:$H$1164,6,0)),"",(VLOOKUP(B37,'KAYIT LİSTESİ'!$B$4:$H$1164,6,0)))</f>
        <v/>
      </c>
      <c r="G37" s="21"/>
      <c r="H37" s="57">
        <v>30</v>
      </c>
      <c r="I37" s="172" t="s">
        <v>1516</v>
      </c>
      <c r="J37" s="210" t="str">
        <f>IF(ISERROR(VLOOKUP(I37,'KAYIT LİSTESİ'!$B$4:$H$1164,2,0)),"",(VLOOKUP(I37,'KAYIT LİSTESİ'!$B$4:$H$1164,2,0)))</f>
        <v/>
      </c>
      <c r="K37" s="208" t="str">
        <f>IF(ISERROR(VLOOKUP(I37,'KAYIT LİSTESİ'!$B$4:$H$1164,4,0)),"",(VLOOKUP(I37,'KAYIT LİSTESİ'!$B$4:$H$1164,4,0)))</f>
        <v/>
      </c>
      <c r="L37" s="173" t="str">
        <f>IF(ISERROR(VLOOKUP(I37,'KAYIT LİSTESİ'!$B$4:$H$1164,5,0)),"",(VLOOKUP(I37,'KAYIT LİSTESİ'!$B$4:$H$1164,5,0)))</f>
        <v/>
      </c>
      <c r="M37" s="173" t="str">
        <f>IF(ISERROR(VLOOKUP(I37,'KAYIT LİSTESİ'!$B$4:$H$1164,6,0)),"",(VLOOKUP(I37,'KAYIT LİSTESİ'!$B$4:$H$1164,6,0)))</f>
        <v/>
      </c>
      <c r="Q37" s="192">
        <v>21694</v>
      </c>
      <c r="R37" s="190">
        <v>84</v>
      </c>
    </row>
    <row r="38" spans="1:18" s="18" customFormat="1" ht="20.25" customHeight="1">
      <c r="A38" s="57">
        <v>31</v>
      </c>
      <c r="B38" s="172" t="s">
        <v>1469</v>
      </c>
      <c r="C38" s="210" t="str">
        <f>IF(ISERROR(VLOOKUP(B38,'KAYIT LİSTESİ'!$B$4:$H$1164,2,0)),"",(VLOOKUP(B38,'KAYIT LİSTESİ'!$B$4:$H$1164,2,0)))</f>
        <v/>
      </c>
      <c r="D38" s="208" t="str">
        <f>IF(ISERROR(VLOOKUP(B38,'KAYIT LİSTESİ'!$B$4:$H$1164,4,0)),"",(VLOOKUP(B38,'KAYIT LİSTESİ'!$B$4:$H$1164,4,0)))</f>
        <v/>
      </c>
      <c r="E38" s="173" t="str">
        <f>IF(ISERROR(VLOOKUP(B38,'KAYIT LİSTESİ'!$B$4:$H$1164,5,0)),"",(VLOOKUP(B38,'KAYIT LİSTESİ'!$B$4:$H$1164,5,0)))</f>
        <v/>
      </c>
      <c r="F38" s="173" t="str">
        <f>IF(ISERROR(VLOOKUP(B38,'KAYIT LİSTESİ'!$B$4:$H$1164,6,0)),"",(VLOOKUP(B38,'KAYIT LİSTESİ'!$B$4:$H$1164,6,0)))</f>
        <v/>
      </c>
      <c r="G38" s="21"/>
      <c r="H38" s="57">
        <v>31</v>
      </c>
      <c r="I38" s="172" t="s">
        <v>1517</v>
      </c>
      <c r="J38" s="210" t="str">
        <f>IF(ISERROR(VLOOKUP(I38,'KAYIT LİSTESİ'!$B$4:$H$1164,2,0)),"",(VLOOKUP(I38,'KAYIT LİSTESİ'!$B$4:$H$1164,2,0)))</f>
        <v/>
      </c>
      <c r="K38" s="208" t="str">
        <f>IF(ISERROR(VLOOKUP(I38,'KAYIT LİSTESİ'!$B$4:$H$1164,4,0)),"",(VLOOKUP(I38,'KAYIT LİSTESİ'!$B$4:$H$1164,4,0)))</f>
        <v/>
      </c>
      <c r="L38" s="173" t="str">
        <f>IF(ISERROR(VLOOKUP(I38,'KAYIT LİSTESİ'!$B$4:$H$1164,5,0)),"",(VLOOKUP(I38,'KAYIT LİSTESİ'!$B$4:$H$1164,5,0)))</f>
        <v/>
      </c>
      <c r="M38" s="173" t="str">
        <f>IF(ISERROR(VLOOKUP(I38,'KAYIT LİSTESİ'!$B$4:$H$1164,6,0)),"",(VLOOKUP(I38,'KAYIT LİSTESİ'!$B$4:$H$1164,6,0)))</f>
        <v/>
      </c>
      <c r="Q38" s="192">
        <v>21724</v>
      </c>
      <c r="R38" s="190">
        <v>83</v>
      </c>
    </row>
    <row r="39" spans="1:18" s="18" customFormat="1" ht="20.25" customHeight="1">
      <c r="A39" s="57">
        <v>32</v>
      </c>
      <c r="B39" s="172" t="s">
        <v>1470</v>
      </c>
      <c r="C39" s="210" t="str">
        <f>IF(ISERROR(VLOOKUP(B39,'KAYIT LİSTESİ'!$B$4:$H$1164,2,0)),"",(VLOOKUP(B39,'KAYIT LİSTESİ'!$B$4:$H$1164,2,0)))</f>
        <v/>
      </c>
      <c r="D39" s="208" t="str">
        <f>IF(ISERROR(VLOOKUP(B39,'KAYIT LİSTESİ'!$B$4:$H$1164,4,0)),"",(VLOOKUP(B39,'KAYIT LİSTESİ'!$B$4:$H$1164,4,0)))</f>
        <v/>
      </c>
      <c r="E39" s="173" t="str">
        <f>IF(ISERROR(VLOOKUP(B39,'KAYIT LİSTESİ'!$B$4:$H$1164,5,0)),"",(VLOOKUP(B39,'KAYIT LİSTESİ'!$B$4:$H$1164,5,0)))</f>
        <v/>
      </c>
      <c r="F39" s="173" t="str">
        <f>IF(ISERROR(VLOOKUP(B39,'KAYIT LİSTESİ'!$B$4:$H$1164,6,0)),"",(VLOOKUP(B39,'KAYIT LİSTESİ'!$B$4:$H$1164,6,0)))</f>
        <v/>
      </c>
      <c r="G39" s="21"/>
      <c r="H39" s="57">
        <v>32</v>
      </c>
      <c r="I39" s="172" t="s">
        <v>1518</v>
      </c>
      <c r="J39" s="210" t="str">
        <f>IF(ISERROR(VLOOKUP(I39,'KAYIT LİSTESİ'!$B$4:$H$1164,2,0)),"",(VLOOKUP(I39,'KAYIT LİSTESİ'!$B$4:$H$1164,2,0)))</f>
        <v/>
      </c>
      <c r="K39" s="208" t="str">
        <f>IF(ISERROR(VLOOKUP(I39,'KAYIT LİSTESİ'!$B$4:$H$1164,4,0)),"",(VLOOKUP(I39,'KAYIT LİSTESİ'!$B$4:$H$1164,4,0)))</f>
        <v/>
      </c>
      <c r="L39" s="173" t="str">
        <f>IF(ISERROR(VLOOKUP(I39,'KAYIT LİSTESİ'!$B$4:$H$1164,5,0)),"",(VLOOKUP(I39,'KAYIT LİSTESİ'!$B$4:$H$1164,5,0)))</f>
        <v/>
      </c>
      <c r="M39" s="173" t="str">
        <f>IF(ISERROR(VLOOKUP(I39,'KAYIT LİSTESİ'!$B$4:$H$1164,6,0)),"",(VLOOKUP(I39,'KAYIT LİSTESİ'!$B$4:$H$1164,6,0)))</f>
        <v/>
      </c>
      <c r="Q39" s="192">
        <v>21754</v>
      </c>
      <c r="R39" s="190">
        <v>82</v>
      </c>
    </row>
    <row r="40" spans="1:18" s="18" customFormat="1" ht="20.25" customHeight="1">
      <c r="A40" s="201" t="s">
        <v>17</v>
      </c>
      <c r="B40" s="202"/>
      <c r="C40" s="202"/>
      <c r="D40" s="202"/>
      <c r="E40" s="202"/>
      <c r="F40" s="203"/>
      <c r="H40" s="201" t="s">
        <v>512</v>
      </c>
      <c r="I40" s="202"/>
      <c r="J40" s="202"/>
      <c r="K40" s="202"/>
      <c r="L40" s="202"/>
      <c r="M40" s="203"/>
      <c r="Q40" s="192">
        <v>21364</v>
      </c>
      <c r="R40" s="190">
        <v>95</v>
      </c>
    </row>
    <row r="41" spans="1:18" ht="25.5">
      <c r="A41" s="35" t="s">
        <v>11</v>
      </c>
      <c r="B41" s="32" t="s">
        <v>87</v>
      </c>
      <c r="C41" s="32" t="s">
        <v>86</v>
      </c>
      <c r="D41" s="33" t="s">
        <v>12</v>
      </c>
      <c r="E41" s="34" t="s">
        <v>13</v>
      </c>
      <c r="F41" s="34" t="s">
        <v>505</v>
      </c>
      <c r="G41" s="19"/>
      <c r="H41" s="35" t="s">
        <v>11</v>
      </c>
      <c r="I41" s="32" t="s">
        <v>87</v>
      </c>
      <c r="J41" s="32" t="s">
        <v>86</v>
      </c>
      <c r="K41" s="33" t="s">
        <v>12</v>
      </c>
      <c r="L41" s="34" t="s">
        <v>13</v>
      </c>
      <c r="M41" s="34" t="s">
        <v>505</v>
      </c>
      <c r="Q41" s="192">
        <v>21394</v>
      </c>
      <c r="R41" s="190">
        <v>94</v>
      </c>
    </row>
    <row r="42" spans="1:18" s="18" customFormat="1" ht="20.25" customHeight="1">
      <c r="A42" s="57">
        <v>1</v>
      </c>
      <c r="B42" s="172" t="s">
        <v>1234</v>
      </c>
      <c r="C42" s="210" t="str">
        <f>IF(ISERROR(VLOOKUP(B42,'KAYIT LİSTESİ'!$B$4:$H$1164,2,0)),"",(VLOOKUP(B42,'KAYIT LİSTESİ'!$B$4:$H$1164,2,0)))</f>
        <v>811
805
808
810</v>
      </c>
      <c r="D42" s="208" t="str">
        <f>IF(ISERROR(VLOOKUP(B42,'KAYIT LİSTESİ'!$B$4:$H$1164,4,0)),"",(VLOOKUP(B42,'KAYIT LİSTESİ'!$B$4:$H$1164,4,0)))</f>
        <v>21.03.1995
12.08.1995
16.03.1994
15.07.1991</v>
      </c>
      <c r="E42" s="173" t="str">
        <f>IF(ISERROR(VLOOKUP(B42,'KAYIT LİSTESİ'!$B$4:$H$1164,5,0)),"",(VLOOKUP(B42,'KAYIT LİSTESİ'!$B$4:$H$1164,5,0)))</f>
        <v>ONUR PASTUTMAZ
DENİZ EKSİN
MERİÇ AKPINAR
OĞUZHAN DÜNDAR</v>
      </c>
      <c r="F42" s="173" t="str">
        <f>IF(ISERROR(VLOOKUP(B42,'KAYIT LİSTESİ'!$B$4:$H$1164,6,0)),"",(VLOOKUP(B42,'KAYIT LİSTESİ'!$B$4:$H$1164,6,0)))</f>
        <v>İSTANBUL-İSTANBUL TEKNİK ÜNİVERSİTESİ</v>
      </c>
      <c r="G42" s="21"/>
      <c r="H42" s="57">
        <v>1</v>
      </c>
      <c r="I42" s="172" t="s">
        <v>1242</v>
      </c>
      <c r="J42" s="210" t="str">
        <f>IF(ISERROR(VLOOKUP(I42,'KAYIT LİSTESİ'!$B$4:$H$1164,2,0)),"",(VLOOKUP(I42,'KAYIT LİSTESİ'!$B$4:$H$1164,2,0)))</f>
        <v>647
635
648
643</v>
      </c>
      <c r="K42" s="208" t="str">
        <f>IF(ISERROR(VLOOKUP(I42,'KAYIT LİSTESİ'!$B$4:$H$1164,4,0)),"",(VLOOKUP(I42,'KAYIT LİSTESİ'!$B$4:$H$1164,4,0)))</f>
        <v>16.08.1994
04.8.1994
16.06.1996
04.01.1993</v>
      </c>
      <c r="L42" s="173" t="str">
        <f>IF(ISERROR(VLOOKUP(I42,'KAYIT LİSTESİ'!$B$4:$H$1164,5,0)),"",(VLOOKUP(I42,'KAYIT LİSTESİ'!$B$4:$H$1164,5,0)))</f>
        <v>ÜMİT BOZBEY
ABDULLAH YAVUZ
ZEKERİYA BARBAROS
SERDAL TUNÇ</v>
      </c>
      <c r="M42" s="173" t="str">
        <f>IF(ISERROR(VLOOKUP(I42,'KAYIT LİSTESİ'!$B$4:$H$1164,6,0)),"",(VLOOKUP(I42,'KAYIT LİSTESİ'!$B$4:$H$1164,6,0)))</f>
        <v>KAYSERİ-ERCİYES ÜNİVERSİTESİ</v>
      </c>
      <c r="Q42" s="192">
        <v>21424</v>
      </c>
      <c r="R42" s="190">
        <v>93</v>
      </c>
    </row>
    <row r="43" spans="1:18" s="18" customFormat="1" ht="20.25" customHeight="1">
      <c r="A43" s="57">
        <v>2</v>
      </c>
      <c r="B43" s="172" t="s">
        <v>1235</v>
      </c>
      <c r="C43" s="210" t="str">
        <f>IF(ISERROR(VLOOKUP(B43,'KAYIT LİSTESİ'!$B$4:$H$1164,2,0)),"",(VLOOKUP(B43,'KAYIT LİSTESİ'!$B$4:$H$1164,2,0)))</f>
        <v>858
864
857
865</v>
      </c>
      <c r="D43" s="208" t="str">
        <f>IF(ISERROR(VLOOKUP(B43,'KAYIT LİSTESİ'!$B$4:$H$1164,4,0)),"",(VLOOKUP(B43,'KAYIT LİSTESİ'!$B$4:$H$1164,4,0)))</f>
        <v>10.6.1992
28.4.1993
12.2.1993
18.7.1993</v>
      </c>
      <c r="E43" s="173" t="str">
        <f>IF(ISERROR(VLOOKUP(B43,'KAYIT LİSTESİ'!$B$4:$H$1164,5,0)),"",(VLOOKUP(B43,'KAYIT LİSTESİ'!$B$4:$H$1164,5,0)))</f>
        <v>ARİF ÇAKIR
ONUR MUSAOĞLU
ARDA AKDEMİR
ORHUN EKSİN</v>
      </c>
      <c r="F43" s="173" t="str">
        <f>IF(ISERROR(VLOOKUP(B43,'KAYIT LİSTESİ'!$B$4:$H$1164,6,0)),"",(VLOOKUP(B43,'KAYIT LİSTESİ'!$B$4:$H$1164,6,0)))</f>
        <v>İSTANBUL-BOĞAZİÇİ ÜNİVERSİTESİ</v>
      </c>
      <c r="G43" s="21"/>
      <c r="H43" s="57">
        <v>2</v>
      </c>
      <c r="I43" s="172" t="s">
        <v>1243</v>
      </c>
      <c r="J43" s="210" t="str">
        <f>IF(ISERROR(VLOOKUP(I43,'KAYIT LİSTESİ'!$B$4:$H$1164,2,0)),"",(VLOOKUP(I43,'KAYIT LİSTESİ'!$B$4:$H$1164,2,0)))</f>
        <v>782
783
781
780</v>
      </c>
      <c r="K43" s="208" t="str">
        <f>IF(ISERROR(VLOOKUP(I43,'KAYIT LİSTESİ'!$B$4:$H$1164,4,0)),"",(VLOOKUP(I43,'KAYIT LİSTESİ'!$B$4:$H$1164,4,0)))</f>
        <v>1.6.1996
10.8.1994
13.9.1996
17.2.1990</v>
      </c>
      <c r="L43" s="173" t="str">
        <f>IF(ISERROR(VLOOKUP(I43,'KAYIT LİSTESİ'!$B$4:$H$1164,5,0)),"",(VLOOKUP(I43,'KAYIT LİSTESİ'!$B$4:$H$1164,5,0)))</f>
        <v>FERHAT BAYRAM
HASAN TÜRKDAĞLI
EREN DEMİR
ERDİ AKSU</v>
      </c>
      <c r="M43" s="173" t="str">
        <f>IF(ISERROR(VLOOKUP(I43,'KAYIT LİSTESİ'!$B$4:$H$1164,6,0)),"",(VLOOKUP(I43,'KAYIT LİSTESİ'!$B$4:$H$1164,6,0)))</f>
        <v>TOKAT-GAZİOSMANPAŞA ÜNİVERSİTESİ</v>
      </c>
      <c r="Q43" s="192">
        <v>21454</v>
      </c>
      <c r="R43" s="190">
        <v>92</v>
      </c>
    </row>
    <row r="44" spans="1:18" s="18" customFormat="1" ht="20.25" customHeight="1">
      <c r="A44" s="57">
        <v>3</v>
      </c>
      <c r="B44" s="172" t="s">
        <v>1236</v>
      </c>
      <c r="C44" s="210" t="str">
        <f>IF(ISERROR(VLOOKUP(B44,'KAYIT LİSTESİ'!$B$4:$H$1164,2,0)),"",(VLOOKUP(B44,'KAYIT LİSTESİ'!$B$4:$H$1164,2,0)))</f>
        <v>566
569
568
577</v>
      </c>
      <c r="D44" s="208" t="str">
        <f>IF(ISERROR(VLOOKUP(B44,'KAYIT LİSTESİ'!$B$4:$H$1164,4,0)),"",(VLOOKUP(B44,'KAYIT LİSTESİ'!$B$4:$H$1164,4,0)))</f>
        <v>1.6.1994
5.9.1994
1.5.1994
2.2.1996</v>
      </c>
      <c r="E44" s="173" t="str">
        <f>IF(ISERROR(VLOOKUP(B44,'KAYIT LİSTESİ'!$B$4:$H$1164,5,0)),"",(VLOOKUP(B44,'KAYIT LİSTESİ'!$B$4:$H$1164,5,0)))</f>
        <v>MUSTAFA YILMAZ
FERDİ TAMAM
CAN ÖZÜPEK
YAHYA TEDBİRLİ</v>
      </c>
      <c r="F44" s="173" t="str">
        <f>IF(ISERROR(VLOOKUP(B44,'KAYIT LİSTESİ'!$B$4:$H$1164,6,0)),"",(VLOOKUP(B44,'KAYIT LİSTESİ'!$B$4:$H$1164,6,0)))</f>
        <v>BALIKESİR- BALIKESİR ÜNİVERSİTESİ</v>
      </c>
      <c r="G44" s="21"/>
      <c r="H44" s="57">
        <v>3</v>
      </c>
      <c r="I44" s="172" t="s">
        <v>1244</v>
      </c>
      <c r="J44" s="210" t="str">
        <f>IF(ISERROR(VLOOKUP(I44,'KAYIT LİSTESİ'!$B$4:$H$1164,2,0)),"",(VLOOKUP(I44,'KAYIT LİSTESİ'!$B$4:$H$1164,2,0)))</f>
        <v>559
562
557
553</v>
      </c>
      <c r="K44" s="208" t="str">
        <f>IF(ISERROR(VLOOKUP(I44,'KAYIT LİSTESİ'!$B$4:$H$1164,4,0)),"",(VLOOKUP(I44,'KAYIT LİSTESİ'!$B$4:$H$1164,4,0)))</f>
        <v>1.3.1992
10.7.1990
8.2.1995
28.4.1996
1.2.1990
15.10.1991</v>
      </c>
      <c r="L44" s="173" t="str">
        <f>IF(ISERROR(VLOOKUP(I44,'KAYIT LİSTESİ'!$B$4:$H$1164,5,0)),"",(VLOOKUP(I44,'KAYIT LİSTESİ'!$B$4:$H$1164,5,0)))</f>
        <v>İZZET SAFER
UTKU ÇOBANOĞLU
HALİT KILIÇ
BATUHAN ALTINTAŞ</v>
      </c>
      <c r="M44" s="173" t="str">
        <f>IF(ISERROR(VLOOKUP(I44,'KAYIT LİSTESİ'!$B$4:$H$1164,6,0)),"",(VLOOKUP(I44,'KAYIT LİSTESİ'!$B$4:$H$1164,6,0)))</f>
        <v>AKSARAY-AKSARAY ÜNİVERSİTESİ</v>
      </c>
      <c r="Q44" s="192">
        <v>21484</v>
      </c>
      <c r="R44" s="190">
        <v>91</v>
      </c>
    </row>
    <row r="45" spans="1:18" s="18" customFormat="1" ht="20.25" customHeight="1">
      <c r="A45" s="57">
        <v>4</v>
      </c>
      <c r="B45" s="172" t="s">
        <v>1237</v>
      </c>
      <c r="C45" s="210" t="str">
        <f>IF(ISERROR(VLOOKUP(B45,'KAYIT LİSTESİ'!$B$4:$H$1164,2,0)),"",(VLOOKUP(B45,'KAYIT LİSTESİ'!$B$4:$H$1164,2,0)))</f>
        <v>735
737
738
733</v>
      </c>
      <c r="D45" s="208" t="str">
        <f>IF(ISERROR(VLOOKUP(B45,'KAYIT LİSTESİ'!$B$4:$H$1164,4,0)),"",(VLOOKUP(B45,'KAYIT LİSTESİ'!$B$4:$H$1164,4,0)))</f>
        <v>4.2.1992
30.5.1994
1.4.1996
28.1.1995</v>
      </c>
      <c r="E45" s="173" t="str">
        <f>IF(ISERROR(VLOOKUP(B45,'KAYIT LİSTESİ'!$B$4:$H$1164,5,0)),"",(VLOOKUP(B45,'KAYIT LİSTESİ'!$B$4:$H$1164,5,0)))</f>
        <v>SAMET SÖYLEMEZ
SERKAN ÇAĞLAR
TOLGA TÜRKOĞLU
RESUL KOR</v>
      </c>
      <c r="F45" s="173" t="str">
        <f>IF(ISERROR(VLOOKUP(B45,'KAYIT LİSTESİ'!$B$4:$H$1164,6,0)),"",(VLOOKUP(B45,'KAYIT LİSTESİ'!$B$4:$H$1164,6,0)))</f>
        <v>ERZİNCAN-ERZİNCAN ÜNİVERSİTESİ</v>
      </c>
      <c r="G45" s="21"/>
      <c r="H45" s="57">
        <v>4</v>
      </c>
      <c r="I45" s="172" t="s">
        <v>1245</v>
      </c>
      <c r="J45" s="210" t="str">
        <f>IF(ISERROR(VLOOKUP(I45,'KAYIT LİSTESİ'!$B$4:$H$1164,2,0)),"",(VLOOKUP(I45,'KAYIT LİSTESİ'!$B$4:$H$1164,2,0)))</f>
        <v>713
724
726
722</v>
      </c>
      <c r="K45" s="208" t="str">
        <f>IF(ISERROR(VLOOKUP(I45,'KAYIT LİSTESİ'!$B$4:$H$1164,4,0)),"",(VLOOKUP(I45,'KAYIT LİSTESİ'!$B$4:$H$1164,4,0)))</f>
        <v>12.2.1996
17.8.1993
21.5.1991
11.1.1995</v>
      </c>
      <c r="L45" s="173" t="str">
        <f>IF(ISERROR(VLOOKUP(I45,'KAYIT LİSTESİ'!$B$4:$H$1164,5,0)),"",(VLOOKUP(I45,'KAYIT LİSTESİ'!$B$4:$H$1164,5,0)))</f>
        <v>ÇAĞLAYAN ERDEM
OĞULCAN DÜZYURT
TAYLAN AYTAÇ
MİKTAT KAYA</v>
      </c>
      <c r="M45" s="173" t="str">
        <f>IF(ISERROR(VLOOKUP(I45,'KAYIT LİSTESİ'!$B$4:$H$1164,6,0)),"",(VLOOKUP(I45,'KAYIT LİSTESİ'!$B$4:$H$1164,6,0)))</f>
        <v>ANKARA-ANKARA ÜNİVERSİTESİ</v>
      </c>
      <c r="Q45" s="192">
        <v>21514</v>
      </c>
      <c r="R45" s="190">
        <v>90</v>
      </c>
    </row>
    <row r="46" spans="1:18" s="18" customFormat="1" ht="20.25" customHeight="1">
      <c r="A46" s="57">
        <v>5</v>
      </c>
      <c r="B46" s="172" t="s">
        <v>1238</v>
      </c>
      <c r="C46" s="210" t="str">
        <f>IF(ISERROR(VLOOKUP(B46,'KAYIT LİSTESİ'!$B$4:$H$1164,2,0)),"",(VLOOKUP(B46,'KAYIT LİSTESİ'!$B$4:$H$1164,2,0)))</f>
        <v>529
533
524
532</v>
      </c>
      <c r="D46" s="208" t="str">
        <f>IF(ISERROR(VLOOKUP(B46,'KAYIT LİSTESİ'!$B$4:$H$1164,4,0)),"",(VLOOKUP(B46,'KAYIT LİSTESİ'!$B$4:$H$1164,4,0)))</f>
        <v>2.1.1993
2.8.1992
5.2.1994
8.12.1995</v>
      </c>
      <c r="E46" s="173" t="str">
        <f>IF(ISERROR(VLOOKUP(B46,'KAYIT LİSTESİ'!$B$4:$H$1164,5,0)),"",(VLOOKUP(B46,'KAYIT LİSTESİ'!$B$4:$H$1164,5,0)))</f>
        <v>SERKAN YILDIZ
KADİR M.SİYAHKURT
TUGAY MAZREKU
AHMET A.OBAD</v>
      </c>
      <c r="F46" s="173" t="str">
        <f>IF(ISERROR(VLOOKUP(B46,'KAYIT LİSTESİ'!$B$4:$H$1164,6,0)),"",(VLOOKUP(B46,'KAYIT LİSTESİ'!$B$4:$H$1164,6,0)))</f>
        <v>ERZURUM-ATATÜRK ÜNİVERSİTESİ</v>
      </c>
      <c r="G46" s="21"/>
      <c r="H46" s="57">
        <v>5</v>
      </c>
      <c r="I46" s="172" t="s">
        <v>1246</v>
      </c>
      <c r="J46" s="210" t="str">
        <f>IF(ISERROR(VLOOKUP(I46,'KAYIT LİSTESİ'!$B$4:$H$1164,2,0)),"",(VLOOKUP(I46,'KAYIT LİSTESİ'!$B$4:$H$1164,2,0)))</f>
        <v>707
701
705
703</v>
      </c>
      <c r="K46" s="208" t="str">
        <f>IF(ISERROR(VLOOKUP(I46,'KAYIT LİSTESİ'!$B$4:$H$1164,4,0)),"",(VLOOKUP(I46,'KAYIT LİSTESİ'!$B$4:$H$1164,4,0)))</f>
        <v>29.4.1994
9.8.1989
14.7.1993
20.5.1992</v>
      </c>
      <c r="L46" s="173" t="str">
        <f>IF(ISERROR(VLOOKUP(I46,'KAYIT LİSTESİ'!$B$4:$H$1164,5,0)),"",(VLOOKUP(I46,'KAYIT LİSTESİ'!$B$4:$H$1164,5,0)))</f>
        <v>Y.EMRE ÇAVUŞLİ
CİHAT PÖRGE
M.UĞUR KARAÇAY
İSMET KOÇAK</v>
      </c>
      <c r="M46" s="173" t="str">
        <f>IF(ISERROR(VLOOKUP(I46,'KAYIT LİSTESİ'!$B$4:$H$1164,6,0)),"",(VLOOKUP(I46,'KAYIT LİSTESİ'!$B$4:$H$1164,6,0)))</f>
        <v>ANKARA-GAZİ ÜNİVERSİTESİ</v>
      </c>
      <c r="Q46" s="192">
        <v>21544</v>
      </c>
      <c r="R46" s="190">
        <v>89</v>
      </c>
    </row>
    <row r="47" spans="1:18" s="18" customFormat="1" ht="20.25" customHeight="1">
      <c r="A47" s="57">
        <v>6</v>
      </c>
      <c r="B47" s="172" t="s">
        <v>1239</v>
      </c>
      <c r="C47" s="210" t="str">
        <f>IF(ISERROR(VLOOKUP(B47,'KAYIT LİSTESİ'!$B$4:$H$1164,2,0)),"",(VLOOKUP(B47,'KAYIT LİSTESİ'!$B$4:$H$1164,2,0)))</f>
        <v>671
662
520
670</v>
      </c>
      <c r="D47" s="208" t="str">
        <f>IF(ISERROR(VLOOKUP(B47,'KAYIT LİSTESİ'!$B$4:$H$1164,4,0)),"",(VLOOKUP(B47,'KAYIT LİSTESİ'!$B$4:$H$1164,4,0)))</f>
        <v>26.2.1992
1.7.1988
15.6.1993
8.4.1998</v>
      </c>
      <c r="E47" s="173" t="str">
        <f>IF(ISERROR(VLOOKUP(B47,'KAYIT LİSTESİ'!$B$4:$H$1164,5,0)),"",(VLOOKUP(B47,'KAYIT LİSTESİ'!$B$4:$H$1164,5,0)))</f>
        <v>YİĞİT ŞAHİN
ARMAĞAN ÇOBAN
Y.EMRE BAYKAN
SABRİ YILMAZ</v>
      </c>
      <c r="F47" s="173" t="str">
        <f>IF(ISERROR(VLOOKUP(B47,'KAYIT LİSTESİ'!$B$4:$H$1164,6,0)),"",(VLOOKUP(B47,'KAYIT LİSTESİ'!$B$4:$H$1164,6,0)))</f>
        <v>BURDUR-MEHMET AKİF ERSOY ÜNİVERSİTESİ</v>
      </c>
      <c r="G47" s="21"/>
      <c r="H47" s="57">
        <v>6</v>
      </c>
      <c r="I47" s="172" t="s">
        <v>1247</v>
      </c>
      <c r="J47" s="210" t="str">
        <f>IF(ISERROR(VLOOKUP(I47,'KAYIT LİSTESİ'!$B$4:$H$1164,2,0)),"",(VLOOKUP(I47,'KAYIT LİSTESİ'!$B$4:$H$1164,2,0)))</f>
        <v>653
654
661
658</v>
      </c>
      <c r="K47" s="208" t="str">
        <f>IF(ISERROR(VLOOKUP(I47,'KAYIT LİSTESİ'!$B$4:$H$1164,4,0)),"",(VLOOKUP(I47,'KAYIT LİSTESİ'!$B$4:$H$1164,4,0)))</f>
        <v>20.7.1989
3.1.1991
11.11.1990
9.4.1992</v>
      </c>
      <c r="L47" s="173" t="str">
        <f>IF(ISERROR(VLOOKUP(I47,'KAYIT LİSTESİ'!$B$4:$H$1164,5,0)),"",(VLOOKUP(I47,'KAYIT LİSTESİ'!$B$4:$H$1164,5,0)))</f>
        <v>HÜSEYİN TOPRAK
M. ALİ TOSUN
YAVUZ AĞRALI
MUZAFFER BAYRAM</v>
      </c>
      <c r="M47" s="173" t="str">
        <f>IF(ISERROR(VLOOKUP(I47,'KAYIT LİSTESİ'!$B$4:$H$1164,6,0)),"",(VLOOKUP(I47,'KAYIT LİSTESİ'!$B$4:$H$1164,6,0)))</f>
        <v>NİĞDE-NİĞDE ÜNİVERSİTESİ</v>
      </c>
      <c r="Q47" s="192">
        <v>21574</v>
      </c>
      <c r="R47" s="190">
        <v>88</v>
      </c>
    </row>
    <row r="48" spans="1:18" s="18" customFormat="1" ht="20.25" customHeight="1">
      <c r="A48" s="57">
        <v>7</v>
      </c>
      <c r="B48" s="172" t="s">
        <v>1240</v>
      </c>
      <c r="C48" s="210" t="str">
        <f>IF(ISERROR(VLOOKUP(B48,'KAYIT LİSTESİ'!$B$4:$H$1164,2,0)),"",(VLOOKUP(B48,'KAYIT LİSTESİ'!$B$4:$H$1164,2,0)))</f>
        <v/>
      </c>
      <c r="D48" s="208" t="str">
        <f>IF(ISERROR(VLOOKUP(B48,'KAYIT LİSTESİ'!$B$4:$H$1164,4,0)),"",(VLOOKUP(B48,'KAYIT LİSTESİ'!$B$4:$H$1164,4,0)))</f>
        <v/>
      </c>
      <c r="E48" s="173" t="str">
        <f>IF(ISERROR(VLOOKUP(B48,'KAYIT LİSTESİ'!$B$4:$H$1164,5,0)),"",(VLOOKUP(B48,'KAYIT LİSTESİ'!$B$4:$H$1164,5,0)))</f>
        <v/>
      </c>
      <c r="F48" s="173" t="str">
        <f>IF(ISERROR(VLOOKUP(B48,'KAYIT LİSTESİ'!$B$4:$H$1164,6,0)),"",(VLOOKUP(B48,'KAYIT LİSTESİ'!$B$4:$H$1164,6,0)))</f>
        <v/>
      </c>
      <c r="G48" s="21"/>
      <c r="H48" s="57">
        <v>7</v>
      </c>
      <c r="I48" s="172" t="s">
        <v>1248</v>
      </c>
      <c r="J48" s="210" t="str">
        <f>IF(ISERROR(VLOOKUP(I48,'KAYIT LİSTESİ'!$B$4:$H$1164,2,0)),"",(VLOOKUP(I48,'KAYIT LİSTESİ'!$B$4:$H$1164,2,0)))</f>
        <v/>
      </c>
      <c r="K48" s="208" t="str">
        <f>IF(ISERROR(VLOOKUP(I48,'KAYIT LİSTESİ'!$B$4:$H$1164,4,0)),"",(VLOOKUP(I48,'KAYIT LİSTESİ'!$B$4:$H$1164,4,0)))</f>
        <v/>
      </c>
      <c r="L48" s="173" t="str">
        <f>IF(ISERROR(VLOOKUP(I48,'KAYIT LİSTESİ'!$B$4:$H$1164,5,0)),"",(VLOOKUP(I48,'KAYIT LİSTESİ'!$B$4:$H$1164,5,0)))</f>
        <v/>
      </c>
      <c r="M48" s="173" t="str">
        <f>IF(ISERROR(VLOOKUP(I48,'KAYIT LİSTESİ'!$B$4:$H$1164,6,0)),"",(VLOOKUP(I48,'KAYIT LİSTESİ'!$B$4:$H$1164,6,0)))</f>
        <v/>
      </c>
      <c r="Q48" s="192">
        <v>21604</v>
      </c>
      <c r="R48" s="190">
        <v>87</v>
      </c>
    </row>
    <row r="49" spans="1:18" s="18" customFormat="1" ht="20.25" customHeight="1">
      <c r="A49" s="57">
        <v>8</v>
      </c>
      <c r="B49" s="172" t="s">
        <v>1241</v>
      </c>
      <c r="C49" s="210" t="str">
        <f>IF(ISERROR(VLOOKUP(B49,'KAYIT LİSTESİ'!$B$4:$H$1164,2,0)),"",(VLOOKUP(B49,'KAYIT LİSTESİ'!$B$4:$H$1164,2,0)))</f>
        <v/>
      </c>
      <c r="D49" s="208" t="str">
        <f>IF(ISERROR(VLOOKUP(B49,'KAYIT LİSTESİ'!$B$4:$H$1164,4,0)),"",(VLOOKUP(B49,'KAYIT LİSTESİ'!$B$4:$H$1164,4,0)))</f>
        <v/>
      </c>
      <c r="E49" s="173" t="str">
        <f>IF(ISERROR(VLOOKUP(B49,'KAYIT LİSTESİ'!$B$4:$H$1164,5,0)),"",(VLOOKUP(B49,'KAYIT LİSTESİ'!$B$4:$H$1164,5,0)))</f>
        <v/>
      </c>
      <c r="F49" s="173" t="str">
        <f>IF(ISERROR(VLOOKUP(B49,'KAYIT LİSTESİ'!$B$4:$H$1164,6,0)),"",(VLOOKUP(B49,'KAYIT LİSTESİ'!$B$4:$H$1164,6,0)))</f>
        <v/>
      </c>
      <c r="G49" s="21"/>
      <c r="H49" s="57">
        <v>8</v>
      </c>
      <c r="I49" s="172" t="s">
        <v>1249</v>
      </c>
      <c r="J49" s="210" t="str">
        <f>IF(ISERROR(VLOOKUP(I49,'KAYIT LİSTESİ'!$B$4:$H$1164,2,0)),"",(VLOOKUP(I49,'KAYIT LİSTESİ'!$B$4:$H$1164,2,0)))</f>
        <v/>
      </c>
      <c r="K49" s="208" t="str">
        <f>IF(ISERROR(VLOOKUP(I49,'KAYIT LİSTESİ'!$B$4:$H$1164,4,0)),"",(VLOOKUP(I49,'KAYIT LİSTESİ'!$B$4:$H$1164,4,0)))</f>
        <v/>
      </c>
      <c r="L49" s="173" t="str">
        <f>IF(ISERROR(VLOOKUP(I49,'KAYIT LİSTESİ'!$B$4:$H$1164,5,0)),"",(VLOOKUP(I49,'KAYIT LİSTESİ'!$B$4:$H$1164,5,0)))</f>
        <v/>
      </c>
      <c r="M49" s="173" t="str">
        <f>IF(ISERROR(VLOOKUP(I49,'KAYIT LİSTESİ'!$B$4:$H$1164,6,0)),"",(VLOOKUP(I49,'KAYIT LİSTESİ'!$B$4:$H$1164,6,0)))</f>
        <v/>
      </c>
      <c r="Q49" s="192">
        <v>21634</v>
      </c>
      <c r="R49" s="190">
        <v>86</v>
      </c>
    </row>
    <row r="50" spans="1:18" s="18" customFormat="1" ht="20.25" customHeight="1">
      <c r="A50" s="57">
        <v>9</v>
      </c>
      <c r="B50" s="172" t="s">
        <v>1471</v>
      </c>
      <c r="C50" s="210" t="str">
        <f>IF(ISERROR(VLOOKUP(B50,'KAYIT LİSTESİ'!$B$4:$H$1164,2,0)),"",(VLOOKUP(B50,'KAYIT LİSTESİ'!$B$4:$H$1164,2,0)))</f>
        <v/>
      </c>
      <c r="D50" s="208" t="str">
        <f>IF(ISERROR(VLOOKUP(B50,'KAYIT LİSTESİ'!$B$4:$H$1164,4,0)),"",(VLOOKUP(B50,'KAYIT LİSTESİ'!$B$4:$H$1164,4,0)))</f>
        <v/>
      </c>
      <c r="E50" s="173" t="str">
        <f>IF(ISERROR(VLOOKUP(B50,'KAYIT LİSTESİ'!$B$4:$H$1164,5,0)),"",(VLOOKUP(B50,'KAYIT LİSTESİ'!$B$4:$H$1164,5,0)))</f>
        <v/>
      </c>
      <c r="F50" s="173" t="str">
        <f>IF(ISERROR(VLOOKUP(B50,'KAYIT LİSTESİ'!$B$4:$H$1164,6,0)),"",(VLOOKUP(B50,'KAYIT LİSTESİ'!$B$4:$H$1164,6,0)))</f>
        <v/>
      </c>
      <c r="G50" s="21"/>
      <c r="H50" s="57">
        <v>9</v>
      </c>
      <c r="I50" s="172" t="s">
        <v>1519</v>
      </c>
      <c r="J50" s="210" t="str">
        <f>IF(ISERROR(VLOOKUP(I50,'KAYIT LİSTESİ'!$B$4:$H$1164,2,0)),"",(VLOOKUP(I50,'KAYIT LİSTESİ'!$B$4:$H$1164,2,0)))</f>
        <v/>
      </c>
      <c r="K50" s="208" t="str">
        <f>IF(ISERROR(VLOOKUP(I50,'KAYIT LİSTESİ'!$B$4:$H$1164,4,0)),"",(VLOOKUP(I50,'KAYIT LİSTESİ'!$B$4:$H$1164,4,0)))</f>
        <v/>
      </c>
      <c r="L50" s="173" t="str">
        <f>IF(ISERROR(VLOOKUP(I50,'KAYIT LİSTESİ'!$B$4:$H$1164,5,0)),"",(VLOOKUP(I50,'KAYIT LİSTESİ'!$B$4:$H$1164,5,0)))</f>
        <v/>
      </c>
      <c r="M50" s="173" t="str">
        <f>IF(ISERROR(VLOOKUP(I50,'KAYIT LİSTESİ'!$B$4:$H$1164,6,0)),"",(VLOOKUP(I50,'KAYIT LİSTESİ'!$B$4:$H$1164,6,0)))</f>
        <v/>
      </c>
      <c r="Q50" s="192">
        <v>21664</v>
      </c>
      <c r="R50" s="190">
        <v>85</v>
      </c>
    </row>
    <row r="51" spans="1:18" s="18" customFormat="1" ht="20.25" customHeight="1">
      <c r="A51" s="57">
        <v>10</v>
      </c>
      <c r="B51" s="172" t="s">
        <v>1472</v>
      </c>
      <c r="C51" s="210" t="str">
        <f>IF(ISERROR(VLOOKUP(B51,'KAYIT LİSTESİ'!$B$4:$H$1164,2,0)),"",(VLOOKUP(B51,'KAYIT LİSTESİ'!$B$4:$H$1164,2,0)))</f>
        <v/>
      </c>
      <c r="D51" s="208" t="str">
        <f>IF(ISERROR(VLOOKUP(B51,'KAYIT LİSTESİ'!$B$4:$H$1164,4,0)),"",(VLOOKUP(B51,'KAYIT LİSTESİ'!$B$4:$H$1164,4,0)))</f>
        <v/>
      </c>
      <c r="E51" s="173" t="str">
        <f>IF(ISERROR(VLOOKUP(B51,'KAYIT LİSTESİ'!$B$4:$H$1164,5,0)),"",(VLOOKUP(B51,'KAYIT LİSTESİ'!$B$4:$H$1164,5,0)))</f>
        <v/>
      </c>
      <c r="F51" s="173" t="str">
        <f>IF(ISERROR(VLOOKUP(B51,'KAYIT LİSTESİ'!$B$4:$H$1164,6,0)),"",(VLOOKUP(B51,'KAYIT LİSTESİ'!$B$4:$H$1164,6,0)))</f>
        <v/>
      </c>
      <c r="G51" s="21"/>
      <c r="H51" s="57">
        <v>10</v>
      </c>
      <c r="I51" s="172" t="s">
        <v>1520</v>
      </c>
      <c r="J51" s="210" t="str">
        <f>IF(ISERROR(VLOOKUP(I51,'KAYIT LİSTESİ'!$B$4:$H$1164,2,0)),"",(VLOOKUP(I51,'KAYIT LİSTESİ'!$B$4:$H$1164,2,0)))</f>
        <v/>
      </c>
      <c r="K51" s="208" t="str">
        <f>IF(ISERROR(VLOOKUP(I51,'KAYIT LİSTESİ'!$B$4:$H$1164,4,0)),"",(VLOOKUP(I51,'KAYIT LİSTESİ'!$B$4:$H$1164,4,0)))</f>
        <v/>
      </c>
      <c r="L51" s="173" t="str">
        <f>IF(ISERROR(VLOOKUP(I51,'KAYIT LİSTESİ'!$B$4:$H$1164,5,0)),"",(VLOOKUP(I51,'KAYIT LİSTESİ'!$B$4:$H$1164,5,0)))</f>
        <v/>
      </c>
      <c r="M51" s="173" t="str">
        <f>IF(ISERROR(VLOOKUP(I51,'KAYIT LİSTESİ'!$B$4:$H$1164,6,0)),"",(VLOOKUP(I51,'KAYIT LİSTESİ'!$B$4:$H$1164,6,0)))</f>
        <v/>
      </c>
      <c r="Q51" s="192">
        <v>21694</v>
      </c>
      <c r="R51" s="190">
        <v>84</v>
      </c>
    </row>
    <row r="52" spans="1:18" s="18" customFormat="1" ht="20.25" customHeight="1">
      <c r="A52" s="57">
        <v>11</v>
      </c>
      <c r="B52" s="172" t="s">
        <v>1473</v>
      </c>
      <c r="C52" s="210" t="str">
        <f>IF(ISERROR(VLOOKUP(B52,'KAYIT LİSTESİ'!$B$4:$H$1164,2,0)),"",(VLOOKUP(B52,'KAYIT LİSTESİ'!$B$4:$H$1164,2,0)))</f>
        <v/>
      </c>
      <c r="D52" s="208" t="str">
        <f>IF(ISERROR(VLOOKUP(B52,'KAYIT LİSTESİ'!$B$4:$H$1164,4,0)),"",(VLOOKUP(B52,'KAYIT LİSTESİ'!$B$4:$H$1164,4,0)))</f>
        <v/>
      </c>
      <c r="E52" s="173" t="str">
        <f>IF(ISERROR(VLOOKUP(B52,'KAYIT LİSTESİ'!$B$4:$H$1164,5,0)),"",(VLOOKUP(B52,'KAYIT LİSTESİ'!$B$4:$H$1164,5,0)))</f>
        <v/>
      </c>
      <c r="F52" s="173" t="str">
        <f>IF(ISERROR(VLOOKUP(B52,'KAYIT LİSTESİ'!$B$4:$H$1164,6,0)),"",(VLOOKUP(B52,'KAYIT LİSTESİ'!$B$4:$H$1164,6,0)))</f>
        <v/>
      </c>
      <c r="G52" s="21"/>
      <c r="H52" s="57">
        <v>11</v>
      </c>
      <c r="I52" s="172" t="s">
        <v>1521</v>
      </c>
      <c r="J52" s="210" t="str">
        <f>IF(ISERROR(VLOOKUP(I52,'KAYIT LİSTESİ'!$B$4:$H$1164,2,0)),"",(VLOOKUP(I52,'KAYIT LİSTESİ'!$B$4:$H$1164,2,0)))</f>
        <v/>
      </c>
      <c r="K52" s="208" t="str">
        <f>IF(ISERROR(VLOOKUP(I52,'KAYIT LİSTESİ'!$B$4:$H$1164,4,0)),"",(VLOOKUP(I52,'KAYIT LİSTESİ'!$B$4:$H$1164,4,0)))</f>
        <v/>
      </c>
      <c r="L52" s="173" t="str">
        <f>IF(ISERROR(VLOOKUP(I52,'KAYIT LİSTESİ'!$B$4:$H$1164,5,0)),"",(VLOOKUP(I52,'KAYIT LİSTESİ'!$B$4:$H$1164,5,0)))</f>
        <v/>
      </c>
      <c r="M52" s="173" t="str">
        <f>IF(ISERROR(VLOOKUP(I52,'KAYIT LİSTESİ'!$B$4:$H$1164,6,0)),"",(VLOOKUP(I52,'KAYIT LİSTESİ'!$B$4:$H$1164,6,0)))</f>
        <v/>
      </c>
      <c r="Q52" s="192">
        <v>21724</v>
      </c>
      <c r="R52" s="190">
        <v>83</v>
      </c>
    </row>
    <row r="53" spans="1:18" s="18" customFormat="1" ht="20.25" customHeight="1">
      <c r="A53" s="57">
        <v>12</v>
      </c>
      <c r="B53" s="172" t="s">
        <v>1474</v>
      </c>
      <c r="C53" s="210" t="str">
        <f>IF(ISERROR(VLOOKUP(B53,'KAYIT LİSTESİ'!$B$4:$H$1164,2,0)),"",(VLOOKUP(B53,'KAYIT LİSTESİ'!$B$4:$H$1164,2,0)))</f>
        <v/>
      </c>
      <c r="D53" s="208" t="str">
        <f>IF(ISERROR(VLOOKUP(B53,'KAYIT LİSTESİ'!$B$4:$H$1164,4,0)),"",(VLOOKUP(B53,'KAYIT LİSTESİ'!$B$4:$H$1164,4,0)))</f>
        <v/>
      </c>
      <c r="E53" s="173" t="str">
        <f>IF(ISERROR(VLOOKUP(B53,'KAYIT LİSTESİ'!$B$4:$H$1164,5,0)),"",(VLOOKUP(B53,'KAYIT LİSTESİ'!$B$4:$H$1164,5,0)))</f>
        <v/>
      </c>
      <c r="F53" s="173" t="str">
        <f>IF(ISERROR(VLOOKUP(B53,'KAYIT LİSTESİ'!$B$4:$H$1164,6,0)),"",(VLOOKUP(B53,'KAYIT LİSTESİ'!$B$4:$H$1164,6,0)))</f>
        <v/>
      </c>
      <c r="G53" s="21"/>
      <c r="H53" s="57">
        <v>12</v>
      </c>
      <c r="I53" s="172" t="s">
        <v>1522</v>
      </c>
      <c r="J53" s="210" t="str">
        <f>IF(ISERROR(VLOOKUP(I53,'KAYIT LİSTESİ'!$B$4:$H$1164,2,0)),"",(VLOOKUP(I53,'KAYIT LİSTESİ'!$B$4:$H$1164,2,0)))</f>
        <v/>
      </c>
      <c r="K53" s="208" t="str">
        <f>IF(ISERROR(VLOOKUP(I53,'KAYIT LİSTESİ'!$B$4:$H$1164,4,0)),"",(VLOOKUP(I53,'KAYIT LİSTESİ'!$B$4:$H$1164,4,0)))</f>
        <v/>
      </c>
      <c r="L53" s="173" t="str">
        <f>IF(ISERROR(VLOOKUP(I53,'KAYIT LİSTESİ'!$B$4:$H$1164,5,0)),"",(VLOOKUP(I53,'KAYIT LİSTESİ'!$B$4:$H$1164,5,0)))</f>
        <v/>
      </c>
      <c r="M53" s="173" t="str">
        <f>IF(ISERROR(VLOOKUP(I53,'KAYIT LİSTESİ'!$B$4:$H$1164,6,0)),"",(VLOOKUP(I53,'KAYIT LİSTESİ'!$B$4:$H$1164,6,0)))</f>
        <v/>
      </c>
      <c r="Q53" s="192">
        <v>21754</v>
      </c>
      <c r="R53" s="190">
        <v>82</v>
      </c>
    </row>
    <row r="54" spans="1:18" s="18" customFormat="1" ht="20.25" customHeight="1">
      <c r="A54" s="57">
        <v>13</v>
      </c>
      <c r="B54" s="172" t="s">
        <v>1475</v>
      </c>
      <c r="C54" s="210" t="str">
        <f>IF(ISERROR(VLOOKUP(B54,'KAYIT LİSTESİ'!$B$4:$H$1164,2,0)),"",(VLOOKUP(B54,'KAYIT LİSTESİ'!$B$4:$H$1164,2,0)))</f>
        <v/>
      </c>
      <c r="D54" s="208" t="str">
        <f>IF(ISERROR(VLOOKUP(B54,'KAYIT LİSTESİ'!$B$4:$H$1164,4,0)),"",(VLOOKUP(B54,'KAYIT LİSTESİ'!$B$4:$H$1164,4,0)))</f>
        <v/>
      </c>
      <c r="E54" s="173" t="str">
        <f>IF(ISERROR(VLOOKUP(B54,'KAYIT LİSTESİ'!$B$4:$H$1164,5,0)),"",(VLOOKUP(B54,'KAYIT LİSTESİ'!$B$4:$H$1164,5,0)))</f>
        <v/>
      </c>
      <c r="F54" s="173" t="str">
        <f>IF(ISERROR(VLOOKUP(B54,'KAYIT LİSTESİ'!$B$4:$H$1164,6,0)),"",(VLOOKUP(B54,'KAYIT LİSTESİ'!$B$4:$H$1164,6,0)))</f>
        <v/>
      </c>
      <c r="G54" s="21"/>
      <c r="H54" s="57">
        <v>13</v>
      </c>
      <c r="I54" s="172" t="s">
        <v>1523</v>
      </c>
      <c r="J54" s="210" t="str">
        <f>IF(ISERROR(VLOOKUP(I54,'KAYIT LİSTESİ'!$B$4:$H$1164,2,0)),"",(VLOOKUP(I54,'KAYIT LİSTESİ'!$B$4:$H$1164,2,0)))</f>
        <v/>
      </c>
      <c r="K54" s="208" t="str">
        <f>IF(ISERROR(VLOOKUP(I54,'KAYIT LİSTESİ'!$B$4:$H$1164,4,0)),"",(VLOOKUP(I54,'KAYIT LİSTESİ'!$B$4:$H$1164,4,0)))</f>
        <v/>
      </c>
      <c r="L54" s="173" t="str">
        <f>IF(ISERROR(VLOOKUP(I54,'KAYIT LİSTESİ'!$B$4:$H$1164,5,0)),"",(VLOOKUP(I54,'KAYIT LİSTESİ'!$B$4:$H$1164,5,0)))</f>
        <v/>
      </c>
      <c r="M54" s="173" t="str">
        <f>IF(ISERROR(VLOOKUP(I54,'KAYIT LİSTESİ'!$B$4:$H$1164,6,0)),"",(VLOOKUP(I54,'KAYIT LİSTESİ'!$B$4:$H$1164,6,0)))</f>
        <v/>
      </c>
      <c r="Q54" s="192">
        <v>21794</v>
      </c>
      <c r="R54" s="190">
        <v>81</v>
      </c>
    </row>
    <row r="55" spans="1:18" s="18" customFormat="1" ht="20.25" customHeight="1">
      <c r="A55" s="57">
        <v>14</v>
      </c>
      <c r="B55" s="172" t="s">
        <v>1476</v>
      </c>
      <c r="C55" s="210" t="str">
        <f>IF(ISERROR(VLOOKUP(B55,'KAYIT LİSTESİ'!$B$4:$H$1164,2,0)),"",(VLOOKUP(B55,'KAYIT LİSTESİ'!$B$4:$H$1164,2,0)))</f>
        <v/>
      </c>
      <c r="D55" s="208" t="str">
        <f>IF(ISERROR(VLOOKUP(B55,'KAYIT LİSTESİ'!$B$4:$H$1164,4,0)),"",(VLOOKUP(B55,'KAYIT LİSTESİ'!$B$4:$H$1164,4,0)))</f>
        <v/>
      </c>
      <c r="E55" s="173" t="str">
        <f>IF(ISERROR(VLOOKUP(B55,'KAYIT LİSTESİ'!$B$4:$H$1164,5,0)),"",(VLOOKUP(B55,'KAYIT LİSTESİ'!$B$4:$H$1164,5,0)))</f>
        <v/>
      </c>
      <c r="F55" s="173" t="str">
        <f>IF(ISERROR(VLOOKUP(B55,'KAYIT LİSTESİ'!$B$4:$H$1164,6,0)),"",(VLOOKUP(B55,'KAYIT LİSTESİ'!$B$4:$H$1164,6,0)))</f>
        <v/>
      </c>
      <c r="G55" s="21"/>
      <c r="H55" s="57">
        <v>14</v>
      </c>
      <c r="I55" s="172" t="s">
        <v>1524</v>
      </c>
      <c r="J55" s="210" t="str">
        <f>IF(ISERROR(VLOOKUP(I55,'KAYIT LİSTESİ'!$B$4:$H$1164,2,0)),"",(VLOOKUP(I55,'KAYIT LİSTESİ'!$B$4:$H$1164,2,0)))</f>
        <v/>
      </c>
      <c r="K55" s="208" t="str">
        <f>IF(ISERROR(VLOOKUP(I55,'KAYIT LİSTESİ'!$B$4:$H$1164,4,0)),"",(VLOOKUP(I55,'KAYIT LİSTESİ'!$B$4:$H$1164,4,0)))</f>
        <v/>
      </c>
      <c r="L55" s="173" t="str">
        <f>IF(ISERROR(VLOOKUP(I55,'KAYIT LİSTESİ'!$B$4:$H$1164,5,0)),"",(VLOOKUP(I55,'KAYIT LİSTESİ'!$B$4:$H$1164,5,0)))</f>
        <v/>
      </c>
      <c r="M55" s="173" t="str">
        <f>IF(ISERROR(VLOOKUP(I55,'KAYIT LİSTESİ'!$B$4:$H$1164,6,0)),"",(VLOOKUP(I55,'KAYIT LİSTESİ'!$B$4:$H$1164,6,0)))</f>
        <v/>
      </c>
      <c r="Q55" s="192">
        <v>21824</v>
      </c>
      <c r="R55" s="190">
        <v>80</v>
      </c>
    </row>
    <row r="56" spans="1:18" s="18" customFormat="1" ht="20.25" customHeight="1">
      <c r="A56" s="57">
        <v>15</v>
      </c>
      <c r="B56" s="172" t="s">
        <v>1477</v>
      </c>
      <c r="C56" s="210" t="str">
        <f>IF(ISERROR(VLOOKUP(B56,'KAYIT LİSTESİ'!$B$4:$H$1164,2,0)),"",(VLOOKUP(B56,'KAYIT LİSTESİ'!$B$4:$H$1164,2,0)))</f>
        <v/>
      </c>
      <c r="D56" s="208" t="str">
        <f>IF(ISERROR(VLOOKUP(B56,'KAYIT LİSTESİ'!$B$4:$H$1164,4,0)),"",(VLOOKUP(B56,'KAYIT LİSTESİ'!$B$4:$H$1164,4,0)))</f>
        <v/>
      </c>
      <c r="E56" s="173" t="str">
        <f>IF(ISERROR(VLOOKUP(B56,'KAYIT LİSTESİ'!$B$4:$H$1164,5,0)),"",(VLOOKUP(B56,'KAYIT LİSTESİ'!$B$4:$H$1164,5,0)))</f>
        <v/>
      </c>
      <c r="F56" s="173" t="str">
        <f>IF(ISERROR(VLOOKUP(B56,'KAYIT LİSTESİ'!$B$4:$H$1164,6,0)),"",(VLOOKUP(B56,'KAYIT LİSTESİ'!$B$4:$H$1164,6,0)))</f>
        <v/>
      </c>
      <c r="G56" s="21"/>
      <c r="H56" s="57">
        <v>15</v>
      </c>
      <c r="I56" s="172" t="s">
        <v>1525</v>
      </c>
      <c r="J56" s="210" t="str">
        <f>IF(ISERROR(VLOOKUP(I56,'KAYIT LİSTESİ'!$B$4:$H$1164,2,0)),"",(VLOOKUP(I56,'KAYIT LİSTESİ'!$B$4:$H$1164,2,0)))</f>
        <v/>
      </c>
      <c r="K56" s="208" t="str">
        <f>IF(ISERROR(VLOOKUP(I56,'KAYIT LİSTESİ'!$B$4:$H$1164,4,0)),"",(VLOOKUP(I56,'KAYIT LİSTESİ'!$B$4:$H$1164,4,0)))</f>
        <v/>
      </c>
      <c r="L56" s="173" t="str">
        <f>IF(ISERROR(VLOOKUP(I56,'KAYIT LİSTESİ'!$B$4:$H$1164,5,0)),"",(VLOOKUP(I56,'KAYIT LİSTESİ'!$B$4:$H$1164,5,0)))</f>
        <v/>
      </c>
      <c r="M56" s="173" t="str">
        <f>IF(ISERROR(VLOOKUP(I56,'KAYIT LİSTESİ'!$B$4:$H$1164,6,0)),"",(VLOOKUP(I56,'KAYIT LİSTESİ'!$B$4:$H$1164,6,0)))</f>
        <v/>
      </c>
      <c r="Q56" s="192">
        <v>21854</v>
      </c>
      <c r="R56" s="190">
        <v>79</v>
      </c>
    </row>
    <row r="57" spans="1:18" s="18" customFormat="1" ht="20.25" customHeight="1">
      <c r="A57" s="57">
        <v>16</v>
      </c>
      <c r="B57" s="172" t="s">
        <v>1478</v>
      </c>
      <c r="C57" s="210" t="str">
        <f>IF(ISERROR(VLOOKUP(B57,'KAYIT LİSTESİ'!$B$4:$H$1164,2,0)),"",(VLOOKUP(B57,'KAYIT LİSTESİ'!$B$4:$H$1164,2,0)))</f>
        <v/>
      </c>
      <c r="D57" s="208" t="str">
        <f>IF(ISERROR(VLOOKUP(B57,'KAYIT LİSTESİ'!$B$4:$H$1164,4,0)),"",(VLOOKUP(B57,'KAYIT LİSTESİ'!$B$4:$H$1164,4,0)))</f>
        <v/>
      </c>
      <c r="E57" s="173" t="str">
        <f>IF(ISERROR(VLOOKUP(B57,'KAYIT LİSTESİ'!$B$4:$H$1164,5,0)),"",(VLOOKUP(B57,'KAYIT LİSTESİ'!$B$4:$H$1164,5,0)))</f>
        <v/>
      </c>
      <c r="F57" s="173" t="str">
        <f>IF(ISERROR(VLOOKUP(B57,'KAYIT LİSTESİ'!$B$4:$H$1164,6,0)),"",(VLOOKUP(B57,'KAYIT LİSTESİ'!$B$4:$H$1164,6,0)))</f>
        <v/>
      </c>
      <c r="G57" s="21"/>
      <c r="H57" s="57">
        <v>16</v>
      </c>
      <c r="I57" s="172" t="s">
        <v>1526</v>
      </c>
      <c r="J57" s="210" t="str">
        <f>IF(ISERROR(VLOOKUP(I57,'KAYIT LİSTESİ'!$B$4:$H$1164,2,0)),"",(VLOOKUP(I57,'KAYIT LİSTESİ'!$B$4:$H$1164,2,0)))</f>
        <v/>
      </c>
      <c r="K57" s="208" t="str">
        <f>IF(ISERROR(VLOOKUP(I57,'KAYIT LİSTESİ'!$B$4:$H$1164,4,0)),"",(VLOOKUP(I57,'KAYIT LİSTESİ'!$B$4:$H$1164,4,0)))</f>
        <v/>
      </c>
      <c r="L57" s="173" t="str">
        <f>IF(ISERROR(VLOOKUP(I57,'KAYIT LİSTESİ'!$B$4:$H$1164,5,0)),"",(VLOOKUP(I57,'KAYIT LİSTESİ'!$B$4:$H$1164,5,0)))</f>
        <v/>
      </c>
      <c r="M57" s="173" t="str">
        <f>IF(ISERROR(VLOOKUP(I57,'KAYIT LİSTESİ'!$B$4:$H$1164,6,0)),"",(VLOOKUP(I57,'KAYIT LİSTESİ'!$B$4:$H$1164,6,0)))</f>
        <v/>
      </c>
      <c r="Q57" s="192">
        <v>21894</v>
      </c>
      <c r="R57" s="190">
        <v>78</v>
      </c>
    </row>
    <row r="58" spans="1:18" s="18" customFormat="1" ht="20.25" customHeight="1">
      <c r="A58" s="57">
        <v>17</v>
      </c>
      <c r="B58" s="172" t="s">
        <v>1479</v>
      </c>
      <c r="C58" s="210" t="str">
        <f>IF(ISERROR(VLOOKUP(B58,'KAYIT LİSTESİ'!$B$4:$H$1164,2,0)),"",(VLOOKUP(B58,'KAYIT LİSTESİ'!$B$4:$H$1164,2,0)))</f>
        <v/>
      </c>
      <c r="D58" s="208" t="str">
        <f>IF(ISERROR(VLOOKUP(B58,'KAYIT LİSTESİ'!$B$4:$H$1164,4,0)),"",(VLOOKUP(B58,'KAYIT LİSTESİ'!$B$4:$H$1164,4,0)))</f>
        <v/>
      </c>
      <c r="E58" s="173" t="str">
        <f>IF(ISERROR(VLOOKUP(B58,'KAYIT LİSTESİ'!$B$4:$H$1164,5,0)),"",(VLOOKUP(B58,'KAYIT LİSTESİ'!$B$4:$H$1164,5,0)))</f>
        <v/>
      </c>
      <c r="F58" s="173" t="str">
        <f>IF(ISERROR(VLOOKUP(B58,'KAYIT LİSTESİ'!$B$4:$H$1164,6,0)),"",(VLOOKUP(B58,'KAYIT LİSTESİ'!$B$4:$H$1164,6,0)))</f>
        <v/>
      </c>
      <c r="G58" s="21"/>
      <c r="H58" s="57">
        <v>17</v>
      </c>
      <c r="I58" s="172" t="s">
        <v>1527</v>
      </c>
      <c r="J58" s="210" t="str">
        <f>IF(ISERROR(VLOOKUP(I58,'KAYIT LİSTESİ'!$B$4:$H$1164,2,0)),"",(VLOOKUP(I58,'KAYIT LİSTESİ'!$B$4:$H$1164,2,0)))</f>
        <v/>
      </c>
      <c r="K58" s="208" t="str">
        <f>IF(ISERROR(VLOOKUP(I58,'KAYIT LİSTESİ'!$B$4:$H$1164,4,0)),"",(VLOOKUP(I58,'KAYIT LİSTESİ'!$B$4:$H$1164,4,0)))</f>
        <v/>
      </c>
      <c r="L58" s="173" t="str">
        <f>IF(ISERROR(VLOOKUP(I58,'KAYIT LİSTESİ'!$B$4:$H$1164,5,0)),"",(VLOOKUP(I58,'KAYIT LİSTESİ'!$B$4:$H$1164,5,0)))</f>
        <v/>
      </c>
      <c r="M58" s="173" t="str">
        <f>IF(ISERROR(VLOOKUP(I58,'KAYIT LİSTESİ'!$B$4:$H$1164,6,0)),"",(VLOOKUP(I58,'KAYIT LİSTESİ'!$B$4:$H$1164,6,0)))</f>
        <v/>
      </c>
      <c r="Q58" s="192">
        <v>21934</v>
      </c>
      <c r="R58" s="190">
        <v>77</v>
      </c>
    </row>
    <row r="59" spans="1:18" s="18" customFormat="1" ht="20.25" customHeight="1">
      <c r="A59" s="57">
        <v>18</v>
      </c>
      <c r="B59" s="172" t="s">
        <v>1480</v>
      </c>
      <c r="C59" s="210" t="str">
        <f>IF(ISERROR(VLOOKUP(B59,'KAYIT LİSTESİ'!$B$4:$H$1164,2,0)),"",(VLOOKUP(B59,'KAYIT LİSTESİ'!$B$4:$H$1164,2,0)))</f>
        <v/>
      </c>
      <c r="D59" s="208" t="str">
        <f>IF(ISERROR(VLOOKUP(B59,'KAYIT LİSTESİ'!$B$4:$H$1164,4,0)),"",(VLOOKUP(B59,'KAYIT LİSTESİ'!$B$4:$H$1164,4,0)))</f>
        <v/>
      </c>
      <c r="E59" s="173" t="str">
        <f>IF(ISERROR(VLOOKUP(B59,'KAYIT LİSTESİ'!$B$4:$H$1164,5,0)),"",(VLOOKUP(B59,'KAYIT LİSTESİ'!$B$4:$H$1164,5,0)))</f>
        <v/>
      </c>
      <c r="F59" s="173" t="str">
        <f>IF(ISERROR(VLOOKUP(B59,'KAYIT LİSTESİ'!$B$4:$H$1164,6,0)),"",(VLOOKUP(B59,'KAYIT LİSTESİ'!$B$4:$H$1164,6,0)))</f>
        <v/>
      </c>
      <c r="G59" s="21"/>
      <c r="H59" s="57">
        <v>18</v>
      </c>
      <c r="I59" s="172" t="s">
        <v>1528</v>
      </c>
      <c r="J59" s="210" t="str">
        <f>IF(ISERROR(VLOOKUP(I59,'KAYIT LİSTESİ'!$B$4:$H$1164,2,0)),"",(VLOOKUP(I59,'KAYIT LİSTESİ'!$B$4:$H$1164,2,0)))</f>
        <v/>
      </c>
      <c r="K59" s="208" t="str">
        <f>IF(ISERROR(VLOOKUP(I59,'KAYIT LİSTESİ'!$B$4:$H$1164,4,0)),"",(VLOOKUP(I59,'KAYIT LİSTESİ'!$B$4:$H$1164,4,0)))</f>
        <v/>
      </c>
      <c r="L59" s="173" t="str">
        <f>IF(ISERROR(VLOOKUP(I59,'KAYIT LİSTESİ'!$B$4:$H$1164,5,0)),"",(VLOOKUP(I59,'KAYIT LİSTESİ'!$B$4:$H$1164,5,0)))</f>
        <v/>
      </c>
      <c r="M59" s="173" t="str">
        <f>IF(ISERROR(VLOOKUP(I59,'KAYIT LİSTESİ'!$B$4:$H$1164,6,0)),"",(VLOOKUP(I59,'KAYIT LİSTESİ'!$B$4:$H$1164,6,0)))</f>
        <v/>
      </c>
      <c r="Q59" s="192">
        <v>21974</v>
      </c>
      <c r="R59" s="190">
        <v>76</v>
      </c>
    </row>
    <row r="60" spans="1:18" s="18" customFormat="1" ht="20.25" customHeight="1">
      <c r="A60" s="57">
        <v>19</v>
      </c>
      <c r="B60" s="172" t="s">
        <v>1481</v>
      </c>
      <c r="C60" s="210" t="str">
        <f>IF(ISERROR(VLOOKUP(B60,'KAYIT LİSTESİ'!$B$4:$H$1164,2,0)),"",(VLOOKUP(B60,'KAYIT LİSTESİ'!$B$4:$H$1164,2,0)))</f>
        <v/>
      </c>
      <c r="D60" s="208" t="str">
        <f>IF(ISERROR(VLOOKUP(B60,'KAYIT LİSTESİ'!$B$4:$H$1164,4,0)),"",(VLOOKUP(B60,'KAYIT LİSTESİ'!$B$4:$H$1164,4,0)))</f>
        <v/>
      </c>
      <c r="E60" s="173" t="str">
        <f>IF(ISERROR(VLOOKUP(B60,'KAYIT LİSTESİ'!$B$4:$H$1164,5,0)),"",(VLOOKUP(B60,'KAYIT LİSTESİ'!$B$4:$H$1164,5,0)))</f>
        <v/>
      </c>
      <c r="F60" s="173" t="str">
        <f>IF(ISERROR(VLOOKUP(B60,'KAYIT LİSTESİ'!$B$4:$H$1164,6,0)),"",(VLOOKUP(B60,'KAYIT LİSTESİ'!$B$4:$H$1164,6,0)))</f>
        <v/>
      </c>
      <c r="H60" s="57">
        <v>19</v>
      </c>
      <c r="I60" s="172" t="s">
        <v>1529</v>
      </c>
      <c r="J60" s="210" t="str">
        <f>IF(ISERROR(VLOOKUP(I60,'KAYIT LİSTESİ'!$B$4:$H$1164,2,0)),"",(VLOOKUP(I60,'KAYIT LİSTESİ'!$B$4:$H$1164,2,0)))</f>
        <v/>
      </c>
      <c r="K60" s="208" t="str">
        <f>IF(ISERROR(VLOOKUP(I60,'KAYIT LİSTESİ'!$B$4:$H$1164,4,0)),"",(VLOOKUP(I60,'KAYIT LİSTESİ'!$B$4:$H$1164,4,0)))</f>
        <v/>
      </c>
      <c r="L60" s="173" t="str">
        <f>IF(ISERROR(VLOOKUP(I60,'KAYIT LİSTESİ'!$B$4:$H$1164,5,0)),"",(VLOOKUP(I60,'KAYIT LİSTESİ'!$B$4:$H$1164,5,0)))</f>
        <v/>
      </c>
      <c r="M60" s="173" t="str">
        <f>IF(ISERROR(VLOOKUP(I60,'KAYIT LİSTESİ'!$B$4:$H$1164,6,0)),"",(VLOOKUP(I60,'KAYIT LİSTESİ'!$B$4:$H$1164,6,0)))</f>
        <v/>
      </c>
      <c r="Q60" s="192">
        <v>21364</v>
      </c>
      <c r="R60" s="190">
        <v>95</v>
      </c>
    </row>
    <row r="61" spans="1:18" ht="20.25" customHeight="1">
      <c r="A61" s="57">
        <v>20</v>
      </c>
      <c r="B61" s="172" t="s">
        <v>1482</v>
      </c>
      <c r="C61" s="210" t="str">
        <f>IF(ISERROR(VLOOKUP(B61,'KAYIT LİSTESİ'!$B$4:$H$1164,2,0)),"",(VLOOKUP(B61,'KAYIT LİSTESİ'!$B$4:$H$1164,2,0)))</f>
        <v/>
      </c>
      <c r="D61" s="208" t="str">
        <f>IF(ISERROR(VLOOKUP(B61,'KAYIT LİSTESİ'!$B$4:$H$1164,4,0)),"",(VLOOKUP(B61,'KAYIT LİSTESİ'!$B$4:$H$1164,4,0)))</f>
        <v/>
      </c>
      <c r="E61" s="173" t="str">
        <f>IF(ISERROR(VLOOKUP(B61,'KAYIT LİSTESİ'!$B$4:$H$1164,5,0)),"",(VLOOKUP(B61,'KAYIT LİSTESİ'!$B$4:$H$1164,5,0)))</f>
        <v/>
      </c>
      <c r="F61" s="173" t="str">
        <f>IF(ISERROR(VLOOKUP(B61,'KAYIT LİSTESİ'!$B$4:$H$1164,6,0)),"",(VLOOKUP(B61,'KAYIT LİSTESİ'!$B$4:$H$1164,6,0)))</f>
        <v/>
      </c>
      <c r="G61" s="19"/>
      <c r="H61" s="57">
        <v>20</v>
      </c>
      <c r="I61" s="172" t="s">
        <v>1530</v>
      </c>
      <c r="J61" s="210" t="str">
        <f>IF(ISERROR(VLOOKUP(I61,'KAYIT LİSTESİ'!$B$4:$H$1164,2,0)),"",(VLOOKUP(I61,'KAYIT LİSTESİ'!$B$4:$H$1164,2,0)))</f>
        <v/>
      </c>
      <c r="K61" s="208" t="str">
        <f>IF(ISERROR(VLOOKUP(I61,'KAYIT LİSTESİ'!$B$4:$H$1164,4,0)),"",(VLOOKUP(I61,'KAYIT LİSTESİ'!$B$4:$H$1164,4,0)))</f>
        <v/>
      </c>
      <c r="L61" s="173" t="str">
        <f>IF(ISERROR(VLOOKUP(I61,'KAYIT LİSTESİ'!$B$4:$H$1164,5,0)),"",(VLOOKUP(I61,'KAYIT LİSTESİ'!$B$4:$H$1164,5,0)))</f>
        <v/>
      </c>
      <c r="M61" s="173" t="str">
        <f>IF(ISERROR(VLOOKUP(I61,'KAYIT LİSTESİ'!$B$4:$H$1164,6,0)),"",(VLOOKUP(I61,'KAYIT LİSTESİ'!$B$4:$H$1164,6,0)))</f>
        <v/>
      </c>
      <c r="Q61" s="192">
        <v>21394</v>
      </c>
      <c r="R61" s="190">
        <v>94</v>
      </c>
    </row>
    <row r="62" spans="1:18" s="18" customFormat="1" ht="20.25" customHeight="1">
      <c r="A62" s="57">
        <v>21</v>
      </c>
      <c r="B62" s="172" t="s">
        <v>1483</v>
      </c>
      <c r="C62" s="210" t="str">
        <f>IF(ISERROR(VLOOKUP(B62,'KAYIT LİSTESİ'!$B$4:$H$1164,2,0)),"",(VLOOKUP(B62,'KAYIT LİSTESİ'!$B$4:$H$1164,2,0)))</f>
        <v/>
      </c>
      <c r="D62" s="208" t="str">
        <f>IF(ISERROR(VLOOKUP(B62,'KAYIT LİSTESİ'!$B$4:$H$1164,4,0)),"",(VLOOKUP(B62,'KAYIT LİSTESİ'!$B$4:$H$1164,4,0)))</f>
        <v/>
      </c>
      <c r="E62" s="173" t="str">
        <f>IF(ISERROR(VLOOKUP(B62,'KAYIT LİSTESİ'!$B$4:$H$1164,5,0)),"",(VLOOKUP(B62,'KAYIT LİSTESİ'!$B$4:$H$1164,5,0)))</f>
        <v/>
      </c>
      <c r="F62" s="173" t="str">
        <f>IF(ISERROR(VLOOKUP(B62,'KAYIT LİSTESİ'!$B$4:$H$1164,6,0)),"",(VLOOKUP(B62,'KAYIT LİSTESİ'!$B$4:$H$1164,6,0)))</f>
        <v/>
      </c>
      <c r="G62" s="21"/>
      <c r="H62" s="57">
        <v>21</v>
      </c>
      <c r="I62" s="172" t="s">
        <v>1531</v>
      </c>
      <c r="J62" s="210" t="str">
        <f>IF(ISERROR(VLOOKUP(I62,'KAYIT LİSTESİ'!$B$4:$H$1164,2,0)),"",(VLOOKUP(I62,'KAYIT LİSTESİ'!$B$4:$H$1164,2,0)))</f>
        <v/>
      </c>
      <c r="K62" s="208" t="str">
        <f>IF(ISERROR(VLOOKUP(I62,'KAYIT LİSTESİ'!$B$4:$H$1164,4,0)),"",(VLOOKUP(I62,'KAYIT LİSTESİ'!$B$4:$H$1164,4,0)))</f>
        <v/>
      </c>
      <c r="L62" s="173" t="str">
        <f>IF(ISERROR(VLOOKUP(I62,'KAYIT LİSTESİ'!$B$4:$H$1164,5,0)),"",(VLOOKUP(I62,'KAYIT LİSTESİ'!$B$4:$H$1164,5,0)))</f>
        <v/>
      </c>
      <c r="M62" s="173" t="str">
        <f>IF(ISERROR(VLOOKUP(I62,'KAYIT LİSTESİ'!$B$4:$H$1164,6,0)),"",(VLOOKUP(I62,'KAYIT LİSTESİ'!$B$4:$H$1164,6,0)))</f>
        <v/>
      </c>
      <c r="Q62" s="192">
        <v>21424</v>
      </c>
      <c r="R62" s="190">
        <v>93</v>
      </c>
    </row>
    <row r="63" spans="1:18" s="18" customFormat="1" ht="20.25" customHeight="1">
      <c r="A63" s="57">
        <v>22</v>
      </c>
      <c r="B63" s="172" t="s">
        <v>1484</v>
      </c>
      <c r="C63" s="210" t="str">
        <f>IF(ISERROR(VLOOKUP(B63,'KAYIT LİSTESİ'!$B$4:$H$1164,2,0)),"",(VLOOKUP(B63,'KAYIT LİSTESİ'!$B$4:$H$1164,2,0)))</f>
        <v/>
      </c>
      <c r="D63" s="208" t="str">
        <f>IF(ISERROR(VLOOKUP(B63,'KAYIT LİSTESİ'!$B$4:$H$1164,4,0)),"",(VLOOKUP(B63,'KAYIT LİSTESİ'!$B$4:$H$1164,4,0)))</f>
        <v/>
      </c>
      <c r="E63" s="173" t="str">
        <f>IF(ISERROR(VLOOKUP(B63,'KAYIT LİSTESİ'!$B$4:$H$1164,5,0)),"",(VLOOKUP(B63,'KAYIT LİSTESİ'!$B$4:$H$1164,5,0)))</f>
        <v/>
      </c>
      <c r="F63" s="173" t="str">
        <f>IF(ISERROR(VLOOKUP(B63,'KAYIT LİSTESİ'!$B$4:$H$1164,6,0)),"",(VLOOKUP(B63,'KAYIT LİSTESİ'!$B$4:$H$1164,6,0)))</f>
        <v/>
      </c>
      <c r="G63" s="21"/>
      <c r="H63" s="57">
        <v>22</v>
      </c>
      <c r="I63" s="172" t="s">
        <v>1532</v>
      </c>
      <c r="J63" s="210" t="str">
        <f>IF(ISERROR(VLOOKUP(I63,'KAYIT LİSTESİ'!$B$4:$H$1164,2,0)),"",(VLOOKUP(I63,'KAYIT LİSTESİ'!$B$4:$H$1164,2,0)))</f>
        <v/>
      </c>
      <c r="K63" s="208" t="str">
        <f>IF(ISERROR(VLOOKUP(I63,'KAYIT LİSTESİ'!$B$4:$H$1164,4,0)),"",(VLOOKUP(I63,'KAYIT LİSTESİ'!$B$4:$H$1164,4,0)))</f>
        <v/>
      </c>
      <c r="L63" s="173" t="str">
        <f>IF(ISERROR(VLOOKUP(I63,'KAYIT LİSTESİ'!$B$4:$H$1164,5,0)),"",(VLOOKUP(I63,'KAYIT LİSTESİ'!$B$4:$H$1164,5,0)))</f>
        <v/>
      </c>
      <c r="M63" s="173" t="str">
        <f>IF(ISERROR(VLOOKUP(I63,'KAYIT LİSTESİ'!$B$4:$H$1164,6,0)),"",(VLOOKUP(I63,'KAYIT LİSTESİ'!$B$4:$H$1164,6,0)))</f>
        <v/>
      </c>
      <c r="Q63" s="192">
        <v>21454</v>
      </c>
      <c r="R63" s="190">
        <v>92</v>
      </c>
    </row>
    <row r="64" spans="1:18" s="18" customFormat="1" ht="20.25" customHeight="1">
      <c r="A64" s="57">
        <v>23</v>
      </c>
      <c r="B64" s="172" t="s">
        <v>1485</v>
      </c>
      <c r="C64" s="210" t="str">
        <f>IF(ISERROR(VLOOKUP(B64,'KAYIT LİSTESİ'!$B$4:$H$1164,2,0)),"",(VLOOKUP(B64,'KAYIT LİSTESİ'!$B$4:$H$1164,2,0)))</f>
        <v/>
      </c>
      <c r="D64" s="208" t="str">
        <f>IF(ISERROR(VLOOKUP(B64,'KAYIT LİSTESİ'!$B$4:$H$1164,4,0)),"",(VLOOKUP(B64,'KAYIT LİSTESİ'!$B$4:$H$1164,4,0)))</f>
        <v/>
      </c>
      <c r="E64" s="173" t="str">
        <f>IF(ISERROR(VLOOKUP(B64,'KAYIT LİSTESİ'!$B$4:$H$1164,5,0)),"",(VLOOKUP(B64,'KAYIT LİSTESİ'!$B$4:$H$1164,5,0)))</f>
        <v/>
      </c>
      <c r="F64" s="173" t="str">
        <f>IF(ISERROR(VLOOKUP(B64,'KAYIT LİSTESİ'!$B$4:$H$1164,6,0)),"",(VLOOKUP(B64,'KAYIT LİSTESİ'!$B$4:$H$1164,6,0)))</f>
        <v/>
      </c>
      <c r="G64" s="21"/>
      <c r="H64" s="57">
        <v>23</v>
      </c>
      <c r="I64" s="172" t="s">
        <v>1533</v>
      </c>
      <c r="J64" s="210" t="str">
        <f>IF(ISERROR(VLOOKUP(I64,'KAYIT LİSTESİ'!$B$4:$H$1164,2,0)),"",(VLOOKUP(I64,'KAYIT LİSTESİ'!$B$4:$H$1164,2,0)))</f>
        <v/>
      </c>
      <c r="K64" s="208" t="str">
        <f>IF(ISERROR(VLOOKUP(I64,'KAYIT LİSTESİ'!$B$4:$H$1164,4,0)),"",(VLOOKUP(I64,'KAYIT LİSTESİ'!$B$4:$H$1164,4,0)))</f>
        <v/>
      </c>
      <c r="L64" s="173" t="str">
        <f>IF(ISERROR(VLOOKUP(I64,'KAYIT LİSTESİ'!$B$4:$H$1164,5,0)),"",(VLOOKUP(I64,'KAYIT LİSTESİ'!$B$4:$H$1164,5,0)))</f>
        <v/>
      </c>
      <c r="M64" s="173" t="str">
        <f>IF(ISERROR(VLOOKUP(I64,'KAYIT LİSTESİ'!$B$4:$H$1164,6,0)),"",(VLOOKUP(I64,'KAYIT LİSTESİ'!$B$4:$H$1164,6,0)))</f>
        <v/>
      </c>
      <c r="Q64" s="192">
        <v>21484</v>
      </c>
      <c r="R64" s="190">
        <v>91</v>
      </c>
    </row>
    <row r="65" spans="1:18" s="18" customFormat="1" ht="20.25" customHeight="1">
      <c r="A65" s="57">
        <v>24</v>
      </c>
      <c r="B65" s="172" t="s">
        <v>1486</v>
      </c>
      <c r="C65" s="210" t="str">
        <f>IF(ISERROR(VLOOKUP(B65,'KAYIT LİSTESİ'!$B$4:$H$1164,2,0)),"",(VLOOKUP(B65,'KAYIT LİSTESİ'!$B$4:$H$1164,2,0)))</f>
        <v/>
      </c>
      <c r="D65" s="208" t="str">
        <f>IF(ISERROR(VLOOKUP(B65,'KAYIT LİSTESİ'!$B$4:$H$1164,4,0)),"",(VLOOKUP(B65,'KAYIT LİSTESİ'!$B$4:$H$1164,4,0)))</f>
        <v/>
      </c>
      <c r="E65" s="173" t="str">
        <f>IF(ISERROR(VLOOKUP(B65,'KAYIT LİSTESİ'!$B$4:$H$1164,5,0)),"",(VLOOKUP(B65,'KAYIT LİSTESİ'!$B$4:$H$1164,5,0)))</f>
        <v/>
      </c>
      <c r="F65" s="173" t="str">
        <f>IF(ISERROR(VLOOKUP(B65,'KAYIT LİSTESİ'!$B$4:$H$1164,6,0)),"",(VLOOKUP(B65,'KAYIT LİSTESİ'!$B$4:$H$1164,6,0)))</f>
        <v/>
      </c>
      <c r="G65" s="21"/>
      <c r="H65" s="57">
        <v>24</v>
      </c>
      <c r="I65" s="172" t="s">
        <v>1534</v>
      </c>
      <c r="J65" s="210" t="str">
        <f>IF(ISERROR(VLOOKUP(I65,'KAYIT LİSTESİ'!$B$4:$H$1164,2,0)),"",(VLOOKUP(I65,'KAYIT LİSTESİ'!$B$4:$H$1164,2,0)))</f>
        <v/>
      </c>
      <c r="K65" s="208" t="str">
        <f>IF(ISERROR(VLOOKUP(I65,'KAYIT LİSTESİ'!$B$4:$H$1164,4,0)),"",(VLOOKUP(I65,'KAYIT LİSTESİ'!$B$4:$H$1164,4,0)))</f>
        <v/>
      </c>
      <c r="L65" s="173" t="str">
        <f>IF(ISERROR(VLOOKUP(I65,'KAYIT LİSTESİ'!$B$4:$H$1164,5,0)),"",(VLOOKUP(I65,'KAYIT LİSTESİ'!$B$4:$H$1164,5,0)))</f>
        <v/>
      </c>
      <c r="M65" s="173" t="str">
        <f>IF(ISERROR(VLOOKUP(I65,'KAYIT LİSTESİ'!$B$4:$H$1164,6,0)),"",(VLOOKUP(I65,'KAYIT LİSTESİ'!$B$4:$H$1164,6,0)))</f>
        <v/>
      </c>
      <c r="Q65" s="192">
        <v>21514</v>
      </c>
      <c r="R65" s="190">
        <v>90</v>
      </c>
    </row>
    <row r="66" spans="1:18" s="18" customFormat="1" ht="20.25" customHeight="1">
      <c r="A66" s="57">
        <v>25</v>
      </c>
      <c r="B66" s="172" t="s">
        <v>1487</v>
      </c>
      <c r="C66" s="210" t="str">
        <f>IF(ISERROR(VLOOKUP(B66,'KAYIT LİSTESİ'!$B$4:$H$1164,2,0)),"",(VLOOKUP(B66,'KAYIT LİSTESİ'!$B$4:$H$1164,2,0)))</f>
        <v/>
      </c>
      <c r="D66" s="208" t="str">
        <f>IF(ISERROR(VLOOKUP(B66,'KAYIT LİSTESİ'!$B$4:$H$1164,4,0)),"",(VLOOKUP(B66,'KAYIT LİSTESİ'!$B$4:$H$1164,4,0)))</f>
        <v/>
      </c>
      <c r="E66" s="173" t="str">
        <f>IF(ISERROR(VLOOKUP(B66,'KAYIT LİSTESİ'!$B$4:$H$1164,5,0)),"",(VLOOKUP(B66,'KAYIT LİSTESİ'!$B$4:$H$1164,5,0)))</f>
        <v/>
      </c>
      <c r="F66" s="173" t="str">
        <f>IF(ISERROR(VLOOKUP(B66,'KAYIT LİSTESİ'!$B$4:$H$1164,6,0)),"",(VLOOKUP(B66,'KAYIT LİSTESİ'!$B$4:$H$1164,6,0)))</f>
        <v/>
      </c>
      <c r="G66" s="21"/>
      <c r="H66" s="57">
        <v>25</v>
      </c>
      <c r="I66" s="172" t="s">
        <v>1535</v>
      </c>
      <c r="J66" s="210" t="str">
        <f>IF(ISERROR(VLOOKUP(I66,'KAYIT LİSTESİ'!$B$4:$H$1164,2,0)),"",(VLOOKUP(I66,'KAYIT LİSTESİ'!$B$4:$H$1164,2,0)))</f>
        <v/>
      </c>
      <c r="K66" s="208" t="str">
        <f>IF(ISERROR(VLOOKUP(I66,'KAYIT LİSTESİ'!$B$4:$H$1164,4,0)),"",(VLOOKUP(I66,'KAYIT LİSTESİ'!$B$4:$H$1164,4,0)))</f>
        <v/>
      </c>
      <c r="L66" s="173" t="str">
        <f>IF(ISERROR(VLOOKUP(I66,'KAYIT LİSTESİ'!$B$4:$H$1164,5,0)),"",(VLOOKUP(I66,'KAYIT LİSTESİ'!$B$4:$H$1164,5,0)))</f>
        <v/>
      </c>
      <c r="M66" s="173" t="str">
        <f>IF(ISERROR(VLOOKUP(I66,'KAYIT LİSTESİ'!$B$4:$H$1164,6,0)),"",(VLOOKUP(I66,'KAYIT LİSTESİ'!$B$4:$H$1164,6,0)))</f>
        <v/>
      </c>
      <c r="Q66" s="192">
        <v>21544</v>
      </c>
      <c r="R66" s="190">
        <v>89</v>
      </c>
    </row>
    <row r="67" spans="1:18" s="18" customFormat="1" ht="20.25" customHeight="1">
      <c r="A67" s="57">
        <v>26</v>
      </c>
      <c r="B67" s="172" t="s">
        <v>1488</v>
      </c>
      <c r="C67" s="210" t="str">
        <f>IF(ISERROR(VLOOKUP(B67,'KAYIT LİSTESİ'!$B$4:$H$1164,2,0)),"",(VLOOKUP(B67,'KAYIT LİSTESİ'!$B$4:$H$1164,2,0)))</f>
        <v/>
      </c>
      <c r="D67" s="208" t="str">
        <f>IF(ISERROR(VLOOKUP(B67,'KAYIT LİSTESİ'!$B$4:$H$1164,4,0)),"",(VLOOKUP(B67,'KAYIT LİSTESİ'!$B$4:$H$1164,4,0)))</f>
        <v/>
      </c>
      <c r="E67" s="173" t="str">
        <f>IF(ISERROR(VLOOKUP(B67,'KAYIT LİSTESİ'!$B$4:$H$1164,5,0)),"",(VLOOKUP(B67,'KAYIT LİSTESİ'!$B$4:$H$1164,5,0)))</f>
        <v/>
      </c>
      <c r="F67" s="173" t="str">
        <f>IF(ISERROR(VLOOKUP(B67,'KAYIT LİSTESİ'!$B$4:$H$1164,6,0)),"",(VLOOKUP(B67,'KAYIT LİSTESİ'!$B$4:$H$1164,6,0)))</f>
        <v/>
      </c>
      <c r="G67" s="21"/>
      <c r="H67" s="57">
        <v>26</v>
      </c>
      <c r="I67" s="172" t="s">
        <v>1536</v>
      </c>
      <c r="J67" s="210" t="str">
        <f>IF(ISERROR(VLOOKUP(I67,'KAYIT LİSTESİ'!$B$4:$H$1164,2,0)),"",(VLOOKUP(I67,'KAYIT LİSTESİ'!$B$4:$H$1164,2,0)))</f>
        <v/>
      </c>
      <c r="K67" s="208" t="str">
        <f>IF(ISERROR(VLOOKUP(I67,'KAYIT LİSTESİ'!$B$4:$H$1164,4,0)),"",(VLOOKUP(I67,'KAYIT LİSTESİ'!$B$4:$H$1164,4,0)))</f>
        <v/>
      </c>
      <c r="L67" s="173" t="str">
        <f>IF(ISERROR(VLOOKUP(I67,'KAYIT LİSTESİ'!$B$4:$H$1164,5,0)),"",(VLOOKUP(I67,'KAYIT LİSTESİ'!$B$4:$H$1164,5,0)))</f>
        <v/>
      </c>
      <c r="M67" s="173" t="str">
        <f>IF(ISERROR(VLOOKUP(I67,'KAYIT LİSTESİ'!$B$4:$H$1164,6,0)),"",(VLOOKUP(I67,'KAYIT LİSTESİ'!$B$4:$H$1164,6,0)))</f>
        <v/>
      </c>
      <c r="Q67" s="192">
        <v>21574</v>
      </c>
      <c r="R67" s="190">
        <v>88</v>
      </c>
    </row>
    <row r="68" spans="1:18" s="18" customFormat="1" ht="20.25" customHeight="1">
      <c r="A68" s="57">
        <v>27</v>
      </c>
      <c r="B68" s="172" t="s">
        <v>1489</v>
      </c>
      <c r="C68" s="210" t="str">
        <f>IF(ISERROR(VLOOKUP(B68,'KAYIT LİSTESİ'!$B$4:$H$1164,2,0)),"",(VLOOKUP(B68,'KAYIT LİSTESİ'!$B$4:$H$1164,2,0)))</f>
        <v/>
      </c>
      <c r="D68" s="208" t="str">
        <f>IF(ISERROR(VLOOKUP(B68,'KAYIT LİSTESİ'!$B$4:$H$1164,4,0)),"",(VLOOKUP(B68,'KAYIT LİSTESİ'!$B$4:$H$1164,4,0)))</f>
        <v/>
      </c>
      <c r="E68" s="173" t="str">
        <f>IF(ISERROR(VLOOKUP(B68,'KAYIT LİSTESİ'!$B$4:$H$1164,5,0)),"",(VLOOKUP(B68,'KAYIT LİSTESİ'!$B$4:$H$1164,5,0)))</f>
        <v/>
      </c>
      <c r="F68" s="173" t="str">
        <f>IF(ISERROR(VLOOKUP(B68,'KAYIT LİSTESİ'!$B$4:$H$1164,6,0)),"",(VLOOKUP(B68,'KAYIT LİSTESİ'!$B$4:$H$1164,6,0)))</f>
        <v/>
      </c>
      <c r="G68" s="21"/>
      <c r="H68" s="57">
        <v>27</v>
      </c>
      <c r="I68" s="172" t="s">
        <v>1537</v>
      </c>
      <c r="J68" s="210" t="str">
        <f>IF(ISERROR(VLOOKUP(I68,'KAYIT LİSTESİ'!$B$4:$H$1164,2,0)),"",(VLOOKUP(I68,'KAYIT LİSTESİ'!$B$4:$H$1164,2,0)))</f>
        <v/>
      </c>
      <c r="K68" s="208" t="str">
        <f>IF(ISERROR(VLOOKUP(I68,'KAYIT LİSTESİ'!$B$4:$H$1164,4,0)),"",(VLOOKUP(I68,'KAYIT LİSTESİ'!$B$4:$H$1164,4,0)))</f>
        <v/>
      </c>
      <c r="L68" s="173" t="str">
        <f>IF(ISERROR(VLOOKUP(I68,'KAYIT LİSTESİ'!$B$4:$H$1164,5,0)),"",(VLOOKUP(I68,'KAYIT LİSTESİ'!$B$4:$H$1164,5,0)))</f>
        <v/>
      </c>
      <c r="M68" s="173" t="str">
        <f>IF(ISERROR(VLOOKUP(I68,'KAYIT LİSTESİ'!$B$4:$H$1164,6,0)),"",(VLOOKUP(I68,'KAYIT LİSTESİ'!$B$4:$H$1164,6,0)))</f>
        <v/>
      </c>
      <c r="Q68" s="192">
        <v>21604</v>
      </c>
      <c r="R68" s="190">
        <v>87</v>
      </c>
    </row>
    <row r="69" spans="1:18" s="18" customFormat="1" ht="20.25" customHeight="1">
      <c r="A69" s="57">
        <v>28</v>
      </c>
      <c r="B69" s="172" t="s">
        <v>1490</v>
      </c>
      <c r="C69" s="210" t="str">
        <f>IF(ISERROR(VLOOKUP(B69,'KAYIT LİSTESİ'!$B$4:$H$1164,2,0)),"",(VLOOKUP(B69,'KAYIT LİSTESİ'!$B$4:$H$1164,2,0)))</f>
        <v/>
      </c>
      <c r="D69" s="208" t="str">
        <f>IF(ISERROR(VLOOKUP(B69,'KAYIT LİSTESİ'!$B$4:$H$1164,4,0)),"",(VLOOKUP(B69,'KAYIT LİSTESİ'!$B$4:$H$1164,4,0)))</f>
        <v/>
      </c>
      <c r="E69" s="173" t="str">
        <f>IF(ISERROR(VLOOKUP(B69,'KAYIT LİSTESİ'!$B$4:$H$1164,5,0)),"",(VLOOKUP(B69,'KAYIT LİSTESİ'!$B$4:$H$1164,5,0)))</f>
        <v/>
      </c>
      <c r="F69" s="173" t="str">
        <f>IF(ISERROR(VLOOKUP(B69,'KAYIT LİSTESİ'!$B$4:$H$1164,6,0)),"",(VLOOKUP(B69,'KAYIT LİSTESİ'!$B$4:$H$1164,6,0)))</f>
        <v/>
      </c>
      <c r="G69" s="21"/>
      <c r="H69" s="57">
        <v>28</v>
      </c>
      <c r="I69" s="172" t="s">
        <v>1538</v>
      </c>
      <c r="J69" s="210" t="str">
        <f>IF(ISERROR(VLOOKUP(I69,'KAYIT LİSTESİ'!$B$4:$H$1164,2,0)),"",(VLOOKUP(I69,'KAYIT LİSTESİ'!$B$4:$H$1164,2,0)))</f>
        <v/>
      </c>
      <c r="K69" s="208" t="str">
        <f>IF(ISERROR(VLOOKUP(I69,'KAYIT LİSTESİ'!$B$4:$H$1164,4,0)),"",(VLOOKUP(I69,'KAYIT LİSTESİ'!$B$4:$H$1164,4,0)))</f>
        <v/>
      </c>
      <c r="L69" s="173" t="str">
        <f>IF(ISERROR(VLOOKUP(I69,'KAYIT LİSTESİ'!$B$4:$H$1164,5,0)),"",(VLOOKUP(I69,'KAYIT LİSTESİ'!$B$4:$H$1164,5,0)))</f>
        <v/>
      </c>
      <c r="M69" s="173" t="str">
        <f>IF(ISERROR(VLOOKUP(I69,'KAYIT LİSTESİ'!$B$4:$H$1164,6,0)),"",(VLOOKUP(I69,'KAYIT LİSTESİ'!$B$4:$H$1164,6,0)))</f>
        <v/>
      </c>
      <c r="Q69" s="192">
        <v>21634</v>
      </c>
      <c r="R69" s="190">
        <v>86</v>
      </c>
    </row>
    <row r="70" spans="1:18" s="18" customFormat="1" ht="20.25" customHeight="1">
      <c r="A70" s="57">
        <v>29</v>
      </c>
      <c r="B70" s="172" t="s">
        <v>1491</v>
      </c>
      <c r="C70" s="210" t="str">
        <f>IF(ISERROR(VLOOKUP(B70,'KAYIT LİSTESİ'!$B$4:$H$1164,2,0)),"",(VLOOKUP(B70,'KAYIT LİSTESİ'!$B$4:$H$1164,2,0)))</f>
        <v/>
      </c>
      <c r="D70" s="208" t="str">
        <f>IF(ISERROR(VLOOKUP(B70,'KAYIT LİSTESİ'!$B$4:$H$1164,4,0)),"",(VLOOKUP(B70,'KAYIT LİSTESİ'!$B$4:$H$1164,4,0)))</f>
        <v/>
      </c>
      <c r="E70" s="173" t="str">
        <f>IF(ISERROR(VLOOKUP(B70,'KAYIT LİSTESİ'!$B$4:$H$1164,5,0)),"",(VLOOKUP(B70,'KAYIT LİSTESİ'!$B$4:$H$1164,5,0)))</f>
        <v/>
      </c>
      <c r="F70" s="173" t="str">
        <f>IF(ISERROR(VLOOKUP(B70,'KAYIT LİSTESİ'!$B$4:$H$1164,6,0)),"",(VLOOKUP(B70,'KAYIT LİSTESİ'!$B$4:$H$1164,6,0)))</f>
        <v/>
      </c>
      <c r="G70" s="21"/>
      <c r="H70" s="57">
        <v>29</v>
      </c>
      <c r="I70" s="172" t="s">
        <v>1539</v>
      </c>
      <c r="J70" s="210" t="str">
        <f>IF(ISERROR(VLOOKUP(I70,'KAYIT LİSTESİ'!$B$4:$H$1164,2,0)),"",(VLOOKUP(I70,'KAYIT LİSTESİ'!$B$4:$H$1164,2,0)))</f>
        <v/>
      </c>
      <c r="K70" s="208" t="str">
        <f>IF(ISERROR(VLOOKUP(I70,'KAYIT LİSTESİ'!$B$4:$H$1164,4,0)),"",(VLOOKUP(I70,'KAYIT LİSTESİ'!$B$4:$H$1164,4,0)))</f>
        <v/>
      </c>
      <c r="L70" s="173" t="str">
        <f>IF(ISERROR(VLOOKUP(I70,'KAYIT LİSTESİ'!$B$4:$H$1164,5,0)),"",(VLOOKUP(I70,'KAYIT LİSTESİ'!$B$4:$H$1164,5,0)))</f>
        <v/>
      </c>
      <c r="M70" s="173" t="str">
        <f>IF(ISERROR(VLOOKUP(I70,'KAYIT LİSTESİ'!$B$4:$H$1164,6,0)),"",(VLOOKUP(I70,'KAYIT LİSTESİ'!$B$4:$H$1164,6,0)))</f>
        <v/>
      </c>
      <c r="Q70" s="192">
        <v>21664</v>
      </c>
      <c r="R70" s="190">
        <v>85</v>
      </c>
    </row>
    <row r="71" spans="1:18" s="18" customFormat="1" ht="20.25" customHeight="1">
      <c r="A71" s="57">
        <v>30</v>
      </c>
      <c r="B71" s="172" t="s">
        <v>1492</v>
      </c>
      <c r="C71" s="210" t="str">
        <f>IF(ISERROR(VLOOKUP(B71,'KAYIT LİSTESİ'!$B$4:$H$1164,2,0)),"",(VLOOKUP(B71,'KAYIT LİSTESİ'!$B$4:$H$1164,2,0)))</f>
        <v/>
      </c>
      <c r="D71" s="208" t="str">
        <f>IF(ISERROR(VLOOKUP(B71,'KAYIT LİSTESİ'!$B$4:$H$1164,4,0)),"",(VLOOKUP(B71,'KAYIT LİSTESİ'!$B$4:$H$1164,4,0)))</f>
        <v/>
      </c>
      <c r="E71" s="173" t="str">
        <f>IF(ISERROR(VLOOKUP(B71,'KAYIT LİSTESİ'!$B$4:$H$1164,5,0)),"",(VLOOKUP(B71,'KAYIT LİSTESİ'!$B$4:$H$1164,5,0)))</f>
        <v/>
      </c>
      <c r="F71" s="173" t="str">
        <f>IF(ISERROR(VLOOKUP(B71,'KAYIT LİSTESİ'!$B$4:$H$1164,6,0)),"",(VLOOKUP(B71,'KAYIT LİSTESİ'!$B$4:$H$1164,6,0)))</f>
        <v/>
      </c>
      <c r="G71" s="21"/>
      <c r="H71" s="57">
        <v>30</v>
      </c>
      <c r="I71" s="172" t="s">
        <v>1540</v>
      </c>
      <c r="J71" s="210" t="str">
        <f>IF(ISERROR(VLOOKUP(I71,'KAYIT LİSTESİ'!$B$4:$H$1164,2,0)),"",(VLOOKUP(I71,'KAYIT LİSTESİ'!$B$4:$H$1164,2,0)))</f>
        <v/>
      </c>
      <c r="K71" s="208" t="str">
        <f>IF(ISERROR(VLOOKUP(I71,'KAYIT LİSTESİ'!$B$4:$H$1164,4,0)),"",(VLOOKUP(I71,'KAYIT LİSTESİ'!$B$4:$H$1164,4,0)))</f>
        <v/>
      </c>
      <c r="L71" s="173" t="str">
        <f>IF(ISERROR(VLOOKUP(I71,'KAYIT LİSTESİ'!$B$4:$H$1164,5,0)),"",(VLOOKUP(I71,'KAYIT LİSTESİ'!$B$4:$H$1164,5,0)))</f>
        <v/>
      </c>
      <c r="M71" s="173" t="str">
        <f>IF(ISERROR(VLOOKUP(I71,'KAYIT LİSTESİ'!$B$4:$H$1164,6,0)),"",(VLOOKUP(I71,'KAYIT LİSTESİ'!$B$4:$H$1164,6,0)))</f>
        <v/>
      </c>
      <c r="Q71" s="192">
        <v>21694</v>
      </c>
      <c r="R71" s="190">
        <v>84</v>
      </c>
    </row>
    <row r="72" spans="1:18" s="18" customFormat="1" ht="20.25" customHeight="1">
      <c r="A72" s="57">
        <v>31</v>
      </c>
      <c r="B72" s="172" t="s">
        <v>1493</v>
      </c>
      <c r="C72" s="210" t="str">
        <f>IF(ISERROR(VLOOKUP(B72,'KAYIT LİSTESİ'!$B$4:$H$1164,2,0)),"",(VLOOKUP(B72,'KAYIT LİSTESİ'!$B$4:$H$1164,2,0)))</f>
        <v/>
      </c>
      <c r="D72" s="208" t="str">
        <f>IF(ISERROR(VLOOKUP(B72,'KAYIT LİSTESİ'!$B$4:$H$1164,4,0)),"",(VLOOKUP(B72,'KAYIT LİSTESİ'!$B$4:$H$1164,4,0)))</f>
        <v/>
      </c>
      <c r="E72" s="173" t="str">
        <f>IF(ISERROR(VLOOKUP(B72,'KAYIT LİSTESİ'!$B$4:$H$1164,5,0)),"",(VLOOKUP(B72,'KAYIT LİSTESİ'!$B$4:$H$1164,5,0)))</f>
        <v/>
      </c>
      <c r="F72" s="173" t="str">
        <f>IF(ISERROR(VLOOKUP(B72,'KAYIT LİSTESİ'!$B$4:$H$1164,6,0)),"",(VLOOKUP(B72,'KAYIT LİSTESİ'!$B$4:$H$1164,6,0)))</f>
        <v/>
      </c>
      <c r="G72" s="21"/>
      <c r="H72" s="57">
        <v>31</v>
      </c>
      <c r="I72" s="172" t="s">
        <v>1541</v>
      </c>
      <c r="J72" s="210" t="str">
        <f>IF(ISERROR(VLOOKUP(I72,'KAYIT LİSTESİ'!$B$4:$H$1164,2,0)),"",(VLOOKUP(I72,'KAYIT LİSTESİ'!$B$4:$H$1164,2,0)))</f>
        <v/>
      </c>
      <c r="K72" s="208" t="str">
        <f>IF(ISERROR(VLOOKUP(I72,'KAYIT LİSTESİ'!$B$4:$H$1164,4,0)),"",(VLOOKUP(I72,'KAYIT LİSTESİ'!$B$4:$H$1164,4,0)))</f>
        <v/>
      </c>
      <c r="L72" s="173" t="str">
        <f>IF(ISERROR(VLOOKUP(I72,'KAYIT LİSTESİ'!$B$4:$H$1164,5,0)),"",(VLOOKUP(I72,'KAYIT LİSTESİ'!$B$4:$H$1164,5,0)))</f>
        <v/>
      </c>
      <c r="M72" s="173" t="str">
        <f>IF(ISERROR(VLOOKUP(I72,'KAYIT LİSTESİ'!$B$4:$H$1164,6,0)),"",(VLOOKUP(I72,'KAYIT LİSTESİ'!$B$4:$H$1164,6,0)))</f>
        <v/>
      </c>
      <c r="Q72" s="192">
        <v>21724</v>
      </c>
      <c r="R72" s="190">
        <v>83</v>
      </c>
    </row>
    <row r="73" spans="1:18" s="18" customFormat="1" ht="20.25" customHeight="1">
      <c r="A73" s="57">
        <v>32</v>
      </c>
      <c r="B73" s="172" t="s">
        <v>1494</v>
      </c>
      <c r="C73" s="210" t="str">
        <f>IF(ISERROR(VLOOKUP(B73,'KAYIT LİSTESİ'!$B$4:$H$1164,2,0)),"",(VLOOKUP(B73,'KAYIT LİSTESİ'!$B$4:$H$1164,2,0)))</f>
        <v/>
      </c>
      <c r="D73" s="208" t="str">
        <f>IF(ISERROR(VLOOKUP(B73,'KAYIT LİSTESİ'!$B$4:$H$1164,4,0)),"",(VLOOKUP(B73,'KAYIT LİSTESİ'!$B$4:$H$1164,4,0)))</f>
        <v/>
      </c>
      <c r="E73" s="173" t="str">
        <f>IF(ISERROR(VLOOKUP(B73,'KAYIT LİSTESİ'!$B$4:$H$1164,5,0)),"",(VLOOKUP(B73,'KAYIT LİSTESİ'!$B$4:$H$1164,5,0)))</f>
        <v/>
      </c>
      <c r="F73" s="173" t="str">
        <f>IF(ISERROR(VLOOKUP(B73,'KAYIT LİSTESİ'!$B$4:$H$1164,6,0)),"",(VLOOKUP(B73,'KAYIT LİSTESİ'!$B$4:$H$1164,6,0)))</f>
        <v/>
      </c>
      <c r="G73" s="21"/>
      <c r="H73" s="57">
        <v>32</v>
      </c>
      <c r="I73" s="172" t="s">
        <v>1542</v>
      </c>
      <c r="J73" s="210" t="str">
        <f>IF(ISERROR(VLOOKUP(I73,'KAYIT LİSTESİ'!$B$4:$H$1164,2,0)),"",(VLOOKUP(I73,'KAYIT LİSTESİ'!$B$4:$H$1164,2,0)))</f>
        <v/>
      </c>
      <c r="K73" s="208" t="str">
        <f>IF(ISERROR(VLOOKUP(I73,'KAYIT LİSTESİ'!$B$4:$H$1164,4,0)),"",(VLOOKUP(I73,'KAYIT LİSTESİ'!$B$4:$H$1164,4,0)))</f>
        <v/>
      </c>
      <c r="L73" s="173" t="str">
        <f>IF(ISERROR(VLOOKUP(I73,'KAYIT LİSTESİ'!$B$4:$H$1164,5,0)),"",(VLOOKUP(I73,'KAYIT LİSTESİ'!$B$4:$H$1164,5,0)))</f>
        <v/>
      </c>
      <c r="M73" s="173" t="str">
        <f>IF(ISERROR(VLOOKUP(I73,'KAYIT LİSTESİ'!$B$4:$H$1164,6,0)),"",(VLOOKUP(I73,'KAYIT LİSTESİ'!$B$4:$H$1164,6,0)))</f>
        <v/>
      </c>
      <c r="Q73" s="192">
        <v>21754</v>
      </c>
      <c r="R73" s="190">
        <v>82</v>
      </c>
    </row>
    <row r="74" spans="1:18" s="289" customFormat="1" ht="14.25" customHeight="1">
      <c r="A74" s="280" t="s">
        <v>18</v>
      </c>
      <c r="B74" s="280"/>
      <c r="C74" s="280"/>
      <c r="D74" s="281"/>
      <c r="E74" s="282" t="s">
        <v>0</v>
      </c>
      <c r="F74" s="292" t="s">
        <v>1</v>
      </c>
      <c r="G74" s="283" t="s">
        <v>2</v>
      </c>
      <c r="H74" s="284"/>
      <c r="I74" s="284"/>
      <c r="J74" s="284"/>
      <c r="K74" s="285"/>
      <c r="L74" s="286" t="s">
        <v>3</v>
      </c>
      <c r="M74" s="287" t="s">
        <v>3</v>
      </c>
      <c r="N74" s="288"/>
      <c r="Q74" s="290">
        <v>22054</v>
      </c>
      <c r="R74" s="291">
        <v>74</v>
      </c>
    </row>
    <row r="75" spans="1:18">
      <c r="Q75" s="192">
        <v>23254</v>
      </c>
      <c r="R75" s="190">
        <v>46</v>
      </c>
    </row>
    <row r="76" spans="1:18">
      <c r="Q76" s="192">
        <v>23314</v>
      </c>
      <c r="R76" s="190">
        <v>45</v>
      </c>
    </row>
    <row r="77" spans="1:18">
      <c r="Q77" s="192">
        <v>23374</v>
      </c>
      <c r="R77" s="190">
        <v>44</v>
      </c>
    </row>
    <row r="78" spans="1:18">
      <c r="Q78" s="192">
        <v>23434</v>
      </c>
      <c r="R78" s="190">
        <v>43</v>
      </c>
    </row>
    <row r="79" spans="1:18">
      <c r="Q79" s="192">
        <v>23494</v>
      </c>
      <c r="R79" s="190">
        <v>42</v>
      </c>
    </row>
    <row r="80" spans="1:18">
      <c r="Q80" s="192">
        <v>23554</v>
      </c>
      <c r="R80" s="190">
        <v>41</v>
      </c>
    </row>
    <row r="81" spans="17:18">
      <c r="Q81" s="192">
        <v>23614</v>
      </c>
      <c r="R81" s="190">
        <v>40</v>
      </c>
    </row>
    <row r="82" spans="17:18">
      <c r="Q82" s="192">
        <v>23674</v>
      </c>
      <c r="R82" s="190">
        <v>39</v>
      </c>
    </row>
    <row r="83" spans="17:18">
      <c r="Q83" s="192">
        <v>23734</v>
      </c>
      <c r="R83" s="190">
        <v>38</v>
      </c>
    </row>
    <row r="84" spans="17:18">
      <c r="Q84" s="192">
        <v>23794</v>
      </c>
      <c r="R84" s="190">
        <v>37</v>
      </c>
    </row>
    <row r="85" spans="17:18">
      <c r="Q85" s="192">
        <v>23854</v>
      </c>
      <c r="R85" s="190">
        <v>36</v>
      </c>
    </row>
    <row r="86" spans="17:18">
      <c r="Q86" s="192">
        <v>23814</v>
      </c>
      <c r="R86" s="190">
        <v>35</v>
      </c>
    </row>
    <row r="87" spans="17:18">
      <c r="Q87" s="192">
        <v>23974</v>
      </c>
      <c r="R87" s="190">
        <v>34</v>
      </c>
    </row>
    <row r="88" spans="17:18">
      <c r="Q88" s="192">
        <v>24034</v>
      </c>
      <c r="R88" s="190">
        <v>33</v>
      </c>
    </row>
    <row r="89" spans="17:18">
      <c r="Q89" s="192">
        <v>24094</v>
      </c>
      <c r="R89" s="190">
        <v>32</v>
      </c>
    </row>
    <row r="90" spans="17:18">
      <c r="Q90" s="192">
        <v>24154</v>
      </c>
      <c r="R90" s="190">
        <v>31</v>
      </c>
    </row>
    <row r="91" spans="17:18">
      <c r="Q91" s="192">
        <v>24214</v>
      </c>
      <c r="R91" s="190">
        <v>30</v>
      </c>
    </row>
    <row r="92" spans="17:18">
      <c r="Q92" s="192">
        <v>24274</v>
      </c>
      <c r="R92" s="190">
        <v>29</v>
      </c>
    </row>
    <row r="93" spans="17:18">
      <c r="Q93" s="192">
        <v>24334</v>
      </c>
      <c r="R93" s="190">
        <v>28</v>
      </c>
    </row>
    <row r="94" spans="17:18">
      <c r="Q94" s="192">
        <v>24394</v>
      </c>
      <c r="R94" s="190">
        <v>27</v>
      </c>
    </row>
    <row r="95" spans="17:18">
      <c r="Q95" s="192">
        <v>24454</v>
      </c>
      <c r="R95" s="190">
        <v>26</v>
      </c>
    </row>
    <row r="96" spans="17:18">
      <c r="Q96" s="192">
        <v>24514</v>
      </c>
      <c r="R96" s="190">
        <v>25</v>
      </c>
    </row>
    <row r="97" spans="17:18">
      <c r="Q97" s="192">
        <v>24614</v>
      </c>
      <c r="R97" s="190">
        <v>24</v>
      </c>
    </row>
    <row r="98" spans="17:18">
      <c r="Q98" s="192">
        <v>24714</v>
      </c>
      <c r="R98" s="190">
        <v>23</v>
      </c>
    </row>
    <row r="99" spans="17:18">
      <c r="Q99" s="192">
        <v>24814</v>
      </c>
      <c r="R99" s="190">
        <v>22</v>
      </c>
    </row>
    <row r="100" spans="17:18">
      <c r="Q100" s="192">
        <v>24914</v>
      </c>
      <c r="R100" s="190">
        <v>21</v>
      </c>
    </row>
    <row r="101" spans="17:18">
      <c r="Q101" s="192">
        <v>25014</v>
      </c>
      <c r="R101" s="190">
        <v>20</v>
      </c>
    </row>
    <row r="102" spans="17:18">
      <c r="Q102" s="192">
        <v>25114</v>
      </c>
      <c r="R102" s="190">
        <v>19</v>
      </c>
    </row>
    <row r="103" spans="17:18">
      <c r="Q103" s="192">
        <v>25214</v>
      </c>
      <c r="R103" s="190">
        <v>18</v>
      </c>
    </row>
    <row r="104" spans="17:18">
      <c r="Q104" s="192">
        <v>25314</v>
      </c>
      <c r="R104" s="190">
        <v>17</v>
      </c>
    </row>
    <row r="105" spans="17:18">
      <c r="Q105" s="192">
        <v>25414</v>
      </c>
      <c r="R105" s="190">
        <v>16</v>
      </c>
    </row>
    <row r="106" spans="17:18">
      <c r="Q106" s="192">
        <v>25514</v>
      </c>
      <c r="R106" s="190">
        <v>15</v>
      </c>
    </row>
    <row r="107" spans="17:18">
      <c r="Q107" s="192">
        <v>25614</v>
      </c>
      <c r="R107" s="190">
        <v>14</v>
      </c>
    </row>
    <row r="108" spans="17:18">
      <c r="Q108" s="192">
        <v>25714</v>
      </c>
      <c r="R108" s="190">
        <v>13</v>
      </c>
    </row>
    <row r="109" spans="17:18">
      <c r="Q109" s="192">
        <v>25814</v>
      </c>
      <c r="R109" s="190">
        <v>12</v>
      </c>
    </row>
    <row r="110" spans="17:18">
      <c r="Q110" s="192">
        <v>25914</v>
      </c>
      <c r="R110" s="190">
        <v>11</v>
      </c>
    </row>
    <row r="111" spans="17:18">
      <c r="Q111" s="192">
        <v>30014</v>
      </c>
      <c r="R111" s="190">
        <v>10</v>
      </c>
    </row>
    <row r="112" spans="17:18">
      <c r="Q112" s="192">
        <v>30114</v>
      </c>
      <c r="R112" s="190">
        <v>9</v>
      </c>
    </row>
    <row r="113" spans="17:18">
      <c r="Q113" s="192">
        <v>30214</v>
      </c>
      <c r="R113" s="190">
        <v>8</v>
      </c>
    </row>
    <row r="114" spans="17:18">
      <c r="Q114" s="192">
        <v>30314</v>
      </c>
      <c r="R114" s="190">
        <v>7</v>
      </c>
    </row>
    <row r="115" spans="17:18">
      <c r="Q115" s="192">
        <v>30414</v>
      </c>
      <c r="R115" s="190">
        <v>6</v>
      </c>
    </row>
    <row r="116" spans="17:18">
      <c r="Q116" s="192">
        <v>30514</v>
      </c>
      <c r="R116" s="190">
        <v>5</v>
      </c>
    </row>
    <row r="117" spans="17:18">
      <c r="Q117" s="192">
        <v>30614</v>
      </c>
      <c r="R117" s="190">
        <v>4</v>
      </c>
    </row>
    <row r="118" spans="17:18">
      <c r="Q118" s="192">
        <v>30714</v>
      </c>
      <c r="R118" s="190">
        <v>3</v>
      </c>
    </row>
    <row r="119" spans="17:18">
      <c r="Q119" s="192">
        <v>30814</v>
      </c>
      <c r="R119" s="190">
        <v>2</v>
      </c>
    </row>
    <row r="120" spans="17:18">
      <c r="Q120" s="192">
        <v>30914</v>
      </c>
      <c r="R120" s="190">
        <v>1</v>
      </c>
    </row>
  </sheetData>
  <mergeCells count="7">
    <mergeCell ref="A1:M1"/>
    <mergeCell ref="A2:M2"/>
    <mergeCell ref="A3:C3"/>
    <mergeCell ref="D3:E3"/>
    <mergeCell ref="G3:K3"/>
    <mergeCell ref="A4:C4"/>
    <mergeCell ref="D4:E4"/>
  </mergeCells>
  <conditionalFormatting sqref="F40:F41">
    <cfRule type="cellIs" dxfId="0" priority="1" stopIfTrue="1" operator="between">
      <formula>3980</formula>
      <formula>4182</formula>
    </cfRule>
  </conditionalFormatting>
  <printOptions horizontalCentered="1"/>
  <pageMargins left="0.27559055118110237" right="0.19685039370078741" top="0.51181102362204722" bottom="0.35433070866141736" header="0.39370078740157483" footer="0.27559055118110237"/>
  <pageSetup paperSize="9" scale="50" orientation="portrait" r:id="rId1"/>
  <headerFooter alignWithMargins="0"/>
  <drawing r:id="rId2"/>
</worksheet>
</file>

<file path=xl/worksheets/sheet64.xml><?xml version="1.0" encoding="utf-8"?>
<worksheet xmlns="http://schemas.openxmlformats.org/spreadsheetml/2006/main" xmlns:r="http://schemas.openxmlformats.org/officeDocument/2006/relationships">
  <dimension ref="A1:F583"/>
  <sheetViews>
    <sheetView view="pageBreakPreview" zoomScale="85" zoomScaleNormal="100" zoomScaleSheetLayoutView="85" workbookViewId="0">
      <selection activeCell="J11" sqref="J11"/>
    </sheetView>
  </sheetViews>
  <sheetFormatPr defaultRowHeight="18"/>
  <cols>
    <col min="1" max="1" width="8.28515625" style="302" customWidth="1"/>
    <col min="2" max="2" width="55.140625" style="300" bestFit="1" customWidth="1"/>
    <col min="3" max="3" width="17.28515625" style="302" customWidth="1"/>
    <col min="4" max="4" width="34.7109375" style="300" bestFit="1" customWidth="1"/>
    <col min="5" max="5" width="16" style="300" bestFit="1" customWidth="1"/>
    <col min="6" max="6" width="13.28515625" style="300" customWidth="1"/>
  </cols>
  <sheetData>
    <row r="1" spans="1:6" ht="20.25">
      <c r="A1" s="668" t="s">
        <v>1615</v>
      </c>
      <c r="B1" s="668"/>
      <c r="C1" s="668"/>
      <c r="D1" s="668"/>
      <c r="E1" s="668"/>
      <c r="F1" s="668"/>
    </row>
    <row r="2" spans="1:6" s="301" customFormat="1" ht="36.75" customHeight="1">
      <c r="A2" s="304" t="s">
        <v>5</v>
      </c>
      <c r="B2" s="304" t="s">
        <v>1577</v>
      </c>
      <c r="C2" s="304" t="s">
        <v>1578</v>
      </c>
      <c r="D2" s="304" t="s">
        <v>1612</v>
      </c>
      <c r="E2" s="304" t="s">
        <v>1613</v>
      </c>
      <c r="F2" s="304" t="s">
        <v>1614</v>
      </c>
    </row>
    <row r="3" spans="1:6" ht="20.25">
      <c r="A3" s="305">
        <v>1</v>
      </c>
      <c r="B3" s="298" t="s">
        <v>1543</v>
      </c>
      <c r="C3" s="303" t="s">
        <v>1579</v>
      </c>
      <c r="D3" s="299"/>
      <c r="E3" s="299"/>
      <c r="F3" s="299"/>
    </row>
    <row r="4" spans="1:6" ht="20.25">
      <c r="A4" s="305">
        <v>2</v>
      </c>
      <c r="B4" s="298" t="s">
        <v>1544</v>
      </c>
      <c r="C4" s="303" t="s">
        <v>1580</v>
      </c>
      <c r="D4" s="299"/>
      <c r="E4" s="299"/>
      <c r="F4" s="299"/>
    </row>
    <row r="5" spans="1:6" ht="20.25">
      <c r="A5" s="305">
        <v>3</v>
      </c>
      <c r="B5" s="298" t="s">
        <v>1545</v>
      </c>
      <c r="C5" s="303" t="s">
        <v>1581</v>
      </c>
      <c r="D5" s="299"/>
      <c r="E5" s="299"/>
      <c r="F5" s="299"/>
    </row>
    <row r="6" spans="1:6" ht="20.25">
      <c r="A6" s="305">
        <v>4</v>
      </c>
      <c r="B6" s="298" t="s">
        <v>1546</v>
      </c>
      <c r="C6" s="303" t="s">
        <v>1582</v>
      </c>
      <c r="D6" s="299"/>
      <c r="E6" s="299"/>
      <c r="F6" s="299"/>
    </row>
    <row r="7" spans="1:6" ht="20.25">
      <c r="A7" s="305">
        <v>5</v>
      </c>
      <c r="B7" s="298" t="s">
        <v>1547</v>
      </c>
      <c r="C7" s="303" t="s">
        <v>1583</v>
      </c>
      <c r="D7" s="299"/>
      <c r="E7" s="299"/>
      <c r="F7" s="299"/>
    </row>
    <row r="8" spans="1:6" ht="20.25">
      <c r="A8" s="305">
        <v>6</v>
      </c>
      <c r="B8" s="298" t="s">
        <v>1548</v>
      </c>
      <c r="C8" s="303" t="s">
        <v>1584</v>
      </c>
      <c r="D8" s="299"/>
      <c r="E8" s="299"/>
      <c r="F8" s="299"/>
    </row>
    <row r="9" spans="1:6" ht="20.25">
      <c r="A9" s="305">
        <v>7</v>
      </c>
      <c r="B9" s="298" t="s">
        <v>1549</v>
      </c>
      <c r="C9" s="303" t="s">
        <v>1585</v>
      </c>
      <c r="D9" s="299"/>
      <c r="E9" s="299"/>
      <c r="F9" s="299"/>
    </row>
    <row r="10" spans="1:6" ht="20.25">
      <c r="A10" s="305">
        <v>8</v>
      </c>
      <c r="B10" s="298" t="s">
        <v>1550</v>
      </c>
      <c r="C10" s="303" t="s">
        <v>1586</v>
      </c>
      <c r="D10" s="299"/>
      <c r="E10" s="299"/>
      <c r="F10" s="299"/>
    </row>
    <row r="11" spans="1:6" ht="20.25">
      <c r="A11" s="305">
        <v>9</v>
      </c>
      <c r="B11" s="298" t="s">
        <v>1551</v>
      </c>
      <c r="C11" s="303" t="s">
        <v>1587</v>
      </c>
      <c r="D11" s="299"/>
      <c r="E11" s="299"/>
      <c r="F11" s="299"/>
    </row>
    <row r="12" spans="1:6" ht="20.25">
      <c r="A12" s="305">
        <v>10</v>
      </c>
      <c r="B12" s="298" t="s">
        <v>1552</v>
      </c>
      <c r="C12" s="303" t="s">
        <v>1588</v>
      </c>
      <c r="D12" s="299"/>
      <c r="E12" s="299"/>
      <c r="F12" s="299"/>
    </row>
    <row r="13" spans="1:6" ht="20.25">
      <c r="A13" s="305">
        <v>11</v>
      </c>
      <c r="B13" s="298" t="s">
        <v>1553</v>
      </c>
      <c r="C13" s="303" t="s">
        <v>1589</v>
      </c>
      <c r="D13" s="299"/>
      <c r="E13" s="299"/>
      <c r="F13" s="299"/>
    </row>
    <row r="14" spans="1:6" ht="20.25">
      <c r="A14" s="305">
        <v>12</v>
      </c>
      <c r="B14" s="298" t="s">
        <v>1554</v>
      </c>
      <c r="C14" s="303" t="s">
        <v>1590</v>
      </c>
      <c r="D14" s="299"/>
      <c r="E14" s="299"/>
      <c r="F14" s="299"/>
    </row>
    <row r="15" spans="1:6" ht="20.25">
      <c r="A15" s="305">
        <v>13</v>
      </c>
      <c r="B15" s="298" t="s">
        <v>1555</v>
      </c>
      <c r="C15" s="303" t="s">
        <v>1591</v>
      </c>
      <c r="D15" s="299"/>
      <c r="E15" s="299"/>
      <c r="F15" s="299"/>
    </row>
    <row r="16" spans="1:6" ht="20.25">
      <c r="A16" s="305">
        <v>14</v>
      </c>
      <c r="B16" s="298" t="s">
        <v>1556</v>
      </c>
      <c r="C16" s="303" t="s">
        <v>1592</v>
      </c>
      <c r="D16" s="299"/>
      <c r="E16" s="299"/>
      <c r="F16" s="299"/>
    </row>
    <row r="17" spans="1:6" ht="20.25">
      <c r="A17" s="305">
        <v>15</v>
      </c>
      <c r="B17" s="298" t="s">
        <v>1557</v>
      </c>
      <c r="C17" s="303" t="s">
        <v>1593</v>
      </c>
      <c r="D17" s="299"/>
      <c r="E17" s="299"/>
      <c r="F17" s="299"/>
    </row>
    <row r="18" spans="1:6" ht="20.25">
      <c r="A18" s="305">
        <v>16</v>
      </c>
      <c r="B18" s="298" t="s">
        <v>1558</v>
      </c>
      <c r="C18" s="303" t="s">
        <v>1594</v>
      </c>
      <c r="D18" s="299"/>
      <c r="E18" s="299"/>
      <c r="F18" s="299"/>
    </row>
    <row r="19" spans="1:6" ht="20.25">
      <c r="A19" s="305">
        <v>17</v>
      </c>
      <c r="B19" s="298" t="s">
        <v>1559</v>
      </c>
      <c r="C19" s="303" t="s">
        <v>1595</v>
      </c>
      <c r="D19" s="299"/>
      <c r="E19" s="299"/>
      <c r="F19" s="299"/>
    </row>
    <row r="20" spans="1:6" ht="20.25">
      <c r="A20" s="305">
        <v>18</v>
      </c>
      <c r="B20" s="298" t="s">
        <v>1560</v>
      </c>
      <c r="C20" s="303" t="s">
        <v>1596</v>
      </c>
      <c r="D20" s="299"/>
      <c r="E20" s="299"/>
      <c r="F20" s="299"/>
    </row>
    <row r="21" spans="1:6" ht="20.25">
      <c r="A21" s="305">
        <v>19</v>
      </c>
      <c r="B21" s="298" t="s">
        <v>1561</v>
      </c>
      <c r="C21" s="303">
        <v>163</v>
      </c>
      <c r="D21" s="299"/>
      <c r="E21" s="299"/>
      <c r="F21" s="299"/>
    </row>
    <row r="22" spans="1:6" ht="20.25">
      <c r="A22" s="305">
        <v>20</v>
      </c>
      <c r="B22" s="298" t="s">
        <v>1562</v>
      </c>
      <c r="C22" s="303" t="s">
        <v>1597</v>
      </c>
      <c r="D22" s="299"/>
      <c r="E22" s="299"/>
      <c r="F22" s="299"/>
    </row>
    <row r="23" spans="1:6" ht="20.25">
      <c r="A23" s="305">
        <v>21</v>
      </c>
      <c r="B23" s="298" t="s">
        <v>1563</v>
      </c>
      <c r="C23" s="303" t="s">
        <v>1598</v>
      </c>
      <c r="D23" s="299"/>
      <c r="E23" s="299"/>
      <c r="F23" s="299"/>
    </row>
    <row r="24" spans="1:6" ht="20.25">
      <c r="A24" s="305">
        <v>22</v>
      </c>
      <c r="B24" s="298" t="s">
        <v>1564</v>
      </c>
      <c r="C24" s="303" t="s">
        <v>1599</v>
      </c>
      <c r="D24" s="299"/>
      <c r="E24" s="299"/>
      <c r="F24" s="299"/>
    </row>
    <row r="25" spans="1:6" ht="20.25">
      <c r="A25" s="305">
        <v>23</v>
      </c>
      <c r="B25" s="298" t="s">
        <v>1565</v>
      </c>
      <c r="C25" s="303" t="s">
        <v>1600</v>
      </c>
      <c r="D25" s="299"/>
      <c r="E25" s="299"/>
      <c r="F25" s="299"/>
    </row>
    <row r="26" spans="1:6" ht="20.25">
      <c r="A26" s="305">
        <v>24</v>
      </c>
      <c r="B26" s="298" t="s">
        <v>1566</v>
      </c>
      <c r="C26" s="303" t="s">
        <v>1601</v>
      </c>
      <c r="D26" s="299"/>
      <c r="E26" s="299"/>
      <c r="F26" s="299"/>
    </row>
    <row r="27" spans="1:6" ht="20.25">
      <c r="A27" s="305">
        <v>25</v>
      </c>
      <c r="B27" s="298" t="s">
        <v>1567</v>
      </c>
      <c r="C27" s="303" t="s">
        <v>1602</v>
      </c>
      <c r="D27" s="299"/>
      <c r="E27" s="299"/>
      <c r="F27" s="299"/>
    </row>
    <row r="28" spans="1:6" ht="20.25">
      <c r="A28" s="305">
        <v>26</v>
      </c>
      <c r="B28" s="298" t="s">
        <v>1568</v>
      </c>
      <c r="C28" s="303" t="s">
        <v>1603</v>
      </c>
      <c r="D28" s="299"/>
      <c r="E28" s="299"/>
      <c r="F28" s="299"/>
    </row>
    <row r="29" spans="1:6" ht="20.25">
      <c r="A29" s="305">
        <v>27</v>
      </c>
      <c r="B29" s="298" t="s">
        <v>1569</v>
      </c>
      <c r="C29" s="303" t="s">
        <v>1604</v>
      </c>
      <c r="D29" s="299"/>
      <c r="E29" s="299"/>
      <c r="F29" s="299"/>
    </row>
    <row r="30" spans="1:6" ht="20.25">
      <c r="A30" s="305">
        <v>28</v>
      </c>
      <c r="B30" s="298" t="s">
        <v>1570</v>
      </c>
      <c r="C30" s="303" t="s">
        <v>1605</v>
      </c>
      <c r="D30" s="299"/>
      <c r="E30" s="299"/>
      <c r="F30" s="299"/>
    </row>
    <row r="31" spans="1:6" ht="20.25">
      <c r="A31" s="305">
        <v>29</v>
      </c>
      <c r="B31" s="298" t="s">
        <v>1571</v>
      </c>
      <c r="C31" s="303" t="s">
        <v>1606</v>
      </c>
      <c r="D31" s="299"/>
      <c r="E31" s="299"/>
      <c r="F31" s="299"/>
    </row>
    <row r="32" spans="1:6" ht="20.25">
      <c r="A32" s="305">
        <v>30</v>
      </c>
      <c r="B32" s="298" t="s">
        <v>1572</v>
      </c>
      <c r="C32" s="303" t="s">
        <v>1607</v>
      </c>
      <c r="D32" s="299"/>
      <c r="E32" s="299"/>
      <c r="F32" s="299"/>
    </row>
    <row r="33" spans="1:6" ht="20.25">
      <c r="A33" s="305">
        <v>31</v>
      </c>
      <c r="B33" s="298" t="s">
        <v>1573</v>
      </c>
      <c r="C33" s="303" t="s">
        <v>1608</v>
      </c>
      <c r="D33" s="299"/>
      <c r="E33" s="299"/>
      <c r="F33" s="299"/>
    </row>
    <row r="34" spans="1:6" ht="20.25">
      <c r="A34" s="305">
        <v>32</v>
      </c>
      <c r="B34" s="298" t="s">
        <v>1574</v>
      </c>
      <c r="C34" s="303" t="s">
        <v>1609</v>
      </c>
      <c r="D34" s="299"/>
      <c r="E34" s="299"/>
      <c r="F34" s="299"/>
    </row>
    <row r="35" spans="1:6" ht="20.25">
      <c r="A35" s="305">
        <v>33</v>
      </c>
      <c r="B35" s="298" t="s">
        <v>1575</v>
      </c>
      <c r="C35" s="303" t="s">
        <v>1610</v>
      </c>
      <c r="D35" s="299"/>
      <c r="E35" s="299"/>
      <c r="F35" s="299"/>
    </row>
    <row r="36" spans="1:6" ht="20.25">
      <c r="A36" s="305">
        <v>34</v>
      </c>
      <c r="B36" s="298" t="s">
        <v>1576</v>
      </c>
      <c r="C36" s="303" t="s">
        <v>1611</v>
      </c>
      <c r="D36" s="299"/>
      <c r="E36" s="299"/>
      <c r="F36" s="299"/>
    </row>
    <row r="37" spans="1:6">
      <c r="B37"/>
    </row>
    <row r="38" spans="1:6">
      <c r="B38"/>
      <c r="C38" s="306" t="s">
        <v>1616</v>
      </c>
      <c r="D38" s="307" t="s">
        <v>1617</v>
      </c>
    </row>
    <row r="39" spans="1:6">
      <c r="B39"/>
    </row>
    <row r="40" spans="1:6">
      <c r="B40"/>
    </row>
    <row r="41" spans="1:6">
      <c r="B41"/>
    </row>
    <row r="42" spans="1:6">
      <c r="B42"/>
    </row>
    <row r="43" spans="1:6">
      <c r="B43"/>
    </row>
    <row r="44" spans="1:6">
      <c r="B44"/>
    </row>
    <row r="45" spans="1:6">
      <c r="B45"/>
    </row>
    <row r="46" spans="1:6">
      <c r="B46"/>
    </row>
    <row r="47" spans="1:6">
      <c r="B47"/>
    </row>
    <row r="48" spans="1:6">
      <c r="B48"/>
    </row>
    <row r="49" spans="2:2">
      <c r="B49"/>
    </row>
    <row r="50" spans="2:2">
      <c r="B50"/>
    </row>
    <row r="51" spans="2:2">
      <c r="B51"/>
    </row>
    <row r="52" spans="2:2">
      <c r="B52"/>
    </row>
    <row r="53" spans="2:2">
      <c r="B53"/>
    </row>
    <row r="54" spans="2:2">
      <c r="B54"/>
    </row>
    <row r="55" spans="2:2">
      <c r="B55"/>
    </row>
    <row r="56" spans="2:2">
      <c r="B56"/>
    </row>
    <row r="57" spans="2:2">
      <c r="B57"/>
    </row>
    <row r="58" spans="2:2">
      <c r="B58"/>
    </row>
    <row r="59" spans="2:2">
      <c r="B59"/>
    </row>
    <row r="60" spans="2:2">
      <c r="B60"/>
    </row>
    <row r="61" spans="2:2">
      <c r="B61"/>
    </row>
    <row r="62" spans="2:2">
      <c r="B62"/>
    </row>
    <row r="63" spans="2:2">
      <c r="B63"/>
    </row>
    <row r="64" spans="2:2">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row r="96" spans="2:2">
      <c r="B96"/>
    </row>
    <row r="97" spans="2:2">
      <c r="B97"/>
    </row>
    <row r="98" spans="2:2">
      <c r="B98"/>
    </row>
    <row r="99" spans="2:2">
      <c r="B99"/>
    </row>
    <row r="100" spans="2:2">
      <c r="B100"/>
    </row>
    <row r="101" spans="2:2">
      <c r="B101"/>
    </row>
    <row r="102" spans="2:2">
      <c r="B102"/>
    </row>
    <row r="103" spans="2:2">
      <c r="B103"/>
    </row>
    <row r="104" spans="2:2">
      <c r="B104"/>
    </row>
    <row r="105" spans="2:2">
      <c r="B105"/>
    </row>
    <row r="106" spans="2:2">
      <c r="B106"/>
    </row>
    <row r="107" spans="2:2">
      <c r="B107"/>
    </row>
    <row r="108" spans="2:2">
      <c r="B108"/>
    </row>
    <row r="109" spans="2:2">
      <c r="B109"/>
    </row>
    <row r="110" spans="2:2">
      <c r="B110"/>
    </row>
    <row r="111" spans="2:2">
      <c r="B111"/>
    </row>
    <row r="112" spans="2:2">
      <c r="B112"/>
    </row>
    <row r="113" spans="2:2">
      <c r="B113"/>
    </row>
    <row r="114" spans="2:2">
      <c r="B114"/>
    </row>
    <row r="115" spans="2:2">
      <c r="B115"/>
    </row>
    <row r="116" spans="2:2">
      <c r="B116"/>
    </row>
    <row r="117" spans="2:2">
      <c r="B117"/>
    </row>
    <row r="118" spans="2:2">
      <c r="B118"/>
    </row>
    <row r="119" spans="2:2">
      <c r="B119"/>
    </row>
    <row r="120" spans="2:2">
      <c r="B120"/>
    </row>
    <row r="121" spans="2:2">
      <c r="B121"/>
    </row>
    <row r="122" spans="2:2">
      <c r="B122"/>
    </row>
    <row r="123" spans="2:2">
      <c r="B123"/>
    </row>
    <row r="124" spans="2:2">
      <c r="B124"/>
    </row>
    <row r="125" spans="2:2">
      <c r="B125"/>
    </row>
    <row r="126" spans="2:2">
      <c r="B126"/>
    </row>
    <row r="127" spans="2:2">
      <c r="B127"/>
    </row>
    <row r="128" spans="2:2">
      <c r="B128"/>
    </row>
    <row r="129" spans="2:2">
      <c r="B129"/>
    </row>
    <row r="130" spans="2:2">
      <c r="B130"/>
    </row>
    <row r="131" spans="2:2">
      <c r="B131"/>
    </row>
    <row r="132" spans="2:2">
      <c r="B132"/>
    </row>
    <row r="133" spans="2:2">
      <c r="B133"/>
    </row>
    <row r="134" spans="2:2">
      <c r="B134"/>
    </row>
    <row r="135" spans="2:2">
      <c r="B135"/>
    </row>
    <row r="136" spans="2:2">
      <c r="B136"/>
    </row>
    <row r="137" spans="2:2">
      <c r="B137"/>
    </row>
    <row r="138" spans="2:2">
      <c r="B138"/>
    </row>
    <row r="139" spans="2:2">
      <c r="B139"/>
    </row>
    <row r="140" spans="2:2">
      <c r="B140"/>
    </row>
    <row r="141" spans="2:2">
      <c r="B141"/>
    </row>
    <row r="142" spans="2:2">
      <c r="B142"/>
    </row>
    <row r="143" spans="2:2">
      <c r="B143"/>
    </row>
    <row r="144" spans="2:2">
      <c r="B144"/>
    </row>
    <row r="145" spans="2:2">
      <c r="B145"/>
    </row>
    <row r="146" spans="2:2">
      <c r="B146"/>
    </row>
    <row r="147" spans="2:2">
      <c r="B147"/>
    </row>
    <row r="148" spans="2:2">
      <c r="B148"/>
    </row>
    <row r="149" spans="2:2">
      <c r="B149"/>
    </row>
    <row r="150" spans="2:2">
      <c r="B150"/>
    </row>
    <row r="151" spans="2:2">
      <c r="B151"/>
    </row>
    <row r="152" spans="2:2">
      <c r="B152"/>
    </row>
    <row r="153" spans="2:2">
      <c r="B153"/>
    </row>
    <row r="154" spans="2:2">
      <c r="B154"/>
    </row>
    <row r="155" spans="2:2">
      <c r="B155"/>
    </row>
    <row r="156" spans="2:2">
      <c r="B156"/>
    </row>
    <row r="157" spans="2:2">
      <c r="B157"/>
    </row>
    <row r="158" spans="2:2">
      <c r="B158"/>
    </row>
    <row r="159" spans="2:2">
      <c r="B159"/>
    </row>
    <row r="160" spans="2:2">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row r="297" spans="2:2">
      <c r="B297"/>
    </row>
    <row r="298" spans="2:2">
      <c r="B298"/>
    </row>
    <row r="299" spans="2:2">
      <c r="B299"/>
    </row>
    <row r="300" spans="2:2">
      <c r="B300"/>
    </row>
    <row r="301" spans="2:2">
      <c r="B301"/>
    </row>
    <row r="302" spans="2:2">
      <c r="B302"/>
    </row>
    <row r="303" spans="2:2">
      <c r="B303"/>
    </row>
    <row r="304" spans="2:2">
      <c r="B304"/>
    </row>
    <row r="305" spans="2:2">
      <c r="B305"/>
    </row>
    <row r="306" spans="2:2">
      <c r="B306"/>
    </row>
    <row r="307" spans="2:2">
      <c r="B307"/>
    </row>
    <row r="308" spans="2:2">
      <c r="B308"/>
    </row>
    <row r="309" spans="2:2">
      <c r="B309"/>
    </row>
    <row r="310" spans="2:2">
      <c r="B310"/>
    </row>
    <row r="311" spans="2:2">
      <c r="B311"/>
    </row>
    <row r="312" spans="2:2">
      <c r="B312"/>
    </row>
    <row r="313" spans="2:2">
      <c r="B313"/>
    </row>
    <row r="314" spans="2:2">
      <c r="B314"/>
    </row>
    <row r="315" spans="2:2">
      <c r="B315"/>
    </row>
    <row r="316" spans="2:2">
      <c r="B316"/>
    </row>
    <row r="317" spans="2:2">
      <c r="B317"/>
    </row>
    <row r="318" spans="2:2">
      <c r="B318"/>
    </row>
    <row r="319" spans="2:2">
      <c r="B319"/>
    </row>
    <row r="320" spans="2:2">
      <c r="B320"/>
    </row>
    <row r="321" spans="2:2">
      <c r="B321"/>
    </row>
    <row r="322" spans="2:2">
      <c r="B322"/>
    </row>
    <row r="323" spans="2:2">
      <c r="B323"/>
    </row>
    <row r="324" spans="2:2">
      <c r="B324"/>
    </row>
    <row r="325" spans="2:2">
      <c r="B325"/>
    </row>
    <row r="326" spans="2:2">
      <c r="B326"/>
    </row>
    <row r="327" spans="2:2">
      <c r="B327"/>
    </row>
    <row r="328" spans="2:2">
      <c r="B328"/>
    </row>
    <row r="329" spans="2:2">
      <c r="B329"/>
    </row>
    <row r="330" spans="2:2">
      <c r="B330"/>
    </row>
    <row r="331" spans="2:2">
      <c r="B331"/>
    </row>
    <row r="332" spans="2:2">
      <c r="B332"/>
    </row>
    <row r="333" spans="2:2">
      <c r="B333"/>
    </row>
    <row r="334" spans="2:2">
      <c r="B334"/>
    </row>
    <row r="335" spans="2:2">
      <c r="B335"/>
    </row>
    <row r="336" spans="2:2">
      <c r="B336"/>
    </row>
    <row r="337" spans="2:2">
      <c r="B337"/>
    </row>
    <row r="338" spans="2:2">
      <c r="B338"/>
    </row>
    <row r="339" spans="2:2">
      <c r="B339"/>
    </row>
    <row r="340" spans="2:2">
      <c r="B340"/>
    </row>
    <row r="341" spans="2:2">
      <c r="B341"/>
    </row>
    <row r="342" spans="2:2">
      <c r="B342"/>
    </row>
    <row r="343" spans="2:2">
      <c r="B343"/>
    </row>
    <row r="344" spans="2:2">
      <c r="B344"/>
    </row>
    <row r="345" spans="2:2">
      <c r="B345"/>
    </row>
    <row r="346" spans="2:2">
      <c r="B346"/>
    </row>
    <row r="347" spans="2:2">
      <c r="B347"/>
    </row>
    <row r="348" spans="2:2">
      <c r="B348"/>
    </row>
    <row r="349" spans="2:2">
      <c r="B349"/>
    </row>
    <row r="350" spans="2:2">
      <c r="B350"/>
    </row>
    <row r="351" spans="2:2">
      <c r="B351"/>
    </row>
    <row r="352" spans="2:2">
      <c r="B352"/>
    </row>
    <row r="353" spans="2:2">
      <c r="B353"/>
    </row>
    <row r="354" spans="2:2">
      <c r="B354"/>
    </row>
    <row r="355" spans="2:2">
      <c r="B355"/>
    </row>
    <row r="356" spans="2:2">
      <c r="B356"/>
    </row>
    <row r="357" spans="2:2">
      <c r="B357"/>
    </row>
    <row r="358" spans="2:2">
      <c r="B358"/>
    </row>
    <row r="359" spans="2:2">
      <c r="B359"/>
    </row>
    <row r="360" spans="2:2">
      <c r="B360"/>
    </row>
    <row r="361" spans="2:2">
      <c r="B361"/>
    </row>
    <row r="362" spans="2:2">
      <c r="B362"/>
    </row>
    <row r="363" spans="2:2">
      <c r="B363"/>
    </row>
    <row r="364" spans="2:2">
      <c r="B364"/>
    </row>
    <row r="365" spans="2:2">
      <c r="B365"/>
    </row>
    <row r="366" spans="2:2">
      <c r="B366"/>
    </row>
    <row r="367" spans="2:2">
      <c r="B367"/>
    </row>
    <row r="368" spans="2:2">
      <c r="B368"/>
    </row>
    <row r="369" spans="2:2">
      <c r="B369"/>
    </row>
    <row r="370" spans="2:2">
      <c r="B370"/>
    </row>
    <row r="371" spans="2:2">
      <c r="B371"/>
    </row>
    <row r="372" spans="2:2">
      <c r="B372"/>
    </row>
    <row r="373" spans="2:2">
      <c r="B373"/>
    </row>
    <row r="374" spans="2:2">
      <c r="B374"/>
    </row>
    <row r="375" spans="2:2">
      <c r="B375"/>
    </row>
    <row r="376" spans="2:2">
      <c r="B376"/>
    </row>
    <row r="377" spans="2:2">
      <c r="B377"/>
    </row>
    <row r="378" spans="2:2">
      <c r="B378"/>
    </row>
    <row r="379" spans="2:2">
      <c r="B379"/>
    </row>
    <row r="380" spans="2:2">
      <c r="B380"/>
    </row>
    <row r="381" spans="2:2">
      <c r="B381"/>
    </row>
    <row r="382" spans="2:2">
      <c r="B382"/>
    </row>
    <row r="383" spans="2:2">
      <c r="B383"/>
    </row>
    <row r="384" spans="2:2">
      <c r="B384"/>
    </row>
    <row r="385" spans="2:2">
      <c r="B385"/>
    </row>
    <row r="386" spans="2:2">
      <c r="B386"/>
    </row>
    <row r="387" spans="2:2">
      <c r="B387"/>
    </row>
    <row r="388" spans="2:2">
      <c r="B388"/>
    </row>
    <row r="389" spans="2:2">
      <c r="B389"/>
    </row>
    <row r="390" spans="2:2">
      <c r="B390"/>
    </row>
    <row r="391" spans="2:2">
      <c r="B391"/>
    </row>
    <row r="392" spans="2:2">
      <c r="B392"/>
    </row>
    <row r="393" spans="2:2">
      <c r="B393"/>
    </row>
    <row r="394" spans="2:2">
      <c r="B394"/>
    </row>
    <row r="395" spans="2:2">
      <c r="B395"/>
    </row>
    <row r="396" spans="2:2">
      <c r="B396"/>
    </row>
    <row r="397" spans="2:2">
      <c r="B397"/>
    </row>
    <row r="398" spans="2:2">
      <c r="B398"/>
    </row>
    <row r="399" spans="2:2">
      <c r="B399"/>
    </row>
    <row r="400" spans="2:2">
      <c r="B400"/>
    </row>
    <row r="401" spans="2:2">
      <c r="B401"/>
    </row>
    <row r="402" spans="2:2">
      <c r="B402"/>
    </row>
    <row r="403" spans="2:2">
      <c r="B403"/>
    </row>
    <row r="404" spans="2:2">
      <c r="B404"/>
    </row>
    <row r="405" spans="2:2">
      <c r="B405"/>
    </row>
    <row r="406" spans="2:2">
      <c r="B406"/>
    </row>
    <row r="407" spans="2:2">
      <c r="B407"/>
    </row>
    <row r="408" spans="2:2">
      <c r="B408"/>
    </row>
    <row r="409" spans="2:2">
      <c r="B409"/>
    </row>
    <row r="410" spans="2:2">
      <c r="B410"/>
    </row>
    <row r="411" spans="2:2">
      <c r="B411"/>
    </row>
    <row r="412" spans="2:2">
      <c r="B412"/>
    </row>
    <row r="413" spans="2:2">
      <c r="B413"/>
    </row>
    <row r="414" spans="2:2">
      <c r="B414"/>
    </row>
    <row r="415" spans="2:2">
      <c r="B415"/>
    </row>
    <row r="416" spans="2:2">
      <c r="B416"/>
    </row>
    <row r="417" spans="2:2">
      <c r="B417"/>
    </row>
    <row r="418" spans="2:2">
      <c r="B418"/>
    </row>
    <row r="419" spans="2:2">
      <c r="B419"/>
    </row>
    <row r="420" spans="2:2">
      <c r="B420"/>
    </row>
    <row r="421" spans="2:2">
      <c r="B421"/>
    </row>
    <row r="422" spans="2:2">
      <c r="B422"/>
    </row>
    <row r="423" spans="2:2">
      <c r="B423"/>
    </row>
    <row r="424" spans="2:2">
      <c r="B424"/>
    </row>
    <row r="425" spans="2:2">
      <c r="B425"/>
    </row>
    <row r="426" spans="2:2">
      <c r="B426"/>
    </row>
    <row r="427" spans="2:2">
      <c r="B427"/>
    </row>
    <row r="428" spans="2:2">
      <c r="B428"/>
    </row>
    <row r="429" spans="2:2">
      <c r="B429"/>
    </row>
    <row r="430" spans="2:2">
      <c r="B430"/>
    </row>
    <row r="431" spans="2:2">
      <c r="B431"/>
    </row>
    <row r="432" spans="2:2">
      <c r="B432"/>
    </row>
    <row r="433" spans="2:2">
      <c r="B433"/>
    </row>
    <row r="434" spans="2:2">
      <c r="B434"/>
    </row>
    <row r="435" spans="2:2">
      <c r="B435"/>
    </row>
    <row r="436" spans="2:2">
      <c r="B436"/>
    </row>
    <row r="437" spans="2:2">
      <c r="B437"/>
    </row>
    <row r="438" spans="2:2">
      <c r="B438"/>
    </row>
    <row r="439" spans="2:2">
      <c r="B439"/>
    </row>
    <row r="440" spans="2:2">
      <c r="B440"/>
    </row>
    <row r="441" spans="2:2">
      <c r="B441"/>
    </row>
    <row r="442" spans="2:2">
      <c r="B442"/>
    </row>
    <row r="443" spans="2:2">
      <c r="B443"/>
    </row>
    <row r="444" spans="2:2">
      <c r="B444"/>
    </row>
    <row r="445" spans="2:2">
      <c r="B445"/>
    </row>
    <row r="446" spans="2:2">
      <c r="B446"/>
    </row>
    <row r="447" spans="2:2">
      <c r="B447"/>
    </row>
    <row r="448" spans="2:2">
      <c r="B448"/>
    </row>
    <row r="449" spans="2:2">
      <c r="B449"/>
    </row>
    <row r="450" spans="2:2">
      <c r="B450"/>
    </row>
    <row r="451" spans="2:2">
      <c r="B451"/>
    </row>
    <row r="452" spans="2:2">
      <c r="B452"/>
    </row>
    <row r="453" spans="2:2">
      <c r="B453"/>
    </row>
    <row r="454" spans="2:2">
      <c r="B454"/>
    </row>
    <row r="455" spans="2:2">
      <c r="B455"/>
    </row>
    <row r="456" spans="2:2">
      <c r="B456"/>
    </row>
    <row r="457" spans="2:2">
      <c r="B457"/>
    </row>
    <row r="458" spans="2:2">
      <c r="B458"/>
    </row>
    <row r="459" spans="2:2">
      <c r="B459"/>
    </row>
    <row r="460" spans="2:2">
      <c r="B460"/>
    </row>
    <row r="461" spans="2:2">
      <c r="B461"/>
    </row>
    <row r="462" spans="2:2">
      <c r="B462"/>
    </row>
    <row r="463" spans="2:2">
      <c r="B463"/>
    </row>
    <row r="464" spans="2:2">
      <c r="B464"/>
    </row>
    <row r="465" spans="2:2">
      <c r="B465"/>
    </row>
    <row r="466" spans="2:2">
      <c r="B466"/>
    </row>
    <row r="467" spans="2:2">
      <c r="B467"/>
    </row>
    <row r="468" spans="2:2">
      <c r="B468"/>
    </row>
    <row r="469" spans="2:2">
      <c r="B469"/>
    </row>
    <row r="470" spans="2:2">
      <c r="B470"/>
    </row>
    <row r="471" spans="2:2">
      <c r="B471"/>
    </row>
    <row r="472" spans="2:2">
      <c r="B472"/>
    </row>
    <row r="473" spans="2:2">
      <c r="B473"/>
    </row>
    <row r="474" spans="2:2">
      <c r="B474"/>
    </row>
    <row r="475" spans="2:2">
      <c r="B475"/>
    </row>
    <row r="476" spans="2:2">
      <c r="B476"/>
    </row>
    <row r="477" spans="2:2">
      <c r="B477"/>
    </row>
    <row r="478" spans="2:2">
      <c r="B478"/>
    </row>
    <row r="479" spans="2:2">
      <c r="B479"/>
    </row>
    <row r="480" spans="2:2">
      <c r="B480"/>
    </row>
    <row r="481" spans="2:2">
      <c r="B481"/>
    </row>
    <row r="482" spans="2:2">
      <c r="B482"/>
    </row>
    <row r="483" spans="2:2">
      <c r="B483"/>
    </row>
    <row r="484" spans="2:2">
      <c r="B484"/>
    </row>
    <row r="485" spans="2:2">
      <c r="B485"/>
    </row>
    <row r="486" spans="2:2">
      <c r="B486"/>
    </row>
    <row r="487" spans="2:2">
      <c r="B487"/>
    </row>
    <row r="488" spans="2:2">
      <c r="B488"/>
    </row>
    <row r="489" spans="2:2">
      <c r="B489"/>
    </row>
    <row r="490" spans="2:2">
      <c r="B490"/>
    </row>
    <row r="491" spans="2:2">
      <c r="B491"/>
    </row>
    <row r="492" spans="2:2">
      <c r="B492"/>
    </row>
    <row r="493" spans="2:2">
      <c r="B493"/>
    </row>
    <row r="494" spans="2:2">
      <c r="B494"/>
    </row>
    <row r="495" spans="2:2">
      <c r="B495"/>
    </row>
    <row r="496" spans="2:2">
      <c r="B496"/>
    </row>
    <row r="497" spans="2:2">
      <c r="B497"/>
    </row>
    <row r="498" spans="2:2">
      <c r="B498"/>
    </row>
    <row r="499" spans="2:2">
      <c r="B499"/>
    </row>
    <row r="500" spans="2:2">
      <c r="B500"/>
    </row>
    <row r="501" spans="2:2">
      <c r="B501"/>
    </row>
    <row r="502" spans="2:2">
      <c r="B502"/>
    </row>
    <row r="503" spans="2:2">
      <c r="B503"/>
    </row>
    <row r="504" spans="2:2">
      <c r="B504"/>
    </row>
    <row r="505" spans="2:2">
      <c r="B505"/>
    </row>
    <row r="506" spans="2:2">
      <c r="B506"/>
    </row>
    <row r="507" spans="2:2">
      <c r="B507"/>
    </row>
    <row r="508" spans="2:2">
      <c r="B508"/>
    </row>
    <row r="509" spans="2:2">
      <c r="B509"/>
    </row>
    <row r="510" spans="2:2">
      <c r="B510"/>
    </row>
    <row r="511" spans="2:2">
      <c r="B511"/>
    </row>
    <row r="512" spans="2:2">
      <c r="B512"/>
    </row>
    <row r="513" spans="2:2">
      <c r="B513"/>
    </row>
    <row r="514" spans="2:2">
      <c r="B514"/>
    </row>
    <row r="515" spans="2:2">
      <c r="B515"/>
    </row>
    <row r="516" spans="2:2">
      <c r="B516"/>
    </row>
    <row r="517" spans="2:2">
      <c r="B517"/>
    </row>
    <row r="518" spans="2:2">
      <c r="B518"/>
    </row>
    <row r="519" spans="2:2">
      <c r="B519"/>
    </row>
    <row r="520" spans="2:2">
      <c r="B520"/>
    </row>
    <row r="521" spans="2:2">
      <c r="B521"/>
    </row>
    <row r="522" spans="2:2">
      <c r="B522"/>
    </row>
    <row r="523" spans="2:2">
      <c r="B523"/>
    </row>
    <row r="524" spans="2:2">
      <c r="B524"/>
    </row>
    <row r="525" spans="2:2">
      <c r="B525"/>
    </row>
    <row r="526" spans="2:2">
      <c r="B526"/>
    </row>
    <row r="527" spans="2:2">
      <c r="B527"/>
    </row>
    <row r="528" spans="2:2">
      <c r="B528"/>
    </row>
    <row r="529" spans="2:2">
      <c r="B529"/>
    </row>
    <row r="530" spans="2:2">
      <c r="B530"/>
    </row>
    <row r="531" spans="2:2">
      <c r="B531"/>
    </row>
    <row r="532" spans="2:2">
      <c r="B532"/>
    </row>
    <row r="533" spans="2:2">
      <c r="B533"/>
    </row>
    <row r="534" spans="2:2">
      <c r="B534"/>
    </row>
    <row r="535" spans="2:2">
      <c r="B535"/>
    </row>
    <row r="536" spans="2:2">
      <c r="B536"/>
    </row>
    <row r="537" spans="2:2">
      <c r="B537"/>
    </row>
    <row r="538" spans="2:2">
      <c r="B538"/>
    </row>
    <row r="539" spans="2:2">
      <c r="B539"/>
    </row>
    <row r="540" spans="2:2">
      <c r="B540"/>
    </row>
    <row r="541" spans="2:2">
      <c r="B541"/>
    </row>
    <row r="542" spans="2:2">
      <c r="B542"/>
    </row>
    <row r="543" spans="2:2">
      <c r="B543"/>
    </row>
    <row r="544" spans="2:2">
      <c r="B544"/>
    </row>
    <row r="545" spans="2:2">
      <c r="B545"/>
    </row>
    <row r="546" spans="2:2">
      <c r="B546"/>
    </row>
    <row r="547" spans="2:2">
      <c r="B547"/>
    </row>
    <row r="548" spans="2:2">
      <c r="B548"/>
    </row>
    <row r="549" spans="2:2">
      <c r="B549"/>
    </row>
    <row r="550" spans="2:2">
      <c r="B550"/>
    </row>
    <row r="551" spans="2:2">
      <c r="B551"/>
    </row>
    <row r="552" spans="2:2">
      <c r="B552"/>
    </row>
    <row r="553" spans="2:2">
      <c r="B553"/>
    </row>
    <row r="554" spans="2:2">
      <c r="B554"/>
    </row>
    <row r="555" spans="2:2">
      <c r="B555"/>
    </row>
    <row r="556" spans="2:2">
      <c r="B556"/>
    </row>
    <row r="557" spans="2:2">
      <c r="B557"/>
    </row>
    <row r="558" spans="2:2">
      <c r="B558"/>
    </row>
    <row r="559" spans="2:2">
      <c r="B559"/>
    </row>
    <row r="560" spans="2:2">
      <c r="B560"/>
    </row>
    <row r="561" spans="2:2">
      <c r="B561"/>
    </row>
    <row r="562" spans="2:2">
      <c r="B562"/>
    </row>
    <row r="563" spans="2:2">
      <c r="B563"/>
    </row>
    <row r="564" spans="2:2">
      <c r="B564"/>
    </row>
    <row r="565" spans="2:2">
      <c r="B565"/>
    </row>
    <row r="566" spans="2:2">
      <c r="B566"/>
    </row>
    <row r="567" spans="2:2">
      <c r="B567"/>
    </row>
    <row r="568" spans="2:2">
      <c r="B568"/>
    </row>
    <row r="569" spans="2:2">
      <c r="B569"/>
    </row>
    <row r="570" spans="2:2">
      <c r="B570"/>
    </row>
    <row r="571" spans="2:2">
      <c r="B571"/>
    </row>
    <row r="572" spans="2:2">
      <c r="B572"/>
    </row>
    <row r="573" spans="2:2">
      <c r="B573"/>
    </row>
    <row r="574" spans="2:2">
      <c r="B574"/>
    </row>
    <row r="575" spans="2:2">
      <c r="B575"/>
    </row>
    <row r="576" spans="2:2">
      <c r="B576"/>
    </row>
    <row r="577" spans="2:2">
      <c r="B577"/>
    </row>
    <row r="578" spans="2:2">
      <c r="B578"/>
    </row>
    <row r="579" spans="2:2">
      <c r="B579"/>
    </row>
    <row r="580" spans="2:2">
      <c r="B580"/>
    </row>
    <row r="581" spans="2:2">
      <c r="B581"/>
    </row>
    <row r="582" spans="2:2">
      <c r="B582"/>
    </row>
    <row r="583" spans="2:2">
      <c r="B583"/>
    </row>
  </sheetData>
  <mergeCells count="1">
    <mergeCell ref="A1:F1"/>
  </mergeCells>
  <printOptions horizontalCentered="1" verticalCentered="1"/>
  <pageMargins left="0.31496062992125984" right="0.31496062992125984" top="0.35433070866141736" bottom="0.35433070866141736" header="0.31496062992125984" footer="0.31496062992125984"/>
  <pageSetup paperSize="9" scale="74" orientation="landscape" horizontalDpi="300" verticalDpi="300" r:id="rId1"/>
</worksheet>
</file>

<file path=xl/worksheets/sheet65.xml><?xml version="1.0" encoding="utf-8"?>
<worksheet xmlns="http://schemas.openxmlformats.org/spreadsheetml/2006/main" xmlns:r="http://schemas.openxmlformats.org/officeDocument/2006/relationships">
  <dimension ref="A1:E21"/>
  <sheetViews>
    <sheetView workbookViewId="0">
      <selection activeCell="C19" sqref="C19"/>
    </sheetView>
  </sheetViews>
  <sheetFormatPr defaultRowHeight="14.25"/>
  <cols>
    <col min="1" max="1" width="22.5703125" style="270" bestFit="1" customWidth="1"/>
    <col min="2" max="2" width="28.85546875" style="270" bestFit="1" customWidth="1"/>
    <col min="3" max="3" width="12" style="270" bestFit="1" customWidth="1"/>
    <col min="4" max="4" width="23.28515625" style="270" bestFit="1" customWidth="1"/>
    <col min="5" max="5" width="16.5703125" style="270" bestFit="1" customWidth="1"/>
  </cols>
  <sheetData>
    <row r="1" spans="1:5" ht="24" thickBot="1">
      <c r="A1" s="669" t="s">
        <v>1348</v>
      </c>
      <c r="B1" s="669"/>
      <c r="C1" s="669"/>
      <c r="D1" s="669"/>
      <c r="E1" s="669"/>
    </row>
    <row r="2" spans="1:5" ht="27" customHeight="1" thickBot="1">
      <c r="A2" s="275" t="s">
        <v>10</v>
      </c>
      <c r="B2" s="274" t="s">
        <v>25</v>
      </c>
      <c r="C2" s="274" t="s">
        <v>1303</v>
      </c>
      <c r="D2" s="274" t="s">
        <v>1304</v>
      </c>
      <c r="E2" s="274" t="s">
        <v>1305</v>
      </c>
    </row>
    <row r="3" spans="1:5" ht="15.75" thickBot="1">
      <c r="A3" s="271" t="s">
        <v>196</v>
      </c>
      <c r="B3" s="272" t="s">
        <v>1306</v>
      </c>
      <c r="C3" s="273">
        <v>10.4</v>
      </c>
      <c r="D3" s="272" t="s">
        <v>1307</v>
      </c>
      <c r="E3" s="272" t="s">
        <v>1308</v>
      </c>
    </row>
    <row r="4" spans="1:5" ht="15.75" thickBot="1">
      <c r="A4" s="271" t="s">
        <v>320</v>
      </c>
      <c r="B4" s="272" t="s">
        <v>1309</v>
      </c>
      <c r="C4" s="273">
        <v>21.29</v>
      </c>
      <c r="D4" s="272" t="s">
        <v>1310</v>
      </c>
      <c r="E4" s="272" t="s">
        <v>1311</v>
      </c>
    </row>
    <row r="5" spans="1:5" ht="15.75" thickBot="1">
      <c r="A5" s="271" t="s">
        <v>317</v>
      </c>
      <c r="B5" s="272" t="s">
        <v>1312</v>
      </c>
      <c r="C5" s="273">
        <v>46.76</v>
      </c>
      <c r="D5" s="272" t="s">
        <v>1313</v>
      </c>
      <c r="E5" s="272" t="s">
        <v>1314</v>
      </c>
    </row>
    <row r="6" spans="1:5" ht="15.75" thickBot="1">
      <c r="A6" s="271" t="s">
        <v>198</v>
      </c>
      <c r="B6" s="272" t="s">
        <v>1315</v>
      </c>
      <c r="C6" s="273" t="s">
        <v>1316</v>
      </c>
      <c r="D6" s="272" t="s">
        <v>1317</v>
      </c>
      <c r="E6" s="272" t="s">
        <v>1318</v>
      </c>
    </row>
    <row r="7" spans="1:5" ht="15.75" thickBot="1">
      <c r="A7" s="271" t="s">
        <v>284</v>
      </c>
      <c r="B7" s="272" t="s">
        <v>1319</v>
      </c>
      <c r="C7" s="273" t="s">
        <v>1320</v>
      </c>
      <c r="D7" s="272" t="s">
        <v>1317</v>
      </c>
      <c r="E7" s="272" t="s">
        <v>1321</v>
      </c>
    </row>
    <row r="8" spans="1:5" ht="15.75" thickBot="1">
      <c r="A8" s="271" t="s">
        <v>490</v>
      </c>
      <c r="B8" s="272" t="s">
        <v>1319</v>
      </c>
      <c r="C8" s="273" t="s">
        <v>1322</v>
      </c>
      <c r="D8" s="272" t="s">
        <v>1323</v>
      </c>
      <c r="E8" s="272" t="s">
        <v>1324</v>
      </c>
    </row>
    <row r="9" spans="1:5" ht="15.75" thickBot="1">
      <c r="A9" s="271" t="s">
        <v>473</v>
      </c>
      <c r="B9" s="272" t="s">
        <v>1325</v>
      </c>
      <c r="C9" s="273" t="s">
        <v>1326</v>
      </c>
      <c r="D9" s="272" t="s">
        <v>1327</v>
      </c>
      <c r="E9" s="272" t="s">
        <v>1328</v>
      </c>
    </row>
    <row r="10" spans="1:5" ht="15.75" thickBot="1">
      <c r="A10" s="271" t="s">
        <v>1347</v>
      </c>
      <c r="B10" s="272" t="s">
        <v>1329</v>
      </c>
      <c r="C10" s="273">
        <v>14.22</v>
      </c>
      <c r="D10" s="272" t="s">
        <v>1323</v>
      </c>
      <c r="E10" s="272" t="s">
        <v>1311</v>
      </c>
    </row>
    <row r="11" spans="1:5" ht="15.75" thickBot="1">
      <c r="A11" s="271" t="s">
        <v>471</v>
      </c>
      <c r="B11" s="272" t="s">
        <v>1330</v>
      </c>
      <c r="C11" s="273">
        <v>50.92</v>
      </c>
      <c r="D11" s="272" t="s">
        <v>1331</v>
      </c>
      <c r="E11" s="272" t="s">
        <v>1332</v>
      </c>
    </row>
    <row r="12" spans="1:5" ht="15.75" thickBot="1">
      <c r="A12" s="271" t="s">
        <v>469</v>
      </c>
      <c r="B12" s="272" t="s">
        <v>1331</v>
      </c>
      <c r="C12" s="273">
        <v>41.82</v>
      </c>
      <c r="D12" s="272" t="s">
        <v>1331</v>
      </c>
      <c r="E12" s="272" t="s">
        <v>1321</v>
      </c>
    </row>
    <row r="13" spans="1:5" ht="15.75" thickBot="1">
      <c r="A13" s="271" t="s">
        <v>470</v>
      </c>
      <c r="B13" s="272" t="s">
        <v>1317</v>
      </c>
      <c r="C13" s="273" t="s">
        <v>1333</v>
      </c>
      <c r="D13" s="272" t="s">
        <v>1317</v>
      </c>
      <c r="E13" s="272" t="s">
        <v>1332</v>
      </c>
    </row>
    <row r="14" spans="1:5" ht="15.75" thickBot="1">
      <c r="A14" s="271" t="s">
        <v>199</v>
      </c>
      <c r="B14" s="272" t="s">
        <v>1334</v>
      </c>
      <c r="C14" s="273">
        <v>7.77</v>
      </c>
      <c r="D14" s="272" t="s">
        <v>1331</v>
      </c>
      <c r="E14" s="272" t="s">
        <v>1318</v>
      </c>
    </row>
    <row r="15" spans="1:5" ht="15.75" thickBot="1">
      <c r="A15" s="271" t="s">
        <v>712</v>
      </c>
      <c r="B15" s="272" t="s">
        <v>1335</v>
      </c>
      <c r="C15" s="273">
        <v>16.3</v>
      </c>
      <c r="D15" s="272" t="s">
        <v>1323</v>
      </c>
      <c r="E15" s="272" t="s">
        <v>1336</v>
      </c>
    </row>
    <row r="16" spans="1:5" ht="15.75" thickBot="1">
      <c r="A16" s="271" t="s">
        <v>197</v>
      </c>
      <c r="B16" s="272" t="s">
        <v>1337</v>
      </c>
      <c r="C16" s="273">
        <v>2.25</v>
      </c>
      <c r="D16" s="272" t="s">
        <v>1313</v>
      </c>
      <c r="E16" s="272" t="s">
        <v>1338</v>
      </c>
    </row>
    <row r="17" spans="1:5" ht="15.75" thickBot="1">
      <c r="A17" s="271" t="s">
        <v>1339</v>
      </c>
      <c r="B17" s="272" t="s">
        <v>1340</v>
      </c>
      <c r="C17" s="273">
        <v>4.8600000000000003</v>
      </c>
      <c r="D17" s="272" t="s">
        <v>1313</v>
      </c>
      <c r="E17" s="272" t="s">
        <v>1336</v>
      </c>
    </row>
    <row r="18" spans="1:5" ht="15.75" thickBot="1">
      <c r="A18" s="271" t="s">
        <v>285</v>
      </c>
      <c r="B18" s="272" t="s">
        <v>1341</v>
      </c>
      <c r="C18" s="273">
        <v>18.989999999999998</v>
      </c>
      <c r="D18" s="272" t="s">
        <v>1307</v>
      </c>
      <c r="E18" s="272" t="s">
        <v>1311</v>
      </c>
    </row>
    <row r="19" spans="1:5" ht="15.75" thickBot="1">
      <c r="A19" s="271" t="s">
        <v>311</v>
      </c>
      <c r="B19" s="272" t="s">
        <v>1342</v>
      </c>
      <c r="C19" s="273">
        <v>57</v>
      </c>
      <c r="D19" s="272" t="s">
        <v>1343</v>
      </c>
      <c r="E19" s="272" t="s">
        <v>1308</v>
      </c>
    </row>
    <row r="20" spans="1:5" ht="15.75" thickBot="1">
      <c r="A20" s="271" t="s">
        <v>312</v>
      </c>
      <c r="B20" s="272" t="s">
        <v>1344</v>
      </c>
      <c r="C20" s="273">
        <v>78.95</v>
      </c>
      <c r="D20" s="272" t="s">
        <v>1346</v>
      </c>
      <c r="E20" s="272" t="s">
        <v>1311</v>
      </c>
    </row>
    <row r="21" spans="1:5" ht="15.75" thickBot="1">
      <c r="A21" s="271" t="s">
        <v>468</v>
      </c>
      <c r="B21" s="272" t="s">
        <v>1345</v>
      </c>
      <c r="C21" s="273">
        <v>73.959999999999994</v>
      </c>
      <c r="D21" s="272" t="s">
        <v>1346</v>
      </c>
      <c r="E21" s="272" t="s">
        <v>1324</v>
      </c>
    </row>
  </sheetData>
  <mergeCells count="1">
    <mergeCell ref="A1:E1"/>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sheetPr>
    <tabColor rgb="FFFFFF00"/>
  </sheetPr>
  <dimension ref="A1:P61"/>
  <sheetViews>
    <sheetView view="pageBreakPreview" zoomScale="50" zoomScaleNormal="100" zoomScaleSheetLayoutView="50" workbookViewId="0">
      <selection activeCell="U16" sqref="U16"/>
    </sheetView>
  </sheetViews>
  <sheetFormatPr defaultRowHeight="12.75"/>
  <cols>
    <col min="2" max="2" width="58.7109375" customWidth="1"/>
    <col min="3" max="3" width="15.7109375" customWidth="1"/>
    <col min="4" max="4" width="16.42578125" customWidth="1"/>
    <col min="5" max="6" width="11.28515625" customWidth="1"/>
    <col min="7" max="7" width="14.85546875" bestFit="1" customWidth="1"/>
    <col min="8" max="12" width="11.28515625" customWidth="1"/>
    <col min="13" max="13" width="14.85546875" bestFit="1" customWidth="1"/>
    <col min="14" max="14" width="11.28515625" customWidth="1"/>
    <col min="15" max="15" width="16.42578125" customWidth="1"/>
    <col min="16" max="16" width="23" customWidth="1"/>
  </cols>
  <sheetData>
    <row r="1" spans="1:16" ht="45">
      <c r="A1" s="631" t="s">
        <v>510</v>
      </c>
      <c r="B1" s="631"/>
      <c r="C1" s="631"/>
      <c r="D1" s="631"/>
      <c r="E1" s="631"/>
      <c r="F1" s="631"/>
      <c r="G1" s="631"/>
      <c r="H1" s="631"/>
      <c r="I1" s="631"/>
      <c r="J1" s="631"/>
      <c r="K1" s="631"/>
      <c r="L1" s="631"/>
      <c r="M1" s="631"/>
      <c r="N1" s="631"/>
      <c r="O1" s="631"/>
      <c r="P1" s="631"/>
    </row>
    <row r="2" spans="1:16" ht="45">
      <c r="A2" s="632" t="s">
        <v>506</v>
      </c>
      <c r="B2" s="632"/>
      <c r="C2" s="632"/>
      <c r="D2" s="632"/>
      <c r="E2" s="632"/>
      <c r="F2" s="632"/>
      <c r="G2" s="632"/>
      <c r="H2" s="632"/>
      <c r="I2" s="632"/>
      <c r="J2" s="632"/>
      <c r="K2" s="632"/>
      <c r="L2" s="632"/>
      <c r="M2" s="632"/>
      <c r="N2" s="632"/>
      <c r="O2" s="632"/>
      <c r="P2" s="632"/>
    </row>
    <row r="3" spans="1:16" ht="59.25">
      <c r="A3" s="633" t="s">
        <v>1207</v>
      </c>
      <c r="B3" s="633"/>
      <c r="C3" s="633"/>
      <c r="D3" s="633"/>
      <c r="E3" s="633"/>
      <c r="F3" s="633"/>
      <c r="G3" s="633"/>
      <c r="H3" s="633"/>
      <c r="I3" s="633"/>
      <c r="J3" s="633"/>
      <c r="K3" s="633"/>
      <c r="L3" s="633"/>
      <c r="M3" s="633"/>
      <c r="N3" s="633"/>
      <c r="O3" s="633"/>
      <c r="P3" s="633"/>
    </row>
    <row r="4" spans="1:16" ht="59.25">
      <c r="A4" s="633" t="s">
        <v>2473</v>
      </c>
      <c r="B4" s="633"/>
      <c r="C4" s="633"/>
      <c r="D4" s="633"/>
      <c r="E4" s="633"/>
      <c r="F4" s="633"/>
      <c r="G4" s="633"/>
      <c r="H4" s="633"/>
      <c r="I4" s="633"/>
      <c r="J4" s="633"/>
      <c r="K4" s="633"/>
      <c r="L4" s="633"/>
      <c r="M4" s="633"/>
      <c r="N4" s="633"/>
      <c r="O4" s="633"/>
      <c r="P4" s="633"/>
    </row>
    <row r="5" spans="1:16" ht="63" customHeight="1">
      <c r="A5" s="634" t="s">
        <v>1206</v>
      </c>
      <c r="B5" s="636" t="s">
        <v>505</v>
      </c>
      <c r="C5" s="630" t="s">
        <v>200</v>
      </c>
      <c r="D5" s="661" t="s">
        <v>201</v>
      </c>
      <c r="E5" s="628" t="s">
        <v>721</v>
      </c>
      <c r="F5" s="629"/>
      <c r="G5" s="639" t="s">
        <v>284</v>
      </c>
      <c r="H5" s="640"/>
      <c r="I5" s="639" t="s">
        <v>468</v>
      </c>
      <c r="J5" s="640"/>
      <c r="K5" s="628" t="s">
        <v>318</v>
      </c>
      <c r="L5" s="629"/>
      <c r="M5" s="639" t="s">
        <v>470</v>
      </c>
      <c r="N5" s="640"/>
      <c r="O5" s="661" t="s">
        <v>724</v>
      </c>
      <c r="P5" s="661" t="s">
        <v>1205</v>
      </c>
    </row>
    <row r="6" spans="1:16" ht="63" customHeight="1">
      <c r="A6" s="635"/>
      <c r="B6" s="637"/>
      <c r="C6" s="630" t="s">
        <v>26</v>
      </c>
      <c r="D6" s="662"/>
      <c r="E6" s="515" t="s">
        <v>26</v>
      </c>
      <c r="F6" s="515" t="s">
        <v>125</v>
      </c>
      <c r="G6" s="515" t="s">
        <v>26</v>
      </c>
      <c r="H6" s="515" t="s">
        <v>125</v>
      </c>
      <c r="I6" s="515" t="s">
        <v>26</v>
      </c>
      <c r="J6" s="515" t="s">
        <v>125</v>
      </c>
      <c r="K6" s="515" t="s">
        <v>26</v>
      </c>
      <c r="L6" s="515" t="s">
        <v>125</v>
      </c>
      <c r="M6" s="515" t="s">
        <v>26</v>
      </c>
      <c r="N6" s="515" t="s">
        <v>125</v>
      </c>
      <c r="O6" s="662"/>
      <c r="P6" s="662"/>
    </row>
    <row r="7" spans="1:16" ht="36" customHeight="1">
      <c r="A7" s="237">
        <v>1</v>
      </c>
      <c r="B7" s="316" t="s">
        <v>1999</v>
      </c>
      <c r="C7" s="269">
        <v>154</v>
      </c>
      <c r="D7" s="269">
        <v>190.5</v>
      </c>
      <c r="E7" s="239">
        <v>1447</v>
      </c>
      <c r="F7" s="240">
        <v>27</v>
      </c>
      <c r="G7" s="241">
        <v>35989</v>
      </c>
      <c r="H7" s="242">
        <v>24</v>
      </c>
      <c r="I7" s="243">
        <v>2589</v>
      </c>
      <c r="J7" s="244">
        <v>20</v>
      </c>
      <c r="K7" s="245">
        <v>430</v>
      </c>
      <c r="L7" s="242">
        <v>26</v>
      </c>
      <c r="M7" s="265">
        <v>33360</v>
      </c>
      <c r="N7" s="240">
        <v>24</v>
      </c>
      <c r="O7" s="269">
        <v>121</v>
      </c>
      <c r="P7" s="247">
        <v>465.5</v>
      </c>
    </row>
    <row r="8" spans="1:16" ht="36" customHeight="1">
      <c r="A8" s="237">
        <v>2</v>
      </c>
      <c r="B8" s="316" t="s">
        <v>1719</v>
      </c>
      <c r="C8" s="269">
        <v>118</v>
      </c>
      <c r="D8" s="269">
        <v>183</v>
      </c>
      <c r="E8" s="239">
        <v>1734</v>
      </c>
      <c r="F8" s="240">
        <v>23</v>
      </c>
      <c r="G8" s="241">
        <v>40446</v>
      </c>
      <c r="H8" s="242">
        <v>22</v>
      </c>
      <c r="I8" s="243">
        <v>6028</v>
      </c>
      <c r="J8" s="244">
        <v>26</v>
      </c>
      <c r="K8" s="245" t="s">
        <v>2242</v>
      </c>
      <c r="L8" s="242">
        <v>0</v>
      </c>
      <c r="M8" s="265">
        <v>32591</v>
      </c>
      <c r="N8" s="240">
        <v>26</v>
      </c>
      <c r="O8" s="269">
        <v>97</v>
      </c>
      <c r="P8" s="247">
        <v>398</v>
      </c>
    </row>
    <row r="9" spans="1:16" ht="36" customHeight="1">
      <c r="A9" s="237">
        <v>3</v>
      </c>
      <c r="B9" s="316" t="s">
        <v>1772</v>
      </c>
      <c r="C9" s="269">
        <v>106</v>
      </c>
      <c r="D9" s="269">
        <v>172</v>
      </c>
      <c r="E9" s="239">
        <v>1848</v>
      </c>
      <c r="F9" s="240">
        <v>21</v>
      </c>
      <c r="G9" s="241">
        <v>40234</v>
      </c>
      <c r="H9" s="242">
        <v>23</v>
      </c>
      <c r="I9" s="243">
        <v>1908</v>
      </c>
      <c r="J9" s="244">
        <v>15</v>
      </c>
      <c r="K9" s="245" t="s">
        <v>2242</v>
      </c>
      <c r="L9" s="242">
        <v>0</v>
      </c>
      <c r="M9" s="265">
        <v>34035</v>
      </c>
      <c r="N9" s="240">
        <v>16</v>
      </c>
      <c r="O9" s="269">
        <v>75</v>
      </c>
      <c r="P9" s="247">
        <v>353</v>
      </c>
    </row>
    <row r="10" spans="1:16" ht="36" customHeight="1">
      <c r="A10" s="237">
        <v>4</v>
      </c>
      <c r="B10" s="316" t="s">
        <v>1677</v>
      </c>
      <c r="C10" s="269">
        <v>110</v>
      </c>
      <c r="D10" s="269">
        <v>141</v>
      </c>
      <c r="E10" s="239">
        <v>1448</v>
      </c>
      <c r="F10" s="240">
        <v>26</v>
      </c>
      <c r="G10" s="241">
        <v>45714</v>
      </c>
      <c r="H10" s="242">
        <v>2</v>
      </c>
      <c r="I10" s="243">
        <v>3710</v>
      </c>
      <c r="J10" s="244">
        <v>23</v>
      </c>
      <c r="K10" s="245">
        <v>350</v>
      </c>
      <c r="L10" s="242">
        <v>22</v>
      </c>
      <c r="M10" s="265">
        <v>32756</v>
      </c>
      <c r="N10" s="240">
        <v>25</v>
      </c>
      <c r="O10" s="269">
        <v>98</v>
      </c>
      <c r="P10" s="247">
        <v>349</v>
      </c>
    </row>
    <row r="11" spans="1:16" ht="36" customHeight="1">
      <c r="A11" s="237">
        <v>5</v>
      </c>
      <c r="B11" s="316" t="s">
        <v>1858</v>
      </c>
      <c r="C11" s="269">
        <v>95</v>
      </c>
      <c r="D11" s="269">
        <v>153</v>
      </c>
      <c r="E11" s="239" t="s">
        <v>2469</v>
      </c>
      <c r="F11" s="240">
        <v>0</v>
      </c>
      <c r="G11" s="241">
        <v>35145</v>
      </c>
      <c r="H11" s="242">
        <v>27</v>
      </c>
      <c r="I11" s="243">
        <v>4212</v>
      </c>
      <c r="J11" s="244">
        <v>24</v>
      </c>
      <c r="K11" s="245">
        <v>280</v>
      </c>
      <c r="L11" s="242">
        <v>17</v>
      </c>
      <c r="M11" s="265">
        <v>33679</v>
      </c>
      <c r="N11" s="240">
        <v>22</v>
      </c>
      <c r="O11" s="269">
        <v>90</v>
      </c>
      <c r="P11" s="247">
        <v>338</v>
      </c>
    </row>
    <row r="12" spans="1:16" ht="36" customHeight="1">
      <c r="A12" s="237">
        <v>6</v>
      </c>
      <c r="B12" s="316" t="s">
        <v>1648</v>
      </c>
      <c r="C12" s="269">
        <v>123</v>
      </c>
      <c r="D12" s="269">
        <v>124</v>
      </c>
      <c r="E12" s="239">
        <v>2194</v>
      </c>
      <c r="F12" s="240">
        <v>13</v>
      </c>
      <c r="G12" s="241">
        <v>35373</v>
      </c>
      <c r="H12" s="242">
        <v>25</v>
      </c>
      <c r="I12" s="243">
        <v>2383</v>
      </c>
      <c r="J12" s="244">
        <v>19</v>
      </c>
      <c r="K12" s="245" t="s">
        <v>2242</v>
      </c>
      <c r="L12" s="242">
        <v>0</v>
      </c>
      <c r="M12" s="265">
        <v>31654</v>
      </c>
      <c r="N12" s="524">
        <v>27</v>
      </c>
      <c r="O12" s="269">
        <v>84</v>
      </c>
      <c r="P12" s="247">
        <v>331</v>
      </c>
    </row>
    <row r="13" spans="1:16" ht="36" customHeight="1">
      <c r="A13" s="237">
        <v>7</v>
      </c>
      <c r="B13" s="316" t="s">
        <v>2029</v>
      </c>
      <c r="C13" s="269">
        <v>118</v>
      </c>
      <c r="D13" s="269">
        <v>159</v>
      </c>
      <c r="E13" s="239" t="s">
        <v>2255</v>
      </c>
      <c r="F13" s="240">
        <v>0</v>
      </c>
      <c r="G13" s="241">
        <v>41962</v>
      </c>
      <c r="H13" s="242">
        <v>14</v>
      </c>
      <c r="I13" s="243" t="s">
        <v>2255</v>
      </c>
      <c r="J13" s="244">
        <v>0</v>
      </c>
      <c r="K13" s="245">
        <v>300</v>
      </c>
      <c r="L13" s="242">
        <v>19</v>
      </c>
      <c r="M13" s="265">
        <v>33715</v>
      </c>
      <c r="N13" s="240">
        <v>21</v>
      </c>
      <c r="O13" s="269">
        <v>54</v>
      </c>
      <c r="P13" s="247">
        <v>331</v>
      </c>
    </row>
    <row r="14" spans="1:16" ht="36" customHeight="1">
      <c r="A14" s="237">
        <v>8</v>
      </c>
      <c r="B14" s="316" t="s">
        <v>1887</v>
      </c>
      <c r="C14" s="269">
        <v>60</v>
      </c>
      <c r="D14" s="269">
        <v>130</v>
      </c>
      <c r="E14" s="239">
        <v>5133</v>
      </c>
      <c r="F14" s="240">
        <v>17</v>
      </c>
      <c r="G14" s="241">
        <v>40747</v>
      </c>
      <c r="H14" s="242">
        <v>21</v>
      </c>
      <c r="I14" s="243">
        <v>6556</v>
      </c>
      <c r="J14" s="244">
        <v>27</v>
      </c>
      <c r="K14" s="245">
        <v>400</v>
      </c>
      <c r="L14" s="242">
        <v>24</v>
      </c>
      <c r="M14" s="265">
        <v>33510</v>
      </c>
      <c r="N14" s="240">
        <v>23</v>
      </c>
      <c r="O14" s="269">
        <v>112</v>
      </c>
      <c r="P14" s="247">
        <v>302</v>
      </c>
    </row>
    <row r="15" spans="1:16" ht="36" customHeight="1">
      <c r="A15" s="237">
        <v>9</v>
      </c>
      <c r="B15" s="316" t="s">
        <v>1816</v>
      </c>
      <c r="C15" s="269">
        <v>88</v>
      </c>
      <c r="D15" s="269">
        <v>107</v>
      </c>
      <c r="E15" s="239">
        <v>1687</v>
      </c>
      <c r="F15" s="240">
        <v>24</v>
      </c>
      <c r="G15" s="241">
        <v>44845</v>
      </c>
      <c r="H15" s="242">
        <v>6</v>
      </c>
      <c r="I15" s="243">
        <v>5460</v>
      </c>
      <c r="J15" s="244">
        <v>25</v>
      </c>
      <c r="K15" s="245">
        <v>430</v>
      </c>
      <c r="L15" s="242">
        <v>25</v>
      </c>
      <c r="M15" s="265">
        <v>34036</v>
      </c>
      <c r="N15" s="240">
        <v>15</v>
      </c>
      <c r="O15" s="269">
        <v>95</v>
      </c>
      <c r="P15" s="247">
        <v>290</v>
      </c>
    </row>
    <row r="16" spans="1:16" ht="36" customHeight="1">
      <c r="A16" s="237">
        <v>10</v>
      </c>
      <c r="B16" s="316" t="s">
        <v>1795</v>
      </c>
      <c r="C16" s="269">
        <v>82</v>
      </c>
      <c r="D16" s="269">
        <v>87</v>
      </c>
      <c r="E16" s="239" t="s">
        <v>2255</v>
      </c>
      <c r="F16" s="240">
        <v>0</v>
      </c>
      <c r="G16" s="241" t="s">
        <v>2255</v>
      </c>
      <c r="H16" s="242">
        <v>0</v>
      </c>
      <c r="I16" s="243">
        <v>1375</v>
      </c>
      <c r="J16" s="244">
        <v>10</v>
      </c>
      <c r="K16" s="245">
        <v>320</v>
      </c>
      <c r="L16" s="242">
        <v>21</v>
      </c>
      <c r="M16" s="265">
        <v>33837</v>
      </c>
      <c r="N16" s="240">
        <v>18</v>
      </c>
      <c r="O16" s="269">
        <v>49</v>
      </c>
      <c r="P16" s="247">
        <v>218</v>
      </c>
    </row>
    <row r="17" spans="1:16" ht="36" customHeight="1">
      <c r="A17" s="237">
        <v>11</v>
      </c>
      <c r="B17" s="316" t="s">
        <v>1732</v>
      </c>
      <c r="C17" s="269">
        <v>78</v>
      </c>
      <c r="D17" s="269">
        <v>77</v>
      </c>
      <c r="E17" s="239">
        <v>2019</v>
      </c>
      <c r="F17" s="240">
        <v>18</v>
      </c>
      <c r="G17" s="241">
        <v>43367</v>
      </c>
      <c r="H17" s="242">
        <v>11</v>
      </c>
      <c r="I17" s="243">
        <v>2616</v>
      </c>
      <c r="J17" s="244">
        <v>21</v>
      </c>
      <c r="K17" s="245">
        <v>0</v>
      </c>
      <c r="L17" s="242">
        <v>0</v>
      </c>
      <c r="M17" s="265">
        <v>35104</v>
      </c>
      <c r="N17" s="240">
        <v>5</v>
      </c>
      <c r="O17" s="269">
        <v>55</v>
      </c>
      <c r="P17" s="247">
        <v>210</v>
      </c>
    </row>
    <row r="18" spans="1:16" ht="36" customHeight="1">
      <c r="A18" s="237">
        <v>12</v>
      </c>
      <c r="B18" s="316" t="s">
        <v>2040</v>
      </c>
      <c r="C18" s="269">
        <v>45</v>
      </c>
      <c r="D18" s="269">
        <v>84.5</v>
      </c>
      <c r="E18" s="239">
        <v>1797</v>
      </c>
      <c r="F18" s="240">
        <v>22</v>
      </c>
      <c r="G18" s="241">
        <v>44228</v>
      </c>
      <c r="H18" s="242">
        <v>7</v>
      </c>
      <c r="I18" s="243">
        <v>2144</v>
      </c>
      <c r="J18" s="244">
        <v>18</v>
      </c>
      <c r="K18" s="245">
        <v>280</v>
      </c>
      <c r="L18" s="242">
        <v>18</v>
      </c>
      <c r="M18" s="265">
        <v>34155</v>
      </c>
      <c r="N18" s="240">
        <v>13</v>
      </c>
      <c r="O18" s="269">
        <v>78</v>
      </c>
      <c r="P18" s="247">
        <v>207.5</v>
      </c>
    </row>
    <row r="19" spans="1:16" ht="36" customHeight="1">
      <c r="A19" s="237">
        <v>13</v>
      </c>
      <c r="B19" s="316" t="s">
        <v>1744</v>
      </c>
      <c r="C19" s="269">
        <v>49</v>
      </c>
      <c r="D19" s="269">
        <v>102</v>
      </c>
      <c r="E19" s="239">
        <v>2238</v>
      </c>
      <c r="F19" s="240">
        <v>12</v>
      </c>
      <c r="G19" s="241">
        <v>41425</v>
      </c>
      <c r="H19" s="242">
        <v>18</v>
      </c>
      <c r="I19" s="243">
        <v>1895</v>
      </c>
      <c r="J19" s="244">
        <v>14</v>
      </c>
      <c r="K19" s="245" t="s">
        <v>2242</v>
      </c>
      <c r="L19" s="242">
        <v>0</v>
      </c>
      <c r="M19" s="265">
        <v>34182</v>
      </c>
      <c r="N19" s="240">
        <v>12</v>
      </c>
      <c r="O19" s="269">
        <v>56</v>
      </c>
      <c r="P19" s="247">
        <v>207</v>
      </c>
    </row>
    <row r="20" spans="1:16" ht="36" customHeight="1">
      <c r="A20" s="237">
        <v>14</v>
      </c>
      <c r="B20" s="316" t="s">
        <v>1665</v>
      </c>
      <c r="C20" s="269">
        <v>54</v>
      </c>
      <c r="D20" s="269">
        <v>85</v>
      </c>
      <c r="E20" s="239">
        <v>1563</v>
      </c>
      <c r="F20" s="240">
        <v>25</v>
      </c>
      <c r="G20" s="241">
        <v>40817</v>
      </c>
      <c r="H20" s="242">
        <v>20</v>
      </c>
      <c r="I20" s="243" t="s">
        <v>2242</v>
      </c>
      <c r="J20" s="244">
        <v>0</v>
      </c>
      <c r="K20" s="245" t="s">
        <v>2242</v>
      </c>
      <c r="L20" s="242">
        <v>0</v>
      </c>
      <c r="M20" s="265">
        <v>33968</v>
      </c>
      <c r="N20" s="240">
        <v>17</v>
      </c>
      <c r="O20" s="269">
        <v>62</v>
      </c>
      <c r="P20" s="247">
        <v>201</v>
      </c>
    </row>
    <row r="21" spans="1:16" ht="36" customHeight="1">
      <c r="A21" s="237">
        <v>15</v>
      </c>
      <c r="B21" s="316" t="s">
        <v>1832</v>
      </c>
      <c r="C21" s="269">
        <v>74</v>
      </c>
      <c r="D21" s="269">
        <v>62</v>
      </c>
      <c r="E21" s="239">
        <v>1893</v>
      </c>
      <c r="F21" s="240">
        <v>20</v>
      </c>
      <c r="G21" s="241">
        <v>44178</v>
      </c>
      <c r="H21" s="242">
        <v>8</v>
      </c>
      <c r="I21" s="243">
        <v>2133</v>
      </c>
      <c r="J21" s="244">
        <v>17</v>
      </c>
      <c r="K21" s="245">
        <v>0</v>
      </c>
      <c r="L21" s="242">
        <v>0</v>
      </c>
      <c r="M21" s="265">
        <v>34647</v>
      </c>
      <c r="N21" s="240">
        <v>10</v>
      </c>
      <c r="O21" s="269">
        <v>55</v>
      </c>
      <c r="P21" s="247">
        <v>191</v>
      </c>
    </row>
    <row r="22" spans="1:16" ht="36" customHeight="1">
      <c r="A22" s="237">
        <v>16</v>
      </c>
      <c r="B22" s="316" t="s">
        <v>1986</v>
      </c>
      <c r="C22" s="269">
        <v>57</v>
      </c>
      <c r="D22" s="269">
        <v>74.5</v>
      </c>
      <c r="E22" s="239" t="s">
        <v>2425</v>
      </c>
      <c r="F22" s="240">
        <v>0</v>
      </c>
      <c r="G22" s="241">
        <v>53171</v>
      </c>
      <c r="H22" s="242">
        <v>0</v>
      </c>
      <c r="I22" s="243">
        <v>1929</v>
      </c>
      <c r="J22" s="244">
        <v>16</v>
      </c>
      <c r="K22" s="245">
        <v>240</v>
      </c>
      <c r="L22" s="242">
        <v>15</v>
      </c>
      <c r="M22" s="265">
        <v>33792</v>
      </c>
      <c r="N22" s="240">
        <v>19</v>
      </c>
      <c r="O22" s="269">
        <v>50</v>
      </c>
      <c r="P22" s="247">
        <v>181.5</v>
      </c>
    </row>
    <row r="23" spans="1:16" ht="36" customHeight="1">
      <c r="A23" s="237">
        <v>17</v>
      </c>
      <c r="B23" s="316" t="s">
        <v>1756</v>
      </c>
      <c r="C23" s="269">
        <v>39</v>
      </c>
      <c r="D23" s="269">
        <v>88</v>
      </c>
      <c r="E23" s="239">
        <v>2013</v>
      </c>
      <c r="F23" s="240">
        <v>16</v>
      </c>
      <c r="G23" s="241">
        <v>44847</v>
      </c>
      <c r="H23" s="242">
        <v>5</v>
      </c>
      <c r="I23" s="243">
        <v>1343</v>
      </c>
      <c r="J23" s="244">
        <v>9</v>
      </c>
      <c r="K23" s="245">
        <v>260</v>
      </c>
      <c r="L23" s="242">
        <v>16</v>
      </c>
      <c r="M23" s="265">
        <v>35138</v>
      </c>
      <c r="N23" s="240">
        <v>4</v>
      </c>
      <c r="O23" s="269">
        <v>50</v>
      </c>
      <c r="P23" s="247">
        <v>177</v>
      </c>
    </row>
    <row r="24" spans="1:16" ht="36" customHeight="1">
      <c r="A24" s="237">
        <v>18</v>
      </c>
      <c r="B24" s="316" t="s">
        <v>1903</v>
      </c>
      <c r="C24" s="269">
        <v>51</v>
      </c>
      <c r="D24" s="269">
        <v>57</v>
      </c>
      <c r="E24" s="239">
        <v>2038</v>
      </c>
      <c r="F24" s="240">
        <v>15</v>
      </c>
      <c r="G24" s="241">
        <v>45243</v>
      </c>
      <c r="H24" s="242">
        <v>3</v>
      </c>
      <c r="I24" s="243">
        <v>1564</v>
      </c>
      <c r="J24" s="244">
        <v>11</v>
      </c>
      <c r="K24" s="245">
        <v>240</v>
      </c>
      <c r="L24" s="242">
        <v>14</v>
      </c>
      <c r="M24" s="265">
        <v>34065</v>
      </c>
      <c r="N24" s="240">
        <v>14</v>
      </c>
      <c r="O24" s="269">
        <v>57</v>
      </c>
      <c r="P24" s="247">
        <v>165</v>
      </c>
    </row>
    <row r="25" spans="1:16" ht="36" customHeight="1">
      <c r="A25" s="237">
        <v>19</v>
      </c>
      <c r="B25" s="316" t="s">
        <v>1874</v>
      </c>
      <c r="C25" s="269">
        <v>40</v>
      </c>
      <c r="D25" s="269">
        <v>75</v>
      </c>
      <c r="E25" s="239">
        <v>2058</v>
      </c>
      <c r="F25" s="240">
        <v>14</v>
      </c>
      <c r="G25" s="241">
        <v>43804</v>
      </c>
      <c r="H25" s="242">
        <v>10</v>
      </c>
      <c r="I25" s="243">
        <v>1801</v>
      </c>
      <c r="J25" s="244">
        <v>13</v>
      </c>
      <c r="K25" s="245" t="s">
        <v>2242</v>
      </c>
      <c r="L25" s="242">
        <v>0</v>
      </c>
      <c r="M25" s="265">
        <v>34839</v>
      </c>
      <c r="N25" s="240">
        <v>7</v>
      </c>
      <c r="O25" s="269">
        <v>44</v>
      </c>
      <c r="P25" s="247">
        <v>159</v>
      </c>
    </row>
    <row r="26" spans="1:16" ht="36" customHeight="1">
      <c r="A26" s="237">
        <v>20</v>
      </c>
      <c r="B26" s="316" t="s">
        <v>1918</v>
      </c>
      <c r="C26" s="269">
        <v>52</v>
      </c>
      <c r="D26" s="269">
        <v>76.5</v>
      </c>
      <c r="E26" s="239">
        <v>2018</v>
      </c>
      <c r="F26" s="240">
        <v>19</v>
      </c>
      <c r="G26" s="241">
        <v>51371</v>
      </c>
      <c r="H26" s="242">
        <v>0</v>
      </c>
      <c r="I26" s="243">
        <v>0</v>
      </c>
      <c r="J26" s="244">
        <v>0</v>
      </c>
      <c r="K26" s="245">
        <v>0</v>
      </c>
      <c r="L26" s="242">
        <v>0</v>
      </c>
      <c r="M26" s="265">
        <v>34318</v>
      </c>
      <c r="N26" s="240">
        <v>11</v>
      </c>
      <c r="O26" s="269">
        <v>30</v>
      </c>
      <c r="P26" s="247">
        <v>158.5</v>
      </c>
    </row>
    <row r="27" spans="1:16" ht="36" customHeight="1">
      <c r="A27" s="237">
        <v>21</v>
      </c>
      <c r="B27" s="316" t="s">
        <v>1962</v>
      </c>
      <c r="C27" s="269">
        <v>44</v>
      </c>
      <c r="D27" s="269">
        <v>48</v>
      </c>
      <c r="E27" s="239">
        <v>0</v>
      </c>
      <c r="F27" s="240">
        <v>0</v>
      </c>
      <c r="G27" s="241">
        <v>0</v>
      </c>
      <c r="H27" s="242">
        <v>0</v>
      </c>
      <c r="I27" s="243">
        <v>3645</v>
      </c>
      <c r="J27" s="244">
        <v>22</v>
      </c>
      <c r="K27" s="245">
        <v>500</v>
      </c>
      <c r="L27" s="242">
        <v>28</v>
      </c>
      <c r="M27" s="265">
        <v>34767</v>
      </c>
      <c r="N27" s="240">
        <v>8</v>
      </c>
      <c r="O27" s="269">
        <v>58</v>
      </c>
      <c r="P27" s="247">
        <v>150</v>
      </c>
    </row>
    <row r="28" spans="1:16" ht="36" customHeight="1">
      <c r="A28" s="237">
        <v>22</v>
      </c>
      <c r="B28" s="316" t="s">
        <v>1973</v>
      </c>
      <c r="C28" s="269">
        <v>57.5</v>
      </c>
      <c r="D28" s="269">
        <v>47</v>
      </c>
      <c r="E28" s="239">
        <v>2318</v>
      </c>
      <c r="F28" s="240">
        <v>11</v>
      </c>
      <c r="G28" s="241">
        <v>44164</v>
      </c>
      <c r="H28" s="242">
        <v>9</v>
      </c>
      <c r="I28" s="243">
        <v>1740</v>
      </c>
      <c r="J28" s="244">
        <v>12</v>
      </c>
      <c r="K28" s="245" t="s">
        <v>2242</v>
      </c>
      <c r="L28" s="242">
        <v>0</v>
      </c>
      <c r="M28" s="265">
        <v>35404</v>
      </c>
      <c r="N28" s="240">
        <v>3</v>
      </c>
      <c r="O28" s="269">
        <v>35</v>
      </c>
      <c r="P28" s="247">
        <v>139.5</v>
      </c>
    </row>
    <row r="29" spans="1:16" ht="36" customHeight="1">
      <c r="A29" s="237">
        <v>23</v>
      </c>
      <c r="B29" s="316" t="s">
        <v>1849</v>
      </c>
      <c r="C29" s="269">
        <v>53</v>
      </c>
      <c r="D29" s="269">
        <v>50</v>
      </c>
      <c r="E29" s="239">
        <v>0</v>
      </c>
      <c r="F29" s="240">
        <v>0</v>
      </c>
      <c r="G29" s="241">
        <v>45097</v>
      </c>
      <c r="H29" s="242">
        <v>4</v>
      </c>
      <c r="I29" s="243" t="s">
        <v>2242</v>
      </c>
      <c r="J29" s="244">
        <v>0</v>
      </c>
      <c r="K29" s="245">
        <v>0</v>
      </c>
      <c r="L29" s="242">
        <v>0</v>
      </c>
      <c r="M29" s="265">
        <v>33725</v>
      </c>
      <c r="N29" s="240">
        <v>20</v>
      </c>
      <c r="O29" s="269">
        <v>24</v>
      </c>
      <c r="P29" s="247">
        <v>127</v>
      </c>
    </row>
    <row r="30" spans="1:16" ht="36" customHeight="1">
      <c r="A30" s="237">
        <v>24</v>
      </c>
      <c r="B30" s="316" t="s">
        <v>1700</v>
      </c>
      <c r="C30" s="269">
        <v>42</v>
      </c>
      <c r="D30" s="269">
        <v>68</v>
      </c>
      <c r="E30" s="239">
        <v>0</v>
      </c>
      <c r="F30" s="240">
        <v>0</v>
      </c>
      <c r="G30" s="241">
        <v>41599</v>
      </c>
      <c r="H30" s="242">
        <v>16</v>
      </c>
      <c r="I30" s="243">
        <v>0</v>
      </c>
      <c r="J30" s="244">
        <v>0</v>
      </c>
      <c r="K30" s="245">
        <v>0</v>
      </c>
      <c r="L30" s="242">
        <v>0</v>
      </c>
      <c r="M30" s="265" t="s">
        <v>2255</v>
      </c>
      <c r="N30" s="240">
        <v>0</v>
      </c>
      <c r="O30" s="269">
        <v>16</v>
      </c>
      <c r="P30" s="247">
        <v>126</v>
      </c>
    </row>
    <row r="31" spans="1:16" ht="36" customHeight="1">
      <c r="A31" s="237">
        <v>25</v>
      </c>
      <c r="B31" s="316" t="s">
        <v>1784</v>
      </c>
      <c r="C31" s="269">
        <v>54</v>
      </c>
      <c r="D31" s="269">
        <v>50</v>
      </c>
      <c r="E31" s="239" t="s">
        <v>2255</v>
      </c>
      <c r="F31" s="240">
        <v>0</v>
      </c>
      <c r="G31" s="241">
        <v>42609</v>
      </c>
      <c r="H31" s="242">
        <v>12</v>
      </c>
      <c r="I31" s="243">
        <v>0</v>
      </c>
      <c r="J31" s="244">
        <v>0</v>
      </c>
      <c r="K31" s="245">
        <v>0</v>
      </c>
      <c r="L31" s="242">
        <v>0</v>
      </c>
      <c r="M31" s="265">
        <v>34981</v>
      </c>
      <c r="N31" s="240">
        <v>6</v>
      </c>
      <c r="O31" s="269">
        <v>18</v>
      </c>
      <c r="P31" s="247">
        <v>122</v>
      </c>
    </row>
    <row r="32" spans="1:16" ht="36" customHeight="1">
      <c r="A32" s="237">
        <v>26</v>
      </c>
      <c r="B32" s="316" t="s">
        <v>1709</v>
      </c>
      <c r="C32" s="269">
        <v>47</v>
      </c>
      <c r="D32" s="269">
        <v>64</v>
      </c>
      <c r="E32" s="239">
        <v>0</v>
      </c>
      <c r="F32" s="240">
        <v>0</v>
      </c>
      <c r="G32" s="241">
        <v>50491</v>
      </c>
      <c r="H32" s="242">
        <v>0</v>
      </c>
      <c r="I32" s="243">
        <v>0</v>
      </c>
      <c r="J32" s="244">
        <v>0</v>
      </c>
      <c r="K32" s="245">
        <v>0</v>
      </c>
      <c r="L32" s="242">
        <v>0</v>
      </c>
      <c r="M32" s="265">
        <v>34710</v>
      </c>
      <c r="N32" s="240">
        <v>9</v>
      </c>
      <c r="O32" s="269">
        <v>9</v>
      </c>
      <c r="P32" s="247">
        <v>120</v>
      </c>
    </row>
    <row r="33" spans="1:16" ht="36" customHeight="1">
      <c r="A33" s="237">
        <v>27</v>
      </c>
      <c r="B33" s="316" t="s">
        <v>1691</v>
      </c>
      <c r="C33" s="269">
        <v>40</v>
      </c>
      <c r="D33" s="269">
        <v>61</v>
      </c>
      <c r="E33" s="239">
        <v>0</v>
      </c>
      <c r="F33" s="240">
        <v>0</v>
      </c>
      <c r="G33" s="241">
        <v>41480</v>
      </c>
      <c r="H33" s="242">
        <v>17</v>
      </c>
      <c r="I33" s="243">
        <v>0</v>
      </c>
      <c r="J33" s="244">
        <v>0</v>
      </c>
      <c r="K33" s="245">
        <v>0</v>
      </c>
      <c r="L33" s="242">
        <v>0</v>
      </c>
      <c r="M33" s="265">
        <v>0</v>
      </c>
      <c r="N33" s="240">
        <v>0</v>
      </c>
      <c r="O33" s="269">
        <v>17</v>
      </c>
      <c r="P33" s="247">
        <v>118</v>
      </c>
    </row>
    <row r="34" spans="1:16" ht="36" customHeight="1">
      <c r="A34" s="237">
        <v>28</v>
      </c>
      <c r="B34" s="316" t="s">
        <v>2054</v>
      </c>
      <c r="C34" s="269">
        <v>31.5</v>
      </c>
      <c r="D34" s="269">
        <v>48</v>
      </c>
      <c r="E34" s="239">
        <v>0</v>
      </c>
      <c r="F34" s="240">
        <v>0</v>
      </c>
      <c r="G34" s="241">
        <v>41111</v>
      </c>
      <c r="H34" s="242">
        <v>19</v>
      </c>
      <c r="I34" s="243">
        <v>0</v>
      </c>
      <c r="J34" s="244">
        <v>0</v>
      </c>
      <c r="K34" s="245">
        <v>0</v>
      </c>
      <c r="L34" s="242">
        <v>0</v>
      </c>
      <c r="M34" s="265">
        <v>0</v>
      </c>
      <c r="N34" s="240">
        <v>0</v>
      </c>
      <c r="O34" s="269">
        <v>19</v>
      </c>
      <c r="P34" s="247">
        <v>98.5</v>
      </c>
    </row>
    <row r="35" spans="1:16" ht="36" customHeight="1">
      <c r="A35" s="237">
        <v>29</v>
      </c>
      <c r="B35" s="316" t="s">
        <v>1948</v>
      </c>
      <c r="C35" s="269">
        <v>64</v>
      </c>
      <c r="D35" s="269">
        <v>31</v>
      </c>
      <c r="E35" s="239">
        <v>0</v>
      </c>
      <c r="F35" s="240">
        <v>0</v>
      </c>
      <c r="G35" s="241" t="s">
        <v>2255</v>
      </c>
      <c r="H35" s="242">
        <v>0</v>
      </c>
      <c r="I35" s="243">
        <v>0</v>
      </c>
      <c r="J35" s="244">
        <v>0</v>
      </c>
      <c r="K35" s="245">
        <v>0</v>
      </c>
      <c r="L35" s="242">
        <v>0</v>
      </c>
      <c r="M35" s="265">
        <v>0</v>
      </c>
      <c r="N35" s="240">
        <v>0</v>
      </c>
      <c r="O35" s="269">
        <v>0</v>
      </c>
      <c r="P35" s="247">
        <v>95</v>
      </c>
    </row>
    <row r="36" spans="1:16" ht="36" customHeight="1">
      <c r="A36" s="237">
        <v>30</v>
      </c>
      <c r="B36" s="316" t="s">
        <v>1660</v>
      </c>
      <c r="C36" s="269">
        <v>24</v>
      </c>
      <c r="D36" s="269">
        <v>67</v>
      </c>
      <c r="E36" s="239">
        <v>0</v>
      </c>
      <c r="F36" s="240">
        <v>0</v>
      </c>
      <c r="G36" s="241">
        <v>0</v>
      </c>
      <c r="H36" s="242">
        <v>0</v>
      </c>
      <c r="I36" s="243">
        <v>0</v>
      </c>
      <c r="J36" s="244">
        <v>0</v>
      </c>
      <c r="K36" s="245">
        <v>0</v>
      </c>
      <c r="L36" s="242">
        <v>0</v>
      </c>
      <c r="M36" s="265">
        <v>0</v>
      </c>
      <c r="N36" s="240">
        <v>0</v>
      </c>
      <c r="O36" s="269">
        <v>0</v>
      </c>
      <c r="P36" s="247">
        <v>91</v>
      </c>
    </row>
    <row r="37" spans="1:16" ht="36" customHeight="1">
      <c r="A37" s="237">
        <v>31</v>
      </c>
      <c r="B37" s="316" t="s">
        <v>1828</v>
      </c>
      <c r="C37" s="269">
        <v>5</v>
      </c>
      <c r="D37" s="269">
        <v>33</v>
      </c>
      <c r="E37" s="239">
        <v>0</v>
      </c>
      <c r="F37" s="240">
        <v>0</v>
      </c>
      <c r="G37" s="241">
        <v>41610</v>
      </c>
      <c r="H37" s="242">
        <v>15</v>
      </c>
      <c r="I37" s="243">
        <v>0</v>
      </c>
      <c r="J37" s="244">
        <v>0</v>
      </c>
      <c r="K37" s="245">
        <v>0</v>
      </c>
      <c r="L37" s="242">
        <v>0</v>
      </c>
      <c r="M37" s="265">
        <v>0</v>
      </c>
      <c r="N37" s="240">
        <v>0</v>
      </c>
      <c r="O37" s="269">
        <v>15</v>
      </c>
      <c r="P37" s="247">
        <v>53</v>
      </c>
    </row>
    <row r="38" spans="1:16" ht="36" customHeight="1">
      <c r="A38" s="237">
        <v>32</v>
      </c>
      <c r="B38" s="316" t="s">
        <v>2066</v>
      </c>
      <c r="C38" s="269">
        <v>26</v>
      </c>
      <c r="D38" s="269">
        <v>0</v>
      </c>
      <c r="E38" s="239">
        <v>0</v>
      </c>
      <c r="F38" s="240">
        <v>0</v>
      </c>
      <c r="G38" s="241">
        <v>35171</v>
      </c>
      <c r="H38" s="242">
        <v>26</v>
      </c>
      <c r="I38" s="243">
        <v>0</v>
      </c>
      <c r="J38" s="244">
        <v>0</v>
      </c>
      <c r="K38" s="245">
        <v>0</v>
      </c>
      <c r="L38" s="242">
        <v>0</v>
      </c>
      <c r="M38" s="265">
        <v>0</v>
      </c>
      <c r="N38" s="240">
        <v>0</v>
      </c>
      <c r="O38" s="269">
        <v>26</v>
      </c>
      <c r="P38" s="247">
        <v>52</v>
      </c>
    </row>
    <row r="39" spans="1:16" ht="36" customHeight="1">
      <c r="A39" s="237">
        <v>33</v>
      </c>
      <c r="B39" s="316" t="s">
        <v>1955</v>
      </c>
      <c r="C39" s="269">
        <v>45</v>
      </c>
      <c r="D39" s="269">
        <v>0</v>
      </c>
      <c r="E39" s="239" t="s">
        <v>2255</v>
      </c>
      <c r="F39" s="240">
        <v>0</v>
      </c>
      <c r="G39" s="241">
        <v>0</v>
      </c>
      <c r="H39" s="242">
        <v>0</v>
      </c>
      <c r="I39" s="243">
        <v>0</v>
      </c>
      <c r="J39" s="244">
        <v>0</v>
      </c>
      <c r="K39" s="245" t="s">
        <v>2242</v>
      </c>
      <c r="L39" s="242">
        <v>0</v>
      </c>
      <c r="M39" s="265">
        <v>0</v>
      </c>
      <c r="N39" s="240">
        <v>0</v>
      </c>
      <c r="O39" s="269">
        <v>0</v>
      </c>
      <c r="P39" s="247">
        <v>45</v>
      </c>
    </row>
    <row r="40" spans="1:16" ht="36" customHeight="1">
      <c r="A40" s="237">
        <v>34</v>
      </c>
      <c r="B40" s="316" t="s">
        <v>1940</v>
      </c>
      <c r="C40" s="269">
        <v>18</v>
      </c>
      <c r="D40" s="269">
        <v>19</v>
      </c>
      <c r="E40" s="239">
        <v>0</v>
      </c>
      <c r="F40" s="240">
        <v>0</v>
      </c>
      <c r="G40" s="241">
        <v>0</v>
      </c>
      <c r="H40" s="242">
        <v>0</v>
      </c>
      <c r="I40" s="243">
        <v>0</v>
      </c>
      <c r="J40" s="244">
        <v>0</v>
      </c>
      <c r="K40" s="245">
        <v>0</v>
      </c>
      <c r="L40" s="242">
        <v>0</v>
      </c>
      <c r="M40" s="265">
        <v>0</v>
      </c>
      <c r="N40" s="240">
        <v>0</v>
      </c>
      <c r="O40" s="269">
        <v>0</v>
      </c>
      <c r="P40" s="247">
        <v>37</v>
      </c>
    </row>
    <row r="41" spans="1:16" ht="36" customHeight="1">
      <c r="A41" s="237">
        <v>35</v>
      </c>
      <c r="B41" s="316" t="s">
        <v>2026</v>
      </c>
      <c r="C41" s="269">
        <v>0</v>
      </c>
      <c r="D41" s="269">
        <v>32</v>
      </c>
      <c r="E41" s="239">
        <v>0</v>
      </c>
      <c r="F41" s="240">
        <v>0</v>
      </c>
      <c r="G41" s="241">
        <v>0</v>
      </c>
      <c r="H41" s="242">
        <v>0</v>
      </c>
      <c r="I41" s="243">
        <v>0</v>
      </c>
      <c r="J41" s="244">
        <v>0</v>
      </c>
      <c r="K41" s="245">
        <v>0</v>
      </c>
      <c r="L41" s="242">
        <v>0</v>
      </c>
      <c r="M41" s="265">
        <v>0</v>
      </c>
      <c r="N41" s="240">
        <v>0</v>
      </c>
      <c r="O41" s="269">
        <v>0</v>
      </c>
      <c r="P41" s="247">
        <v>32</v>
      </c>
    </row>
    <row r="42" spans="1:16" ht="36" customHeight="1">
      <c r="A42" s="237">
        <v>36</v>
      </c>
      <c r="B42" s="316" t="s">
        <v>1942</v>
      </c>
      <c r="C42" s="269">
        <v>12</v>
      </c>
      <c r="D42" s="269">
        <v>16</v>
      </c>
      <c r="E42" s="239">
        <v>0</v>
      </c>
      <c r="F42" s="240">
        <v>0</v>
      </c>
      <c r="G42" s="241">
        <v>0</v>
      </c>
      <c r="H42" s="242">
        <v>0</v>
      </c>
      <c r="I42" s="243">
        <v>0</v>
      </c>
      <c r="J42" s="244">
        <v>0</v>
      </c>
      <c r="K42" s="245">
        <v>0</v>
      </c>
      <c r="L42" s="242">
        <v>0</v>
      </c>
      <c r="M42" s="265">
        <v>0</v>
      </c>
      <c r="N42" s="240">
        <v>0</v>
      </c>
      <c r="O42" s="269">
        <v>0</v>
      </c>
      <c r="P42" s="247">
        <v>28</v>
      </c>
    </row>
    <row r="43" spans="1:16" ht="36" customHeight="1">
      <c r="A43" s="237">
        <v>37</v>
      </c>
      <c r="B43" s="316" t="s">
        <v>2073</v>
      </c>
      <c r="C43" s="269">
        <v>27</v>
      </c>
      <c r="D43" s="269">
        <v>0</v>
      </c>
      <c r="E43" s="239">
        <v>0</v>
      </c>
      <c r="F43" s="240">
        <v>0</v>
      </c>
      <c r="G43" s="241">
        <v>0</v>
      </c>
      <c r="H43" s="242">
        <v>0</v>
      </c>
      <c r="I43" s="243">
        <v>0</v>
      </c>
      <c r="J43" s="244">
        <v>0</v>
      </c>
      <c r="K43" s="245">
        <v>0</v>
      </c>
      <c r="L43" s="242">
        <v>0</v>
      </c>
      <c r="M43" s="265">
        <v>0</v>
      </c>
      <c r="N43" s="240">
        <v>0</v>
      </c>
      <c r="O43" s="269">
        <v>0</v>
      </c>
      <c r="P43" s="247">
        <v>27</v>
      </c>
    </row>
    <row r="44" spans="1:16" ht="36" customHeight="1">
      <c r="A44" s="237">
        <v>38</v>
      </c>
      <c r="B44" s="316" t="s">
        <v>2062</v>
      </c>
      <c r="C44" s="269">
        <v>0</v>
      </c>
      <c r="D44" s="269">
        <v>25</v>
      </c>
      <c r="E44" s="239">
        <v>0</v>
      </c>
      <c r="F44" s="240">
        <v>0</v>
      </c>
      <c r="G44" s="241">
        <v>0</v>
      </c>
      <c r="H44" s="242">
        <v>0</v>
      </c>
      <c r="I44" s="243">
        <v>0</v>
      </c>
      <c r="J44" s="244">
        <v>0</v>
      </c>
      <c r="K44" s="245">
        <v>0</v>
      </c>
      <c r="L44" s="242">
        <v>0</v>
      </c>
      <c r="M44" s="265">
        <v>0</v>
      </c>
      <c r="N44" s="240">
        <v>0</v>
      </c>
      <c r="O44" s="269">
        <v>0</v>
      </c>
      <c r="P44" s="247">
        <v>25</v>
      </c>
    </row>
    <row r="45" spans="1:16" ht="36" customHeight="1">
      <c r="A45" s="237">
        <v>39</v>
      </c>
      <c r="B45" s="316" t="s">
        <v>1806</v>
      </c>
      <c r="C45" s="269">
        <v>2</v>
      </c>
      <c r="D45" s="269">
        <v>19</v>
      </c>
      <c r="E45" s="239">
        <v>0</v>
      </c>
      <c r="F45" s="240">
        <v>0</v>
      </c>
      <c r="G45" s="241">
        <v>50369</v>
      </c>
      <c r="H45" s="242">
        <v>1</v>
      </c>
      <c r="I45" s="243">
        <v>0</v>
      </c>
      <c r="J45" s="244">
        <v>0</v>
      </c>
      <c r="K45" s="245">
        <v>0</v>
      </c>
      <c r="L45" s="242">
        <v>0</v>
      </c>
      <c r="M45" s="265">
        <v>40082</v>
      </c>
      <c r="N45" s="240">
        <v>2</v>
      </c>
      <c r="O45" s="269">
        <v>3</v>
      </c>
      <c r="P45" s="247">
        <v>24</v>
      </c>
    </row>
    <row r="46" spans="1:16" ht="36" customHeight="1">
      <c r="A46" s="237">
        <v>40</v>
      </c>
      <c r="B46" s="316" t="s">
        <v>1846</v>
      </c>
      <c r="C46" s="269">
        <v>22</v>
      </c>
      <c r="D46" s="269">
        <v>0</v>
      </c>
      <c r="E46" s="239">
        <v>0</v>
      </c>
      <c r="F46" s="240">
        <v>0</v>
      </c>
      <c r="G46" s="241">
        <v>0</v>
      </c>
      <c r="H46" s="242">
        <v>0</v>
      </c>
      <c r="I46" s="243">
        <v>0</v>
      </c>
      <c r="J46" s="244">
        <v>0</v>
      </c>
      <c r="K46" s="245">
        <v>0</v>
      </c>
      <c r="L46" s="242">
        <v>0</v>
      </c>
      <c r="M46" s="265">
        <v>0</v>
      </c>
      <c r="N46" s="240">
        <v>0</v>
      </c>
      <c r="O46" s="269">
        <v>0</v>
      </c>
      <c r="P46" s="247">
        <v>22</v>
      </c>
    </row>
    <row r="47" spans="1:16" ht="36" customHeight="1">
      <c r="A47" s="237">
        <v>41</v>
      </c>
      <c r="B47" s="316" t="s">
        <v>2064</v>
      </c>
      <c r="C47" s="269">
        <v>19</v>
      </c>
      <c r="D47" s="269">
        <v>0</v>
      </c>
      <c r="E47" s="239">
        <v>0</v>
      </c>
      <c r="F47" s="240">
        <v>0</v>
      </c>
      <c r="G47" s="241">
        <v>0</v>
      </c>
      <c r="H47" s="242">
        <v>0</v>
      </c>
      <c r="I47" s="243">
        <v>0</v>
      </c>
      <c r="J47" s="244">
        <v>0</v>
      </c>
      <c r="K47" s="245">
        <v>0</v>
      </c>
      <c r="L47" s="242">
        <v>0</v>
      </c>
      <c r="M47" s="265">
        <v>0</v>
      </c>
      <c r="N47" s="240">
        <v>0</v>
      </c>
      <c r="O47" s="269">
        <v>0</v>
      </c>
      <c r="P47" s="247">
        <v>19</v>
      </c>
    </row>
    <row r="48" spans="1:16" ht="36" customHeight="1">
      <c r="A48" s="237">
        <v>42</v>
      </c>
      <c r="B48" s="316" t="s">
        <v>1675</v>
      </c>
      <c r="C48" s="269">
        <v>0</v>
      </c>
      <c r="D48" s="269">
        <v>15</v>
      </c>
      <c r="E48" s="239">
        <v>0</v>
      </c>
      <c r="F48" s="240">
        <v>0</v>
      </c>
      <c r="G48" s="241">
        <v>0</v>
      </c>
      <c r="H48" s="242">
        <v>0</v>
      </c>
      <c r="I48" s="243">
        <v>0</v>
      </c>
      <c r="J48" s="244">
        <v>0</v>
      </c>
      <c r="K48" s="245">
        <v>0</v>
      </c>
      <c r="L48" s="242">
        <v>0</v>
      </c>
      <c r="M48" s="265">
        <v>0</v>
      </c>
      <c r="N48" s="240">
        <v>0</v>
      </c>
      <c r="O48" s="269">
        <v>0</v>
      </c>
      <c r="P48" s="247">
        <v>15</v>
      </c>
    </row>
    <row r="49" spans="1:16" ht="36" customHeight="1">
      <c r="A49" s="237">
        <v>43</v>
      </c>
      <c r="B49" s="316" t="s">
        <v>1870</v>
      </c>
      <c r="C49" s="269">
        <v>0</v>
      </c>
      <c r="D49" s="269">
        <v>0</v>
      </c>
      <c r="E49" s="239">
        <v>0</v>
      </c>
      <c r="F49" s="240">
        <v>0</v>
      </c>
      <c r="G49" s="241">
        <v>42205</v>
      </c>
      <c r="H49" s="242">
        <v>13</v>
      </c>
      <c r="I49" s="243">
        <v>0</v>
      </c>
      <c r="J49" s="244">
        <v>0</v>
      </c>
      <c r="K49" s="245">
        <v>0</v>
      </c>
      <c r="L49" s="242">
        <v>0</v>
      </c>
      <c r="M49" s="265">
        <v>0</v>
      </c>
      <c r="N49" s="240">
        <v>0</v>
      </c>
      <c r="O49" s="269">
        <v>13</v>
      </c>
      <c r="P49" s="247">
        <v>13</v>
      </c>
    </row>
    <row r="50" spans="1:16" ht="36" customHeight="1">
      <c r="A50" s="237" t="s">
        <v>2241</v>
      </c>
      <c r="B50" s="316" t="s">
        <v>1769</v>
      </c>
      <c r="C50" s="269">
        <v>0</v>
      </c>
      <c r="D50" s="269">
        <v>0</v>
      </c>
      <c r="E50" s="239">
        <v>0</v>
      </c>
      <c r="F50" s="240">
        <v>0</v>
      </c>
      <c r="G50" s="241">
        <v>0</v>
      </c>
      <c r="H50" s="242">
        <v>0</v>
      </c>
      <c r="I50" s="243">
        <v>0</v>
      </c>
      <c r="J50" s="244">
        <v>0</v>
      </c>
      <c r="K50" s="245">
        <v>0</v>
      </c>
      <c r="L50" s="242">
        <v>0</v>
      </c>
      <c r="M50" s="265">
        <v>0</v>
      </c>
      <c r="N50" s="240">
        <v>0</v>
      </c>
      <c r="O50" s="269">
        <v>0</v>
      </c>
      <c r="P50" s="247">
        <v>0</v>
      </c>
    </row>
    <row r="51" spans="1:16" ht="36" customHeight="1">
      <c r="A51" s="237" t="s">
        <v>2241</v>
      </c>
      <c r="B51" s="316" t="s">
        <v>2070</v>
      </c>
      <c r="C51" s="269">
        <v>0</v>
      </c>
      <c r="D51" s="269">
        <v>0</v>
      </c>
      <c r="E51" s="239">
        <v>0</v>
      </c>
      <c r="F51" s="240">
        <v>0</v>
      </c>
      <c r="G51" s="241">
        <v>0</v>
      </c>
      <c r="H51" s="242">
        <v>0</v>
      </c>
      <c r="I51" s="243">
        <v>0</v>
      </c>
      <c r="J51" s="244">
        <v>0</v>
      </c>
      <c r="K51" s="245">
        <v>0</v>
      </c>
      <c r="L51" s="242">
        <v>0</v>
      </c>
      <c r="M51" s="265">
        <v>0</v>
      </c>
      <c r="N51" s="240">
        <v>0</v>
      </c>
      <c r="O51" s="269">
        <v>0</v>
      </c>
      <c r="P51" s="247">
        <v>0</v>
      </c>
    </row>
    <row r="52" spans="1:16" ht="36" customHeight="1">
      <c r="A52" s="237" t="s">
        <v>2241</v>
      </c>
      <c r="B52" s="316" t="s">
        <v>2258</v>
      </c>
      <c r="C52" s="269">
        <v>0</v>
      </c>
      <c r="D52" s="269">
        <v>0</v>
      </c>
      <c r="E52" s="239">
        <v>0</v>
      </c>
      <c r="F52" s="240">
        <v>0</v>
      </c>
      <c r="G52" s="241">
        <v>51006</v>
      </c>
      <c r="H52" s="242">
        <v>0</v>
      </c>
      <c r="I52" s="243">
        <v>0</v>
      </c>
      <c r="J52" s="244">
        <v>0</v>
      </c>
      <c r="K52" s="245">
        <v>0</v>
      </c>
      <c r="L52" s="242">
        <v>0</v>
      </c>
      <c r="M52" s="265">
        <v>0</v>
      </c>
      <c r="N52" s="240">
        <v>0</v>
      </c>
      <c r="O52" s="269">
        <v>0</v>
      </c>
      <c r="P52" s="247">
        <v>0</v>
      </c>
    </row>
    <row r="53" spans="1:16" ht="36" hidden="1" customHeight="1">
      <c r="A53" s="237">
        <v>47</v>
      </c>
      <c r="B53" s="238"/>
      <c r="C53" s="269" t="e">
        <v>#VALUE!</v>
      </c>
      <c r="D53" s="269" t="e">
        <v>#VALUE!</v>
      </c>
      <c r="E53" s="239" t="s">
        <v>1705</v>
      </c>
      <c r="F53" s="240" t="s">
        <v>1705</v>
      </c>
      <c r="G53" s="241" t="s">
        <v>1705</v>
      </c>
      <c r="H53" s="242" t="s">
        <v>1705</v>
      </c>
      <c r="I53" s="243" t="s">
        <v>1705</v>
      </c>
      <c r="J53" s="244" t="s">
        <v>1705</v>
      </c>
      <c r="K53" s="245" t="s">
        <v>1705</v>
      </c>
      <c r="L53" s="242" t="s">
        <v>1705</v>
      </c>
      <c r="M53" s="265" t="s">
        <v>1705</v>
      </c>
      <c r="N53" s="240" t="s">
        <v>1705</v>
      </c>
      <c r="O53" s="269" t="e">
        <v>#VALUE!</v>
      </c>
      <c r="P53" s="247" t="e">
        <v>#VALUE!</v>
      </c>
    </row>
    <row r="54" spans="1:16" ht="36" hidden="1" customHeight="1">
      <c r="A54" s="237">
        <v>48</v>
      </c>
      <c r="B54" s="238"/>
      <c r="C54" s="269" t="e">
        <v>#VALUE!</v>
      </c>
      <c r="D54" s="269" t="e">
        <v>#VALUE!</v>
      </c>
      <c r="E54" s="239" t="s">
        <v>1705</v>
      </c>
      <c r="F54" s="240" t="s">
        <v>1705</v>
      </c>
      <c r="G54" s="241" t="s">
        <v>1705</v>
      </c>
      <c r="H54" s="242" t="s">
        <v>1705</v>
      </c>
      <c r="I54" s="243" t="s">
        <v>1705</v>
      </c>
      <c r="J54" s="244" t="s">
        <v>1705</v>
      </c>
      <c r="K54" s="245" t="s">
        <v>1705</v>
      </c>
      <c r="L54" s="242" t="s">
        <v>1705</v>
      </c>
      <c r="M54" s="265" t="s">
        <v>1705</v>
      </c>
      <c r="N54" s="240" t="s">
        <v>1705</v>
      </c>
      <c r="O54" s="269" t="e">
        <v>#VALUE!</v>
      </c>
      <c r="P54" s="247" t="e">
        <v>#VALUE!</v>
      </c>
    </row>
    <row r="55" spans="1:16" ht="36" hidden="1" customHeight="1">
      <c r="A55" s="237">
        <v>49</v>
      </c>
      <c r="B55" s="238"/>
      <c r="C55" s="269" t="e">
        <v>#VALUE!</v>
      </c>
      <c r="D55" s="269" t="e">
        <v>#VALUE!</v>
      </c>
      <c r="E55" s="239" t="s">
        <v>1705</v>
      </c>
      <c r="F55" s="240" t="s">
        <v>1705</v>
      </c>
      <c r="G55" s="241" t="s">
        <v>1705</v>
      </c>
      <c r="H55" s="242" t="s">
        <v>1705</v>
      </c>
      <c r="I55" s="243" t="s">
        <v>1705</v>
      </c>
      <c r="J55" s="244" t="s">
        <v>1705</v>
      </c>
      <c r="K55" s="245" t="s">
        <v>1705</v>
      </c>
      <c r="L55" s="242" t="s">
        <v>1705</v>
      </c>
      <c r="M55" s="265" t="s">
        <v>1705</v>
      </c>
      <c r="N55" s="240" t="s">
        <v>1705</v>
      </c>
      <c r="O55" s="269" t="e">
        <v>#VALUE!</v>
      </c>
      <c r="P55" s="247" t="e">
        <v>#VALUE!</v>
      </c>
    </row>
    <row r="56" spans="1:16" ht="36" hidden="1" customHeight="1">
      <c r="A56" s="237">
        <v>50</v>
      </c>
      <c r="B56" s="238"/>
      <c r="C56" s="269" t="e">
        <v>#VALUE!</v>
      </c>
      <c r="D56" s="269" t="e">
        <v>#VALUE!</v>
      </c>
      <c r="E56" s="239" t="s">
        <v>1705</v>
      </c>
      <c r="F56" s="240" t="s">
        <v>1705</v>
      </c>
      <c r="G56" s="241" t="s">
        <v>1705</v>
      </c>
      <c r="H56" s="242" t="s">
        <v>1705</v>
      </c>
      <c r="I56" s="243" t="s">
        <v>1705</v>
      </c>
      <c r="J56" s="244" t="s">
        <v>1705</v>
      </c>
      <c r="K56" s="245" t="s">
        <v>1705</v>
      </c>
      <c r="L56" s="242" t="s">
        <v>1705</v>
      </c>
      <c r="M56" s="265" t="s">
        <v>1705</v>
      </c>
      <c r="N56" s="240" t="s">
        <v>1705</v>
      </c>
      <c r="O56" s="269" t="e">
        <v>#VALUE!</v>
      </c>
      <c r="P56" s="247" t="e">
        <v>#VALUE!</v>
      </c>
    </row>
    <row r="57" spans="1:16" ht="36" hidden="1" customHeight="1">
      <c r="A57" s="237">
        <v>51</v>
      </c>
      <c r="B57" s="238"/>
      <c r="C57" s="269" t="e">
        <v>#VALUE!</v>
      </c>
      <c r="D57" s="269" t="e">
        <v>#VALUE!</v>
      </c>
      <c r="E57" s="239" t="s">
        <v>1705</v>
      </c>
      <c r="F57" s="240" t="s">
        <v>1705</v>
      </c>
      <c r="G57" s="241" t="s">
        <v>1705</v>
      </c>
      <c r="H57" s="242" t="s">
        <v>1705</v>
      </c>
      <c r="I57" s="243" t="s">
        <v>1705</v>
      </c>
      <c r="J57" s="244" t="s">
        <v>1705</v>
      </c>
      <c r="K57" s="245" t="s">
        <v>1705</v>
      </c>
      <c r="L57" s="242" t="s">
        <v>1705</v>
      </c>
      <c r="M57" s="265" t="s">
        <v>1705</v>
      </c>
      <c r="N57" s="240" t="s">
        <v>1705</v>
      </c>
      <c r="O57" s="269" t="e">
        <v>#VALUE!</v>
      </c>
      <c r="P57" s="247" t="e">
        <v>#VALUE!</v>
      </c>
    </row>
    <row r="58" spans="1:16" ht="36" hidden="1" customHeight="1">
      <c r="A58" s="237">
        <v>52</v>
      </c>
      <c r="B58" s="238"/>
      <c r="C58" s="269" t="e">
        <v>#VALUE!</v>
      </c>
      <c r="D58" s="269" t="e">
        <v>#VALUE!</v>
      </c>
      <c r="E58" s="239" t="s">
        <v>1705</v>
      </c>
      <c r="F58" s="240" t="s">
        <v>1705</v>
      </c>
      <c r="G58" s="241" t="s">
        <v>1705</v>
      </c>
      <c r="H58" s="242" t="s">
        <v>1705</v>
      </c>
      <c r="I58" s="243" t="s">
        <v>1705</v>
      </c>
      <c r="J58" s="244" t="s">
        <v>1705</v>
      </c>
      <c r="K58" s="245" t="s">
        <v>1705</v>
      </c>
      <c r="L58" s="242" t="s">
        <v>1705</v>
      </c>
      <c r="M58" s="265" t="s">
        <v>1705</v>
      </c>
      <c r="N58" s="240" t="s">
        <v>1705</v>
      </c>
      <c r="O58" s="269" t="e">
        <v>#VALUE!</v>
      </c>
      <c r="P58" s="247" t="e">
        <v>#VALUE!</v>
      </c>
    </row>
    <row r="59" spans="1:16" ht="36" hidden="1" customHeight="1">
      <c r="A59" s="237">
        <v>53</v>
      </c>
      <c r="B59" s="238"/>
      <c r="C59" s="269" t="e">
        <v>#VALUE!</v>
      </c>
      <c r="D59" s="269" t="e">
        <v>#VALUE!</v>
      </c>
      <c r="E59" s="239" t="s">
        <v>1705</v>
      </c>
      <c r="F59" s="240" t="s">
        <v>1705</v>
      </c>
      <c r="G59" s="241" t="s">
        <v>1705</v>
      </c>
      <c r="H59" s="242" t="s">
        <v>1705</v>
      </c>
      <c r="I59" s="243" t="s">
        <v>1705</v>
      </c>
      <c r="J59" s="244" t="s">
        <v>1705</v>
      </c>
      <c r="K59" s="245" t="s">
        <v>1705</v>
      </c>
      <c r="L59" s="242" t="s">
        <v>1705</v>
      </c>
      <c r="M59" s="265" t="s">
        <v>1705</v>
      </c>
      <c r="N59" s="240" t="s">
        <v>1705</v>
      </c>
      <c r="O59" s="269" t="e">
        <v>#VALUE!</v>
      </c>
      <c r="P59" s="247" t="e">
        <v>#VALUE!</v>
      </c>
    </row>
    <row r="60" spans="1:16" ht="36" hidden="1" customHeight="1">
      <c r="A60" s="237">
        <v>54</v>
      </c>
      <c r="B60" s="238"/>
      <c r="C60" s="269" t="e">
        <v>#VALUE!</v>
      </c>
      <c r="D60" s="269" t="e">
        <v>#VALUE!</v>
      </c>
      <c r="E60" s="239" t="s">
        <v>1705</v>
      </c>
      <c r="F60" s="240" t="s">
        <v>1705</v>
      </c>
      <c r="G60" s="241" t="s">
        <v>1705</v>
      </c>
      <c r="H60" s="242" t="s">
        <v>1705</v>
      </c>
      <c r="I60" s="243" t="s">
        <v>1705</v>
      </c>
      <c r="J60" s="244" t="s">
        <v>1705</v>
      </c>
      <c r="K60" s="245" t="s">
        <v>1705</v>
      </c>
      <c r="L60" s="242" t="s">
        <v>1705</v>
      </c>
      <c r="M60" s="265" t="s">
        <v>1705</v>
      </c>
      <c r="N60" s="240" t="s">
        <v>1705</v>
      </c>
      <c r="O60" s="269" t="e">
        <v>#VALUE!</v>
      </c>
      <c r="P60" s="247" t="e">
        <v>#VALUE!</v>
      </c>
    </row>
    <row r="61" spans="1:16" ht="36" hidden="1" customHeight="1">
      <c r="A61" s="237">
        <v>55</v>
      </c>
      <c r="B61" s="238"/>
      <c r="C61" s="269" t="e">
        <v>#VALUE!</v>
      </c>
      <c r="D61" s="269" t="e">
        <v>#VALUE!</v>
      </c>
      <c r="E61" s="239" t="s">
        <v>1705</v>
      </c>
      <c r="F61" s="240" t="s">
        <v>1705</v>
      </c>
      <c r="G61" s="241" t="s">
        <v>1705</v>
      </c>
      <c r="H61" s="242" t="s">
        <v>1705</v>
      </c>
      <c r="I61" s="243" t="s">
        <v>1705</v>
      </c>
      <c r="J61" s="244" t="s">
        <v>1705</v>
      </c>
      <c r="K61" s="245" t="s">
        <v>1705</v>
      </c>
      <c r="L61" s="242" t="s">
        <v>1705</v>
      </c>
      <c r="M61" s="265" t="s">
        <v>1705</v>
      </c>
      <c r="N61" s="240" t="s">
        <v>1705</v>
      </c>
      <c r="O61" s="269" t="e">
        <v>#VALUE!</v>
      </c>
      <c r="P61" s="247" t="e">
        <v>#VALUE!</v>
      </c>
    </row>
  </sheetData>
  <mergeCells count="15">
    <mergeCell ref="G5:H5"/>
    <mergeCell ref="I5:J5"/>
    <mergeCell ref="K5:L5"/>
    <mergeCell ref="M5:N5"/>
    <mergeCell ref="O5:O6"/>
    <mergeCell ref="D5:D6"/>
    <mergeCell ref="C5:C6"/>
    <mergeCell ref="A1:P1"/>
    <mergeCell ref="A2:P2"/>
    <mergeCell ref="A3:P3"/>
    <mergeCell ref="A4:P4"/>
    <mergeCell ref="A5:A6"/>
    <mergeCell ref="B5:B6"/>
    <mergeCell ref="P5:P6"/>
    <mergeCell ref="E5:F5"/>
  </mergeCells>
  <printOptions horizontalCentered="1" verticalCentered="1"/>
  <pageMargins left="7.874015748031496E-2" right="7.874015748031496E-2" top="7.874015748031496E-2" bottom="7.874015748031496E-2" header="0.74803149606299213" footer="0.39370078740157483"/>
  <pageSetup paperSize="9" scale="36" orientation="portrait" r:id="rId1"/>
  <drawing r:id="rId2"/>
</worksheet>
</file>

<file path=xl/worksheets/sheet67.xml><?xml version="1.0" encoding="utf-8"?>
<worksheet xmlns="http://schemas.openxmlformats.org/spreadsheetml/2006/main" xmlns:r="http://schemas.openxmlformats.org/officeDocument/2006/relationships">
  <sheetPr>
    <tabColor rgb="FFFF0000"/>
  </sheetPr>
  <dimension ref="A1:AR61"/>
  <sheetViews>
    <sheetView view="pageBreakPreview" zoomScale="40" zoomScaleNormal="100" zoomScaleSheetLayoutView="40" workbookViewId="0">
      <selection activeCell="U16" sqref="U16"/>
    </sheetView>
  </sheetViews>
  <sheetFormatPr defaultRowHeight="12.75"/>
  <cols>
    <col min="2" max="2" width="58.7109375" customWidth="1"/>
    <col min="3" max="4" width="13.42578125" customWidth="1"/>
    <col min="5" max="5" width="14.85546875" bestFit="1" customWidth="1"/>
    <col min="6" max="6" width="13.42578125" customWidth="1"/>
    <col min="7" max="7" width="17.28515625" bestFit="1" customWidth="1"/>
    <col min="8" max="14" width="13.42578125" customWidth="1"/>
    <col min="15" max="15" width="15.7109375" customWidth="1"/>
    <col min="16" max="17" width="12.5703125" customWidth="1"/>
    <col min="18" max="18" width="14.85546875" bestFit="1" customWidth="1"/>
    <col min="19" max="19" width="12.5703125" customWidth="1"/>
    <col min="20" max="20" width="14.85546875" bestFit="1" customWidth="1"/>
    <col min="21" max="21" width="10.28515625" customWidth="1"/>
    <col min="22" max="22" width="17.28515625" bestFit="1" customWidth="1"/>
    <col min="23" max="24" width="10.28515625" customWidth="1"/>
    <col min="25" max="25" width="10.85546875" customWidth="1"/>
    <col min="26" max="27" width="10.28515625" customWidth="1"/>
    <col min="28" max="28" width="11.5703125" bestFit="1" customWidth="1"/>
    <col min="29" max="29" width="10.28515625" customWidth="1"/>
    <col min="30" max="30" width="14.85546875" bestFit="1" customWidth="1"/>
    <col min="31" max="31" width="10.28515625" customWidth="1"/>
    <col min="32" max="32" width="16.42578125" customWidth="1"/>
    <col min="33" max="34" width="11.28515625" customWidth="1"/>
    <col min="35" max="35" width="14.85546875" bestFit="1" customWidth="1"/>
    <col min="36" max="40" width="11.28515625" customWidth="1"/>
    <col min="41" max="41" width="14.85546875" bestFit="1" customWidth="1"/>
    <col min="42" max="42" width="11.28515625" customWidth="1"/>
    <col min="43" max="43" width="16.42578125" customWidth="1"/>
    <col min="44" max="44" width="23" customWidth="1"/>
  </cols>
  <sheetData>
    <row r="1" spans="1:44" ht="45">
      <c r="A1" s="631" t="str">
        <f>('YARIŞMA BİLGİLERİ'!A2)</f>
        <v>Türkiye Üniversite Sporları Federasyonu
Ankara</v>
      </c>
      <c r="B1" s="631"/>
      <c r="C1" s="631"/>
      <c r="D1" s="631"/>
      <c r="E1" s="631"/>
      <c r="F1" s="631"/>
      <c r="G1" s="631"/>
      <c r="H1" s="631"/>
      <c r="I1" s="631"/>
      <c r="J1" s="631"/>
      <c r="K1" s="631"/>
      <c r="L1" s="631"/>
      <c r="M1" s="631"/>
      <c r="N1" s="631"/>
      <c r="O1" s="631"/>
      <c r="P1" s="631"/>
      <c r="Q1" s="631"/>
      <c r="R1" s="631"/>
      <c r="S1" s="631"/>
      <c r="T1" s="631"/>
      <c r="U1" s="631"/>
      <c r="V1" s="631"/>
      <c r="W1" s="631"/>
      <c r="X1" s="631"/>
      <c r="Y1" s="631"/>
      <c r="Z1" s="631"/>
      <c r="AA1" s="631"/>
      <c r="AB1" s="631"/>
      <c r="AC1" s="631"/>
      <c r="AD1" s="631"/>
      <c r="AE1" s="631"/>
      <c r="AF1" s="631"/>
      <c r="AG1" s="631"/>
      <c r="AH1" s="631"/>
      <c r="AI1" s="631"/>
      <c r="AJ1" s="631"/>
      <c r="AK1" s="631"/>
      <c r="AL1" s="631"/>
      <c r="AM1" s="631"/>
      <c r="AN1" s="631"/>
      <c r="AO1" s="631"/>
      <c r="AP1" s="631"/>
      <c r="AQ1" s="631"/>
      <c r="AR1" s="631"/>
    </row>
    <row r="2" spans="1:44" ht="45">
      <c r="A2" s="632" t="str">
        <f>'YARIŞMA BİLGİLERİ'!F19</f>
        <v>Türkiye Üniversiteler Atletizm Şampiyonası</v>
      </c>
      <c r="B2" s="632"/>
      <c r="C2" s="632"/>
      <c r="D2" s="632"/>
      <c r="E2" s="632"/>
      <c r="F2" s="632"/>
      <c r="G2" s="632"/>
      <c r="H2" s="632"/>
      <c r="I2" s="632"/>
      <c r="J2" s="632"/>
      <c r="K2" s="632"/>
      <c r="L2" s="632"/>
      <c r="M2" s="632"/>
      <c r="N2" s="632"/>
      <c r="O2" s="632"/>
      <c r="P2" s="632"/>
      <c r="Q2" s="632"/>
      <c r="R2" s="632"/>
      <c r="S2" s="632"/>
      <c r="T2" s="632"/>
      <c r="U2" s="632"/>
      <c r="V2" s="632"/>
      <c r="W2" s="632"/>
      <c r="X2" s="632"/>
      <c r="Y2" s="632"/>
      <c r="Z2" s="632"/>
      <c r="AA2" s="632"/>
      <c r="AB2" s="632"/>
      <c r="AC2" s="632"/>
      <c r="AD2" s="632"/>
      <c r="AE2" s="632"/>
      <c r="AF2" s="632"/>
      <c r="AG2" s="632"/>
      <c r="AH2" s="632"/>
      <c r="AI2" s="632"/>
      <c r="AJ2" s="632"/>
      <c r="AK2" s="632"/>
      <c r="AL2" s="632"/>
      <c r="AM2" s="632"/>
      <c r="AN2" s="632"/>
      <c r="AO2" s="632"/>
      <c r="AP2" s="632"/>
      <c r="AQ2" s="632"/>
      <c r="AR2" s="632"/>
    </row>
    <row r="3" spans="1:44" ht="59.25">
      <c r="A3" s="633" t="s">
        <v>1207</v>
      </c>
      <c r="B3" s="633"/>
      <c r="C3" s="633"/>
      <c r="D3" s="633"/>
      <c r="E3" s="633"/>
      <c r="F3" s="633"/>
      <c r="G3" s="633"/>
      <c r="H3" s="633"/>
      <c r="I3" s="633"/>
      <c r="J3" s="633"/>
      <c r="K3" s="633"/>
      <c r="L3" s="633"/>
      <c r="M3" s="633"/>
      <c r="N3" s="633"/>
      <c r="O3" s="633"/>
      <c r="P3" s="633"/>
      <c r="Q3" s="633"/>
      <c r="R3" s="633"/>
      <c r="S3" s="633"/>
      <c r="T3" s="633"/>
      <c r="U3" s="633"/>
      <c r="V3" s="633"/>
      <c r="W3" s="633"/>
      <c r="X3" s="633"/>
      <c r="Y3" s="633"/>
      <c r="Z3" s="633"/>
      <c r="AA3" s="633"/>
      <c r="AB3" s="633"/>
      <c r="AC3" s="633"/>
      <c r="AD3" s="633"/>
      <c r="AE3" s="633"/>
      <c r="AF3" s="633"/>
      <c r="AG3" s="633"/>
      <c r="AH3" s="633"/>
      <c r="AI3" s="633"/>
      <c r="AJ3" s="633"/>
      <c r="AK3" s="633"/>
      <c r="AL3" s="633"/>
      <c r="AM3" s="633"/>
      <c r="AN3" s="633"/>
      <c r="AO3" s="633"/>
      <c r="AP3" s="633"/>
      <c r="AQ3" s="633"/>
      <c r="AR3" s="633"/>
    </row>
    <row r="4" spans="1:44" ht="59.25">
      <c r="A4" s="633" t="str">
        <f>'YARIŞMA BİLGİLERİ'!F21</f>
        <v>Erkekler</v>
      </c>
      <c r="B4" s="633"/>
      <c r="C4" s="633"/>
      <c r="D4" s="633"/>
      <c r="E4" s="633"/>
      <c r="F4" s="633"/>
      <c r="G4" s="633"/>
      <c r="H4" s="633"/>
      <c r="I4" s="633"/>
      <c r="J4" s="633"/>
      <c r="K4" s="633"/>
      <c r="L4" s="633"/>
      <c r="M4" s="633"/>
      <c r="N4" s="633"/>
      <c r="O4" s="633"/>
      <c r="P4" s="633"/>
      <c r="Q4" s="633"/>
      <c r="R4" s="633"/>
      <c r="S4" s="633"/>
      <c r="T4" s="633"/>
      <c r="U4" s="633"/>
      <c r="V4" s="633"/>
      <c r="W4" s="633"/>
      <c r="X4" s="633"/>
      <c r="Y4" s="633"/>
      <c r="Z4" s="633"/>
      <c r="AA4" s="633"/>
      <c r="AB4" s="633"/>
      <c r="AC4" s="633"/>
      <c r="AD4" s="633"/>
      <c r="AE4" s="633"/>
      <c r="AF4" s="633"/>
      <c r="AG4" s="633"/>
      <c r="AH4" s="633"/>
      <c r="AI4" s="633"/>
      <c r="AJ4" s="633"/>
      <c r="AK4" s="633"/>
      <c r="AL4" s="633"/>
      <c r="AM4" s="633"/>
      <c r="AN4" s="633"/>
      <c r="AO4" s="633"/>
      <c r="AP4" s="633"/>
      <c r="AQ4" s="633"/>
      <c r="AR4" s="633"/>
    </row>
    <row r="5" spans="1:44" ht="63" customHeight="1">
      <c r="A5" s="634" t="s">
        <v>1206</v>
      </c>
      <c r="B5" s="636" t="s">
        <v>505</v>
      </c>
      <c r="C5" s="638" t="s">
        <v>196</v>
      </c>
      <c r="D5" s="638"/>
      <c r="E5" s="639" t="s">
        <v>317</v>
      </c>
      <c r="F5" s="640"/>
      <c r="G5" s="638" t="s">
        <v>473</v>
      </c>
      <c r="H5" s="638"/>
      <c r="I5" s="639" t="s">
        <v>312</v>
      </c>
      <c r="J5" s="640"/>
      <c r="K5" s="628" t="s">
        <v>712</v>
      </c>
      <c r="L5" s="629"/>
      <c r="M5" s="628" t="s">
        <v>285</v>
      </c>
      <c r="N5" s="629"/>
      <c r="O5" s="630" t="s">
        <v>200</v>
      </c>
      <c r="P5" s="639" t="s">
        <v>320</v>
      </c>
      <c r="Q5" s="640"/>
      <c r="R5" s="628" t="s">
        <v>471</v>
      </c>
      <c r="S5" s="629"/>
      <c r="T5" s="639" t="s">
        <v>198</v>
      </c>
      <c r="U5" s="640"/>
      <c r="V5" s="639" t="s">
        <v>723</v>
      </c>
      <c r="W5" s="640"/>
      <c r="X5" s="628" t="s">
        <v>197</v>
      </c>
      <c r="Y5" s="629"/>
      <c r="Z5" s="628" t="s">
        <v>199</v>
      </c>
      <c r="AA5" s="629"/>
      <c r="AB5" s="639" t="s">
        <v>311</v>
      </c>
      <c r="AC5" s="640"/>
      <c r="AD5" s="639" t="s">
        <v>469</v>
      </c>
      <c r="AE5" s="640"/>
      <c r="AF5" s="661" t="s">
        <v>201</v>
      </c>
      <c r="AG5" s="628" t="s">
        <v>721</v>
      </c>
      <c r="AH5" s="629"/>
      <c r="AI5" s="639" t="s">
        <v>284</v>
      </c>
      <c r="AJ5" s="640"/>
      <c r="AK5" s="639" t="s">
        <v>468</v>
      </c>
      <c r="AL5" s="640"/>
      <c r="AM5" s="628" t="s">
        <v>318</v>
      </c>
      <c r="AN5" s="629"/>
      <c r="AO5" s="639" t="s">
        <v>470</v>
      </c>
      <c r="AP5" s="640"/>
      <c r="AQ5" s="661" t="s">
        <v>724</v>
      </c>
      <c r="AR5" s="661" t="s">
        <v>1205</v>
      </c>
    </row>
    <row r="6" spans="1:44" ht="63" customHeight="1">
      <c r="A6" s="635"/>
      <c r="B6" s="637"/>
      <c r="C6" s="297" t="s">
        <v>26</v>
      </c>
      <c r="D6" s="297" t="s">
        <v>125</v>
      </c>
      <c r="E6" s="297" t="s">
        <v>26</v>
      </c>
      <c r="F6" s="297" t="s">
        <v>125</v>
      </c>
      <c r="G6" s="297" t="s">
        <v>26</v>
      </c>
      <c r="H6" s="297" t="s">
        <v>125</v>
      </c>
      <c r="I6" s="297" t="s">
        <v>26</v>
      </c>
      <c r="J6" s="297" t="s">
        <v>125</v>
      </c>
      <c r="K6" s="297" t="s">
        <v>26</v>
      </c>
      <c r="L6" s="297" t="s">
        <v>125</v>
      </c>
      <c r="M6" s="297" t="s">
        <v>26</v>
      </c>
      <c r="N6" s="297" t="s">
        <v>125</v>
      </c>
      <c r="O6" s="630" t="s">
        <v>26</v>
      </c>
      <c r="P6" s="297" t="s">
        <v>26</v>
      </c>
      <c r="Q6" s="297" t="s">
        <v>125</v>
      </c>
      <c r="R6" s="297" t="s">
        <v>26</v>
      </c>
      <c r="S6" s="297" t="s">
        <v>125</v>
      </c>
      <c r="T6" s="297" t="s">
        <v>26</v>
      </c>
      <c r="U6" s="297" t="s">
        <v>125</v>
      </c>
      <c r="V6" s="297" t="s">
        <v>26</v>
      </c>
      <c r="W6" s="297" t="s">
        <v>125</v>
      </c>
      <c r="X6" s="297" t="s">
        <v>26</v>
      </c>
      <c r="Y6" s="297" t="s">
        <v>125</v>
      </c>
      <c r="Z6" s="297" t="s">
        <v>26</v>
      </c>
      <c r="AA6" s="297" t="s">
        <v>125</v>
      </c>
      <c r="AB6" s="297" t="s">
        <v>26</v>
      </c>
      <c r="AC6" s="297" t="s">
        <v>125</v>
      </c>
      <c r="AD6" s="297" t="s">
        <v>26</v>
      </c>
      <c r="AE6" s="297" t="s">
        <v>125</v>
      </c>
      <c r="AF6" s="662"/>
      <c r="AG6" s="297" t="s">
        <v>26</v>
      </c>
      <c r="AH6" s="297" t="s">
        <v>125</v>
      </c>
      <c r="AI6" s="297" t="s">
        <v>26</v>
      </c>
      <c r="AJ6" s="297" t="s">
        <v>125</v>
      </c>
      <c r="AK6" s="297" t="s">
        <v>26</v>
      </c>
      <c r="AL6" s="297" t="s">
        <v>125</v>
      </c>
      <c r="AM6" s="297" t="s">
        <v>26</v>
      </c>
      <c r="AN6" s="297" t="s">
        <v>125</v>
      </c>
      <c r="AO6" s="297" t="s">
        <v>26</v>
      </c>
      <c r="AP6" s="297" t="s">
        <v>125</v>
      </c>
      <c r="AQ6" s="662"/>
      <c r="AR6" s="662"/>
    </row>
    <row r="7" spans="1:44" ht="36" customHeight="1">
      <c r="A7" s="237">
        <v>1</v>
      </c>
      <c r="B7" s="316" t="s">
        <v>1999</v>
      </c>
      <c r="C7" s="239">
        <f>IF(ISERROR(VLOOKUP(B7,'100m.'!$E$8:$F$1005,2,0)),"",(VLOOKUP(B7,'100m.'!$E$8:$H$1005,2,0)))</f>
        <v>1078</v>
      </c>
      <c r="D7" s="337">
        <f>IF(ISERROR(VLOOKUP(B7,'100m.'!$E$8:$G$1005,3,0)),"",(VLOOKUP(B7,'100m.'!$E$8:$G$1005,3,0)))</f>
        <v>25</v>
      </c>
      <c r="E7" s="241">
        <f>IF(ISERROR(VLOOKUP(B7,'400m.'!$E$8:$F$991,2,0)),"",(VLOOKUP(B7,'400m.'!$E$8:$H$991,2,0)))</f>
        <v>4772</v>
      </c>
      <c r="F7" s="242">
        <f>IF(ISERROR(VLOOKUP(B7,'400m.'!$E$8:$G$991,3,0)),"",(VLOOKUP(B7,'400m.'!$E$8:$G$991,3,0)))</f>
        <v>26</v>
      </c>
      <c r="G7" s="263">
        <f>IF(ISERROR(VLOOKUP(B7,'5000m.'!$E$8:$F$1001,2,0)),"",(VLOOKUP(B7,'5000m.'!$E$8:$H$1001,2,0)))</f>
        <v>151531</v>
      </c>
      <c r="H7" s="244">
        <f>IF(ISERROR(VLOOKUP(B7,'5000m.'!$E$8:$G$1001,3,0)),"",(VLOOKUP(B7,'5000m.'!$E$8:$G$1001,3,0)))</f>
        <v>23</v>
      </c>
      <c r="I7" s="245">
        <f>IF(ISERROR(VLOOKUP(B7,Cirit!$F$8:$N$994,9,0)),"",(VLOOKUP(B7,Cirit!$F$8:$N$994,9,0)))</f>
        <v>6388</v>
      </c>
      <c r="J7" s="242">
        <f>IF(ISERROR(VLOOKUP(B7,Cirit!$F$8:$O$994,10,0)),"",(VLOOKUP(B7,Cirit!$F$8:$O$994,10,0)))</f>
        <v>27</v>
      </c>
      <c r="K7" s="246">
        <f>IF(ISERROR(VLOOKUP(B7,Üçadım!$F$8:$N$995,9,0)),"",(VLOOKUP(B7,Üçadım!$F$8:$N$995,9,0)))</f>
        <v>1504</v>
      </c>
      <c r="L7" s="240">
        <f>IF(ISERROR(VLOOKUP(B7,Üçadım!$F$8:$O$995,10,0)),"",(VLOOKUP(B7,Üçadım!$F$8:$O$995,10,0)))</f>
        <v>26</v>
      </c>
      <c r="M7" s="245">
        <f>IF(ISERROR(VLOOKUP(B7,Gülle!$F$8:$N$995,9,0)),"",(VLOOKUP(B7,Gülle!$F$8:$N$995,9,0)))</f>
        <v>1476</v>
      </c>
      <c r="N7" s="242">
        <f>IF(ISERROR(VLOOKUP(B7,Gülle!$F$8:$O$995,10,0)),"",(VLOOKUP(B7,Gülle!$F$8:$O$995,10,0)))</f>
        <v>27</v>
      </c>
      <c r="O7" s="269">
        <f t="shared" ref="O7:O52" si="0">D7+F7+H7+J7+L7+N7</f>
        <v>154</v>
      </c>
      <c r="P7" s="239">
        <f>IF(ISERROR(VLOOKUP(B7,'200m.'!$E$8:$F$1000,2,0)),"",(VLOOKUP(B7,'200m.'!$E$8:$H$1000,2,0)))</f>
        <v>2257</v>
      </c>
      <c r="Q7" s="240">
        <f>IF(ISERROR(VLOOKUP(B7,'200m.'!$E$8:$G$1000,3,0)),"",(VLOOKUP(B7,'200m.'!$E$8:$G$1000,3,0)))</f>
        <v>24</v>
      </c>
      <c r="R7" s="241">
        <f>IF(ISERROR(VLOOKUP(B7,'400m.Eng.'!$E$8:$F$1000,2,0)),"",(VLOOKUP(B7,'400m.Eng.'!$E$8:$H$1000,2,0)))</f>
        <v>5753</v>
      </c>
      <c r="S7" s="242">
        <f>IF(ISERROR(VLOOKUP(B7,'400m.Eng.'!$E$8:$G$1000,3,0)),"",(VLOOKUP(B7,'400m.Eng.'!$E$8:$G$1000,3,0)))</f>
        <v>22</v>
      </c>
      <c r="T7" s="265">
        <f>IF(ISERROR(VLOOKUP(B7,'800m.'!$E$8:$F$1001,2,0)),"",(VLOOKUP(B7,'800m.'!$E$8:$H$1001,2,0)))</f>
        <v>15694</v>
      </c>
      <c r="U7" s="244">
        <f>IF(ISERROR(VLOOKUP(B7,'800m.'!$E$8:$G$1001,3,0)),"",(VLOOKUP(B7,'800m.'!$E$8:$G$1001,3,0)))</f>
        <v>25</v>
      </c>
      <c r="V7" s="264">
        <f>IF(ISERROR(VLOOKUP(B7,'3000m.Eng.'!$E$8:$F$1000,2,0)),"",(VLOOKUP(B7,'3000m.Eng.'!$E$8:$H$1000,2,0)))</f>
        <v>100526</v>
      </c>
      <c r="W7" s="242">
        <f>IF(ISERROR(VLOOKUP(B7,'3000m.Eng.'!$E$8:$G$1000,3,0)),"",(VLOOKUP(B7,'3000m.Eng.'!$E$8:$G$1000,3,0)))</f>
        <v>19</v>
      </c>
      <c r="X7" s="246">
        <f>IF(ISERROR(VLOOKUP(B7,Yüksek!$F$8:$BO$951,62,0)),"",(VLOOKUP(B7,Yüksek!$F$8:$BO$951,62,0)))</f>
        <v>180</v>
      </c>
      <c r="Y7" s="240">
        <f>IF(ISERROR(VLOOKUP(B7,Yüksek!$F$8:$BP$951,63,0)),"",(VLOOKUP(B7,Yüksek!$F$8:$BP$951,63,0)))</f>
        <v>19.5</v>
      </c>
      <c r="Z7" s="245">
        <f>IF(ISERROR(VLOOKUP(B7,Uzun!$F$8:$N$997,9,0)),"",(VLOOKUP(B7,Uzun!$F$8:$N$997,9,0)))</f>
        <v>726</v>
      </c>
      <c r="AA7" s="242">
        <f>IF(ISERROR(VLOOKUP(B7,Uzun!$F$8:$O$997,10,0)),"",(VLOOKUP(B7,Uzun!$F$8:$O$997,10,0)))</f>
        <v>27</v>
      </c>
      <c r="AB7" s="243">
        <f>IF(ISERROR(VLOOKUP(B7,Disk!$F$8:$N$998,9,0)),"",(VLOOKUP(B7,Disk!$F$8:$N$998,9,0)))</f>
        <v>5324</v>
      </c>
      <c r="AC7" s="244">
        <f>IF(ISERROR(VLOOKUP(B7,Disk!$F$8:$O$998,10,0)),"",(VLOOKUP(B7,Disk!$F$8:$O$998,10,0)))</f>
        <v>27</v>
      </c>
      <c r="AD7" s="241">
        <f>IF(ISERROR(VLOOKUP(B7,'4x100m.'!$E$8:$F$992,2,0)),"",(VLOOKUP(B7,'4x100m.'!$E$8:$H$992,2,0)))</f>
        <v>4202</v>
      </c>
      <c r="AE7" s="242">
        <f>IF(ISERROR(VLOOKUP(B7,'4x100m.'!$E$8:$G$992,3,0)),"",(VLOOKUP(B7,'4x100m.'!$E$8:$G$992,3,0)))</f>
        <v>27</v>
      </c>
      <c r="AF7" s="269">
        <f t="shared" ref="AF7:AF52" si="1">Q7+S7+U7+W7+Y7+AA7+AC7+AE7</f>
        <v>190.5</v>
      </c>
      <c r="AG7" s="239">
        <f>IF(ISERROR(VLOOKUP(B7,'110m.Eng.'!$E$8:$F$992,2,0)),"",(VLOOKUP(B7,'110m.Eng.'!$E$8:$H$992,2,0)))</f>
        <v>1447</v>
      </c>
      <c r="AH7" s="240">
        <f>IF(ISERROR(VLOOKUP(B7,'110m.Eng.'!$E$8:$G$992,3,0)),"",(VLOOKUP(B7,'110m.Eng.'!$E$8:$G$992,3,0)))</f>
        <v>27</v>
      </c>
      <c r="AI7" s="241">
        <f>IF(ISERROR(VLOOKUP(B7,'1500m.'!$E$8:$F$1001,2,0)),"",(VLOOKUP(B7,'1500m.'!$E$8:$H$1001,2,0)))</f>
        <v>35989</v>
      </c>
      <c r="AJ7" s="242">
        <f>IF(ISERROR(VLOOKUP(B7,'1500m.'!$E$8:$G$1001,3,0)),"",(VLOOKUP(B7,'1500m.'!$E$8:$G$1001,3,0)))</f>
        <v>24</v>
      </c>
      <c r="AK7" s="243">
        <f>IF(ISERROR(VLOOKUP(B7,Çekiç!$F$8:$N$996,9,0)),"",(VLOOKUP(B7,Çekiç!$F$8:$N$996,9,0)))</f>
        <v>2589</v>
      </c>
      <c r="AL7" s="244">
        <f>IF(ISERROR(VLOOKUP(B7,Çekiç!$F$8:$O$996,10,0)),"",(VLOOKUP(B7,Çekiç!$F$8:$O$996,10,0)))</f>
        <v>20</v>
      </c>
      <c r="AM7" s="245">
        <f>IF(ISERROR(VLOOKUP(B7,Sırık!$F$8:$BR$940,65,0)),"",(VLOOKUP(B7,Sırık!$F$8:$BR$940,65,0)))</f>
        <v>430</v>
      </c>
      <c r="AN7" s="242">
        <f>IF(ISERROR(VLOOKUP(B7,Sırık!$F$8:$BS$940,66,0)),"",(VLOOKUP(B7,Sırık!$F$8:$BS$940,66,0)))</f>
        <v>26</v>
      </c>
      <c r="AO7" s="265">
        <f>IF(ISERROR(VLOOKUP(B7,'4x400m.'!$E$8:$F$1000,2,0)),"",(VLOOKUP(B7,'4x400m.'!$E$8:$H$1000,2,0)))</f>
        <v>33360</v>
      </c>
      <c r="AP7" s="240">
        <f>IF(ISERROR(VLOOKUP(B7,'4x400m.'!$E$8:$G$1000,3,0)),"",(VLOOKUP(B7,'4x400m.'!$E$8:$G$1000,3,0)))</f>
        <v>24</v>
      </c>
      <c r="AQ7" s="269">
        <f t="shared" ref="AQ7:AQ52" si="2">AP7+AN7+AL7+AJ7+AH7</f>
        <v>121</v>
      </c>
      <c r="AR7" s="247">
        <f t="shared" ref="AR7:AR52" si="3">O7+AF7+AQ7</f>
        <v>465.5</v>
      </c>
    </row>
    <row r="8" spans="1:44" ht="36" customHeight="1">
      <c r="A8" s="237">
        <v>2</v>
      </c>
      <c r="B8" s="316" t="s">
        <v>1719</v>
      </c>
      <c r="C8" s="239">
        <f>IF(ISERROR(VLOOKUP(B8,'100m.'!$E$8:$F$1005,2,0)),"",(VLOOKUP(B8,'100m.'!$E$8:$H$1005,2,0)))</f>
        <v>1171</v>
      </c>
      <c r="D8" s="337">
        <f>IF(ISERROR(VLOOKUP(B8,'100m.'!$E$8:$G$1005,3,0)),"",(VLOOKUP(B8,'100m.'!$E$8:$G$1005,3,0)))</f>
        <v>10</v>
      </c>
      <c r="E8" s="241">
        <f>IF(ISERROR(VLOOKUP(B8,'400m.'!$E$8:$F$991,2,0)),"",(VLOOKUP(B8,'400m.'!$E$8:$H$991,2,0)))</f>
        <v>4884</v>
      </c>
      <c r="F8" s="242">
        <f>IF(ISERROR(VLOOKUP(B8,'400m.'!$E$8:$G$991,3,0)),"",(VLOOKUP(B8,'400m.'!$E$8:$G$991,3,0)))</f>
        <v>25</v>
      </c>
      <c r="G8" s="263">
        <f>IF(ISERROR(VLOOKUP(B8,'5000m.'!$E$8:$F$1001,2,0)),"",(VLOOKUP(B8,'5000m.'!$E$8:$H$1001,2,0)))</f>
        <v>171807</v>
      </c>
      <c r="H8" s="244">
        <f>IF(ISERROR(VLOOKUP(B8,'5000m.'!$E$8:$G$1001,3,0)),"",(VLOOKUP(B8,'5000m.'!$E$8:$G$1001,3,0)))</f>
        <v>17</v>
      </c>
      <c r="I8" s="245">
        <f>IF(ISERROR(VLOOKUP(B8,Cirit!$F$8:$N$994,9,0)),"",(VLOOKUP(B8,Cirit!$F$8:$N$994,9,0)))</f>
        <v>6299</v>
      </c>
      <c r="J8" s="242">
        <f>IF(ISERROR(VLOOKUP(B8,Cirit!$F$8:$O$994,10,0)),"",(VLOOKUP(B8,Cirit!$F$8:$O$994,10,0)))</f>
        <v>26</v>
      </c>
      <c r="K8" s="246">
        <f>IF(ISERROR(VLOOKUP(B8,Üçadım!$F$8:$N$995,9,0)),"",(VLOOKUP(B8,Üçadım!$F$8:$N$995,9,0)))</f>
        <v>1467</v>
      </c>
      <c r="L8" s="240">
        <f>IF(ISERROR(VLOOKUP(B8,Üçadım!$F$8:$O$995,10,0)),"",(VLOOKUP(B8,Üçadım!$F$8:$O$995,10,0)))</f>
        <v>24</v>
      </c>
      <c r="M8" s="245">
        <f>IF(ISERROR(VLOOKUP(B8,Gülle!$F$8:$N$995,9,0)),"",(VLOOKUP(B8,Gülle!$F$8:$N$995,9,0)))</f>
        <v>991</v>
      </c>
      <c r="N8" s="242">
        <f>IF(ISERROR(VLOOKUP(B8,Gülle!$F$8:$O$995,10,0)),"",(VLOOKUP(B8,Gülle!$F$8:$O$995,10,0)))</f>
        <v>16</v>
      </c>
      <c r="O8" s="269">
        <f t="shared" si="0"/>
        <v>118</v>
      </c>
      <c r="P8" s="239">
        <f>IF(ISERROR(VLOOKUP(B8,'200m.'!$E$8:$F$1000,2,0)),"",(VLOOKUP(B8,'200m.'!$E$8:$H$1000,2,0)))</f>
        <v>2235</v>
      </c>
      <c r="Q8" s="240">
        <f>IF(ISERROR(VLOOKUP(B8,'200m.'!$E$8:$G$1000,3,0)),"",(VLOOKUP(B8,'200m.'!$E$8:$G$1000,3,0)))</f>
        <v>26</v>
      </c>
      <c r="R8" s="241">
        <f>IF(ISERROR(VLOOKUP(B8,'400m.Eng.'!$E$8:$F$1000,2,0)),"",(VLOOKUP(B8,'400m.Eng.'!$E$8:$H$1000,2,0)))</f>
        <v>5767</v>
      </c>
      <c r="S8" s="242">
        <f>IF(ISERROR(VLOOKUP(B8,'400m.Eng.'!$E$8:$G$1000,3,0)),"",(VLOOKUP(B8,'400m.Eng.'!$E$8:$G$1000,3,0)))</f>
        <v>21</v>
      </c>
      <c r="T8" s="265">
        <f>IF(ISERROR(VLOOKUP(B8,'800m.'!$E$8:$F$1001,2,0)),"",(VLOOKUP(B8,'800m.'!$E$8:$H$1001,2,0)))</f>
        <v>15932</v>
      </c>
      <c r="U8" s="244">
        <f>IF(ISERROR(VLOOKUP(B8,'800m.'!$E$8:$G$1001,3,0)),"",(VLOOKUP(B8,'800m.'!$E$8:$G$1001,3,0)))</f>
        <v>23</v>
      </c>
      <c r="V8" s="264">
        <f>IF(ISERROR(VLOOKUP(B8,'3000m.Eng.'!$E$8:$F$1000,2,0)),"",(VLOOKUP(B8,'3000m.Eng.'!$E$8:$H$1000,2,0)))</f>
        <v>93756</v>
      </c>
      <c r="W8" s="242">
        <f>IF(ISERROR(VLOOKUP(B8,'3000m.Eng.'!$E$8:$G$1000,3,0)),"",(VLOOKUP(B8,'3000m.Eng.'!$E$8:$G$1000,3,0)))</f>
        <v>24</v>
      </c>
      <c r="X8" s="246">
        <f>IF(ISERROR(VLOOKUP(B8,Yüksek!$F$8:$BO$951,62,0)),"",(VLOOKUP(B8,Yüksek!$F$8:$BO$951,62,0)))</f>
        <v>200</v>
      </c>
      <c r="Y8" s="240">
        <f>IF(ISERROR(VLOOKUP(B8,Yüksek!$F$8:$BP$951,63,0)),"",(VLOOKUP(B8,Yüksek!$F$8:$BP$951,63,0)))</f>
        <v>27</v>
      </c>
      <c r="Z8" s="245">
        <f>IF(ISERROR(VLOOKUP(B8,Uzun!$F$8:$N$997,9,0)),"",(VLOOKUP(B8,Uzun!$F$8:$N$997,9,0)))</f>
        <v>724</v>
      </c>
      <c r="AA8" s="242">
        <f>IF(ISERROR(VLOOKUP(B8,Uzun!$F$8:$O$997,10,0)),"",(VLOOKUP(B8,Uzun!$F$8:$O$997,10,0)))</f>
        <v>26</v>
      </c>
      <c r="AB8" s="243">
        <f>IF(ISERROR(VLOOKUP(B8,Disk!$F$8:$N$998,9,0)),"",(VLOOKUP(B8,Disk!$F$8:$N$998,9,0)))</f>
        <v>2991</v>
      </c>
      <c r="AC8" s="244">
        <f>IF(ISERROR(VLOOKUP(B8,Disk!$F$8:$O$998,10,0)),"",(VLOOKUP(B8,Disk!$F$8:$O$998,10,0)))</f>
        <v>12</v>
      </c>
      <c r="AD8" s="241">
        <f>IF(ISERROR(VLOOKUP(B8,'4x100m.'!$E$8:$F$992,2,0)),"",(VLOOKUP(B8,'4x100m.'!$E$8:$H$992,2,0)))</f>
        <v>4437</v>
      </c>
      <c r="AE8" s="242">
        <f>IF(ISERROR(VLOOKUP(B8,'4x100m.'!$E$8:$G$992,3,0)),"",(VLOOKUP(B8,'4x100m.'!$E$8:$G$992,3,0)))</f>
        <v>24</v>
      </c>
      <c r="AF8" s="269">
        <f t="shared" si="1"/>
        <v>183</v>
      </c>
      <c r="AG8" s="239">
        <f>IF(ISERROR(VLOOKUP(B8,'110m.Eng.'!$E$8:$F$992,2,0)),"",(VLOOKUP(B8,'110m.Eng.'!$E$8:$H$992,2,0)))</f>
        <v>1734</v>
      </c>
      <c r="AH8" s="240">
        <f>IF(ISERROR(VLOOKUP(B8,'110m.Eng.'!$E$8:$G$992,3,0)),"",(VLOOKUP(B8,'110m.Eng.'!$E$8:$G$992,3,0)))</f>
        <v>23</v>
      </c>
      <c r="AI8" s="241">
        <f>IF(ISERROR(VLOOKUP(B8,'1500m.'!$E$8:$F$1001,2,0)),"",(VLOOKUP(B8,'1500m.'!$E$8:$H$1001,2,0)))</f>
        <v>40446</v>
      </c>
      <c r="AJ8" s="242">
        <f>IF(ISERROR(VLOOKUP(B8,'1500m.'!$E$8:$G$1001,3,0)),"",(VLOOKUP(B8,'1500m.'!$E$8:$G$1001,3,0)))</f>
        <v>22</v>
      </c>
      <c r="AK8" s="243">
        <f>IF(ISERROR(VLOOKUP(B8,Çekiç!$F$8:$N$996,9,0)),"",(VLOOKUP(B8,Çekiç!$F$8:$N$996,9,0)))</f>
        <v>6028</v>
      </c>
      <c r="AL8" s="244">
        <f>IF(ISERROR(VLOOKUP(B8,Çekiç!$F$8:$O$996,10,0)),"",(VLOOKUP(B8,Çekiç!$F$8:$O$996,10,0)))</f>
        <v>26</v>
      </c>
      <c r="AM8" s="245" t="str">
        <f>IF(ISERROR(VLOOKUP(B8,Sırık!$F$8:$BR$940,65,0)),"",(VLOOKUP(B8,Sırık!$F$8:$BR$940,65,0)))</f>
        <v>NM</v>
      </c>
      <c r="AN8" s="242">
        <f>IF(ISERROR(VLOOKUP(B8,Sırık!$F$8:$BS$940,66,0)),"",(VLOOKUP(B8,Sırık!$F$8:$BS$940,66,0)))</f>
        <v>0</v>
      </c>
      <c r="AO8" s="265">
        <f>IF(ISERROR(VLOOKUP(B8,'4x400m.'!$E$8:$F$1000,2,0)),"",(VLOOKUP(B8,'4x400m.'!$E$8:$H$1000,2,0)))</f>
        <v>32591</v>
      </c>
      <c r="AP8" s="240">
        <f>IF(ISERROR(VLOOKUP(B8,'4x400m.'!$E$8:$G$1000,3,0)),"",(VLOOKUP(B8,'4x400m.'!$E$8:$G$1000,3,0)))</f>
        <v>26</v>
      </c>
      <c r="AQ8" s="269">
        <f t="shared" si="2"/>
        <v>97</v>
      </c>
      <c r="AR8" s="247">
        <f t="shared" si="3"/>
        <v>398</v>
      </c>
    </row>
    <row r="9" spans="1:44" ht="36" customHeight="1">
      <c r="A9" s="237">
        <v>3</v>
      </c>
      <c r="B9" s="316" t="s">
        <v>1772</v>
      </c>
      <c r="C9" s="239">
        <f>IF(ISERROR(VLOOKUP(B9,'100m.'!$E$8:$F$1005,2,0)),"",(VLOOKUP(B9,'100m.'!$E$8:$H$1005,2,0)))</f>
        <v>1012</v>
      </c>
      <c r="D9" s="337">
        <f>IF(ISERROR(VLOOKUP(B9,'100m.'!$E$8:$G$1005,3,0)),"",(VLOOKUP(B9,'100m.'!$E$8:$G$1005,3,0)))</f>
        <v>27</v>
      </c>
      <c r="E9" s="241">
        <f>IF(ISERROR(VLOOKUP(B9,'400m.'!$E$8:$F$991,2,0)),"",(VLOOKUP(B9,'400m.'!$E$8:$H$991,2,0)))</f>
        <v>5216</v>
      </c>
      <c r="F9" s="242">
        <f>IF(ISERROR(VLOOKUP(B9,'400m.'!$E$8:$G$991,3,0)),"",(VLOOKUP(B9,'400m.'!$E$8:$G$991,3,0)))</f>
        <v>13</v>
      </c>
      <c r="G9" s="263">
        <f>IF(ISERROR(VLOOKUP(B9,'5000m.'!$E$8:$F$1001,2,0)),"",(VLOOKUP(B9,'5000m.'!$E$8:$H$1001,2,0)))</f>
        <v>155195</v>
      </c>
      <c r="H9" s="244">
        <f>IF(ISERROR(VLOOKUP(B9,'5000m.'!$E$8:$G$1001,3,0)),"",(VLOOKUP(B9,'5000m.'!$E$8:$G$1001,3,0)))</f>
        <v>20</v>
      </c>
      <c r="I9" s="245">
        <f>IF(ISERROR(VLOOKUP(B9,Cirit!$F$8:$N$994,9,0)),"",(VLOOKUP(B9,Cirit!$F$8:$N$994,9,0)))</f>
        <v>3837</v>
      </c>
      <c r="J9" s="242">
        <f>IF(ISERROR(VLOOKUP(B9,Cirit!$F$8:$O$994,10,0)),"",(VLOOKUP(B9,Cirit!$F$8:$O$994,10,0)))</f>
        <v>16</v>
      </c>
      <c r="K9" s="246">
        <f>IF(ISERROR(VLOOKUP(B9,Üçadım!$F$8:$N$995,9,0)),"",(VLOOKUP(B9,Üçadım!$F$8:$N$995,9,0)))</f>
        <v>1296</v>
      </c>
      <c r="L9" s="240">
        <f>IF(ISERROR(VLOOKUP(B9,Üçadım!$F$8:$O$995,10,0)),"",(VLOOKUP(B9,Üçadım!$F$8:$O$995,10,0)))</f>
        <v>19</v>
      </c>
      <c r="M9" s="245">
        <f>IF(ISERROR(VLOOKUP(B9,Gülle!$F$8:$N$995,9,0)),"",(VLOOKUP(B9,Gülle!$F$8:$N$995,9,0)))</f>
        <v>929</v>
      </c>
      <c r="N9" s="242">
        <f>IF(ISERROR(VLOOKUP(B9,Gülle!$F$8:$O$995,10,0)),"",(VLOOKUP(B9,Gülle!$F$8:$O$995,10,0)))</f>
        <v>11</v>
      </c>
      <c r="O9" s="269">
        <f t="shared" si="0"/>
        <v>106</v>
      </c>
      <c r="P9" s="239">
        <f>IF(ISERROR(VLOOKUP(B9,'200m.'!$E$8:$F$1000,2,0)),"",(VLOOKUP(B9,'200m.'!$E$8:$H$1000,2,0)))</f>
        <v>2371</v>
      </c>
      <c r="Q9" s="240">
        <f>IF(ISERROR(VLOOKUP(B9,'200m.'!$E$8:$G$1000,3,0)),"",(VLOOKUP(B9,'200m.'!$E$8:$G$1000,3,0)))</f>
        <v>17</v>
      </c>
      <c r="R9" s="241">
        <f>IF(ISERROR(VLOOKUP(B9,'400m.Eng.'!$E$8:$F$1000,2,0)),"",(VLOOKUP(B9,'400m.Eng.'!$E$8:$H$1000,2,0)))</f>
        <v>5921</v>
      </c>
      <c r="S9" s="242">
        <f>IF(ISERROR(VLOOKUP(B9,'400m.Eng.'!$E$8:$G$1000,3,0)),"",(VLOOKUP(B9,'400m.Eng.'!$E$8:$G$1000,3,0)))</f>
        <v>18</v>
      </c>
      <c r="T9" s="265">
        <f>IF(ISERROR(VLOOKUP(B9,'800m.'!$E$8:$F$1001,2,0)),"",(VLOOKUP(B9,'800m.'!$E$8:$H$1001,2,0)))</f>
        <v>20070</v>
      </c>
      <c r="U9" s="244">
        <f>IF(ISERROR(VLOOKUP(B9,'800m.'!$E$8:$G$1001,3,0)),"",(VLOOKUP(B9,'800m.'!$E$8:$G$1001,3,0)))</f>
        <v>22</v>
      </c>
      <c r="V9" s="264">
        <f>IF(ISERROR(VLOOKUP(B9,'3000m.Eng.'!$E$8:$F$1000,2,0)),"",(VLOOKUP(B9,'3000m.Eng.'!$E$8:$H$1000,2,0)))</f>
        <v>91113</v>
      </c>
      <c r="W9" s="242">
        <f>IF(ISERROR(VLOOKUP(B9,'3000m.Eng.'!$E$8:$G$1000,3,0)),"",(VLOOKUP(B9,'3000m.Eng.'!$E$8:$G$1000,3,0)))</f>
        <v>26</v>
      </c>
      <c r="X9" s="246">
        <f>IF(ISERROR(VLOOKUP(B9,Yüksek!$F$8:$BO$951,62,0)),"",(VLOOKUP(B9,Yüksek!$F$8:$BO$951,62,0)))</f>
        <v>191</v>
      </c>
      <c r="Y9" s="240">
        <f>IF(ISERROR(VLOOKUP(B9,Yüksek!$F$8:$BP$951,63,0)),"",(VLOOKUP(B9,Yüksek!$F$8:$BP$951,63,0)))</f>
        <v>24</v>
      </c>
      <c r="Z9" s="245">
        <f>IF(ISERROR(VLOOKUP(B9,Uzun!$F$8:$N$997,9,0)),"",(VLOOKUP(B9,Uzun!$F$8:$N$997,9,0)))</f>
        <v>667</v>
      </c>
      <c r="AA9" s="242">
        <f>IF(ISERROR(VLOOKUP(B9,Uzun!$F$8:$O$997,10,0)),"",(VLOOKUP(B9,Uzun!$F$8:$O$997,10,0)))</f>
        <v>23</v>
      </c>
      <c r="AB9" s="243">
        <f>IF(ISERROR(VLOOKUP(B9,Disk!$F$8:$N$998,9,0)),"",(VLOOKUP(B9,Disk!$F$8:$N$998,9,0)))</f>
        <v>2889</v>
      </c>
      <c r="AC9" s="244">
        <f>IF(ISERROR(VLOOKUP(B9,Disk!$F$8:$O$998,10,0)),"",(VLOOKUP(B9,Disk!$F$8:$O$998,10,0)))</f>
        <v>17</v>
      </c>
      <c r="AD9" s="241">
        <f>IF(ISERROR(VLOOKUP(B9,'4x100m.'!$E$8:$F$992,2,0)),"",(VLOOKUP(B9,'4x100m.'!$E$8:$H$992,2,0)))</f>
        <v>4319</v>
      </c>
      <c r="AE9" s="242">
        <f>IF(ISERROR(VLOOKUP(B9,'4x100m.'!$E$8:$G$992,3,0)),"",(VLOOKUP(B9,'4x100m.'!$E$8:$G$992,3,0)))</f>
        <v>25</v>
      </c>
      <c r="AF9" s="269">
        <f t="shared" si="1"/>
        <v>172</v>
      </c>
      <c r="AG9" s="239">
        <f>IF(ISERROR(VLOOKUP(B9,'110m.Eng.'!$E$8:$F$992,2,0)),"",(VLOOKUP(B9,'110m.Eng.'!$E$8:$H$992,2,0)))</f>
        <v>1848</v>
      </c>
      <c r="AH9" s="240">
        <f>IF(ISERROR(VLOOKUP(B9,'110m.Eng.'!$E$8:$G$992,3,0)),"",(VLOOKUP(B9,'110m.Eng.'!$E$8:$G$992,3,0)))</f>
        <v>21</v>
      </c>
      <c r="AI9" s="241">
        <f>IF(ISERROR(VLOOKUP(B9,'1500m.'!$E$8:$F$1001,2,0)),"",(VLOOKUP(B9,'1500m.'!$E$8:$H$1001,2,0)))</f>
        <v>40234</v>
      </c>
      <c r="AJ9" s="242">
        <f>IF(ISERROR(VLOOKUP(B9,'1500m.'!$E$8:$G$1001,3,0)),"",(VLOOKUP(B9,'1500m.'!$E$8:$G$1001,3,0)))</f>
        <v>23</v>
      </c>
      <c r="AK9" s="243">
        <f>IF(ISERROR(VLOOKUP(B9,Çekiç!$F$8:$N$996,9,0)),"",(VLOOKUP(B9,Çekiç!$F$8:$N$996,9,0)))</f>
        <v>1908</v>
      </c>
      <c r="AL9" s="244">
        <f>IF(ISERROR(VLOOKUP(B9,Çekiç!$F$8:$O$996,10,0)),"",(VLOOKUP(B9,Çekiç!$F$8:$O$996,10,0)))</f>
        <v>15</v>
      </c>
      <c r="AM9" s="245" t="str">
        <f>IF(ISERROR(VLOOKUP(B9,Sırık!$F$8:$BR$940,65,0)),"",(VLOOKUP(B9,Sırık!$F$8:$BR$940,65,0)))</f>
        <v>NM</v>
      </c>
      <c r="AN9" s="242">
        <f>IF(ISERROR(VLOOKUP(B9,Sırık!$F$8:$BS$940,66,0)),"",(VLOOKUP(B9,Sırık!$F$8:$BS$940,66,0)))</f>
        <v>0</v>
      </c>
      <c r="AO9" s="265">
        <f>IF(ISERROR(VLOOKUP(B9,'4x400m.'!$E$8:$F$1000,2,0)),"",(VLOOKUP(B9,'4x400m.'!$E$8:$H$1000,2,0)))</f>
        <v>34035</v>
      </c>
      <c r="AP9" s="240">
        <f>IF(ISERROR(VLOOKUP(B9,'4x400m.'!$E$8:$G$1000,3,0)),"",(VLOOKUP(B9,'4x400m.'!$E$8:$G$1000,3,0)))</f>
        <v>16</v>
      </c>
      <c r="AQ9" s="269">
        <f t="shared" si="2"/>
        <v>75</v>
      </c>
      <c r="AR9" s="247">
        <f t="shared" si="3"/>
        <v>353</v>
      </c>
    </row>
    <row r="10" spans="1:44" ht="36" customHeight="1">
      <c r="A10" s="237">
        <v>4</v>
      </c>
      <c r="B10" s="316" t="s">
        <v>1677</v>
      </c>
      <c r="C10" s="239">
        <f>IF(ISERROR(VLOOKUP(B10,'100m.'!$E$8:$F$1005,2,0)),"",(VLOOKUP(B10,'100m.'!$E$8:$H$1005,2,0)))</f>
        <v>1621</v>
      </c>
      <c r="D10" s="337">
        <f>IF(ISERROR(VLOOKUP(B10,'100m.'!$E$8:$G$1005,3,0)),"",(VLOOKUP(B10,'100m.'!$E$8:$G$1005,3,0)))</f>
        <v>17</v>
      </c>
      <c r="E10" s="241">
        <f>IF(ISERROR(VLOOKUP(B10,'400m.'!$E$8:$F$991,2,0)),"",(VLOOKUP(B10,'400m.'!$E$8:$H$991,2,0)))</f>
        <v>5207</v>
      </c>
      <c r="F10" s="242">
        <f>IF(ISERROR(VLOOKUP(B10,'400m.'!$E$8:$G$991,3,0)),"",(VLOOKUP(B10,'400m.'!$E$8:$G$991,3,0)))</f>
        <v>14</v>
      </c>
      <c r="G10" s="263">
        <f>IF(ISERROR(VLOOKUP(B10,'5000m.'!$E$8:$F$1001,2,0)),"",(VLOOKUP(B10,'5000m.'!$E$8:$H$1001,2,0)))</f>
        <v>183627</v>
      </c>
      <c r="H10" s="244">
        <f>IF(ISERROR(VLOOKUP(B10,'5000m.'!$E$8:$G$1001,3,0)),"",(VLOOKUP(B10,'5000m.'!$E$8:$G$1001,3,0)))</f>
        <v>15</v>
      </c>
      <c r="I10" s="245">
        <f>IF(ISERROR(VLOOKUP(B10,Cirit!$F$8:$N$994,9,0)),"",(VLOOKUP(B10,Cirit!$F$8:$N$994,9,0)))</f>
        <v>4637</v>
      </c>
      <c r="J10" s="242">
        <f>IF(ISERROR(VLOOKUP(B10,Cirit!$F$8:$O$994,10,0)),"",(VLOOKUP(B10,Cirit!$F$8:$O$994,10,0)))</f>
        <v>20</v>
      </c>
      <c r="K10" s="246">
        <f>IF(ISERROR(VLOOKUP(B10,Üçadım!$F$8:$N$995,9,0)),"",(VLOOKUP(B10,Üçadım!$F$8:$N$995,9,0)))</f>
        <v>1393</v>
      </c>
      <c r="L10" s="240">
        <f>IF(ISERROR(VLOOKUP(B10,Üçadım!$F$8:$O$995,10,0)),"",(VLOOKUP(B10,Üçadım!$F$8:$O$995,10,0)))</f>
        <v>23</v>
      </c>
      <c r="M10" s="245">
        <f>IF(ISERROR(VLOOKUP(B10,Gülle!$F$8:$N$995,9,0)),"",(VLOOKUP(B10,Gülle!$F$8:$N$995,9,0)))</f>
        <v>1174</v>
      </c>
      <c r="N10" s="242">
        <f>IF(ISERROR(VLOOKUP(B10,Gülle!$F$8:$O$995,10,0)),"",(VLOOKUP(B10,Gülle!$F$8:$O$995,10,0)))</f>
        <v>21</v>
      </c>
      <c r="O10" s="269">
        <f t="shared" si="0"/>
        <v>110</v>
      </c>
      <c r="P10" s="239">
        <f>IF(ISERROR(VLOOKUP(B10,'200m.'!$E$8:$F$1000,2,0)),"",(VLOOKUP(B10,'200m.'!$E$8:$H$1000,2,0)))</f>
        <v>2337</v>
      </c>
      <c r="Q10" s="240">
        <f>IF(ISERROR(VLOOKUP(B10,'200m.'!$E$8:$G$1000,3,0)),"",(VLOOKUP(B10,'200m.'!$E$8:$G$1000,3,0)))</f>
        <v>15</v>
      </c>
      <c r="R10" s="241">
        <f>IF(ISERROR(VLOOKUP(B10,'400m.Eng.'!$E$8:$F$1000,2,0)),"",(VLOOKUP(B10,'400m.Eng.'!$E$8:$H$1000,2,0)))</f>
        <v>5380</v>
      </c>
      <c r="S10" s="242">
        <f>IF(ISERROR(VLOOKUP(B10,'400m.Eng.'!$E$8:$G$1000,3,0)),"",(VLOOKUP(B10,'400m.Eng.'!$E$8:$G$1000,3,0)))</f>
        <v>26</v>
      </c>
      <c r="T10" s="265">
        <f>IF(ISERROR(VLOOKUP(B10,'800m.'!$E$8:$F$1001,2,0)),"",(VLOOKUP(B10,'800m.'!$E$8:$H$1001,2,0)))</f>
        <v>22284</v>
      </c>
      <c r="U10" s="244">
        <f>IF(ISERROR(VLOOKUP(B10,'800m.'!$E$8:$G$1001,3,0)),"",(VLOOKUP(B10,'800m.'!$E$8:$G$1001,3,0)))</f>
        <v>0</v>
      </c>
      <c r="V10" s="264">
        <f>IF(ISERROR(VLOOKUP(B10,'3000m.Eng.'!$E$8:$F$1000,2,0)),"",(VLOOKUP(B10,'3000m.Eng.'!$E$8:$H$1000,2,0)))</f>
        <v>111315</v>
      </c>
      <c r="W10" s="242">
        <f>IF(ISERROR(VLOOKUP(B10,'3000m.Eng.'!$E$8:$G$1000,3,0)),"",(VLOOKUP(B10,'3000m.Eng.'!$E$8:$G$1000,3,0)))</f>
        <v>12</v>
      </c>
      <c r="X10" s="246">
        <f>IF(ISERROR(VLOOKUP(B10,Yüksek!$F$8:$BO$951,62,0)),"",(VLOOKUP(B10,Yüksek!$F$8:$BO$951,62,0)))</f>
        <v>175</v>
      </c>
      <c r="Y10" s="240">
        <f>IF(ISERROR(VLOOKUP(B10,Yüksek!$F$8:$BP$951,63,0)),"",(VLOOKUP(B10,Yüksek!$F$8:$BP$951,63,0)))</f>
        <v>15</v>
      </c>
      <c r="Z10" s="245">
        <f>IF(ISERROR(VLOOKUP(B10,Uzun!$F$8:$N$997,9,0)),"",(VLOOKUP(B10,Uzun!$F$8:$N$997,9,0)))</f>
        <v>654</v>
      </c>
      <c r="AA10" s="242">
        <f>IF(ISERROR(VLOOKUP(B10,Uzun!$F$8:$O$997,10,0)),"",(VLOOKUP(B10,Uzun!$F$8:$O$997,10,0)))</f>
        <v>21</v>
      </c>
      <c r="AB10" s="243">
        <f>IF(ISERROR(VLOOKUP(B10,Disk!$F$8:$N$998,9,0)),"",(VLOOKUP(B10,Disk!$F$8:$N$998,9,0)))</f>
        <v>4656</v>
      </c>
      <c r="AC10" s="244">
        <f>IF(ISERROR(VLOOKUP(B10,Disk!$F$8:$O$998,10,0)),"",(VLOOKUP(B10,Disk!$F$8:$O$998,10,0)))</f>
        <v>26</v>
      </c>
      <c r="AD10" s="241">
        <f>IF(ISERROR(VLOOKUP(B10,'4x100m.'!$E$8:$F$992,2,0)),"",(VLOOKUP(B10,'4x100m.'!$E$8:$H$992,2,0)))</f>
        <v>4301</v>
      </c>
      <c r="AE10" s="242">
        <f>IF(ISERROR(VLOOKUP(B10,'4x100m.'!$E$8:$G$992,3,0)),"",(VLOOKUP(B10,'4x100m.'!$E$8:$G$992,3,0)))</f>
        <v>26</v>
      </c>
      <c r="AF10" s="269">
        <f t="shared" si="1"/>
        <v>141</v>
      </c>
      <c r="AG10" s="239">
        <f>IF(ISERROR(VLOOKUP(B10,'110m.Eng.'!$E$8:$F$992,2,0)),"",(VLOOKUP(B10,'110m.Eng.'!$E$8:$H$992,2,0)))</f>
        <v>1448</v>
      </c>
      <c r="AH10" s="240">
        <f>IF(ISERROR(VLOOKUP(B10,'110m.Eng.'!$E$8:$G$992,3,0)),"",(VLOOKUP(B10,'110m.Eng.'!$E$8:$G$992,3,0)))</f>
        <v>26</v>
      </c>
      <c r="AI10" s="241">
        <f>IF(ISERROR(VLOOKUP(B10,'1500m.'!$E$8:$F$1001,2,0)),"",(VLOOKUP(B10,'1500m.'!$E$8:$H$1001,2,0)))</f>
        <v>45714</v>
      </c>
      <c r="AJ10" s="242">
        <f>IF(ISERROR(VLOOKUP(B10,'1500m.'!$E$8:$G$1001,3,0)),"",(VLOOKUP(B10,'1500m.'!$E$8:$G$1001,3,0)))</f>
        <v>2</v>
      </c>
      <c r="AK10" s="243">
        <f>IF(ISERROR(VLOOKUP(B10,Çekiç!$F$8:$N$996,9,0)),"",(VLOOKUP(B10,Çekiç!$F$8:$N$996,9,0)))</f>
        <v>3710</v>
      </c>
      <c r="AL10" s="244">
        <f>IF(ISERROR(VLOOKUP(B10,Çekiç!$F$8:$O$996,10,0)),"",(VLOOKUP(B10,Çekiç!$F$8:$O$996,10,0)))</f>
        <v>23</v>
      </c>
      <c r="AM10" s="245">
        <f>IF(ISERROR(VLOOKUP(B10,Sırık!$F$8:$BR$940,65,0)),"",(VLOOKUP(B10,Sırık!$F$8:$BR$940,65,0)))</f>
        <v>350</v>
      </c>
      <c r="AN10" s="242">
        <f>IF(ISERROR(VLOOKUP(B10,Sırık!$F$8:$BS$940,66,0)),"",(VLOOKUP(B10,Sırık!$F$8:$BS$940,66,0)))</f>
        <v>22</v>
      </c>
      <c r="AO10" s="265">
        <f>IF(ISERROR(VLOOKUP(B10,'4x400m.'!$E$8:$F$1000,2,0)),"",(VLOOKUP(B10,'4x400m.'!$E$8:$H$1000,2,0)))</f>
        <v>32756</v>
      </c>
      <c r="AP10" s="240">
        <f>IF(ISERROR(VLOOKUP(B10,'4x400m.'!$E$8:$G$1000,3,0)),"",(VLOOKUP(B10,'4x400m.'!$E$8:$G$1000,3,0)))</f>
        <v>25</v>
      </c>
      <c r="AQ10" s="269">
        <f t="shared" si="2"/>
        <v>98</v>
      </c>
      <c r="AR10" s="247">
        <f t="shared" si="3"/>
        <v>349</v>
      </c>
    </row>
    <row r="11" spans="1:44" ht="36" customHeight="1">
      <c r="A11" s="237">
        <v>5</v>
      </c>
      <c r="B11" s="316" t="s">
        <v>1858</v>
      </c>
      <c r="C11" s="239">
        <f>IF(ISERROR(VLOOKUP(B11,'100m.'!$E$8:$F$1005,2,0)),"",(VLOOKUP(B11,'100m.'!$E$8:$H$1005,2,0)))</f>
        <v>1190</v>
      </c>
      <c r="D11" s="337">
        <f>IF(ISERROR(VLOOKUP(B11,'100m.'!$E$8:$G$1005,3,0)),"",(VLOOKUP(B11,'100m.'!$E$8:$G$1005,3,0)))</f>
        <v>3</v>
      </c>
      <c r="E11" s="241">
        <f>IF(ISERROR(VLOOKUP(B11,'400m.'!$E$8:$F$991,2,0)),"",(VLOOKUP(B11,'400m.'!$E$8:$H$991,2,0)))</f>
        <v>5079</v>
      </c>
      <c r="F11" s="242">
        <f>IF(ISERROR(VLOOKUP(B11,'400m.'!$E$8:$G$991,3,0)),"",(VLOOKUP(B11,'400m.'!$E$8:$G$991,3,0)))</f>
        <v>18</v>
      </c>
      <c r="G11" s="263">
        <f>IF(ISERROR(VLOOKUP(B11,'5000m.'!$E$8:$F$1001,2,0)),"",(VLOOKUP(B11,'5000m.'!$E$8:$H$1001,2,0)))</f>
        <v>181700</v>
      </c>
      <c r="H11" s="244">
        <f>IF(ISERROR(VLOOKUP(B11,'5000m.'!$E$8:$G$1001,3,0)),"",(VLOOKUP(B11,'5000m.'!$E$8:$G$1001,3,0)))</f>
        <v>16</v>
      </c>
      <c r="I11" s="245">
        <f>IF(ISERROR(VLOOKUP(B11,Cirit!$F$8:$N$994,9,0)),"",(VLOOKUP(B11,Cirit!$F$8:$N$994,9,0)))</f>
        <v>4052</v>
      </c>
      <c r="J11" s="242">
        <f>IF(ISERROR(VLOOKUP(B11,Cirit!$F$8:$O$994,10,0)),"",(VLOOKUP(B11,Cirit!$F$8:$O$994,10,0)))</f>
        <v>17</v>
      </c>
      <c r="K11" s="246">
        <f>IF(ISERROR(VLOOKUP(B11,Üçadım!$F$8:$N$995,9,0)),"",(VLOOKUP(B11,Üçadım!$F$8:$N$995,9,0)))</f>
        <v>1222</v>
      </c>
      <c r="L11" s="240">
        <f>IF(ISERROR(VLOOKUP(B11,Üçadım!$F$8:$O$995,10,0)),"",(VLOOKUP(B11,Üçadım!$F$8:$O$995,10,0)))</f>
        <v>15</v>
      </c>
      <c r="M11" s="245">
        <f>IF(ISERROR(VLOOKUP(B11,Gülle!$F$8:$N$995,9,0)),"",(VLOOKUP(B11,Gülle!$F$8:$N$995,9,0)))</f>
        <v>1471</v>
      </c>
      <c r="N11" s="242">
        <f>IF(ISERROR(VLOOKUP(B11,Gülle!$F$8:$O$995,10,0)),"",(VLOOKUP(B11,Gülle!$F$8:$O$995,10,0)))</f>
        <v>26</v>
      </c>
      <c r="O11" s="269">
        <f t="shared" si="0"/>
        <v>95</v>
      </c>
      <c r="P11" s="472" t="str">
        <f>IF(ISERROR(VLOOKUP(B11,'200m.'!$E$8:$F$1000,2,0)),"",(VLOOKUP(B11,'200m.'!$E$8:$H$1000,2,0)))</f>
        <v>DQ(162-7)</v>
      </c>
      <c r="Q11" s="240">
        <f>IF(ISERROR(VLOOKUP(B11,'200m.'!$E$8:$G$1000,3,0)),"",(VLOOKUP(B11,'200m.'!$E$8:$G$1000,3,0)))</f>
        <v>0</v>
      </c>
      <c r="R11" s="241">
        <f>IF(ISERROR(VLOOKUP(B11,'400m.Eng.'!$E$8:$F$1000,2,0)),"",(VLOOKUP(B11,'400m.Eng.'!$E$8:$H$1000,2,0)))</f>
        <v>10009</v>
      </c>
      <c r="S11" s="242">
        <f>IF(ISERROR(VLOOKUP(B11,'400m.Eng.'!$E$8:$G$1000,3,0)),"",(VLOOKUP(B11,'400m.Eng.'!$E$8:$G$1000,3,0)))</f>
        <v>16</v>
      </c>
      <c r="T11" s="265">
        <f>IF(ISERROR(VLOOKUP(B11,'800m.'!$E$8:$F$1001,2,0)),"",(VLOOKUP(B11,'800m.'!$E$8:$H$1001,2,0)))</f>
        <v>15375</v>
      </c>
      <c r="U11" s="244">
        <f>IF(ISERROR(VLOOKUP(B11,'800m.'!$E$8:$G$1001,3,0)),"",(VLOOKUP(B11,'800m.'!$E$8:$G$1001,3,0)))</f>
        <v>27</v>
      </c>
      <c r="V11" s="264">
        <f>IF(ISERROR(VLOOKUP(B11,'3000m.Eng.'!$E$8:$F$1000,2,0)),"",(VLOOKUP(B11,'3000m.Eng.'!$E$8:$H$1000,2,0)))</f>
        <v>100606</v>
      </c>
      <c r="W11" s="242">
        <f>IF(ISERROR(VLOOKUP(B11,'3000m.Eng.'!$E$8:$G$1000,3,0)),"",(VLOOKUP(B11,'3000m.Eng.'!$E$8:$G$1000,3,0)))</f>
        <v>18</v>
      </c>
      <c r="X11" s="246">
        <f>IF(ISERROR(VLOOKUP(B11,Yüksek!$F$8:$BO$951,62,0)),"",(VLOOKUP(B11,Yüksek!$F$8:$BO$951,62,0)))</f>
        <v>200</v>
      </c>
      <c r="Y11" s="240">
        <f>IF(ISERROR(VLOOKUP(B11,Yüksek!$F$8:$BP$951,63,0)),"",(VLOOKUP(B11,Yüksek!$F$8:$BP$951,63,0)))</f>
        <v>26</v>
      </c>
      <c r="Z11" s="245">
        <f>IF(ISERROR(VLOOKUP(B11,Uzun!$F$8:$N$997,9,0)),"",(VLOOKUP(B11,Uzun!$F$8:$N$997,9,0)))</f>
        <v>650</v>
      </c>
      <c r="AA11" s="242">
        <f>IF(ISERROR(VLOOKUP(B11,Uzun!$F$8:$O$997,10,0)),"",(VLOOKUP(B11,Uzun!$F$8:$O$997,10,0)))</f>
        <v>20</v>
      </c>
      <c r="AB11" s="243">
        <f>IF(ISERROR(VLOOKUP(B11,Disk!$F$8:$N$998,9,0)),"",(VLOOKUP(B11,Disk!$F$8:$N$998,9,0)))</f>
        <v>4343</v>
      </c>
      <c r="AC11" s="244">
        <f>IF(ISERROR(VLOOKUP(B11,Disk!$F$8:$O$998,10,0)),"",(VLOOKUP(B11,Disk!$F$8:$O$998,10,0)))</f>
        <v>24</v>
      </c>
      <c r="AD11" s="241">
        <f>IF(ISERROR(VLOOKUP(B11,'4x100m.'!$E$8:$F$992,2,0)),"",(VLOOKUP(B11,'4x100m.'!$E$8:$H$992,2,0)))</f>
        <v>4479</v>
      </c>
      <c r="AE11" s="242">
        <f>IF(ISERROR(VLOOKUP(B11,'4x100m.'!$E$8:$G$992,3,0)),"",(VLOOKUP(B11,'4x100m.'!$E$8:$G$992,3,0)))</f>
        <v>22</v>
      </c>
      <c r="AF11" s="269">
        <f t="shared" si="1"/>
        <v>153</v>
      </c>
      <c r="AG11" s="239" t="str">
        <f>IF(ISERROR(VLOOKUP(B11,'110m.Eng.'!$E$8:$F$992,2,0)),"",(VLOOKUP(B11,'110m.Eng.'!$E$8:$H$992,2,0)))</f>
        <v>DQ(168/7)</v>
      </c>
      <c r="AH11" s="240">
        <f>IF(ISERROR(VLOOKUP(B11,'110m.Eng.'!$E$8:$G$992,3,0)),"",(VLOOKUP(B11,'110m.Eng.'!$E$8:$G$992,3,0)))</f>
        <v>0</v>
      </c>
      <c r="AI11" s="241">
        <f>IF(ISERROR(VLOOKUP(B11,'1500m.'!$E$8:$F$1001,2,0)),"",(VLOOKUP(B11,'1500m.'!$E$8:$H$1001,2,0)))</f>
        <v>35145</v>
      </c>
      <c r="AJ11" s="242">
        <f>IF(ISERROR(VLOOKUP(B11,'1500m.'!$E$8:$G$1001,3,0)),"",(VLOOKUP(B11,'1500m.'!$E$8:$G$1001,3,0)))</f>
        <v>27</v>
      </c>
      <c r="AK11" s="243">
        <f>IF(ISERROR(VLOOKUP(B11,Çekiç!$F$8:$N$996,9,0)),"",(VLOOKUP(B11,Çekiç!$F$8:$N$996,9,0)))</f>
        <v>4212</v>
      </c>
      <c r="AL11" s="244">
        <f>IF(ISERROR(VLOOKUP(B11,Çekiç!$F$8:$O$996,10,0)),"",(VLOOKUP(B11,Çekiç!$F$8:$O$996,10,0)))</f>
        <v>24</v>
      </c>
      <c r="AM11" s="245">
        <f>IF(ISERROR(VLOOKUP(B11,Sırık!$F$8:$BR$940,65,0)),"",(VLOOKUP(B11,Sırık!$F$8:$BR$940,65,0)))</f>
        <v>280</v>
      </c>
      <c r="AN11" s="242">
        <f>IF(ISERROR(VLOOKUP(B11,Sırık!$F$8:$BS$940,66,0)),"",(VLOOKUP(B11,Sırık!$F$8:$BS$940,66,0)))</f>
        <v>17</v>
      </c>
      <c r="AO11" s="265">
        <f>IF(ISERROR(VLOOKUP(B11,'4x400m.'!$E$8:$F$1000,2,0)),"",(VLOOKUP(B11,'4x400m.'!$E$8:$H$1000,2,0)))</f>
        <v>33679</v>
      </c>
      <c r="AP11" s="240">
        <f>IF(ISERROR(VLOOKUP(B11,'4x400m.'!$E$8:$G$1000,3,0)),"",(VLOOKUP(B11,'4x400m.'!$E$8:$G$1000,3,0)))</f>
        <v>22</v>
      </c>
      <c r="AQ11" s="269">
        <f t="shared" si="2"/>
        <v>90</v>
      </c>
      <c r="AR11" s="247">
        <f t="shared" si="3"/>
        <v>338</v>
      </c>
    </row>
    <row r="12" spans="1:44" ht="36" customHeight="1">
      <c r="A12" s="237">
        <v>6</v>
      </c>
      <c r="B12" s="316" t="s">
        <v>1648</v>
      </c>
      <c r="C12" s="239">
        <f>IF(ISERROR(VLOOKUP(B12,'100m.'!$E$8:$F$1005,2,0)),"",(VLOOKUP(B12,'100m.'!$E$8:$H$1005,2,0)))</f>
        <v>1062</v>
      </c>
      <c r="D12" s="337">
        <f>IF(ISERROR(VLOOKUP(B12,'100m.'!$E$8:$G$1005,3,0)),"",(VLOOKUP(B12,'100m.'!$E$8:$G$1005,3,0)))</f>
        <v>26</v>
      </c>
      <c r="E12" s="241">
        <f>IF(ISERROR(VLOOKUP(B12,'400m.'!$E$8:$F$991,2,0)),"",(VLOOKUP(B12,'400m.'!$E$8:$H$991,2,0)))</f>
        <v>4740</v>
      </c>
      <c r="F12" s="524">
        <f>IF(ISERROR(VLOOKUP(B12,'400m.'!$E$8:$G$991,3,0)),"",(VLOOKUP(B12,'400m.'!$E$8:$G$991,3,0)))</f>
        <v>27</v>
      </c>
      <c r="G12" s="263">
        <f>IF(ISERROR(VLOOKUP(B12,'5000m.'!$E$8:$F$1001,2,0)),"",(VLOOKUP(B12,'5000m.'!$E$8:$H$1001,2,0)))</f>
        <v>141682</v>
      </c>
      <c r="H12" s="524">
        <f>IF(ISERROR(VLOOKUP(B12,'5000m.'!$E$8:$G$1001,3,0)),"",(VLOOKUP(B12,'5000m.'!$E$8:$G$1001,3,0)))</f>
        <v>27</v>
      </c>
      <c r="I12" s="245">
        <f>IF(ISERROR(VLOOKUP(B12,Cirit!$F$8:$N$994,9,0)),"",(VLOOKUP(B12,Cirit!$F$8:$N$994,9,0)))</f>
        <v>5798</v>
      </c>
      <c r="J12" s="242">
        <f>IF(ISERROR(VLOOKUP(B12,Cirit!$F$8:$O$994,10,0)),"",(VLOOKUP(B12,Cirit!$F$8:$O$994,10,0)))</f>
        <v>25</v>
      </c>
      <c r="K12" s="246">
        <f>IF(ISERROR(VLOOKUP(B12,Üçadım!$F$8:$N$995,9,0)),"",(VLOOKUP(B12,Üçadım!$F$8:$N$995,9,0)))</f>
        <v>1201</v>
      </c>
      <c r="L12" s="240">
        <f>IF(ISERROR(VLOOKUP(B12,Üçadım!$F$8:$O$995,10,0)),"",(VLOOKUP(B12,Üçadım!$F$8:$O$995,10,0)))</f>
        <v>13</v>
      </c>
      <c r="M12" s="245">
        <f>IF(ISERROR(VLOOKUP(B12,Gülle!$F$8:$N$995,9,0)),"",(VLOOKUP(B12,Gülle!$F$8:$N$995,9,0)))</f>
        <v>861</v>
      </c>
      <c r="N12" s="242">
        <f>IF(ISERROR(VLOOKUP(B12,Gülle!$F$8:$O$995,10,0)),"",(VLOOKUP(B12,Gülle!$F$8:$O$995,10,0)))</f>
        <v>5</v>
      </c>
      <c r="O12" s="269">
        <f t="shared" si="0"/>
        <v>123</v>
      </c>
      <c r="P12" s="239">
        <f>IF(ISERROR(VLOOKUP(B12,'200m.'!$E$8:$F$1000,2,0)),"",(VLOOKUP(B12,'200m.'!$E$8:$H$1000,2,0)))</f>
        <v>2224</v>
      </c>
      <c r="Q12" s="524">
        <f>IF(ISERROR(VLOOKUP(B12,'200m.'!$E$8:$G$1000,3,0)),"",(VLOOKUP(B12,'200m.'!$E$8:$G$1000,3,0)))</f>
        <v>27</v>
      </c>
      <c r="R12" s="241">
        <f>IF(ISERROR(VLOOKUP(B12,'400m.Eng.'!$E$8:$F$1000,2,0)),"",(VLOOKUP(B12,'400m.Eng.'!$E$8:$H$1000,2,0)))</f>
        <v>10239</v>
      </c>
      <c r="S12" s="242">
        <f>IF(ISERROR(VLOOKUP(B12,'400m.Eng.'!$E$8:$G$1000,3,0)),"",(VLOOKUP(B12,'400m.Eng.'!$E$8:$G$1000,3,0)))</f>
        <v>14</v>
      </c>
      <c r="T12" s="265">
        <f>IF(ISERROR(VLOOKUP(B12,'800m.'!$E$8:$F$1001,2,0)),"",(VLOOKUP(B12,'800m.'!$E$8:$H$1001,2,0)))</f>
        <v>15438</v>
      </c>
      <c r="U12" s="244">
        <f>IF(ISERROR(VLOOKUP(B12,'800m.'!$E$8:$G$1001,3,0)),"",(VLOOKUP(B12,'800m.'!$E$8:$G$1001,3,0)))</f>
        <v>26</v>
      </c>
      <c r="V12" s="264">
        <f>IF(ISERROR(VLOOKUP(B12,'3000m.Eng.'!$E$8:$F$1000,2,0)),"",(VLOOKUP(B12,'3000m.Eng.'!$E$8:$H$1000,2,0)))</f>
        <v>95305</v>
      </c>
      <c r="W12" s="242">
        <f>IF(ISERROR(VLOOKUP(B12,'3000m.Eng.'!$E$8:$G$1000,3,0)),"",(VLOOKUP(B12,'3000m.Eng.'!$E$8:$G$1000,3,0)))</f>
        <v>20</v>
      </c>
      <c r="X12" s="246" t="str">
        <f>IF(ISERROR(VLOOKUP(B12,Yüksek!$F$8:$BO$951,62,0)),"",(VLOOKUP(B12,Yüksek!$F$8:$BO$951,62,0)))</f>
        <v>NM</v>
      </c>
      <c r="Y12" s="240">
        <f>IF(ISERROR(VLOOKUP(B12,Yüksek!$F$8:$BP$951,63,0)),"",(VLOOKUP(B12,Yüksek!$F$8:$BP$951,63,0)))</f>
        <v>0</v>
      </c>
      <c r="Z12" s="245">
        <f>IF(ISERROR(VLOOKUP(B12,Uzun!$F$8:$N$997,9,0)),"",(VLOOKUP(B12,Uzun!$F$8:$N$997,9,0)))</f>
        <v>674</v>
      </c>
      <c r="AA12" s="242">
        <f>IF(ISERROR(VLOOKUP(B12,Uzun!$F$8:$O$997,10,0)),"",(VLOOKUP(B12,Uzun!$F$8:$O$997,10,0)))</f>
        <v>24</v>
      </c>
      <c r="AB12" s="243">
        <f>IF(ISERROR(VLOOKUP(B12,Disk!$F$8:$N$998,9,0)),"",(VLOOKUP(B12,Disk!$F$8:$N$998,9,0)))</f>
        <v>3047</v>
      </c>
      <c r="AC12" s="244">
        <f>IF(ISERROR(VLOOKUP(B12,Disk!$F$8:$O$998,10,0)),"",(VLOOKUP(B12,Disk!$F$8:$O$998,10,0)))</f>
        <v>13</v>
      </c>
      <c r="AD12" s="241" t="str">
        <f>IF(ISERROR(VLOOKUP(B12,'4x100m.'!$E$8:$F$992,2,0)),"",(VLOOKUP(B12,'4x100m.'!$E$8:$H$992,2,0)))</f>
        <v>DQ
170/14</v>
      </c>
      <c r="AE12" s="242">
        <f>IF(ISERROR(VLOOKUP(B12,'4x100m.'!$E$8:$G$992,3,0)),"",(VLOOKUP(B12,'4x100m.'!$E$8:$G$992,3,0)))</f>
        <v>0</v>
      </c>
      <c r="AF12" s="269">
        <f t="shared" si="1"/>
        <v>124</v>
      </c>
      <c r="AG12" s="239">
        <f>IF(ISERROR(VLOOKUP(B12,'110m.Eng.'!$E$8:$F$992,2,0)),"",(VLOOKUP(B12,'110m.Eng.'!$E$8:$H$992,2,0)))</f>
        <v>2194</v>
      </c>
      <c r="AH12" s="240">
        <f>IF(ISERROR(VLOOKUP(B12,'110m.Eng.'!$E$8:$G$992,3,0)),"",(VLOOKUP(B12,'110m.Eng.'!$E$8:$G$992,3,0)))</f>
        <v>13</v>
      </c>
      <c r="AI12" s="241">
        <f>IF(ISERROR(VLOOKUP(B12,'1500m.'!$E$8:$F$1001,2,0)),"",(VLOOKUP(B12,'1500m.'!$E$8:$H$1001,2,0)))</f>
        <v>35373</v>
      </c>
      <c r="AJ12" s="242">
        <f>IF(ISERROR(VLOOKUP(B12,'1500m.'!$E$8:$G$1001,3,0)),"",(VLOOKUP(B12,'1500m.'!$E$8:$G$1001,3,0)))</f>
        <v>25</v>
      </c>
      <c r="AK12" s="243">
        <f>IF(ISERROR(VLOOKUP(B12,Çekiç!$F$8:$N$996,9,0)),"",(VLOOKUP(B12,Çekiç!$F$8:$N$996,9,0)))</f>
        <v>2383</v>
      </c>
      <c r="AL12" s="244">
        <f>IF(ISERROR(VLOOKUP(B12,Çekiç!$F$8:$O$996,10,0)),"",(VLOOKUP(B12,Çekiç!$F$8:$O$996,10,0)))</f>
        <v>19</v>
      </c>
      <c r="AM12" s="245" t="str">
        <f>IF(ISERROR(VLOOKUP(B12,Sırık!$F$8:$BR$940,65,0)),"",(VLOOKUP(B12,Sırık!$F$8:$BR$940,65,0)))</f>
        <v>NM</v>
      </c>
      <c r="AN12" s="242">
        <f>IF(ISERROR(VLOOKUP(B12,Sırık!$F$8:$BS$940,66,0)),"",(VLOOKUP(B12,Sırık!$F$8:$BS$940,66,0)))</f>
        <v>0</v>
      </c>
      <c r="AO12" s="265">
        <f>IF(ISERROR(VLOOKUP(B12,'4x400m.'!$E$8:$F$1000,2,0)),"",(VLOOKUP(B12,'4x400m.'!$E$8:$H$1000,2,0)))</f>
        <v>31654</v>
      </c>
      <c r="AP12" s="524">
        <f>IF(ISERROR(VLOOKUP(B12,'4x400m.'!$E$8:$G$1000,3,0)),"",(VLOOKUP(B12,'4x400m.'!$E$8:$G$1000,3,0)))</f>
        <v>27</v>
      </c>
      <c r="AQ12" s="269">
        <f t="shared" si="2"/>
        <v>84</v>
      </c>
      <c r="AR12" s="247">
        <f t="shared" si="3"/>
        <v>331</v>
      </c>
    </row>
    <row r="13" spans="1:44" ht="36" customHeight="1">
      <c r="A13" s="237">
        <v>7</v>
      </c>
      <c r="B13" s="316" t="s">
        <v>2029</v>
      </c>
      <c r="C13" s="239">
        <f>IF(ISERROR(VLOOKUP(B13,'100m.'!$E$8:$F$1005,2,0)),"",(VLOOKUP(B13,'100m.'!$E$8:$H$1005,2,0)))</f>
        <v>1105</v>
      </c>
      <c r="D13" s="337">
        <f>IF(ISERROR(VLOOKUP(B13,'100m.'!$E$8:$G$1005,3,0)),"",(VLOOKUP(B13,'100m.'!$E$8:$G$1005,3,0)))</f>
        <v>24</v>
      </c>
      <c r="E13" s="241">
        <f>IF(ISERROR(VLOOKUP(B13,'400m.'!$E$8:$F$991,2,0)),"",(VLOOKUP(B13,'400m.'!$E$8:$H$991,2,0)))</f>
        <v>4930</v>
      </c>
      <c r="F13" s="242">
        <f>IF(ISERROR(VLOOKUP(B13,'400m.'!$E$8:$G$991,3,0)),"",(VLOOKUP(B13,'400m.'!$E$8:$G$991,3,0)))</f>
        <v>23</v>
      </c>
      <c r="G13" s="263">
        <f>IF(ISERROR(VLOOKUP(B13,'5000m.'!$E$8:$F$1001,2,0)),"",(VLOOKUP(B13,'5000m.'!$E$8:$H$1001,2,0)))</f>
        <v>153885</v>
      </c>
      <c r="H13" s="244">
        <f>IF(ISERROR(VLOOKUP(B13,'5000m.'!$E$8:$G$1001,3,0)),"",(VLOOKUP(B13,'5000m.'!$E$8:$G$1001,3,0)))</f>
        <v>22</v>
      </c>
      <c r="I13" s="245" t="str">
        <f>IF(ISERROR(VLOOKUP(B13,Cirit!$F$8:$N$994,9,0)),"",(VLOOKUP(B13,Cirit!$F$8:$N$994,9,0)))</f>
        <v>NM</v>
      </c>
      <c r="J13" s="242">
        <f>IF(ISERROR(VLOOKUP(B13,Cirit!$F$8:$O$994,10,0)),"",(VLOOKUP(B13,Cirit!$F$8:$O$994,10,0)))</f>
        <v>0</v>
      </c>
      <c r="K13" s="246">
        <f>IF(ISERROR(VLOOKUP(B13,Üçadım!$F$8:$N$995,9,0)),"",(VLOOKUP(B13,Üçadım!$F$8:$N$995,9,0)))</f>
        <v>1476</v>
      </c>
      <c r="L13" s="240">
        <f>IF(ISERROR(VLOOKUP(B13,Üçadım!$F$8:$O$995,10,0)),"",(VLOOKUP(B13,Üçadım!$F$8:$O$995,10,0)))</f>
        <v>25</v>
      </c>
      <c r="M13" s="245">
        <f>IF(ISERROR(VLOOKUP(B13,Gülle!$F$8:$N$995,9,0)),"",(VLOOKUP(B13,Gülle!$F$8:$N$995,9,0)))</f>
        <v>1398</v>
      </c>
      <c r="N13" s="242">
        <f>IF(ISERROR(VLOOKUP(B13,Gülle!$F$8:$O$995,10,0)),"",(VLOOKUP(B13,Gülle!$F$8:$O$995,10,0)))</f>
        <v>24</v>
      </c>
      <c r="O13" s="269">
        <f t="shared" si="0"/>
        <v>118</v>
      </c>
      <c r="P13" s="239">
        <f>IF(ISERROR(VLOOKUP(B13,'200m.'!$E$8:$F$1000,2,0)),"",(VLOOKUP(B13,'200m.'!$E$8:$H$1000,2,0)))</f>
        <v>2341</v>
      </c>
      <c r="Q13" s="240">
        <f>IF(ISERROR(VLOOKUP(B13,'200m.'!$E$8:$G$1000,3,0)),"",(VLOOKUP(B13,'200m.'!$E$8:$G$1000,3,0)))</f>
        <v>14</v>
      </c>
      <c r="R13" s="241">
        <f>IF(ISERROR(VLOOKUP(B13,'400m.Eng.'!$E$8:$F$1000,2,0)),"",(VLOOKUP(B13,'400m.Eng.'!$E$8:$H$1000,2,0)))</f>
        <v>5315</v>
      </c>
      <c r="S13" s="524">
        <f>IF(ISERROR(VLOOKUP(B13,'400m.Eng.'!$E$8:$G$1000,3,0)),"",(VLOOKUP(B13,'400m.Eng.'!$E$8:$G$1000,3,0)))</f>
        <v>27</v>
      </c>
      <c r="T13" s="265">
        <f>IF(ISERROR(VLOOKUP(B13,'800m.'!$E$8:$F$1001,2,0)),"",(VLOOKUP(B13,'800m.'!$E$8:$H$1001,2,0)))</f>
        <v>20506</v>
      </c>
      <c r="U13" s="244">
        <f>IF(ISERROR(VLOOKUP(B13,'800m.'!$E$8:$G$1001,3,0)),"",(VLOOKUP(B13,'800m.'!$E$8:$G$1001,3,0)))</f>
        <v>17</v>
      </c>
      <c r="V13" s="264">
        <f>IF(ISERROR(VLOOKUP(B13,'3000m.Eng.'!$E$8:$F$1000,2,0)),"",(VLOOKUP(B13,'3000m.Eng.'!$E$8:$H$1000,2,0)))</f>
        <v>94286</v>
      </c>
      <c r="W13" s="242">
        <f>IF(ISERROR(VLOOKUP(B13,'3000m.Eng.'!$E$8:$G$1000,3,0)),"",(VLOOKUP(B13,'3000m.Eng.'!$E$8:$G$1000,3,0)))</f>
        <v>23</v>
      </c>
      <c r="X13" s="246">
        <f>IF(ISERROR(VLOOKUP(B13,Yüksek!$F$8:$BO$951,62,0)),"",(VLOOKUP(B13,Yüksek!$F$8:$BO$951,62,0)))</f>
        <v>180</v>
      </c>
      <c r="Y13" s="240">
        <f>IF(ISERROR(VLOOKUP(B13,Yüksek!$F$8:$BP$951,63,0)),"",(VLOOKUP(B13,Yüksek!$F$8:$BP$951,63,0)))</f>
        <v>18</v>
      </c>
      <c r="Z13" s="245">
        <f>IF(ISERROR(VLOOKUP(B13,Uzun!$F$8:$N$997,9,0)),"",(VLOOKUP(B13,Uzun!$F$8:$N$997,9,0)))</f>
        <v>666</v>
      </c>
      <c r="AA13" s="242">
        <f>IF(ISERROR(VLOOKUP(B13,Uzun!$F$8:$O$997,10,0)),"",(VLOOKUP(B13,Uzun!$F$8:$O$997,10,0)))</f>
        <v>22</v>
      </c>
      <c r="AB13" s="243">
        <f>IF(ISERROR(VLOOKUP(B13,Disk!$F$8:$N$998,9,0)),"",(VLOOKUP(B13,Disk!$F$8:$N$998,9,0)))</f>
        <v>3087</v>
      </c>
      <c r="AC13" s="244">
        <f>IF(ISERROR(VLOOKUP(B13,Disk!$F$8:$O$998,10,0)),"",(VLOOKUP(B13,Disk!$F$8:$O$998,10,0)))</f>
        <v>15</v>
      </c>
      <c r="AD13" s="241">
        <f>IF(ISERROR(VLOOKUP(B13,'4x100m.'!$E$8:$F$992,2,0)),"",(VLOOKUP(B13,'4x100m.'!$E$8:$H$992,2,0)))</f>
        <v>4440</v>
      </c>
      <c r="AE13" s="242">
        <f>IF(ISERROR(VLOOKUP(B13,'4x100m.'!$E$8:$G$992,3,0)),"",(VLOOKUP(B13,'4x100m.'!$E$8:$G$992,3,0)))</f>
        <v>23</v>
      </c>
      <c r="AF13" s="269">
        <f t="shared" si="1"/>
        <v>159</v>
      </c>
      <c r="AG13" s="239" t="str">
        <f>IF(ISERROR(VLOOKUP(B13,'110m.Eng.'!$E$8:$F$992,2,0)),"",(VLOOKUP(B13,'110m.Eng.'!$E$8:$H$992,2,0)))</f>
        <v>DNS</v>
      </c>
      <c r="AH13" s="240">
        <f>IF(ISERROR(VLOOKUP(B13,'110m.Eng.'!$E$8:$G$992,3,0)),"",(VLOOKUP(B13,'110m.Eng.'!$E$8:$G$992,3,0)))</f>
        <v>0</v>
      </c>
      <c r="AI13" s="241">
        <f>IF(ISERROR(VLOOKUP(B13,'1500m.'!$E$8:$F$1001,2,0)),"",(VLOOKUP(B13,'1500m.'!$E$8:$H$1001,2,0)))</f>
        <v>41962</v>
      </c>
      <c r="AJ13" s="242">
        <f>IF(ISERROR(VLOOKUP(B13,'1500m.'!$E$8:$G$1001,3,0)),"",(VLOOKUP(B13,'1500m.'!$E$8:$G$1001,3,0)))</f>
        <v>14</v>
      </c>
      <c r="AK13" s="243" t="str">
        <f>IF(ISERROR(VLOOKUP(B13,Çekiç!$F$8:$N$996,9,0)),"",(VLOOKUP(B13,Çekiç!$F$8:$N$996,9,0)))</f>
        <v>DNS</v>
      </c>
      <c r="AL13" s="244">
        <f>IF(ISERROR(VLOOKUP(B13,Çekiç!$F$8:$O$996,10,0)),"",(VLOOKUP(B13,Çekiç!$F$8:$O$996,10,0)))</f>
        <v>0</v>
      </c>
      <c r="AM13" s="245">
        <f>IF(ISERROR(VLOOKUP(B13,Sırık!$F$8:$BR$940,65,0)),"",(VLOOKUP(B13,Sırık!$F$8:$BR$940,65,0)))</f>
        <v>300</v>
      </c>
      <c r="AN13" s="242">
        <f>IF(ISERROR(VLOOKUP(B13,Sırık!$F$8:$BS$940,66,0)),"",(VLOOKUP(B13,Sırık!$F$8:$BS$940,66,0)))</f>
        <v>19</v>
      </c>
      <c r="AO13" s="265">
        <f>IF(ISERROR(VLOOKUP(B13,'4x400m.'!$E$8:$F$1000,2,0)),"",(VLOOKUP(B13,'4x400m.'!$E$8:$H$1000,2,0)))</f>
        <v>33715</v>
      </c>
      <c r="AP13" s="240">
        <f>IF(ISERROR(VLOOKUP(B13,'4x400m.'!$E$8:$G$1000,3,0)),"",(VLOOKUP(B13,'4x400m.'!$E$8:$G$1000,3,0)))</f>
        <v>21</v>
      </c>
      <c r="AQ13" s="269">
        <f t="shared" si="2"/>
        <v>54</v>
      </c>
      <c r="AR13" s="247">
        <f t="shared" si="3"/>
        <v>331</v>
      </c>
    </row>
    <row r="14" spans="1:44" ht="36" customHeight="1">
      <c r="A14" s="237">
        <v>8</v>
      </c>
      <c r="B14" s="316" t="s">
        <v>1887</v>
      </c>
      <c r="C14" s="239">
        <f>IF(ISERROR(VLOOKUP(B14,'100m.'!$E$8:$F$1005,2,0)),"",(VLOOKUP(B14,'100m.'!$E$8:$H$1005,2,0)))</f>
        <v>1188</v>
      </c>
      <c r="D14" s="337">
        <f>IF(ISERROR(VLOOKUP(B14,'100m.'!$E$8:$G$1005,3,0)),"",(VLOOKUP(B14,'100m.'!$E$8:$G$1005,3,0)))</f>
        <v>4</v>
      </c>
      <c r="E14" s="241">
        <f>IF(ISERROR(VLOOKUP(B14,'400m.'!$E$8:$F$991,2,0)),"",(VLOOKUP(B14,'400m.'!$E$8:$H$991,2,0)))</f>
        <v>5682</v>
      </c>
      <c r="F14" s="242">
        <f>IF(ISERROR(VLOOKUP(B14,'400m.'!$E$8:$G$991,3,0)),"",(VLOOKUP(B14,'400m.'!$E$8:$G$991,3,0)))</f>
        <v>0</v>
      </c>
      <c r="G14" s="263" t="str">
        <f>IF(ISERROR(VLOOKUP(B14,'5000m.'!$E$8:$F$1001,2,0)),"",(VLOOKUP(B14,'5000m.'!$E$8:$H$1001,2,0)))</f>
        <v>DNF</v>
      </c>
      <c r="H14" s="244">
        <f>IF(ISERROR(VLOOKUP(B14,'5000m.'!$E$8:$G$1001,3,0)),"",(VLOOKUP(B14,'5000m.'!$E$8:$G$1001,3,0)))</f>
        <v>0</v>
      </c>
      <c r="I14" s="245">
        <f>IF(ISERROR(VLOOKUP(B14,Cirit!$F$8:$N$994,9,0)),"",(VLOOKUP(B14,Cirit!$F$8:$N$994,9,0)))</f>
        <v>4231</v>
      </c>
      <c r="J14" s="242">
        <f>IF(ISERROR(VLOOKUP(B14,Cirit!$F$8:$O$994,10,0)),"",(VLOOKUP(B14,Cirit!$F$8:$O$994,10,0)))</f>
        <v>18</v>
      </c>
      <c r="K14" s="246">
        <f>IF(ISERROR(VLOOKUP(B14,Üçadım!$F$8:$N$995,9,0)),"",(VLOOKUP(B14,Üçadım!$F$8:$N$995,9,0)))</f>
        <v>1306</v>
      </c>
      <c r="L14" s="240">
        <f>IF(ISERROR(VLOOKUP(B14,Üçadım!$F$8:$O$995,10,0)),"",(VLOOKUP(B14,Üçadım!$F$8:$O$995,10,0)))</f>
        <v>21</v>
      </c>
      <c r="M14" s="245">
        <f>IF(ISERROR(VLOOKUP(B14,Gülle!$F$8:$N$995,9,0)),"",(VLOOKUP(B14,Gülle!$F$8:$N$995,9,0)))</f>
        <v>998</v>
      </c>
      <c r="N14" s="242">
        <f>IF(ISERROR(VLOOKUP(B14,Gülle!$F$8:$O$995,10,0)),"",(VLOOKUP(B14,Gülle!$F$8:$O$995,10,0)))</f>
        <v>17</v>
      </c>
      <c r="O14" s="269">
        <f t="shared" si="0"/>
        <v>60</v>
      </c>
      <c r="P14" s="239">
        <f>IF(ISERROR(VLOOKUP(B14,'200m.'!$E$8:$F$1000,2,0)),"",(VLOOKUP(B14,'200m.'!$E$8:$H$1000,2,0)))</f>
        <v>2520</v>
      </c>
      <c r="Q14" s="240">
        <f>IF(ISERROR(VLOOKUP(B14,'200m.'!$E$8:$G$1000,3,0)),"",(VLOOKUP(B14,'200m.'!$E$8:$G$1000,3,0)))</f>
        <v>3</v>
      </c>
      <c r="R14" s="241">
        <f>IF(ISERROR(VLOOKUP(B14,'400m.Eng.'!$E$8:$F$1000,2,0)),"",(VLOOKUP(B14,'400m.Eng.'!$E$8:$H$1000,2,0)))</f>
        <v>5967</v>
      </c>
      <c r="S14" s="242">
        <f>IF(ISERROR(VLOOKUP(B14,'400m.Eng.'!$E$8:$G$1000,3,0)),"",(VLOOKUP(B14,'400m.Eng.'!$E$8:$G$1000,3,0)))</f>
        <v>17</v>
      </c>
      <c r="T14" s="265">
        <f>IF(ISERROR(VLOOKUP(B14,'800m.'!$E$8:$F$1001,2,0)),"",(VLOOKUP(B14,'800m.'!$E$8:$H$1001,2,0)))</f>
        <v>21119</v>
      </c>
      <c r="U14" s="244">
        <f>IF(ISERROR(VLOOKUP(B14,'800m.'!$E$8:$G$1001,3,0)),"",(VLOOKUP(B14,'800m.'!$E$8:$G$1001,3,0)))</f>
        <v>7</v>
      </c>
      <c r="V14" s="264">
        <f>IF(ISERROR(VLOOKUP(B14,'3000m.Eng.'!$E$8:$F$1000,2,0)),"",(VLOOKUP(B14,'3000m.Eng.'!$E$8:$H$1000,2,0)))</f>
        <v>94820</v>
      </c>
      <c r="W14" s="242">
        <f>IF(ISERROR(VLOOKUP(B14,'3000m.Eng.'!$E$8:$G$1000,3,0)),"",(VLOOKUP(B14,'3000m.Eng.'!$E$8:$G$1000,3,0)))</f>
        <v>21</v>
      </c>
      <c r="X14" s="246">
        <f>IF(ISERROR(VLOOKUP(B14,Yüksek!$F$8:$BO$951,62,0)),"",(VLOOKUP(B14,Yüksek!$F$8:$BO$951,62,0)))</f>
        <v>191</v>
      </c>
      <c r="Y14" s="240">
        <f>IF(ISERROR(VLOOKUP(B14,Yüksek!$F$8:$BP$951,63,0)),"",(VLOOKUP(B14,Yüksek!$F$8:$BP$951,63,0)))</f>
        <v>23</v>
      </c>
      <c r="Z14" s="245">
        <f>IF(ISERROR(VLOOKUP(B14,Uzun!$F$8:$N$997,9,0)),"",(VLOOKUP(B14,Uzun!$F$8:$N$997,9,0)))</f>
        <v>639</v>
      </c>
      <c r="AA14" s="242">
        <f>IF(ISERROR(VLOOKUP(B14,Uzun!$F$8:$O$997,10,0)),"",(VLOOKUP(B14,Uzun!$F$8:$O$997,10,0)))</f>
        <v>19</v>
      </c>
      <c r="AB14" s="243">
        <f>IF(ISERROR(VLOOKUP(B14,Disk!$F$8:$N$998,9,0)),"",(VLOOKUP(B14,Disk!$F$8:$N$998,9,0)))</f>
        <v>4129</v>
      </c>
      <c r="AC14" s="244">
        <f>IF(ISERROR(VLOOKUP(B14,Disk!$F$8:$O$998,10,0)),"",(VLOOKUP(B14,Disk!$F$8:$O$998,10,0)))</f>
        <v>23</v>
      </c>
      <c r="AD14" s="241">
        <f>IF(ISERROR(VLOOKUP(B14,'4x100m.'!$E$8:$F$992,2,0)),"",(VLOOKUP(B14,'4x100m.'!$E$8:$H$992,2,0)))</f>
        <v>4691</v>
      </c>
      <c r="AE14" s="242">
        <f>IF(ISERROR(VLOOKUP(B14,'4x100m.'!$E$8:$G$992,3,0)),"",(VLOOKUP(B14,'4x100m.'!$E$8:$G$992,3,0)))</f>
        <v>17</v>
      </c>
      <c r="AF14" s="269">
        <f t="shared" si="1"/>
        <v>130</v>
      </c>
      <c r="AG14" s="239">
        <f>IF(ISERROR(VLOOKUP(B14,'110m.Eng.'!$E$8:$F$992,2,0)),"",(VLOOKUP(B14,'110m.Eng.'!$E$8:$H$992,2,0)))</f>
        <v>5133</v>
      </c>
      <c r="AH14" s="240">
        <f>IF(ISERROR(VLOOKUP(B14,'110m.Eng.'!$E$8:$G$992,3,0)),"",(VLOOKUP(B14,'110m.Eng.'!$E$8:$G$992,3,0)))</f>
        <v>17</v>
      </c>
      <c r="AI14" s="241">
        <f>IF(ISERROR(VLOOKUP(B14,'1500m.'!$E$8:$F$1001,2,0)),"",(VLOOKUP(B14,'1500m.'!$E$8:$H$1001,2,0)))</f>
        <v>40747</v>
      </c>
      <c r="AJ14" s="242">
        <f>IF(ISERROR(VLOOKUP(B14,'1500m.'!$E$8:$G$1001,3,0)),"",(VLOOKUP(B14,'1500m.'!$E$8:$G$1001,3,0)))</f>
        <v>21</v>
      </c>
      <c r="AK14" s="243">
        <f>IF(ISERROR(VLOOKUP(B14,Çekiç!$F$8:$N$996,9,0)),"",(VLOOKUP(B14,Çekiç!$F$8:$N$996,9,0)))</f>
        <v>6556</v>
      </c>
      <c r="AL14" s="244">
        <f>IF(ISERROR(VLOOKUP(B14,Çekiç!$F$8:$O$996,10,0)),"",(VLOOKUP(B14,Çekiç!$F$8:$O$996,10,0)))</f>
        <v>27</v>
      </c>
      <c r="AM14" s="245">
        <f>IF(ISERROR(VLOOKUP(B14,Sırık!$F$8:$BR$940,65,0)),"",(VLOOKUP(B14,Sırık!$F$8:$BR$940,65,0)))</f>
        <v>400</v>
      </c>
      <c r="AN14" s="242">
        <f>IF(ISERROR(VLOOKUP(B14,Sırık!$F$8:$BS$940,66,0)),"",(VLOOKUP(B14,Sırık!$F$8:$BS$940,66,0)))</f>
        <v>24</v>
      </c>
      <c r="AO14" s="265">
        <f>IF(ISERROR(VLOOKUP(B14,'4x400m.'!$E$8:$F$1000,2,0)),"",(VLOOKUP(B14,'4x400m.'!$E$8:$H$1000,2,0)))</f>
        <v>33510</v>
      </c>
      <c r="AP14" s="240">
        <f>IF(ISERROR(VLOOKUP(B14,'4x400m.'!$E$8:$G$1000,3,0)),"",(VLOOKUP(B14,'4x400m.'!$E$8:$G$1000,3,0)))</f>
        <v>23</v>
      </c>
      <c r="AQ14" s="269">
        <f t="shared" si="2"/>
        <v>112</v>
      </c>
      <c r="AR14" s="247">
        <f t="shared" si="3"/>
        <v>302</v>
      </c>
    </row>
    <row r="15" spans="1:44" ht="36" customHeight="1">
      <c r="A15" s="237">
        <v>9</v>
      </c>
      <c r="B15" s="316" t="s">
        <v>1816</v>
      </c>
      <c r="C15" s="239">
        <f>IF(ISERROR(VLOOKUP(B15,'100m.'!$E$8:$F$1005,2,0)),"",(VLOOKUP(B15,'100m.'!$E$8:$H$1005,2,0)))</f>
        <v>1111</v>
      </c>
      <c r="D15" s="337">
        <f>IF(ISERROR(VLOOKUP(B15,'100m.'!$E$8:$G$1005,3,0)),"",(VLOOKUP(B15,'100m.'!$E$8:$G$1005,3,0)))</f>
        <v>23</v>
      </c>
      <c r="E15" s="241">
        <f>IF(ISERROR(VLOOKUP(B15,'400m.'!$E$8:$F$991,2,0)),"",(VLOOKUP(B15,'400m.'!$E$8:$H$991,2,0)))</f>
        <v>5142</v>
      </c>
      <c r="F15" s="242">
        <f>IF(ISERROR(VLOOKUP(B15,'400m.'!$E$8:$G$991,3,0)),"",(VLOOKUP(B15,'400m.'!$E$8:$G$991,3,0)))</f>
        <v>15</v>
      </c>
      <c r="G15" s="263" t="str">
        <f>IF(ISERROR(VLOOKUP(B15,'5000m.'!$E$8:$F$1001,2,0)),"",(VLOOKUP(B15,'5000m.'!$E$8:$H$1001,2,0)))</f>
        <v>DNF</v>
      </c>
      <c r="H15" s="244">
        <f>IF(ISERROR(VLOOKUP(B15,'5000m.'!$E$8:$G$1001,3,0)),"",(VLOOKUP(B15,'5000m.'!$E$8:$G$1001,3,0)))</f>
        <v>0</v>
      </c>
      <c r="I15" s="245">
        <f>IF(ISERROR(VLOOKUP(B15,Cirit!$F$8:$N$994,9,0)),"",(VLOOKUP(B15,Cirit!$F$8:$N$994,9,0)))</f>
        <v>3808</v>
      </c>
      <c r="J15" s="242">
        <f>IF(ISERROR(VLOOKUP(B15,Cirit!$F$8:$O$994,10,0)),"",(VLOOKUP(B15,Cirit!$F$8:$O$994,10,0)))</f>
        <v>15</v>
      </c>
      <c r="K15" s="246">
        <f>IF(ISERROR(VLOOKUP(B15,Üçadım!$F$8:$N$995,9,0)),"",(VLOOKUP(B15,Üçadım!$F$8:$N$995,9,0)))</f>
        <v>1302</v>
      </c>
      <c r="L15" s="240">
        <f>IF(ISERROR(VLOOKUP(B15,Üçadım!$F$8:$O$995,10,0)),"",(VLOOKUP(B15,Üçadım!$F$8:$O$995,10,0)))</f>
        <v>20</v>
      </c>
      <c r="M15" s="245">
        <f>IF(ISERROR(VLOOKUP(B15,Gülle!$F$8:$N$995,9,0)),"",(VLOOKUP(B15,Gülle!$F$8:$N$995,9,0)))</f>
        <v>1015</v>
      </c>
      <c r="N15" s="242">
        <f>IF(ISERROR(VLOOKUP(B15,Gülle!$F$8:$O$995,10,0)),"",(VLOOKUP(B15,Gülle!$F$8:$O$995,10,0)))</f>
        <v>15</v>
      </c>
      <c r="O15" s="269">
        <f t="shared" si="0"/>
        <v>88</v>
      </c>
      <c r="P15" s="239">
        <f>IF(ISERROR(VLOOKUP(B15,'200m.'!$E$8:$F$1000,2,0)),"",(VLOOKUP(B15,'200m.'!$E$8:$H$1000,2,0)))</f>
        <v>2331</v>
      </c>
      <c r="Q15" s="240">
        <f>IF(ISERROR(VLOOKUP(B15,'200m.'!$E$8:$G$1000,3,0)),"",(VLOOKUP(B15,'200m.'!$E$8:$G$1000,3,0)))</f>
        <v>21</v>
      </c>
      <c r="R15" s="241">
        <f>IF(ISERROR(VLOOKUP(B15,'400m.Eng.'!$E$8:$F$1000,2,0)),"",(VLOOKUP(B15,'400m.Eng.'!$E$8:$H$1000,2,0)))</f>
        <v>10149</v>
      </c>
      <c r="S15" s="242">
        <f>IF(ISERROR(VLOOKUP(B15,'400m.Eng.'!$E$8:$G$1000,3,0)),"",(VLOOKUP(B15,'400m.Eng.'!$E$8:$G$1000,3,0)))</f>
        <v>15</v>
      </c>
      <c r="T15" s="265">
        <f>IF(ISERROR(VLOOKUP(B15,'800m.'!$E$8:$F$1001,2,0)),"",(VLOOKUP(B15,'800m.'!$E$8:$H$1001,2,0)))</f>
        <v>21230</v>
      </c>
      <c r="U15" s="244">
        <f>IF(ISERROR(VLOOKUP(B15,'800m.'!$E$8:$G$1001,3,0)),"",(VLOOKUP(B15,'800m.'!$E$8:$G$1001,3,0)))</f>
        <v>4</v>
      </c>
      <c r="V15" s="264">
        <f>IF(ISERROR(VLOOKUP(B15,'3000m.Eng.'!$E$8:$F$1000,2,0)),"",(VLOOKUP(B15,'3000m.Eng.'!$E$8:$H$1000,2,0)))</f>
        <v>124078</v>
      </c>
      <c r="W15" s="242">
        <f>IF(ISERROR(VLOOKUP(B15,'3000m.Eng.'!$E$8:$G$1000,3,0)),"",(VLOOKUP(B15,'3000m.Eng.'!$E$8:$G$1000,3,0)))</f>
        <v>6</v>
      </c>
      <c r="X15" s="246">
        <f>IF(ISERROR(VLOOKUP(B15,Yüksek!$F$8:$BO$951,62,0)),"",(VLOOKUP(B15,Yüksek!$F$8:$BO$951,62,0)))</f>
        <v>175</v>
      </c>
      <c r="Y15" s="240">
        <f>IF(ISERROR(VLOOKUP(B15,Yüksek!$F$8:$BP$951,63,0)),"",(VLOOKUP(B15,Yüksek!$F$8:$BP$951,63,0)))</f>
        <v>15</v>
      </c>
      <c r="Z15" s="245">
        <f>IF(ISERROR(VLOOKUP(B15,Uzun!$F$8:$N$997,9,0)),"",(VLOOKUP(B15,Uzun!$F$8:$N$997,9,0)))</f>
        <v>699</v>
      </c>
      <c r="AA15" s="242">
        <f>IF(ISERROR(VLOOKUP(B15,Uzun!$F$8:$O$997,10,0)),"",(VLOOKUP(B15,Uzun!$F$8:$O$997,10,0)))</f>
        <v>25</v>
      </c>
      <c r="AB15" s="243">
        <f>IF(ISERROR(VLOOKUP(B15,Disk!$F$8:$N$998,9,0)),"",(VLOOKUP(B15,Disk!$F$8:$N$998,9,0)))</f>
        <v>4061</v>
      </c>
      <c r="AC15" s="244">
        <f>IF(ISERROR(VLOOKUP(B15,Disk!$F$8:$O$998,10,0)),"",(VLOOKUP(B15,Disk!$F$8:$O$998,10,0)))</f>
        <v>21</v>
      </c>
      <c r="AD15" s="241" t="str">
        <f>IF(ISERROR(VLOOKUP(B15,'4x100m.'!$E$8:$F$992,2,0)),"",(VLOOKUP(B15,'4x100m.'!$E$8:$H$992,2,0)))</f>
        <v>DQ
170/14</v>
      </c>
      <c r="AE15" s="242">
        <f>IF(ISERROR(VLOOKUP(B15,'4x100m.'!$E$8:$G$992,3,0)),"",(VLOOKUP(B15,'4x100m.'!$E$8:$G$992,3,0)))</f>
        <v>0</v>
      </c>
      <c r="AF15" s="269">
        <f t="shared" si="1"/>
        <v>107</v>
      </c>
      <c r="AG15" s="239">
        <f>IF(ISERROR(VLOOKUP(B15,'110m.Eng.'!$E$8:$F$992,2,0)),"",(VLOOKUP(B15,'110m.Eng.'!$E$8:$H$992,2,0)))</f>
        <v>1687</v>
      </c>
      <c r="AH15" s="240">
        <f>IF(ISERROR(VLOOKUP(B15,'110m.Eng.'!$E$8:$G$992,3,0)),"",(VLOOKUP(B15,'110m.Eng.'!$E$8:$G$992,3,0)))</f>
        <v>24</v>
      </c>
      <c r="AI15" s="241">
        <f>IF(ISERROR(VLOOKUP(B15,'1500m.'!$E$8:$F$1001,2,0)),"",(VLOOKUP(B15,'1500m.'!$E$8:$H$1001,2,0)))</f>
        <v>44845</v>
      </c>
      <c r="AJ15" s="242">
        <f>IF(ISERROR(VLOOKUP(B15,'1500m.'!$E$8:$G$1001,3,0)),"",(VLOOKUP(B15,'1500m.'!$E$8:$G$1001,3,0)))</f>
        <v>6</v>
      </c>
      <c r="AK15" s="243">
        <f>IF(ISERROR(VLOOKUP(B15,Çekiç!$F$8:$N$996,9,0)),"",(VLOOKUP(B15,Çekiç!$F$8:$N$996,9,0)))</f>
        <v>5460</v>
      </c>
      <c r="AL15" s="244">
        <f>IF(ISERROR(VLOOKUP(B15,Çekiç!$F$8:$O$996,10,0)),"",(VLOOKUP(B15,Çekiç!$F$8:$O$996,10,0)))</f>
        <v>25</v>
      </c>
      <c r="AM15" s="245">
        <f>IF(ISERROR(VLOOKUP(B15,Sırık!$F$8:$BR$940,65,0)),"",(VLOOKUP(B15,Sırık!$F$8:$BR$940,65,0)))</f>
        <v>430</v>
      </c>
      <c r="AN15" s="242">
        <f>IF(ISERROR(VLOOKUP(B15,Sırık!$F$8:$BS$940,66,0)),"",(VLOOKUP(B15,Sırık!$F$8:$BS$940,66,0)))</f>
        <v>25</v>
      </c>
      <c r="AO15" s="265">
        <f>IF(ISERROR(VLOOKUP(B15,'4x400m.'!$E$8:$F$1000,2,0)),"",(VLOOKUP(B15,'4x400m.'!$E$8:$H$1000,2,0)))</f>
        <v>34036</v>
      </c>
      <c r="AP15" s="240">
        <f>IF(ISERROR(VLOOKUP(B15,'4x400m.'!$E$8:$G$1000,3,0)),"",(VLOOKUP(B15,'4x400m.'!$E$8:$G$1000,3,0)))</f>
        <v>15</v>
      </c>
      <c r="AQ15" s="269">
        <f t="shared" si="2"/>
        <v>95</v>
      </c>
      <c r="AR15" s="247">
        <f t="shared" si="3"/>
        <v>290</v>
      </c>
    </row>
    <row r="16" spans="1:44" ht="36" customHeight="1">
      <c r="A16" s="237">
        <v>10</v>
      </c>
      <c r="B16" s="316" t="s">
        <v>1795</v>
      </c>
      <c r="C16" s="239">
        <f>IF(ISERROR(VLOOKUP(B16,'100m.'!$E$8:$F$1005,2,0)),"",(VLOOKUP(B16,'100m.'!$E$8:$H$1005,2,0)))</f>
        <v>1148</v>
      </c>
      <c r="D16" s="337">
        <f>IF(ISERROR(VLOOKUP(B16,'100m.'!$E$8:$G$1005,3,0)),"",(VLOOKUP(B16,'100m.'!$E$8:$G$1005,3,0)))</f>
        <v>19</v>
      </c>
      <c r="E16" s="241">
        <f>IF(ISERROR(VLOOKUP(B16,'400m.'!$E$8:$F$991,2,0)),"",(VLOOKUP(B16,'400m.'!$E$8:$H$991,2,0)))</f>
        <v>4964</v>
      </c>
      <c r="F16" s="242">
        <f>IF(ISERROR(VLOOKUP(B16,'400m.'!$E$8:$G$991,3,0)),"",(VLOOKUP(B16,'400m.'!$E$8:$G$991,3,0)))</f>
        <v>22</v>
      </c>
      <c r="G16" s="263">
        <f>IF(ISERROR(VLOOKUP(B16,'5000m.'!$E$8:$F$1001,2,0)),"",(VLOOKUP(B16,'5000m.'!$E$8:$H$1001,2,0)))</f>
        <v>190605</v>
      </c>
      <c r="H16" s="244">
        <f>IF(ISERROR(VLOOKUP(B16,'5000m.'!$E$8:$G$1001,3,0)),"",(VLOOKUP(B16,'5000m.'!$E$8:$G$1001,3,0)))</f>
        <v>12</v>
      </c>
      <c r="I16" s="245">
        <f>IF(ISERROR(VLOOKUP(B16,Cirit!$F$8:$N$994,9,0)),"",(VLOOKUP(B16,Cirit!$F$8:$N$994,9,0)))</f>
        <v>3120</v>
      </c>
      <c r="J16" s="242">
        <f>IF(ISERROR(VLOOKUP(B16,Cirit!$F$8:$O$994,10,0)),"",(VLOOKUP(B16,Cirit!$F$8:$O$994,10,0)))</f>
        <v>8</v>
      </c>
      <c r="K16" s="246">
        <f>IF(ISERROR(VLOOKUP(B16,Üçadım!$F$8:$N$995,9,0)),"",(VLOOKUP(B16,Üçadım!$F$8:$N$995,9,0)))</f>
        <v>1016</v>
      </c>
      <c r="L16" s="240">
        <f>IF(ISERROR(VLOOKUP(B16,Üçadım!$F$8:$O$995,10,0)),"",(VLOOKUP(B16,Üçadım!$F$8:$O$995,10,0)))</f>
        <v>2</v>
      </c>
      <c r="M16" s="245">
        <f>IF(ISERROR(VLOOKUP(B16,Gülle!$F$8:$N$995,9,0)),"",(VLOOKUP(B16,Gülle!$F$8:$N$995,9,0)))</f>
        <v>1102</v>
      </c>
      <c r="N16" s="242">
        <f>IF(ISERROR(VLOOKUP(B16,Gülle!$F$8:$O$995,10,0)),"",(VLOOKUP(B16,Gülle!$F$8:$O$995,10,0)))</f>
        <v>19</v>
      </c>
      <c r="O16" s="269">
        <f t="shared" si="0"/>
        <v>82</v>
      </c>
      <c r="P16" s="239">
        <f>IF(ISERROR(VLOOKUP(B16,'200m.'!$E$8:$F$1000,2,0)),"",(VLOOKUP(B16,'200m.'!$E$8:$H$1000,2,0)))</f>
        <v>2298</v>
      </c>
      <c r="Q16" s="240">
        <f>IF(ISERROR(VLOOKUP(B16,'200m.'!$E$8:$G$1000,3,0)),"",(VLOOKUP(B16,'200m.'!$E$8:$G$1000,3,0)))</f>
        <v>22</v>
      </c>
      <c r="R16" s="241">
        <f>IF(ISERROR(VLOOKUP(B16,'400m.Eng.'!$E$8:$F$1000,2,0)),"",(VLOOKUP(B16,'400m.Eng.'!$E$8:$H$1000,2,0)))</f>
        <v>13311</v>
      </c>
      <c r="S16" s="242">
        <f>IF(ISERROR(VLOOKUP(B16,'400m.Eng.'!$E$8:$G$1000,3,0)),"",(VLOOKUP(B16,'400m.Eng.'!$E$8:$G$1000,3,0)))</f>
        <v>3</v>
      </c>
      <c r="T16" s="265">
        <f>IF(ISERROR(VLOOKUP(B16,'800m.'!$E$8:$F$1001,2,0)),"",(VLOOKUP(B16,'800m.'!$E$8:$H$1001,2,0)))</f>
        <v>21169</v>
      </c>
      <c r="U16" s="244">
        <f>IF(ISERROR(VLOOKUP(B16,'800m.'!$E$8:$G$1001,3,0)),"",(VLOOKUP(B16,'800m.'!$E$8:$G$1001,3,0)))</f>
        <v>6</v>
      </c>
      <c r="V16" s="264">
        <f>IF(ISERROR(VLOOKUP(B16,'3000m.Eng.'!$E$8:$F$1000,2,0)),"",(VLOOKUP(B16,'3000m.Eng.'!$E$8:$H$1000,2,0)))</f>
        <v>150470</v>
      </c>
      <c r="W16" s="242">
        <f>IF(ISERROR(VLOOKUP(B16,'3000m.Eng.'!$E$8:$G$1000,3,0)),"",(VLOOKUP(B16,'3000m.Eng.'!$E$8:$G$1000,3,0)))</f>
        <v>3</v>
      </c>
      <c r="X16" s="246">
        <f>IF(ISERROR(VLOOKUP(B16,Yüksek!$F$8:$BO$951,62,0)),"",(VLOOKUP(B16,Yüksek!$F$8:$BO$951,62,0)))</f>
        <v>170</v>
      </c>
      <c r="Y16" s="240">
        <f>IF(ISERROR(VLOOKUP(B16,Yüksek!$F$8:$BP$951,63,0)),"",(VLOOKUP(B16,Yüksek!$F$8:$BP$951,63,0)))</f>
        <v>12</v>
      </c>
      <c r="Z16" s="245">
        <f>IF(ISERROR(VLOOKUP(B16,Uzun!$F$8:$N$997,9,0)),"",(VLOOKUP(B16,Uzun!$F$8:$N$997,9,0)))</f>
        <v>560</v>
      </c>
      <c r="AA16" s="242">
        <f>IF(ISERROR(VLOOKUP(B16,Uzun!$F$8:$O$997,10,0)),"",(VLOOKUP(B16,Uzun!$F$8:$O$997,10,0)))</f>
        <v>17</v>
      </c>
      <c r="AB16" s="243">
        <f>IF(ISERROR(VLOOKUP(B16,Disk!$F$8:$N$998,9,0)),"",(VLOOKUP(B16,Disk!$F$8:$N$998,9,0)))</f>
        <v>2266</v>
      </c>
      <c r="AC16" s="244">
        <f>IF(ISERROR(VLOOKUP(B16,Disk!$F$8:$O$998,10,0)),"",(VLOOKUP(B16,Disk!$F$8:$O$998,10,0)))</f>
        <v>6</v>
      </c>
      <c r="AD16" s="241">
        <f>IF(ISERROR(VLOOKUP(B16,'4x100m.'!$E$8:$F$992,2,0)),"",(VLOOKUP(B16,'4x100m.'!$E$8:$H$992,2,0)))</f>
        <v>4657</v>
      </c>
      <c r="AE16" s="242">
        <f>IF(ISERROR(VLOOKUP(B16,'4x100m.'!$E$8:$G$992,3,0)),"",(VLOOKUP(B16,'4x100m.'!$E$8:$G$992,3,0)))</f>
        <v>18</v>
      </c>
      <c r="AF16" s="269">
        <f t="shared" si="1"/>
        <v>87</v>
      </c>
      <c r="AG16" s="239" t="str">
        <f>IF(ISERROR(VLOOKUP(B16,'110m.Eng.'!$E$8:$F$992,2,0)),"",(VLOOKUP(B16,'110m.Eng.'!$E$8:$H$992,2,0)))</f>
        <v>DNS</v>
      </c>
      <c r="AH16" s="240">
        <f>IF(ISERROR(VLOOKUP(B16,'110m.Eng.'!$E$8:$G$992,3,0)),"",(VLOOKUP(B16,'110m.Eng.'!$E$8:$G$992,3,0)))</f>
        <v>0</v>
      </c>
      <c r="AI16" s="241" t="str">
        <f>IF(ISERROR(VLOOKUP(B16,'1500m.'!$E$8:$F$1001,2,0)),"",(VLOOKUP(B16,'1500m.'!$E$8:$H$1001,2,0)))</f>
        <v>DNS</v>
      </c>
      <c r="AJ16" s="242">
        <f>IF(ISERROR(VLOOKUP(B16,'1500m.'!$E$8:$G$1001,3,0)),"",(VLOOKUP(B16,'1500m.'!$E$8:$G$1001,3,0)))</f>
        <v>0</v>
      </c>
      <c r="AK16" s="243">
        <f>IF(ISERROR(VLOOKUP(B16,Çekiç!$F$8:$N$996,9,0)),"",(VLOOKUP(B16,Çekiç!$F$8:$N$996,9,0)))</f>
        <v>1375</v>
      </c>
      <c r="AL16" s="244">
        <f>IF(ISERROR(VLOOKUP(B16,Çekiç!$F$8:$O$996,10,0)),"",(VLOOKUP(B16,Çekiç!$F$8:$O$996,10,0)))</f>
        <v>10</v>
      </c>
      <c r="AM16" s="245">
        <f>IF(ISERROR(VLOOKUP(B16,Sırık!$F$8:$BR$940,65,0)),"",(VLOOKUP(B16,Sırık!$F$8:$BR$940,65,0)))</f>
        <v>320</v>
      </c>
      <c r="AN16" s="242">
        <f>IF(ISERROR(VLOOKUP(B16,Sırık!$F$8:$BS$940,66,0)),"",(VLOOKUP(B16,Sırık!$F$8:$BS$940,66,0)))</f>
        <v>21</v>
      </c>
      <c r="AO16" s="265">
        <f>IF(ISERROR(VLOOKUP(B16,'4x400m.'!$E$8:$F$1000,2,0)),"",(VLOOKUP(B16,'4x400m.'!$E$8:$H$1000,2,0)))</f>
        <v>33837</v>
      </c>
      <c r="AP16" s="240">
        <f>IF(ISERROR(VLOOKUP(B16,'4x400m.'!$E$8:$G$1000,3,0)),"",(VLOOKUP(B16,'4x400m.'!$E$8:$G$1000,3,0)))</f>
        <v>18</v>
      </c>
      <c r="AQ16" s="269">
        <f t="shared" si="2"/>
        <v>49</v>
      </c>
      <c r="AR16" s="247">
        <f t="shared" si="3"/>
        <v>218</v>
      </c>
    </row>
    <row r="17" spans="1:44" ht="36" customHeight="1">
      <c r="A17" s="237">
        <v>11</v>
      </c>
      <c r="B17" s="316" t="s">
        <v>1732</v>
      </c>
      <c r="C17" s="239">
        <f>IF(ISERROR(VLOOKUP(B17,'100m.'!$E$8:$F$1005,2,0)),"",(VLOOKUP(B17,'100m.'!$E$8:$H$1005,2,0)))</f>
        <v>1169</v>
      </c>
      <c r="D17" s="337">
        <f>IF(ISERROR(VLOOKUP(B17,'100m.'!$E$8:$G$1005,3,0)),"",(VLOOKUP(B17,'100m.'!$E$8:$G$1005,3,0)))</f>
        <v>11</v>
      </c>
      <c r="E17" s="241">
        <f>IF(ISERROR(VLOOKUP(B17,'400m.'!$E$8:$F$991,2,0)),"",(VLOOKUP(B17,'400m.'!$E$8:$H$991,2,0)))</f>
        <v>5590</v>
      </c>
      <c r="F17" s="242">
        <f>IF(ISERROR(VLOOKUP(B17,'400m.'!$E$8:$G$991,3,0)),"",(VLOOKUP(B17,'400m.'!$E$8:$G$991,3,0)))</f>
        <v>4</v>
      </c>
      <c r="G17" s="263">
        <f>IF(ISERROR(VLOOKUP(B17,'5000m.'!$E$8:$F$1001,2,0)),"",(VLOOKUP(B17,'5000m.'!$E$8:$H$1001,2,0)))</f>
        <v>144235</v>
      </c>
      <c r="H17" s="244">
        <f>IF(ISERROR(VLOOKUP(B17,'5000m.'!$E$8:$G$1001,3,0)),"",(VLOOKUP(B17,'5000m.'!$E$8:$G$1001,3,0)))</f>
        <v>25</v>
      </c>
      <c r="I17" s="245">
        <f>IF(ISERROR(VLOOKUP(B17,Cirit!$F$8:$N$994,9,0)),"",(VLOOKUP(B17,Cirit!$F$8:$N$994,9,0)))</f>
        <v>3533</v>
      </c>
      <c r="J17" s="242">
        <f>IF(ISERROR(VLOOKUP(B17,Cirit!$F$8:$O$994,10,0)),"",(VLOOKUP(B17,Cirit!$F$8:$O$994,10,0)))</f>
        <v>12</v>
      </c>
      <c r="K17" s="246">
        <f>IF(ISERROR(VLOOKUP(B17,Üçadım!$F$8:$N$995,9,0)),"",(VLOOKUP(B17,Üçadım!$F$8:$N$995,9,0)))</f>
        <v>1220</v>
      </c>
      <c r="L17" s="240">
        <f>IF(ISERROR(VLOOKUP(B17,Üçadım!$F$8:$O$995,10,0)),"",(VLOOKUP(B17,Üçadım!$F$8:$O$995,10,0)))</f>
        <v>14</v>
      </c>
      <c r="M17" s="245">
        <f>IF(ISERROR(VLOOKUP(B17,Gülle!$F$8:$N$995,9,0)),"",(VLOOKUP(B17,Gülle!$F$8:$N$995,9,0)))</f>
        <v>934</v>
      </c>
      <c r="N17" s="242">
        <f>IF(ISERROR(VLOOKUP(B17,Gülle!$F$8:$O$995,10,0)),"",(VLOOKUP(B17,Gülle!$F$8:$O$995,10,0)))</f>
        <v>12</v>
      </c>
      <c r="O17" s="269">
        <f t="shared" si="0"/>
        <v>78</v>
      </c>
      <c r="P17" s="239">
        <f>IF(ISERROR(VLOOKUP(B17,'200m.'!$E$8:$F$1000,2,0)),"",(VLOOKUP(B17,'200m.'!$E$8:$H$1000,2,0)))</f>
        <v>2469</v>
      </c>
      <c r="Q17" s="240">
        <f>IF(ISERROR(VLOOKUP(B17,'200m.'!$E$8:$G$1000,3,0)),"",(VLOOKUP(B17,'200m.'!$E$8:$G$1000,3,0)))</f>
        <v>5</v>
      </c>
      <c r="R17" s="241">
        <f>IF(ISERROR(VLOOKUP(B17,'400m.Eng.'!$E$8:$F$1000,2,0)),"",(VLOOKUP(B17,'400m.Eng.'!$E$8:$H$1000,2,0)))</f>
        <v>10700</v>
      </c>
      <c r="S17" s="242">
        <f>IF(ISERROR(VLOOKUP(B17,'400m.Eng.'!$E$8:$G$1000,3,0)),"",(VLOOKUP(B17,'400m.Eng.'!$E$8:$G$1000,3,0)))</f>
        <v>10</v>
      </c>
      <c r="T17" s="265">
        <f>IF(ISERROR(VLOOKUP(B17,'800m.'!$E$8:$F$1001,2,0)),"",(VLOOKUP(B17,'800m.'!$E$8:$H$1001,2,0)))</f>
        <v>21525</v>
      </c>
      <c r="U17" s="244">
        <f>IF(ISERROR(VLOOKUP(B17,'800m.'!$E$8:$G$1001,3,0)),"",(VLOOKUP(B17,'800m.'!$E$8:$G$1001,3,0)))</f>
        <v>3</v>
      </c>
      <c r="V17" s="264">
        <f>IF(ISERROR(VLOOKUP(B17,'3000m.Eng.'!$E$8:$F$1000,2,0)),"",(VLOOKUP(B17,'3000m.Eng.'!$E$8:$H$1000,2,0)))</f>
        <v>104011</v>
      </c>
      <c r="W17" s="242">
        <f>IF(ISERROR(VLOOKUP(B17,'3000m.Eng.'!$E$8:$G$1000,3,0)),"",(VLOOKUP(B17,'3000m.Eng.'!$E$8:$G$1000,3,0)))</f>
        <v>13</v>
      </c>
      <c r="X17" s="246">
        <f>IF(ISERROR(VLOOKUP(B17,Yüksek!$F$8:$BO$951,62,0)),"",(VLOOKUP(B17,Yüksek!$F$8:$BO$951,62,0)))</f>
        <v>175</v>
      </c>
      <c r="Y17" s="240">
        <f>IF(ISERROR(VLOOKUP(B17,Yüksek!$F$8:$BP$951,63,0)),"",(VLOOKUP(B17,Yüksek!$F$8:$BP$951,63,0)))</f>
        <v>15</v>
      </c>
      <c r="Z17" s="245">
        <f>IF(ISERROR(VLOOKUP(B17,Uzun!$F$8:$N$997,9,0)),"",(VLOOKUP(B17,Uzun!$F$8:$N$997,9,0)))</f>
        <v>547</v>
      </c>
      <c r="AA17" s="242">
        <f>IF(ISERROR(VLOOKUP(B17,Uzun!$F$8:$O$997,10,0)),"",(VLOOKUP(B17,Uzun!$F$8:$O$997,10,0)))</f>
        <v>10</v>
      </c>
      <c r="AB17" s="243">
        <f>IF(ISERROR(VLOOKUP(B17,Disk!$F$8:$N$998,9,0)),"",(VLOOKUP(B17,Disk!$F$8:$N$998,9,0)))</f>
        <v>2453</v>
      </c>
      <c r="AC17" s="244">
        <f>IF(ISERROR(VLOOKUP(B17,Disk!$F$8:$O$998,10,0)),"",(VLOOKUP(B17,Disk!$F$8:$O$998,10,0)))</f>
        <v>9</v>
      </c>
      <c r="AD17" s="241">
        <f>IF(ISERROR(VLOOKUP(B17,'4x100m.'!$E$8:$F$992,2,0)),"",(VLOOKUP(B17,'4x100m.'!$E$8:$H$992,2,0)))</f>
        <v>4931</v>
      </c>
      <c r="AE17" s="242">
        <f>IF(ISERROR(VLOOKUP(B17,'4x100m.'!$E$8:$G$992,3,0)),"",(VLOOKUP(B17,'4x100m.'!$E$8:$G$992,3,0)))</f>
        <v>12</v>
      </c>
      <c r="AF17" s="269">
        <f t="shared" si="1"/>
        <v>77</v>
      </c>
      <c r="AG17" s="239">
        <f>IF(ISERROR(VLOOKUP(B17,'110m.Eng.'!$E$8:$F$992,2,0)),"",(VLOOKUP(B17,'110m.Eng.'!$E$8:$H$992,2,0)))</f>
        <v>2019</v>
      </c>
      <c r="AH17" s="240">
        <f>IF(ISERROR(VLOOKUP(B17,'110m.Eng.'!$E$8:$G$992,3,0)),"",(VLOOKUP(B17,'110m.Eng.'!$E$8:$G$992,3,0)))</f>
        <v>18</v>
      </c>
      <c r="AI17" s="241">
        <f>IF(ISERROR(VLOOKUP(B17,'1500m.'!$E$8:$F$1001,2,0)),"",(VLOOKUP(B17,'1500m.'!$E$8:$H$1001,2,0)))</f>
        <v>43367</v>
      </c>
      <c r="AJ17" s="242">
        <f>IF(ISERROR(VLOOKUP(B17,'1500m.'!$E$8:$G$1001,3,0)),"",(VLOOKUP(B17,'1500m.'!$E$8:$G$1001,3,0)))</f>
        <v>11</v>
      </c>
      <c r="AK17" s="243">
        <f>IF(ISERROR(VLOOKUP(B17,Çekiç!$F$8:$N$996,9,0)),"",(VLOOKUP(B17,Çekiç!$F$8:$N$996,9,0)))</f>
        <v>2616</v>
      </c>
      <c r="AL17" s="244">
        <f>IF(ISERROR(VLOOKUP(B17,Çekiç!$F$8:$O$996,10,0)),"",(VLOOKUP(B17,Çekiç!$F$8:$O$996,10,0)))</f>
        <v>21</v>
      </c>
      <c r="AM17" s="245">
        <f>IF(ISERROR(VLOOKUP(B17,Sırık!$F$8:$BR$940,65,0)),"",(VLOOKUP(B17,Sırık!$F$8:$BR$940,65,0)))</f>
        <v>0</v>
      </c>
      <c r="AN17" s="242">
        <f>IF(ISERROR(VLOOKUP(B17,Sırık!$F$8:$BS$940,66,0)),"",(VLOOKUP(B17,Sırık!$F$8:$BS$940,66,0)))</f>
        <v>0</v>
      </c>
      <c r="AO17" s="265">
        <f>IF(ISERROR(VLOOKUP(B17,'4x400m.'!$E$8:$F$1000,2,0)),"",(VLOOKUP(B17,'4x400m.'!$E$8:$H$1000,2,0)))</f>
        <v>35104</v>
      </c>
      <c r="AP17" s="240">
        <f>IF(ISERROR(VLOOKUP(B17,'4x400m.'!$E$8:$G$1000,3,0)),"",(VLOOKUP(B17,'4x400m.'!$E$8:$G$1000,3,0)))</f>
        <v>5</v>
      </c>
      <c r="AQ17" s="269">
        <f t="shared" si="2"/>
        <v>55</v>
      </c>
      <c r="AR17" s="247">
        <f t="shared" si="3"/>
        <v>210</v>
      </c>
    </row>
    <row r="18" spans="1:44" ht="36" customHeight="1">
      <c r="A18" s="237">
        <v>12</v>
      </c>
      <c r="B18" s="316" t="s">
        <v>2040</v>
      </c>
      <c r="C18" s="239">
        <f>IF(ISERROR(VLOOKUP(B18,'100m.'!$E$8:$F$1005,2,0)),"",(VLOOKUP(B18,'100m.'!$E$8:$H$1005,2,0)))</f>
        <v>1208</v>
      </c>
      <c r="D18" s="337">
        <f>IF(ISERROR(VLOOKUP(B18,'100m.'!$E$8:$G$1005,3,0)),"",(VLOOKUP(B18,'100m.'!$E$8:$G$1005,3,0)))</f>
        <v>1</v>
      </c>
      <c r="E18" s="241">
        <f>IF(ISERROR(VLOOKUP(B18,'400m.'!$E$8:$F$991,2,0)),"",(VLOOKUP(B18,'400m.'!$E$8:$H$991,2,0)))</f>
        <v>5617</v>
      </c>
      <c r="F18" s="242">
        <f>IF(ISERROR(VLOOKUP(B18,'400m.'!$E$8:$G$991,3,0)),"",(VLOOKUP(B18,'400m.'!$E$8:$G$991,3,0)))</f>
        <v>1</v>
      </c>
      <c r="G18" s="263">
        <f>IF(ISERROR(VLOOKUP(B18,'5000m.'!$E$8:$F$1001,2,0)),"",(VLOOKUP(B18,'5000m.'!$E$8:$H$1001,2,0)))</f>
        <v>164740</v>
      </c>
      <c r="H18" s="244">
        <f>IF(ISERROR(VLOOKUP(B18,'5000m.'!$E$8:$G$1001,3,0)),"",(VLOOKUP(B18,'5000m.'!$E$8:$G$1001,3,0)))</f>
        <v>18</v>
      </c>
      <c r="I18" s="245">
        <f>IF(ISERROR(VLOOKUP(B18,Cirit!$F$8:$N$994,9,0)),"",(VLOOKUP(B18,Cirit!$F$8:$N$994,9,0)))</f>
        <v>2979</v>
      </c>
      <c r="J18" s="242">
        <f>IF(ISERROR(VLOOKUP(B18,Cirit!$F$8:$O$994,10,0)),"",(VLOOKUP(B18,Cirit!$F$8:$O$994,10,0)))</f>
        <v>6</v>
      </c>
      <c r="K18" s="246">
        <f>IF(ISERROR(VLOOKUP(B18,Üçadım!$F$8:$N$995,9,0)),"",(VLOOKUP(B18,Üçadım!$F$8:$N$995,9,0)))</f>
        <v>1112</v>
      </c>
      <c r="L18" s="240">
        <f>IF(ISERROR(VLOOKUP(B18,Üçadım!$F$8:$O$995,10,0)),"",(VLOOKUP(B18,Üçadım!$F$8:$O$995,10,0)))</f>
        <v>5</v>
      </c>
      <c r="M18" s="245">
        <f>IF(ISERROR(VLOOKUP(B18,Gülle!$F$8:$N$995,9,0)),"",(VLOOKUP(B18,Gülle!$F$8:$N$995,9,0)))</f>
        <v>982</v>
      </c>
      <c r="N18" s="242">
        <f>IF(ISERROR(VLOOKUP(B18,Gülle!$F$8:$O$995,10,0)),"",(VLOOKUP(B18,Gülle!$F$8:$O$995,10,0)))</f>
        <v>14</v>
      </c>
      <c r="O18" s="269">
        <f t="shared" si="0"/>
        <v>45</v>
      </c>
      <c r="P18" s="239">
        <f>IF(ISERROR(VLOOKUP(B18,'200m.'!$E$8:$F$1000,2,0)),"",(VLOOKUP(B18,'200m.'!$E$8:$H$1000,2,0)))</f>
        <v>2454</v>
      </c>
      <c r="Q18" s="240">
        <f>IF(ISERROR(VLOOKUP(B18,'200m.'!$E$8:$G$1000,3,0)),"",(VLOOKUP(B18,'200m.'!$E$8:$G$1000,3,0)))</f>
        <v>7</v>
      </c>
      <c r="R18" s="241">
        <f>IF(ISERROR(VLOOKUP(B18,'400m.Eng.'!$E$8:$F$1000,2,0)),"",(VLOOKUP(B18,'400m.Eng.'!$E$8:$H$1000,2,0)))</f>
        <v>5905</v>
      </c>
      <c r="S18" s="242">
        <f>IF(ISERROR(VLOOKUP(B18,'400m.Eng.'!$E$8:$G$1000,3,0)),"",(VLOOKUP(B18,'400m.Eng.'!$E$8:$G$1000,3,0)))</f>
        <v>19</v>
      </c>
      <c r="T18" s="265" t="str">
        <f>IF(ISERROR(VLOOKUP(B18,'800m.'!$E$8:$F$1001,2,0)),"",(VLOOKUP(B18,'800m.'!$E$8:$H$1001,2,0)))</f>
        <v>DNF</v>
      </c>
      <c r="U18" s="244">
        <f>IF(ISERROR(VLOOKUP(B18,'800m.'!$E$8:$G$1001,3,0)),"",(VLOOKUP(B18,'800m.'!$E$8:$G$1001,3,0)))</f>
        <v>0</v>
      </c>
      <c r="V18" s="264">
        <f>IF(ISERROR(VLOOKUP(B18,'3000m.Eng.'!$E$8:$F$1000,2,0)),"",(VLOOKUP(B18,'3000m.Eng.'!$E$8:$H$1000,2,0)))</f>
        <v>90632</v>
      </c>
      <c r="W18" s="242">
        <f>IF(ISERROR(VLOOKUP(B18,'3000m.Eng.'!$E$8:$G$1000,3,0)),"",(VLOOKUP(B18,'3000m.Eng.'!$E$8:$G$1000,3,0)))</f>
        <v>27</v>
      </c>
      <c r="X18" s="246">
        <f>IF(ISERROR(VLOOKUP(B18,Yüksek!$F$8:$BO$951,62,0)),"",(VLOOKUP(B18,Yüksek!$F$8:$BO$951,62,0)))</f>
        <v>180</v>
      </c>
      <c r="Y18" s="240">
        <f>IF(ISERROR(VLOOKUP(B18,Yüksek!$F$8:$BP$951,63,0)),"",(VLOOKUP(B18,Yüksek!$F$8:$BP$951,63,0)))</f>
        <v>19.5</v>
      </c>
      <c r="Z18" s="245">
        <f>IF(ISERROR(VLOOKUP(B18,Uzun!$F$8:$N$997,9,0)),"",(VLOOKUP(B18,Uzun!$F$8:$N$997,9,0)))</f>
        <v>511</v>
      </c>
      <c r="AA18" s="242">
        <f>IF(ISERROR(VLOOKUP(B18,Uzun!$F$8:$O$997,10,0)),"",(VLOOKUP(B18,Uzun!$F$8:$O$997,10,0)))</f>
        <v>4</v>
      </c>
      <c r="AB18" s="243">
        <f>IF(ISERROR(VLOOKUP(B18,Disk!$F$8:$N$998,9,0)),"",(VLOOKUP(B18,Disk!$F$8:$N$998,9,0)))</f>
        <v>2424</v>
      </c>
      <c r="AC18" s="244">
        <f>IF(ISERROR(VLOOKUP(B18,Disk!$F$8:$O$998,10,0)),"",(VLOOKUP(B18,Disk!$F$8:$O$998,10,0)))</f>
        <v>8</v>
      </c>
      <c r="AD18" s="241" t="str">
        <f>IF(ISERROR(VLOOKUP(B18,'4x100m.'!$E$8:$F$992,2,0)),"",(VLOOKUP(B18,'4x100m.'!$E$8:$H$992,2,0)))</f>
        <v>DNF</v>
      </c>
      <c r="AE18" s="242">
        <f>IF(ISERROR(VLOOKUP(B18,'4x100m.'!$E$8:$G$992,3,0)),"",(VLOOKUP(B18,'4x100m.'!$E$8:$G$992,3,0)))</f>
        <v>0</v>
      </c>
      <c r="AF18" s="269">
        <f t="shared" si="1"/>
        <v>84.5</v>
      </c>
      <c r="AG18" s="239">
        <f>IF(ISERROR(VLOOKUP(B18,'110m.Eng.'!$E$8:$F$992,2,0)),"",(VLOOKUP(B18,'110m.Eng.'!$E$8:$H$992,2,0)))</f>
        <v>1797</v>
      </c>
      <c r="AH18" s="240">
        <f>IF(ISERROR(VLOOKUP(B18,'110m.Eng.'!$E$8:$G$992,3,0)),"",(VLOOKUP(B18,'110m.Eng.'!$E$8:$G$992,3,0)))</f>
        <v>22</v>
      </c>
      <c r="AI18" s="241">
        <f>IF(ISERROR(VLOOKUP(B18,'1500m.'!$E$8:$F$1001,2,0)),"",(VLOOKUP(B18,'1500m.'!$E$8:$H$1001,2,0)))</f>
        <v>44228</v>
      </c>
      <c r="AJ18" s="242">
        <f>IF(ISERROR(VLOOKUP(B18,'1500m.'!$E$8:$G$1001,3,0)),"",(VLOOKUP(B18,'1500m.'!$E$8:$G$1001,3,0)))</f>
        <v>7</v>
      </c>
      <c r="AK18" s="243">
        <f>IF(ISERROR(VLOOKUP(B18,Çekiç!$F$8:$N$996,9,0)),"",(VLOOKUP(B18,Çekiç!$F$8:$N$996,9,0)))</f>
        <v>2144</v>
      </c>
      <c r="AL18" s="244">
        <f>IF(ISERROR(VLOOKUP(B18,Çekiç!$F$8:$O$996,10,0)),"",(VLOOKUP(B18,Çekiç!$F$8:$O$996,10,0)))</f>
        <v>18</v>
      </c>
      <c r="AM18" s="245">
        <f>IF(ISERROR(VLOOKUP(B18,Sırık!$F$8:$BR$940,65,0)),"",(VLOOKUP(B18,Sırık!$F$8:$BR$940,65,0)))</f>
        <v>280</v>
      </c>
      <c r="AN18" s="242">
        <f>IF(ISERROR(VLOOKUP(B18,Sırık!$F$8:$BS$940,66,0)),"",(VLOOKUP(B18,Sırık!$F$8:$BS$940,66,0)))</f>
        <v>18</v>
      </c>
      <c r="AO18" s="265">
        <f>IF(ISERROR(VLOOKUP(B18,'4x400m.'!$E$8:$F$1000,2,0)),"",(VLOOKUP(B18,'4x400m.'!$E$8:$H$1000,2,0)))</f>
        <v>34155</v>
      </c>
      <c r="AP18" s="240">
        <f>IF(ISERROR(VLOOKUP(B18,'4x400m.'!$E$8:$G$1000,3,0)),"",(VLOOKUP(B18,'4x400m.'!$E$8:$G$1000,3,0)))</f>
        <v>13</v>
      </c>
      <c r="AQ18" s="269">
        <f t="shared" si="2"/>
        <v>78</v>
      </c>
      <c r="AR18" s="247">
        <f t="shared" si="3"/>
        <v>207.5</v>
      </c>
    </row>
    <row r="19" spans="1:44" ht="36" customHeight="1">
      <c r="A19" s="237">
        <v>13</v>
      </c>
      <c r="B19" s="316" t="s">
        <v>1744</v>
      </c>
      <c r="C19" s="239">
        <f>IF(ISERROR(VLOOKUP(B19,'100m.'!$E$8:$F$1005,2,0)),"",(VLOOKUP(B19,'100m.'!$E$8:$H$1005,2,0)))</f>
        <v>1137</v>
      </c>
      <c r="D19" s="337">
        <f>IF(ISERROR(VLOOKUP(B19,'100m.'!$E$8:$G$1005,3,0)),"",(VLOOKUP(B19,'100m.'!$E$8:$G$1005,3,0)))</f>
        <v>22</v>
      </c>
      <c r="E19" s="241">
        <f>IF(ISERROR(VLOOKUP(B19,'400m.'!$E$8:$F$991,2,0)),"",(VLOOKUP(B19,'400m.'!$E$8:$H$991,2,0)))</f>
        <v>5391</v>
      </c>
      <c r="F19" s="242">
        <f>IF(ISERROR(VLOOKUP(B19,'400m.'!$E$8:$G$991,3,0)),"",(VLOOKUP(B19,'400m.'!$E$8:$G$991,3,0)))</f>
        <v>7</v>
      </c>
      <c r="G19" s="263" t="str">
        <f>IF(ISERROR(VLOOKUP(B19,'5000m.'!$E$8:$F$1001,2,0)),"",(VLOOKUP(B19,'5000m.'!$E$8:$H$1001,2,0)))</f>
        <v>DNF</v>
      </c>
      <c r="H19" s="244">
        <f>IF(ISERROR(VLOOKUP(B19,'5000m.'!$E$8:$G$1001,3,0)),"",(VLOOKUP(B19,'5000m.'!$E$8:$G$1001,3,0)))</f>
        <v>0</v>
      </c>
      <c r="I19" s="245">
        <f>IF(ISERROR(VLOOKUP(B19,Cirit!$F$8:$N$994,9,0)),"",(VLOOKUP(B19,Cirit!$F$8:$N$994,9,0)))</f>
        <v>3484</v>
      </c>
      <c r="J19" s="242">
        <f>IF(ISERROR(VLOOKUP(B19,Cirit!$F$8:$O$994,10,0)),"",(VLOOKUP(B19,Cirit!$F$8:$O$994,10,0)))</f>
        <v>11</v>
      </c>
      <c r="K19" s="246">
        <f>IF(ISERROR(VLOOKUP(B19,Üçadım!$F$8:$N$995,9,0)),"",(VLOOKUP(B19,Üçadım!$F$8:$N$995,9,0)))</f>
        <v>1006</v>
      </c>
      <c r="L19" s="240">
        <f>IF(ISERROR(VLOOKUP(B19,Üçadım!$F$8:$O$995,10,0)),"",(VLOOKUP(B19,Üçadım!$F$8:$O$995,10,0)))</f>
        <v>1</v>
      </c>
      <c r="M19" s="245">
        <f>IF(ISERROR(VLOOKUP(B19,Gülle!$F$8:$N$995,9,0)),"",(VLOOKUP(B19,Gülle!$F$8:$N$995,9,0)))</f>
        <v>882</v>
      </c>
      <c r="N19" s="242">
        <f>IF(ISERROR(VLOOKUP(B19,Gülle!$F$8:$O$995,10,0)),"",(VLOOKUP(B19,Gülle!$F$8:$O$995,10,0)))</f>
        <v>8</v>
      </c>
      <c r="O19" s="269">
        <f t="shared" si="0"/>
        <v>49</v>
      </c>
      <c r="P19" s="239">
        <f>IF(ISERROR(VLOOKUP(B19,'200m.'!$E$8:$F$1000,2,0)),"",(VLOOKUP(B19,'200m.'!$E$8:$H$1000,2,0)))</f>
        <v>2357</v>
      </c>
      <c r="Q19" s="240">
        <f>IF(ISERROR(VLOOKUP(B19,'200m.'!$E$8:$G$1000,3,0)),"",(VLOOKUP(B19,'200m.'!$E$8:$G$1000,3,0)))</f>
        <v>20</v>
      </c>
      <c r="R19" s="241">
        <f>IF(ISERROR(VLOOKUP(B19,'400m.Eng.'!$E$8:$F$1000,2,0)),"",(VLOOKUP(B19,'400m.Eng.'!$E$8:$H$1000,2,0)))</f>
        <v>10829</v>
      </c>
      <c r="S19" s="242">
        <f>IF(ISERROR(VLOOKUP(B19,'400m.Eng.'!$E$8:$G$1000,3,0)),"",(VLOOKUP(B19,'400m.Eng.'!$E$8:$G$1000,3,0)))</f>
        <v>7</v>
      </c>
      <c r="T19" s="265">
        <f>IF(ISERROR(VLOOKUP(B19,'800m.'!$E$8:$F$1001,2,0)),"",(VLOOKUP(B19,'800m.'!$E$8:$H$1001,2,0)))</f>
        <v>20430</v>
      </c>
      <c r="U19" s="244">
        <f>IF(ISERROR(VLOOKUP(B19,'800m.'!$E$8:$G$1001,3,0)),"",(VLOOKUP(B19,'800m.'!$E$8:$G$1001,3,0)))</f>
        <v>19</v>
      </c>
      <c r="V19" s="264">
        <f>IF(ISERROR(VLOOKUP(B19,'3000m.Eng.'!$E$8:$F$1000,2,0)),"",(VLOOKUP(B19,'3000m.Eng.'!$E$8:$H$1000,2,0)))</f>
        <v>103797</v>
      </c>
      <c r="W19" s="242">
        <f>IF(ISERROR(VLOOKUP(B19,'3000m.Eng.'!$E$8:$G$1000,3,0)),"",(VLOOKUP(B19,'3000m.Eng.'!$E$8:$G$1000,3,0)))</f>
        <v>14</v>
      </c>
      <c r="X19" s="246">
        <f>IF(ISERROR(VLOOKUP(B19,Yüksek!$F$8:$BO$951,62,0)),"",(VLOOKUP(B19,Yüksek!$F$8:$BO$951,62,0)))</f>
        <v>165</v>
      </c>
      <c r="Y19" s="240">
        <f>IF(ISERROR(VLOOKUP(B19,Yüksek!$F$8:$BP$951,63,0)),"",(VLOOKUP(B19,Yüksek!$F$8:$BP$951,63,0)))</f>
        <v>11</v>
      </c>
      <c r="Z19" s="245">
        <f>IF(ISERROR(VLOOKUP(B19,Uzun!$F$8:$N$997,9,0)),"",(VLOOKUP(B19,Uzun!$F$8:$N$997,9,0)))</f>
        <v>475</v>
      </c>
      <c r="AA19" s="242">
        <f>IF(ISERROR(VLOOKUP(B19,Uzun!$F$8:$O$997,10,0)),"",(VLOOKUP(B19,Uzun!$F$8:$O$997,10,0)))</f>
        <v>0</v>
      </c>
      <c r="AB19" s="243">
        <f>IF(ISERROR(VLOOKUP(B19,Disk!$F$8:$N$998,9,0)),"",(VLOOKUP(B19,Disk!$F$8:$N$998,9,0)))</f>
        <v>2823</v>
      </c>
      <c r="AC19" s="244">
        <f>IF(ISERROR(VLOOKUP(B19,Disk!$F$8:$O$998,10,0)),"",(VLOOKUP(B19,Disk!$F$8:$O$998,10,0)))</f>
        <v>11</v>
      </c>
      <c r="AD19" s="241">
        <f>IF(ISERROR(VLOOKUP(B19,'4x100m.'!$E$8:$F$992,2,0)),"",(VLOOKUP(B19,'4x100m.'!$E$8:$H$992,2,0)))</f>
        <v>4627</v>
      </c>
      <c r="AE19" s="242">
        <f>IF(ISERROR(VLOOKUP(B19,'4x100m.'!$E$8:$G$992,3,0)),"",(VLOOKUP(B19,'4x100m.'!$E$8:$G$992,3,0)))</f>
        <v>20</v>
      </c>
      <c r="AF19" s="269">
        <f t="shared" si="1"/>
        <v>102</v>
      </c>
      <c r="AG19" s="239">
        <f>IF(ISERROR(VLOOKUP(B19,'110m.Eng.'!$E$8:$F$992,2,0)),"",(VLOOKUP(B19,'110m.Eng.'!$E$8:$H$992,2,0)))</f>
        <v>2238</v>
      </c>
      <c r="AH19" s="240">
        <f>IF(ISERROR(VLOOKUP(B19,'110m.Eng.'!$E$8:$G$992,3,0)),"",(VLOOKUP(B19,'110m.Eng.'!$E$8:$G$992,3,0)))</f>
        <v>12</v>
      </c>
      <c r="AI19" s="241">
        <f>IF(ISERROR(VLOOKUP(B19,'1500m.'!$E$8:$F$1001,2,0)),"",(VLOOKUP(B19,'1500m.'!$E$8:$H$1001,2,0)))</f>
        <v>41425</v>
      </c>
      <c r="AJ19" s="242">
        <f>IF(ISERROR(VLOOKUP(B19,'1500m.'!$E$8:$G$1001,3,0)),"",(VLOOKUP(B19,'1500m.'!$E$8:$G$1001,3,0)))</f>
        <v>18</v>
      </c>
      <c r="AK19" s="243">
        <f>IF(ISERROR(VLOOKUP(B19,Çekiç!$F$8:$N$996,9,0)),"",(VLOOKUP(B19,Çekiç!$F$8:$N$996,9,0)))</f>
        <v>1895</v>
      </c>
      <c r="AL19" s="244">
        <f>IF(ISERROR(VLOOKUP(B19,Çekiç!$F$8:$O$996,10,0)),"",(VLOOKUP(B19,Çekiç!$F$8:$O$996,10,0)))</f>
        <v>14</v>
      </c>
      <c r="AM19" s="245" t="str">
        <f>IF(ISERROR(VLOOKUP(B19,Sırık!$F$8:$BR$940,65,0)),"",(VLOOKUP(B19,Sırık!$F$8:$BR$940,65,0)))</f>
        <v>NM</v>
      </c>
      <c r="AN19" s="242">
        <f>IF(ISERROR(VLOOKUP(B19,Sırık!$F$8:$BS$940,66,0)),"",(VLOOKUP(B19,Sırık!$F$8:$BS$940,66,0)))</f>
        <v>0</v>
      </c>
      <c r="AO19" s="265">
        <f>IF(ISERROR(VLOOKUP(B19,'4x400m.'!$E$8:$F$1000,2,0)),"",(VLOOKUP(B19,'4x400m.'!$E$8:$H$1000,2,0)))</f>
        <v>34182</v>
      </c>
      <c r="AP19" s="240">
        <f>IF(ISERROR(VLOOKUP(B19,'4x400m.'!$E$8:$G$1000,3,0)),"",(VLOOKUP(B19,'4x400m.'!$E$8:$G$1000,3,0)))</f>
        <v>12</v>
      </c>
      <c r="AQ19" s="269">
        <f t="shared" si="2"/>
        <v>56</v>
      </c>
      <c r="AR19" s="247">
        <f t="shared" si="3"/>
        <v>207</v>
      </c>
    </row>
    <row r="20" spans="1:44" ht="36" customHeight="1">
      <c r="A20" s="237">
        <v>14</v>
      </c>
      <c r="B20" s="316" t="s">
        <v>1665</v>
      </c>
      <c r="C20" s="239">
        <f>IF(ISERROR(VLOOKUP(B20,'100m.'!$E$8:$F$1005,2,0)),"",(VLOOKUP(B20,'100m.'!$E$8:$H$1005,2,0)))</f>
        <v>1214</v>
      </c>
      <c r="D20" s="337">
        <f>IF(ISERROR(VLOOKUP(B20,'100m.'!$E$8:$G$1005,3,0)),"",(VLOOKUP(B20,'100m.'!$E$8:$G$1005,3,0)))</f>
        <v>0</v>
      </c>
      <c r="E20" s="241">
        <f>IF(ISERROR(VLOOKUP(B20,'400m.'!$E$8:$F$991,2,0)),"",(VLOOKUP(B20,'400m.'!$E$8:$H$991,2,0)))</f>
        <v>5481</v>
      </c>
      <c r="F20" s="242">
        <f>IF(ISERROR(VLOOKUP(B20,'400m.'!$E$8:$G$991,3,0)),"",(VLOOKUP(B20,'400m.'!$E$8:$G$991,3,0)))</f>
        <v>6</v>
      </c>
      <c r="G20" s="263" t="str">
        <f>IF(ISERROR(VLOOKUP(B20,'5000m.'!$E$8:$F$1001,2,0)),"",(VLOOKUP(B20,'5000m.'!$E$8:$H$1001,2,0)))</f>
        <v>DNF</v>
      </c>
      <c r="H20" s="244">
        <f>IF(ISERROR(VLOOKUP(B20,'5000m.'!$E$8:$G$1001,3,0)),"",(VLOOKUP(B20,'5000m.'!$E$8:$G$1001,3,0)))</f>
        <v>0</v>
      </c>
      <c r="I20" s="245">
        <f>IF(ISERROR(VLOOKUP(B20,Cirit!$F$8:$N$994,9,0)),"",(VLOOKUP(B20,Cirit!$F$8:$N$994,9,0)))</f>
        <v>3543</v>
      </c>
      <c r="J20" s="242">
        <f>IF(ISERROR(VLOOKUP(B20,Cirit!$F$8:$O$994,10,0)),"",(VLOOKUP(B20,Cirit!$F$8:$O$994,10,0)))</f>
        <v>13</v>
      </c>
      <c r="K20" s="246">
        <f>IF(ISERROR(VLOOKUP(B20,Üçadım!$F$8:$N$995,9,0)),"",(VLOOKUP(B20,Üçadım!$F$8:$N$995,9,0)))</f>
        <v>1316</v>
      </c>
      <c r="L20" s="240">
        <f>IF(ISERROR(VLOOKUP(B20,Üçadım!$F$8:$O$995,10,0)),"",(VLOOKUP(B20,Üçadım!$F$8:$O$995,10,0)))</f>
        <v>22</v>
      </c>
      <c r="M20" s="245">
        <f>IF(ISERROR(VLOOKUP(B20,Gülle!$F$8:$N$995,9,0)),"",(VLOOKUP(B20,Gülle!$F$8:$N$995,9,0)))</f>
        <v>963</v>
      </c>
      <c r="N20" s="242">
        <f>IF(ISERROR(VLOOKUP(B20,Gülle!$F$8:$O$995,10,0)),"",(VLOOKUP(B20,Gülle!$F$8:$O$995,10,0)))</f>
        <v>13</v>
      </c>
      <c r="O20" s="269">
        <f t="shared" si="0"/>
        <v>54</v>
      </c>
      <c r="P20" s="239">
        <f>IF(ISERROR(VLOOKUP(B20,'200m.'!$E$8:$F$1000,2,0)),"",(VLOOKUP(B20,'200m.'!$E$8:$H$1000,2,0)))</f>
        <v>2584</v>
      </c>
      <c r="Q20" s="240">
        <f>IF(ISERROR(VLOOKUP(B20,'200m.'!$E$8:$G$1000,3,0)),"",(VLOOKUP(B20,'200m.'!$E$8:$G$1000,3,0)))</f>
        <v>1</v>
      </c>
      <c r="R20" s="241">
        <f>IF(ISERROR(VLOOKUP(B20,'400m.Eng.'!$E$8:$F$1000,2,0)),"",(VLOOKUP(B20,'400m.Eng.'!$E$8:$H$1000,2,0)))</f>
        <v>5900</v>
      </c>
      <c r="S20" s="242">
        <f>IF(ISERROR(VLOOKUP(B20,'400m.Eng.'!$E$8:$G$1000,3,0)),"",(VLOOKUP(B20,'400m.Eng.'!$E$8:$G$1000,3,0)))</f>
        <v>20</v>
      </c>
      <c r="T20" s="265">
        <f>IF(ISERROR(VLOOKUP(B20,'800m.'!$E$8:$F$1001,2,0)),"",(VLOOKUP(B20,'800m.'!$E$8:$H$1001,2,0)))</f>
        <v>21004</v>
      </c>
      <c r="U20" s="244">
        <f>IF(ISERROR(VLOOKUP(B20,'800m.'!$E$8:$G$1001,3,0)),"",(VLOOKUP(B20,'800m.'!$E$8:$G$1001,3,0)))</f>
        <v>12</v>
      </c>
      <c r="V20" s="264">
        <f>IF(ISERROR(VLOOKUP(B20,'3000m.Eng.'!$E$8:$F$1000,2,0)),"",(VLOOKUP(B20,'3000m.Eng.'!$E$8:$H$1000,2,0)))</f>
        <v>102257</v>
      </c>
      <c r="W20" s="242">
        <f>IF(ISERROR(VLOOKUP(B20,'3000m.Eng.'!$E$8:$G$1000,3,0)),"",(VLOOKUP(B20,'3000m.Eng.'!$E$8:$G$1000,3,0)))</f>
        <v>16</v>
      </c>
      <c r="X20" s="246">
        <f>IF(ISERROR(VLOOKUP(B20,Yüksek!$F$8:$BO$951,62,0)),"",(VLOOKUP(B20,Yüksek!$F$8:$BO$951,62,0)))</f>
        <v>185</v>
      </c>
      <c r="Y20" s="240">
        <f>IF(ISERROR(VLOOKUP(B20,Yüksek!$F$8:$BP$951,63,0)),"",(VLOOKUP(B20,Yüksek!$F$8:$BP$951,63,0)))</f>
        <v>21</v>
      </c>
      <c r="Z20" s="245">
        <f>IF(ISERROR(VLOOKUP(B20,Uzun!$F$8:$N$997,9,0)),"",(VLOOKUP(B20,Uzun!$F$8:$N$997,9,0)))</f>
        <v>578</v>
      </c>
      <c r="AA20" s="242">
        <f>IF(ISERROR(VLOOKUP(B20,Uzun!$F$8:$O$997,10,0)),"",(VLOOKUP(B20,Uzun!$F$8:$O$997,10,0)))</f>
        <v>15</v>
      </c>
      <c r="AB20" s="243">
        <f>IF(ISERROR(VLOOKUP(B20,Disk!$F$8:$N$998,9,0)),"",(VLOOKUP(B20,Disk!$F$8:$N$998,9,0)))</f>
        <v>1401</v>
      </c>
      <c r="AC20" s="244">
        <f>IF(ISERROR(VLOOKUP(B20,Disk!$F$8:$O$998,10,0)),"",(VLOOKUP(B20,Disk!$F$8:$O$998,10,0)))</f>
        <v>0</v>
      </c>
      <c r="AD20" s="241" t="str">
        <f>IF(ISERROR(VLOOKUP(B20,'4x100m.'!$E$8:$F$992,2,0)),"",(VLOOKUP(B20,'4x100m.'!$E$8:$H$992,2,0)))</f>
        <v>DQ
170/14</v>
      </c>
      <c r="AE20" s="242">
        <f>IF(ISERROR(VLOOKUP(B20,'4x100m.'!$E$8:$G$992,3,0)),"",(VLOOKUP(B20,'4x100m.'!$E$8:$G$992,3,0)))</f>
        <v>0</v>
      </c>
      <c r="AF20" s="269">
        <f t="shared" si="1"/>
        <v>85</v>
      </c>
      <c r="AG20" s="239">
        <f>IF(ISERROR(VLOOKUP(B20,'110m.Eng.'!$E$8:$F$992,2,0)),"",(VLOOKUP(B20,'110m.Eng.'!$E$8:$H$992,2,0)))</f>
        <v>1563</v>
      </c>
      <c r="AH20" s="240">
        <f>IF(ISERROR(VLOOKUP(B20,'110m.Eng.'!$E$8:$G$992,3,0)),"",(VLOOKUP(B20,'110m.Eng.'!$E$8:$G$992,3,0)))</f>
        <v>25</v>
      </c>
      <c r="AI20" s="241">
        <f>IF(ISERROR(VLOOKUP(B20,'1500m.'!$E$8:$F$1001,2,0)),"",(VLOOKUP(B20,'1500m.'!$E$8:$H$1001,2,0)))</f>
        <v>40817</v>
      </c>
      <c r="AJ20" s="242">
        <f>IF(ISERROR(VLOOKUP(B20,'1500m.'!$E$8:$G$1001,3,0)),"",(VLOOKUP(B20,'1500m.'!$E$8:$G$1001,3,0)))</f>
        <v>20</v>
      </c>
      <c r="AK20" s="243" t="str">
        <f>IF(ISERROR(VLOOKUP(B20,Çekiç!$F$8:$N$996,9,0)),"",(VLOOKUP(B20,Çekiç!$F$8:$N$996,9,0)))</f>
        <v>NM</v>
      </c>
      <c r="AL20" s="244">
        <f>IF(ISERROR(VLOOKUP(B20,Çekiç!$F$8:$O$996,10,0)),"",(VLOOKUP(B20,Çekiç!$F$8:$O$996,10,0)))</f>
        <v>0</v>
      </c>
      <c r="AM20" s="245" t="str">
        <f>IF(ISERROR(VLOOKUP(B20,Sırık!$F$8:$BR$940,65,0)),"",(VLOOKUP(B20,Sırık!$F$8:$BR$940,65,0)))</f>
        <v>NM</v>
      </c>
      <c r="AN20" s="242">
        <f>IF(ISERROR(VLOOKUP(B20,Sırık!$F$8:$BS$940,66,0)),"",(VLOOKUP(B20,Sırık!$F$8:$BS$940,66,0)))</f>
        <v>0</v>
      </c>
      <c r="AO20" s="265">
        <f>IF(ISERROR(VLOOKUP(B20,'4x400m.'!$E$8:$F$1000,2,0)),"",(VLOOKUP(B20,'4x400m.'!$E$8:$H$1000,2,0)))</f>
        <v>33968</v>
      </c>
      <c r="AP20" s="240">
        <f>IF(ISERROR(VLOOKUP(B20,'4x400m.'!$E$8:$G$1000,3,0)),"",(VLOOKUP(B20,'4x400m.'!$E$8:$G$1000,3,0)))</f>
        <v>17</v>
      </c>
      <c r="AQ20" s="269">
        <f t="shared" si="2"/>
        <v>62</v>
      </c>
      <c r="AR20" s="247">
        <f t="shared" si="3"/>
        <v>201</v>
      </c>
    </row>
    <row r="21" spans="1:44" ht="36" customHeight="1">
      <c r="A21" s="237">
        <v>15</v>
      </c>
      <c r="B21" s="316" t="s">
        <v>1832</v>
      </c>
      <c r="C21" s="239">
        <f>IF(ISERROR(VLOOKUP(B21,'100m.'!$E$8:$F$1005,2,0)),"",(VLOOKUP(B21,'100m.'!$E$8:$H$1005,2,0)))</f>
        <v>1184</v>
      </c>
      <c r="D21" s="337">
        <f>IF(ISERROR(VLOOKUP(B21,'100m.'!$E$8:$G$1005,3,0)),"",(VLOOKUP(B21,'100m.'!$E$8:$G$1005,3,0)))</f>
        <v>7</v>
      </c>
      <c r="E21" s="241">
        <f>IF(ISERROR(VLOOKUP(B21,'400m.'!$E$8:$F$991,2,0)),"",(VLOOKUP(B21,'400m.'!$E$8:$H$991,2,0)))</f>
        <v>5742</v>
      </c>
      <c r="F21" s="242">
        <f>IF(ISERROR(VLOOKUP(B21,'400m.'!$E$8:$G$991,3,0)),"",(VLOOKUP(B21,'400m.'!$E$8:$G$991,3,0)))</f>
        <v>0</v>
      </c>
      <c r="G21" s="263">
        <f>IF(ISERROR(VLOOKUP(B21,'5000m.'!$E$8:$F$1001,2,0)),"",(VLOOKUP(B21,'5000m.'!$E$8:$H$1001,2,0)))</f>
        <v>184833</v>
      </c>
      <c r="H21" s="244">
        <f>IF(ISERROR(VLOOKUP(B21,'5000m.'!$E$8:$G$1001,3,0)),"",(VLOOKUP(B21,'5000m.'!$E$8:$G$1001,3,0)))</f>
        <v>14</v>
      </c>
      <c r="I21" s="245">
        <f>IF(ISERROR(VLOOKUP(B21,Cirit!$F$8:$N$994,9,0)),"",(VLOOKUP(B21,Cirit!$F$8:$N$994,9,0)))</f>
        <v>4366</v>
      </c>
      <c r="J21" s="242">
        <f>IF(ISERROR(VLOOKUP(B21,Cirit!$F$8:$O$994,10,0)),"",(VLOOKUP(B21,Cirit!$F$8:$O$994,10,0)))</f>
        <v>19</v>
      </c>
      <c r="K21" s="246">
        <f>IF(ISERROR(VLOOKUP(B21,Üçadım!$F$8:$N$995,9,0)),"",(VLOOKUP(B21,Üçadım!$F$8:$N$995,9,0)))</f>
        <v>1220</v>
      </c>
      <c r="L21" s="240">
        <f>IF(ISERROR(VLOOKUP(B21,Üçadım!$F$8:$O$995,10,0)),"",(VLOOKUP(B21,Üçadım!$F$8:$O$995,10,0)))</f>
        <v>16</v>
      </c>
      <c r="M21" s="245">
        <f>IF(ISERROR(VLOOKUP(B21,Gülle!$F$8:$N$995,9,0)),"",(VLOOKUP(B21,Gülle!$F$8:$N$995,9,0)))</f>
        <v>1045</v>
      </c>
      <c r="N21" s="242">
        <f>IF(ISERROR(VLOOKUP(B21,Gülle!$F$8:$O$995,10,0)),"",(VLOOKUP(B21,Gülle!$F$8:$O$995,10,0)))</f>
        <v>18</v>
      </c>
      <c r="O21" s="269">
        <f t="shared" si="0"/>
        <v>74</v>
      </c>
      <c r="P21" s="239">
        <f>IF(ISERROR(VLOOKUP(B21,'200m.'!$E$8:$F$1000,2,0)),"",(VLOOKUP(B21,'200m.'!$E$8:$H$1000,2,0)))</f>
        <v>2500</v>
      </c>
      <c r="Q21" s="240">
        <f>IF(ISERROR(VLOOKUP(B21,'200m.'!$E$8:$G$1000,3,0)),"",(VLOOKUP(B21,'200m.'!$E$8:$G$1000,3,0)))</f>
        <v>4</v>
      </c>
      <c r="R21" s="241" t="str">
        <f>IF(ISERROR(VLOOKUP(B21,'400m.Eng.'!$E$8:$F$1000,2,0)),"",(VLOOKUP(B21,'400m.Eng.'!$E$8:$H$1000,2,0)))</f>
        <v>DNS</v>
      </c>
      <c r="S21" s="242">
        <f>IF(ISERROR(VLOOKUP(B21,'400m.Eng.'!$E$8:$G$1000,3,0)),"",(VLOOKUP(B21,'400m.Eng.'!$E$8:$G$1000,3,0)))</f>
        <v>0</v>
      </c>
      <c r="T21" s="265">
        <f>IF(ISERROR(VLOOKUP(B21,'800m.'!$E$8:$F$1001,2,0)),"",(VLOOKUP(B21,'800m.'!$E$8:$H$1001,2,0)))</f>
        <v>20880</v>
      </c>
      <c r="U21" s="244">
        <f>IF(ISERROR(VLOOKUP(B21,'800m.'!$E$8:$G$1001,3,0)),"",(VLOOKUP(B21,'800m.'!$E$8:$G$1001,3,0)))</f>
        <v>13</v>
      </c>
      <c r="V21" s="264">
        <f>IF(ISERROR(VLOOKUP(B21,'3000m.Eng.'!$E$8:$F$1000,2,0)),"",(VLOOKUP(B21,'3000m.Eng.'!$E$8:$H$1000,2,0)))</f>
        <v>112618</v>
      </c>
      <c r="W21" s="242">
        <f>IF(ISERROR(VLOOKUP(B21,'3000m.Eng.'!$E$8:$G$1000,3,0)),"",(VLOOKUP(B21,'3000m.Eng.'!$E$8:$G$1000,3,0)))</f>
        <v>11</v>
      </c>
      <c r="X21" s="246">
        <f>IF(ISERROR(VLOOKUP(B21,Yüksek!$F$8:$BO$951,62,0)),"",(VLOOKUP(B21,Yüksek!$F$8:$BO$951,62,0)))</f>
        <v>165</v>
      </c>
      <c r="Y21" s="240">
        <f>IF(ISERROR(VLOOKUP(B21,Yüksek!$F$8:$BP$951,63,0)),"",(VLOOKUP(B21,Yüksek!$F$8:$BP$951,63,0)))</f>
        <v>9</v>
      </c>
      <c r="Z21" s="245">
        <f>IF(ISERROR(VLOOKUP(B21,Uzun!$F$8:$N$997,9,0)),"",(VLOOKUP(B21,Uzun!$F$8:$N$997,9,0)))</f>
        <v>595</v>
      </c>
      <c r="AA21" s="242">
        <f>IF(ISERROR(VLOOKUP(B21,Uzun!$F$8:$O$997,10,0)),"",(VLOOKUP(B21,Uzun!$F$8:$O$997,10,0)))</f>
        <v>18</v>
      </c>
      <c r="AB21" s="243">
        <f>IF(ISERROR(VLOOKUP(B21,Disk!$F$8:$N$998,9,0)),"",(VLOOKUP(B21,Disk!$F$8:$N$998,9,0)))</f>
        <v>2375</v>
      </c>
      <c r="AC21" s="244">
        <f>IF(ISERROR(VLOOKUP(B21,Disk!$F$8:$O$998,10,0)),"",(VLOOKUP(B21,Disk!$F$8:$O$998,10,0)))</f>
        <v>7</v>
      </c>
      <c r="AD21" s="241" t="str">
        <f>IF(ISERROR(VLOOKUP(B21,'4x100m.'!$E$8:$F$992,2,0)),"",(VLOOKUP(B21,'4x100m.'!$E$8:$H$992,2,0)))</f>
        <v>DQ
170/14</v>
      </c>
      <c r="AE21" s="242">
        <f>IF(ISERROR(VLOOKUP(B21,'4x100m.'!$E$8:$G$992,3,0)),"",(VLOOKUP(B21,'4x100m.'!$E$8:$G$992,3,0)))</f>
        <v>0</v>
      </c>
      <c r="AF21" s="269">
        <f t="shared" si="1"/>
        <v>62</v>
      </c>
      <c r="AG21" s="239">
        <f>IF(ISERROR(VLOOKUP(B21,'110m.Eng.'!$E$8:$F$992,2,0)),"",(VLOOKUP(B21,'110m.Eng.'!$E$8:$H$992,2,0)))</f>
        <v>1893</v>
      </c>
      <c r="AH21" s="240">
        <f>IF(ISERROR(VLOOKUP(B21,'110m.Eng.'!$E$8:$G$992,3,0)),"",(VLOOKUP(B21,'110m.Eng.'!$E$8:$G$992,3,0)))</f>
        <v>20</v>
      </c>
      <c r="AI21" s="241">
        <f>IF(ISERROR(VLOOKUP(B21,'1500m.'!$E$8:$F$1001,2,0)),"",(VLOOKUP(B21,'1500m.'!$E$8:$H$1001,2,0)))</f>
        <v>44178</v>
      </c>
      <c r="AJ21" s="242">
        <f>IF(ISERROR(VLOOKUP(B21,'1500m.'!$E$8:$G$1001,3,0)),"",(VLOOKUP(B21,'1500m.'!$E$8:$G$1001,3,0)))</f>
        <v>8</v>
      </c>
      <c r="AK21" s="243">
        <f>IF(ISERROR(VLOOKUP(B21,Çekiç!$F$8:$N$996,9,0)),"",(VLOOKUP(B21,Çekiç!$F$8:$N$996,9,0)))</f>
        <v>2133</v>
      </c>
      <c r="AL21" s="244">
        <f>IF(ISERROR(VLOOKUP(B21,Çekiç!$F$8:$O$996,10,0)),"",(VLOOKUP(B21,Çekiç!$F$8:$O$996,10,0)))</f>
        <v>17</v>
      </c>
      <c r="AM21" s="245">
        <f>IF(ISERROR(VLOOKUP(B21,Sırık!$F$8:$BR$940,65,0)),"",(VLOOKUP(B21,Sırık!$F$8:$BR$940,65,0)))</f>
        <v>0</v>
      </c>
      <c r="AN21" s="242">
        <f>IF(ISERROR(VLOOKUP(B21,Sırık!$F$8:$BS$940,66,0)),"",(VLOOKUP(B21,Sırık!$F$8:$BS$940,66,0)))</f>
        <v>0</v>
      </c>
      <c r="AO21" s="265">
        <f>IF(ISERROR(VLOOKUP(B21,'4x400m.'!$E$8:$F$1000,2,0)),"",(VLOOKUP(B21,'4x400m.'!$E$8:$H$1000,2,0)))</f>
        <v>34647</v>
      </c>
      <c r="AP21" s="240">
        <f>IF(ISERROR(VLOOKUP(B21,'4x400m.'!$E$8:$G$1000,3,0)),"",(VLOOKUP(B21,'4x400m.'!$E$8:$G$1000,3,0)))</f>
        <v>10</v>
      </c>
      <c r="AQ21" s="269">
        <f t="shared" si="2"/>
        <v>55</v>
      </c>
      <c r="AR21" s="247">
        <f t="shared" si="3"/>
        <v>191</v>
      </c>
    </row>
    <row r="22" spans="1:44" ht="36" customHeight="1">
      <c r="A22" s="237">
        <v>16</v>
      </c>
      <c r="B22" s="316" t="s">
        <v>1986</v>
      </c>
      <c r="C22" s="239">
        <f>IF(ISERROR(VLOOKUP(B22,'100m.'!$E$8:$F$1005,2,0)),"",(VLOOKUP(B22,'100m.'!$E$8:$H$1005,2,0)))</f>
        <v>1183</v>
      </c>
      <c r="D22" s="337">
        <f>IF(ISERROR(VLOOKUP(B22,'100m.'!$E$8:$G$1005,3,0)),"",(VLOOKUP(B22,'100m.'!$E$8:$G$1005,3,0)))</f>
        <v>8</v>
      </c>
      <c r="E22" s="241">
        <f>IF(ISERROR(VLOOKUP(B22,'400m.'!$E$8:$F$991,2,0)),"",(VLOOKUP(B22,'400m.'!$E$8:$H$991,2,0)))</f>
        <v>5232</v>
      </c>
      <c r="F22" s="242">
        <f>IF(ISERROR(VLOOKUP(B22,'400m.'!$E$8:$G$991,3,0)),"",(VLOOKUP(B22,'400m.'!$E$8:$G$991,3,0)))</f>
        <v>12</v>
      </c>
      <c r="G22" s="263">
        <f>IF(ISERROR(VLOOKUP(B22,'5000m.'!$E$8:$F$1001,2,0)),"",(VLOOKUP(B22,'5000m.'!$E$8:$H$1001,2,0)))</f>
        <v>230339</v>
      </c>
      <c r="H22" s="244">
        <f>IF(ISERROR(VLOOKUP(B22,'5000m.'!$E$8:$G$1001,3,0)),"",(VLOOKUP(B22,'5000m.'!$E$8:$G$1001,3,0)))</f>
        <v>7</v>
      </c>
      <c r="I22" s="245">
        <f>IF(ISERROR(VLOOKUP(B22,Cirit!$F$8:$N$994,9,0)),"",(VLOOKUP(B22,Cirit!$F$8:$N$994,9,0)))</f>
        <v>4707</v>
      </c>
      <c r="J22" s="242">
        <f>IF(ISERROR(VLOOKUP(B22,Cirit!$F$8:$O$994,10,0)),"",(VLOOKUP(B22,Cirit!$F$8:$O$994,10,0)))</f>
        <v>21</v>
      </c>
      <c r="K22" s="246" t="str">
        <f>IF(ISERROR(VLOOKUP(B22,Üçadım!$F$8:$N$995,9,0)),"",(VLOOKUP(B22,Üçadım!$F$8:$N$995,9,0)))</f>
        <v>NM</v>
      </c>
      <c r="L22" s="240">
        <f>IF(ISERROR(VLOOKUP(B22,Üçadım!$F$8:$O$995,10,0)),"",(VLOOKUP(B22,Üçadım!$F$8:$O$995,10,0)))</f>
        <v>0</v>
      </c>
      <c r="M22" s="245">
        <f>IF(ISERROR(VLOOKUP(B22,Gülle!$F$8:$N$995,9,0)),"",(VLOOKUP(B22,Gülle!$F$8:$N$995,9,0)))</f>
        <v>893</v>
      </c>
      <c r="N22" s="242">
        <f>IF(ISERROR(VLOOKUP(B22,Gülle!$F$8:$O$995,10,0)),"",(VLOOKUP(B22,Gülle!$F$8:$O$995,10,0)))</f>
        <v>9</v>
      </c>
      <c r="O22" s="269">
        <f t="shared" si="0"/>
        <v>57</v>
      </c>
      <c r="P22" s="239">
        <f>IF(ISERROR(VLOOKUP(B22,'200m.'!$E$8:$F$1000,2,0)),"",(VLOOKUP(B22,'200m.'!$E$8:$H$1000,2,0)))</f>
        <v>2399</v>
      </c>
      <c r="Q22" s="240">
        <f>IF(ISERROR(VLOOKUP(B22,'200m.'!$E$8:$G$1000,3,0)),"",(VLOOKUP(B22,'200m.'!$E$8:$G$1000,3,0)))</f>
        <v>9</v>
      </c>
      <c r="R22" s="241">
        <f>IF(ISERROR(VLOOKUP(B22,'400m.Eng.'!$E$8:$F$1000,2,0)),"",(VLOOKUP(B22,'400m.Eng.'!$E$8:$H$1000,2,0)))</f>
        <v>10292</v>
      </c>
      <c r="S22" s="242">
        <f>IF(ISERROR(VLOOKUP(B22,'400m.Eng.'!$E$8:$G$1000,3,0)),"",(VLOOKUP(B22,'400m.Eng.'!$E$8:$G$1000,3,0)))</f>
        <v>13</v>
      </c>
      <c r="T22" s="265">
        <f>IF(ISERROR(VLOOKUP(B22,'800m.'!$E$8:$F$1001,2,0)),"",(VLOOKUP(B22,'800m.'!$E$8:$H$1001,2,0)))</f>
        <v>21584</v>
      </c>
      <c r="U22" s="244">
        <f>IF(ISERROR(VLOOKUP(B22,'800m.'!$E$8:$G$1001,3,0)),"",(VLOOKUP(B22,'800m.'!$E$8:$G$1001,3,0)))</f>
        <v>2</v>
      </c>
      <c r="V22" s="264">
        <f>IF(ISERROR(VLOOKUP(B22,'3000m.Eng.'!$E$8:$F$1000,2,0)),"",(VLOOKUP(B22,'3000m.Eng.'!$E$8:$H$1000,2,0)))</f>
        <v>135998</v>
      </c>
      <c r="W22" s="242">
        <f>IF(ISERROR(VLOOKUP(B22,'3000m.Eng.'!$E$8:$G$1000,3,0)),"",(VLOOKUP(B22,'3000m.Eng.'!$E$8:$G$1000,3,0)))</f>
        <v>5</v>
      </c>
      <c r="X22" s="246">
        <f>IF(ISERROR(VLOOKUP(B22,Yüksek!$F$8:$BO$951,62,0)),"",(VLOOKUP(B22,Yüksek!$F$8:$BO$951,62,0)))</f>
        <v>145</v>
      </c>
      <c r="Y22" s="240">
        <f>IF(ISERROR(VLOOKUP(B22,Yüksek!$F$8:$BP$951,63,0)),"",(VLOOKUP(B22,Yüksek!$F$8:$BP$951,63,0)))</f>
        <v>6.5</v>
      </c>
      <c r="Z22" s="245">
        <f>IF(ISERROR(VLOOKUP(B22,Uzun!$F$8:$N$997,9,0)),"",(VLOOKUP(B22,Uzun!$F$8:$N$997,9,0)))</f>
        <v>469</v>
      </c>
      <c r="AA22" s="242">
        <f>IF(ISERROR(VLOOKUP(B22,Uzun!$F$8:$O$997,10,0)),"",(VLOOKUP(B22,Uzun!$F$8:$O$997,10,0)))</f>
        <v>0</v>
      </c>
      <c r="AB22" s="243">
        <f>IF(ISERROR(VLOOKUP(B22,Disk!$F$8:$N$998,9,0)),"",(VLOOKUP(B22,Disk!$F$8:$N$998,9,0)))</f>
        <v>3379</v>
      </c>
      <c r="AC22" s="244">
        <f>IF(ISERROR(VLOOKUP(B22,Disk!$F$8:$O$998,10,0)),"",(VLOOKUP(B22,Disk!$F$8:$O$998,10,0)))</f>
        <v>18</v>
      </c>
      <c r="AD22" s="241">
        <f>IF(ISERROR(VLOOKUP(B22,'4x100m.'!$E$8:$F$992,2,0)),"",(VLOOKUP(B22,'4x100m.'!$E$8:$H$992,2,0)))</f>
        <v>4553</v>
      </c>
      <c r="AE22" s="242">
        <f>IF(ISERROR(VLOOKUP(B22,'4x100m.'!$E$8:$G$992,3,0)),"",(VLOOKUP(B22,'4x100m.'!$E$8:$G$992,3,0)))</f>
        <v>21</v>
      </c>
      <c r="AF22" s="269">
        <f t="shared" si="1"/>
        <v>74.5</v>
      </c>
      <c r="AG22" s="239" t="str">
        <f>IF(ISERROR(VLOOKUP(B22,'110m.Eng.'!$E$8:$F$992,2,0)),"",(VLOOKUP(B22,'110m.Eng.'!$E$8:$H$992,2,0)))</f>
        <v>DQ(168-7)</v>
      </c>
      <c r="AH22" s="240">
        <f>IF(ISERROR(VLOOKUP(B22,'110m.Eng.'!$E$8:$G$992,3,0)),"",(VLOOKUP(B22,'110m.Eng.'!$E$8:$G$992,3,0)))</f>
        <v>0</v>
      </c>
      <c r="AI22" s="241">
        <f>IF(ISERROR(VLOOKUP(B22,'1500m.'!$E$8:$F$1001,2,0)),"",(VLOOKUP(B22,'1500m.'!$E$8:$H$1001,2,0)))</f>
        <v>53171</v>
      </c>
      <c r="AJ22" s="242">
        <f>IF(ISERROR(VLOOKUP(B22,'1500m.'!$E$8:$G$1001,3,0)),"",(VLOOKUP(B22,'1500m.'!$E$8:$G$1001,3,0)))</f>
        <v>0</v>
      </c>
      <c r="AK22" s="243">
        <f>IF(ISERROR(VLOOKUP(B22,Çekiç!$F$8:$N$996,9,0)),"",(VLOOKUP(B22,Çekiç!$F$8:$N$996,9,0)))</f>
        <v>1929</v>
      </c>
      <c r="AL22" s="244">
        <f>IF(ISERROR(VLOOKUP(B22,Çekiç!$F$8:$O$996,10,0)),"",(VLOOKUP(B22,Çekiç!$F$8:$O$996,10,0)))</f>
        <v>16</v>
      </c>
      <c r="AM22" s="245">
        <f>IF(ISERROR(VLOOKUP(B22,Sırık!$F$8:$BR$940,65,0)),"",(VLOOKUP(B22,Sırık!$F$8:$BR$940,65,0)))</f>
        <v>240</v>
      </c>
      <c r="AN22" s="242">
        <f>IF(ISERROR(VLOOKUP(B22,Sırık!$F$8:$BS$940,66,0)),"",(VLOOKUP(B22,Sırık!$F$8:$BS$940,66,0)))</f>
        <v>15</v>
      </c>
      <c r="AO22" s="265">
        <f>IF(ISERROR(VLOOKUP(B22,'4x400m.'!$E$8:$F$1000,2,0)),"",(VLOOKUP(B22,'4x400m.'!$E$8:$H$1000,2,0)))</f>
        <v>33792</v>
      </c>
      <c r="AP22" s="240">
        <f>IF(ISERROR(VLOOKUP(B22,'4x400m.'!$E$8:$G$1000,3,0)),"",(VLOOKUP(B22,'4x400m.'!$E$8:$G$1000,3,0)))</f>
        <v>19</v>
      </c>
      <c r="AQ22" s="269">
        <f t="shared" si="2"/>
        <v>50</v>
      </c>
      <c r="AR22" s="247">
        <f t="shared" si="3"/>
        <v>181.5</v>
      </c>
    </row>
    <row r="23" spans="1:44" ht="36" customHeight="1">
      <c r="A23" s="237">
        <v>17</v>
      </c>
      <c r="B23" s="316" t="s">
        <v>1756</v>
      </c>
      <c r="C23" s="239">
        <f>IF(ISERROR(VLOOKUP(B23,'100m.'!$E$8:$F$1005,2,0)),"",(VLOOKUP(B23,'100m.'!$E$8:$H$1005,2,0)))</f>
        <v>1185</v>
      </c>
      <c r="D23" s="337">
        <f>IF(ISERROR(VLOOKUP(B23,'100m.'!$E$8:$G$1005,3,0)),"",(VLOOKUP(B23,'100m.'!$E$8:$G$1005,3,0)))</f>
        <v>6</v>
      </c>
      <c r="E23" s="241">
        <f>IF(ISERROR(VLOOKUP(B23,'400m.'!$E$8:$F$991,2,0)),"",(VLOOKUP(B23,'400m.'!$E$8:$H$991,2,0)))</f>
        <v>5713</v>
      </c>
      <c r="F23" s="242">
        <f>IF(ISERROR(VLOOKUP(B23,'400m.'!$E$8:$G$991,3,0)),"",(VLOOKUP(B23,'400m.'!$E$8:$G$991,3,0)))</f>
        <v>0</v>
      </c>
      <c r="G23" s="263" t="str">
        <f>IF(ISERROR(VLOOKUP(B23,'5000m.'!$E$8:$F$1001,2,0)),"",(VLOOKUP(B23,'5000m.'!$E$8:$H$1001,2,0)))</f>
        <v>DNF</v>
      </c>
      <c r="H23" s="244">
        <f>IF(ISERROR(VLOOKUP(B23,'5000m.'!$E$8:$G$1001,3,0)),"",(VLOOKUP(B23,'5000m.'!$E$8:$G$1001,3,0)))</f>
        <v>0</v>
      </c>
      <c r="I23" s="245">
        <f>IF(ISERROR(VLOOKUP(B23,Cirit!$F$8:$N$994,9,0)),"",(VLOOKUP(B23,Cirit!$F$8:$N$994,9,0)))</f>
        <v>4845</v>
      </c>
      <c r="J23" s="242">
        <f>IF(ISERROR(VLOOKUP(B23,Cirit!$F$8:$O$994,10,0)),"",(VLOOKUP(B23,Cirit!$F$8:$O$994,10,0)))</f>
        <v>23</v>
      </c>
      <c r="K23" s="246">
        <f>IF(ISERROR(VLOOKUP(B23,Üçadım!$F$8:$N$995,9,0)),"",(VLOOKUP(B23,Üçadım!$F$8:$N$995,9,0)))</f>
        <v>1155</v>
      </c>
      <c r="L23" s="240">
        <f>IF(ISERROR(VLOOKUP(B23,Üçadım!$F$8:$O$995,10,0)),"",(VLOOKUP(B23,Üçadım!$F$8:$O$995,10,0)))</f>
        <v>10</v>
      </c>
      <c r="M23" s="245" t="str">
        <f>IF(ISERROR(VLOOKUP(B23,Gülle!$F$8:$N$995,9,0)),"",(VLOOKUP(B23,Gülle!$F$8:$N$995,9,0)))</f>
        <v>NM</v>
      </c>
      <c r="N23" s="242">
        <f>IF(ISERROR(VLOOKUP(B23,Gülle!$F$8:$O$995,10,0)),"",(VLOOKUP(B23,Gülle!$F$8:$O$995,10,0)))</f>
        <v>0</v>
      </c>
      <c r="O23" s="269">
        <f t="shared" si="0"/>
        <v>39</v>
      </c>
      <c r="P23" s="239">
        <f>IF(ISERROR(VLOOKUP(B23,'200m.'!$E$8:$F$1000,2,0)),"",(VLOOKUP(B23,'200m.'!$E$8:$H$1000,2,0)))</f>
        <v>2371</v>
      </c>
      <c r="Q23" s="240">
        <f>IF(ISERROR(VLOOKUP(B23,'200m.'!$E$8:$G$1000,3,0)),"",(VLOOKUP(B23,'200m.'!$E$8:$G$1000,3,0)))</f>
        <v>11</v>
      </c>
      <c r="R23" s="241">
        <f>IF(ISERROR(VLOOKUP(B23,'400m.Eng.'!$E$8:$F$1000,2,0)),"",(VLOOKUP(B23,'400m.Eng.'!$E$8:$H$1000,2,0)))</f>
        <v>10462</v>
      </c>
      <c r="S23" s="242">
        <f>IF(ISERROR(VLOOKUP(B23,'400m.Eng.'!$E$8:$G$1000,3,0)),"",(VLOOKUP(B23,'400m.Eng.'!$E$8:$G$1000,3,0)))</f>
        <v>12</v>
      </c>
      <c r="T23" s="265">
        <f>IF(ISERROR(VLOOKUP(B23,'800m.'!$E$8:$F$1001,2,0)),"",(VLOOKUP(B23,'800m.'!$E$8:$H$1001,2,0)))</f>
        <v>21704</v>
      </c>
      <c r="U23" s="244">
        <f>IF(ISERROR(VLOOKUP(B23,'800m.'!$E$8:$G$1001,3,0)),"",(VLOOKUP(B23,'800m.'!$E$8:$G$1001,3,0)))</f>
        <v>1</v>
      </c>
      <c r="V23" s="264">
        <f>IF(ISERROR(VLOOKUP(B23,'3000m.Eng.'!$E$8:$F$1000,2,0)),"",(VLOOKUP(B23,'3000m.Eng.'!$E$8:$H$1000,2,0)))</f>
        <v>121790</v>
      </c>
      <c r="W23" s="242">
        <f>IF(ISERROR(VLOOKUP(B23,'3000m.Eng.'!$E$8:$G$1000,3,0)),"",(VLOOKUP(B23,'3000m.Eng.'!$E$8:$G$1000,3,0)))</f>
        <v>9</v>
      </c>
      <c r="X23" s="246">
        <f>IF(ISERROR(VLOOKUP(B23,Yüksek!$F$8:$BO$951,62,0)),"",(VLOOKUP(B23,Yüksek!$F$8:$BO$951,62,0)))</f>
        <v>165</v>
      </c>
      <c r="Y23" s="240">
        <f>IF(ISERROR(VLOOKUP(B23,Yüksek!$F$8:$BP$951,63,0)),"",(VLOOKUP(B23,Yüksek!$F$8:$BP$951,63,0)))</f>
        <v>10</v>
      </c>
      <c r="Z23" s="245">
        <f>IF(ISERROR(VLOOKUP(B23,Uzun!$F$8:$N$997,9,0)),"",(VLOOKUP(B23,Uzun!$F$8:$N$997,9,0)))</f>
        <v>556</v>
      </c>
      <c r="AA23" s="242">
        <f>IF(ISERROR(VLOOKUP(B23,Uzun!$F$8:$O$997,10,0)),"",(VLOOKUP(B23,Uzun!$F$8:$O$997,10,0)))</f>
        <v>12</v>
      </c>
      <c r="AB23" s="243">
        <f>IF(ISERROR(VLOOKUP(B23,Disk!$F$8:$N$998,9,0)),"",(VLOOKUP(B23,Disk!$F$8:$N$998,9,0)))</f>
        <v>3461</v>
      </c>
      <c r="AC23" s="244">
        <f>IF(ISERROR(VLOOKUP(B23,Disk!$F$8:$O$998,10,0)),"",(VLOOKUP(B23,Disk!$F$8:$O$998,10,0)))</f>
        <v>19</v>
      </c>
      <c r="AD23" s="241">
        <f>IF(ISERROR(VLOOKUP(B23,'4x100m.'!$E$8:$F$992,2,0)),"",(VLOOKUP(B23,'4x100m.'!$E$8:$H$992,2,0)))</f>
        <v>4791</v>
      </c>
      <c r="AE23" s="242">
        <f>IF(ISERROR(VLOOKUP(B23,'4x100m.'!$E$8:$G$992,3,0)),"",(VLOOKUP(B23,'4x100m.'!$E$8:$G$992,3,0)))</f>
        <v>14</v>
      </c>
      <c r="AF23" s="269">
        <f t="shared" si="1"/>
        <v>88</v>
      </c>
      <c r="AG23" s="239">
        <f>IF(ISERROR(VLOOKUP(B23,'110m.Eng.'!$E$8:$F$992,2,0)),"",(VLOOKUP(B23,'110m.Eng.'!$E$8:$H$992,2,0)))</f>
        <v>2013</v>
      </c>
      <c r="AH23" s="240">
        <f>IF(ISERROR(VLOOKUP(B23,'110m.Eng.'!$E$8:$G$992,3,0)),"",(VLOOKUP(B23,'110m.Eng.'!$E$8:$G$992,3,0)))</f>
        <v>16</v>
      </c>
      <c r="AI23" s="241">
        <f>IF(ISERROR(VLOOKUP(B23,'1500m.'!$E$8:$F$1001,2,0)),"",(VLOOKUP(B23,'1500m.'!$E$8:$H$1001,2,0)))</f>
        <v>44847</v>
      </c>
      <c r="AJ23" s="242">
        <f>IF(ISERROR(VLOOKUP(B23,'1500m.'!$E$8:$G$1001,3,0)),"",(VLOOKUP(B23,'1500m.'!$E$8:$G$1001,3,0)))</f>
        <v>5</v>
      </c>
      <c r="AK23" s="243">
        <f>IF(ISERROR(VLOOKUP(B23,Çekiç!$F$8:$N$996,9,0)),"",(VLOOKUP(B23,Çekiç!$F$8:$N$996,9,0)))</f>
        <v>1343</v>
      </c>
      <c r="AL23" s="244">
        <f>IF(ISERROR(VLOOKUP(B23,Çekiç!$F$8:$O$996,10,0)),"",(VLOOKUP(B23,Çekiç!$F$8:$O$996,10,0)))</f>
        <v>9</v>
      </c>
      <c r="AM23" s="245">
        <f>IF(ISERROR(VLOOKUP(B23,Sırık!$F$8:$BR$940,65,0)),"",(VLOOKUP(B23,Sırık!$F$8:$BR$940,65,0)))</f>
        <v>260</v>
      </c>
      <c r="AN23" s="242">
        <f>IF(ISERROR(VLOOKUP(B23,Sırık!$F$8:$BS$940,66,0)),"",(VLOOKUP(B23,Sırık!$F$8:$BS$940,66,0)))</f>
        <v>16</v>
      </c>
      <c r="AO23" s="265">
        <f>IF(ISERROR(VLOOKUP(B23,'4x400m.'!$E$8:$F$1000,2,0)),"",(VLOOKUP(B23,'4x400m.'!$E$8:$H$1000,2,0)))</f>
        <v>35138</v>
      </c>
      <c r="AP23" s="240">
        <f>IF(ISERROR(VLOOKUP(B23,'4x400m.'!$E$8:$G$1000,3,0)),"",(VLOOKUP(B23,'4x400m.'!$E$8:$G$1000,3,0)))</f>
        <v>4</v>
      </c>
      <c r="AQ23" s="269">
        <f t="shared" si="2"/>
        <v>50</v>
      </c>
      <c r="AR23" s="247">
        <f t="shared" si="3"/>
        <v>177</v>
      </c>
    </row>
    <row r="24" spans="1:44" ht="36" customHeight="1">
      <c r="A24" s="237">
        <v>18</v>
      </c>
      <c r="B24" s="316" t="s">
        <v>1903</v>
      </c>
      <c r="C24" s="239">
        <f>IF(ISERROR(VLOOKUP(B24,'100m.'!$E$8:$F$1005,2,0)),"",(VLOOKUP(B24,'100m.'!$E$8:$H$1005,2,0)))</f>
        <v>1221</v>
      </c>
      <c r="D24" s="337">
        <f>IF(ISERROR(VLOOKUP(B24,'100m.'!$E$8:$G$1005,3,0)),"",(VLOOKUP(B24,'100m.'!$E$8:$G$1005,3,0)))</f>
        <v>0</v>
      </c>
      <c r="E24" s="241">
        <f>IF(ISERROR(VLOOKUP(B24,'400m.'!$E$8:$F$991,2,0)),"",(VLOOKUP(B24,'400m.'!$E$8:$H$991,2,0)))</f>
        <v>5350</v>
      </c>
      <c r="F24" s="242">
        <f>IF(ISERROR(VLOOKUP(B24,'400m.'!$E$8:$G$991,3,0)),"",(VLOOKUP(B24,'400m.'!$E$8:$G$991,3,0)))</f>
        <v>10</v>
      </c>
      <c r="G24" s="263">
        <f>IF(ISERROR(VLOOKUP(B24,'5000m.'!$E$8:$F$1001,2,0)),"",(VLOOKUP(B24,'5000m.'!$E$8:$H$1001,2,0)))</f>
        <v>195157</v>
      </c>
      <c r="H24" s="244">
        <f>IF(ISERROR(VLOOKUP(B24,'5000m.'!$E$8:$G$1001,3,0)),"",(VLOOKUP(B24,'5000m.'!$E$8:$G$1001,3,0)))</f>
        <v>10</v>
      </c>
      <c r="I24" s="245">
        <f>IF(ISERROR(VLOOKUP(B24,Cirit!$F$8:$N$994,9,0)),"",(VLOOKUP(B24,Cirit!$F$8:$N$994,9,0)))</f>
        <v>3058</v>
      </c>
      <c r="J24" s="242">
        <f>IF(ISERROR(VLOOKUP(B24,Cirit!$F$8:$O$994,10,0)),"",(VLOOKUP(B24,Cirit!$F$8:$O$994,10,0)))</f>
        <v>7</v>
      </c>
      <c r="K24" s="246">
        <f>IF(ISERROR(VLOOKUP(B24,Üçadım!$F$8:$N$995,9,0)),"",(VLOOKUP(B24,Üçadım!$F$8:$N$995,9,0)))</f>
        <v>1253</v>
      </c>
      <c r="L24" s="240">
        <f>IF(ISERROR(VLOOKUP(B24,Üçadım!$F$8:$O$995,10,0)),"",(VLOOKUP(B24,Üçadım!$F$8:$O$995,10,0)))</f>
        <v>17</v>
      </c>
      <c r="M24" s="245">
        <f>IF(ISERROR(VLOOKUP(B24,Gülle!$F$8:$N$995,9,0)),"",(VLOOKUP(B24,Gülle!$F$8:$N$995,9,0)))</f>
        <v>881</v>
      </c>
      <c r="N24" s="242">
        <f>IF(ISERROR(VLOOKUP(B24,Gülle!$F$8:$O$995,10,0)),"",(VLOOKUP(B24,Gülle!$F$8:$O$995,10,0)))</f>
        <v>7</v>
      </c>
      <c r="O24" s="269">
        <f t="shared" si="0"/>
        <v>51</v>
      </c>
      <c r="P24" s="239" t="str">
        <f>IF(ISERROR(VLOOKUP(B24,'200m.'!$E$8:$F$1000,2,0)),"",(VLOOKUP(B24,'200m.'!$E$8:$H$1000,2,0)))</f>
        <v>DQ(162-6)</v>
      </c>
      <c r="Q24" s="240">
        <f>IF(ISERROR(VLOOKUP(B24,'200m.'!$E$8:$G$1000,3,0)),"",(VLOOKUP(B24,'200m.'!$E$8:$G$1000,3,0)))</f>
        <v>0</v>
      </c>
      <c r="R24" s="241">
        <f>IF(ISERROR(VLOOKUP(B24,'400m.Eng.'!$E$8:$F$1000,2,0)),"",(VLOOKUP(B24,'400m.Eng.'!$E$8:$H$1000,2,0)))</f>
        <v>10828</v>
      </c>
      <c r="S24" s="242">
        <f>IF(ISERROR(VLOOKUP(B24,'400m.Eng.'!$E$8:$G$1000,3,0)),"",(VLOOKUP(B24,'400m.Eng.'!$E$8:$G$1000,3,0)))</f>
        <v>8</v>
      </c>
      <c r="T24" s="265">
        <f>IF(ISERROR(VLOOKUP(B24,'800m.'!$E$8:$F$1001,2,0)),"",(VLOOKUP(B24,'800m.'!$E$8:$H$1001,2,0)))</f>
        <v>21100</v>
      </c>
      <c r="U24" s="244">
        <f>IF(ISERROR(VLOOKUP(B24,'800m.'!$E$8:$G$1001,3,0)),"",(VLOOKUP(B24,'800m.'!$E$8:$G$1001,3,0)))</f>
        <v>9</v>
      </c>
      <c r="V24" s="264">
        <f>IF(ISERROR(VLOOKUP(B24,'3000m.Eng.'!$E$8:$F$1000,2,0)),"",(VLOOKUP(B24,'3000m.Eng.'!$E$8:$H$1000,2,0)))</f>
        <v>123350</v>
      </c>
      <c r="W24" s="242">
        <f>IF(ISERROR(VLOOKUP(B24,'3000m.Eng.'!$E$8:$G$1000,3,0)),"",(VLOOKUP(B24,'3000m.Eng.'!$E$8:$G$1000,3,0)))</f>
        <v>8</v>
      </c>
      <c r="X24" s="246">
        <f>IF(ISERROR(VLOOKUP(B24,Yüksek!$F$8:$BO$951,62,0)),"",(VLOOKUP(B24,Yüksek!$F$8:$BO$951,62,0)))</f>
        <v>170</v>
      </c>
      <c r="Y24" s="240">
        <f>IF(ISERROR(VLOOKUP(B24,Yüksek!$F$8:$BP$951,63,0)),"",(VLOOKUP(B24,Yüksek!$F$8:$BP$951,63,0)))</f>
        <v>13</v>
      </c>
      <c r="Z24" s="245">
        <f>IF(ISERROR(VLOOKUP(B24,Uzun!$F$8:$N$997,9,0)),"",(VLOOKUP(B24,Uzun!$F$8:$N$997,9,0)))</f>
        <v>546</v>
      </c>
      <c r="AA24" s="242">
        <f>IF(ISERROR(VLOOKUP(B24,Uzun!$F$8:$O$997,10,0)),"",(VLOOKUP(B24,Uzun!$F$8:$O$997,10,0)))</f>
        <v>9</v>
      </c>
      <c r="AB24" s="243">
        <f>IF(ISERROR(VLOOKUP(B24,Disk!$F$8:$N$998,9,0)),"",(VLOOKUP(B24,Disk!$F$8:$N$998,9,0)))</f>
        <v>2528</v>
      </c>
      <c r="AC24" s="244">
        <f>IF(ISERROR(VLOOKUP(B24,Disk!$F$8:$O$998,10,0)),"",(VLOOKUP(B24,Disk!$F$8:$O$998,10,0)))</f>
        <v>10</v>
      </c>
      <c r="AD24" s="241" t="str">
        <f>IF(ISERROR(VLOOKUP(B24,'4x100m.'!$E$8:$F$992,2,0)),"",(VLOOKUP(B24,'4x100m.'!$E$8:$H$992,2,0)))</f>
        <v>DQ
170/14</v>
      </c>
      <c r="AE24" s="242">
        <f>IF(ISERROR(VLOOKUP(B24,'4x100m.'!$E$8:$G$992,3,0)),"",(VLOOKUP(B24,'4x100m.'!$E$8:$G$992,3,0)))</f>
        <v>0</v>
      </c>
      <c r="AF24" s="269">
        <f t="shared" si="1"/>
        <v>57</v>
      </c>
      <c r="AG24" s="239">
        <f>IF(ISERROR(VLOOKUP(B24,'110m.Eng.'!$E$8:$F$992,2,0)),"",(VLOOKUP(B24,'110m.Eng.'!$E$8:$H$992,2,0)))</f>
        <v>2038</v>
      </c>
      <c r="AH24" s="240">
        <f>IF(ISERROR(VLOOKUP(B24,'110m.Eng.'!$E$8:$G$992,3,0)),"",(VLOOKUP(B24,'110m.Eng.'!$E$8:$G$992,3,0)))</f>
        <v>15</v>
      </c>
      <c r="AI24" s="241">
        <f>IF(ISERROR(VLOOKUP(B24,'1500m.'!$E$8:$F$1001,2,0)),"",(VLOOKUP(B24,'1500m.'!$E$8:$H$1001,2,0)))</f>
        <v>45243</v>
      </c>
      <c r="AJ24" s="242">
        <f>IF(ISERROR(VLOOKUP(B24,'1500m.'!$E$8:$G$1001,3,0)),"",(VLOOKUP(B24,'1500m.'!$E$8:$G$1001,3,0)))</f>
        <v>3</v>
      </c>
      <c r="AK24" s="243">
        <f>IF(ISERROR(VLOOKUP(B24,Çekiç!$F$8:$N$996,9,0)),"",(VLOOKUP(B24,Çekiç!$F$8:$N$996,9,0)))</f>
        <v>1564</v>
      </c>
      <c r="AL24" s="244">
        <f>IF(ISERROR(VLOOKUP(B24,Çekiç!$F$8:$O$996,10,0)),"",(VLOOKUP(B24,Çekiç!$F$8:$O$996,10,0)))</f>
        <v>11</v>
      </c>
      <c r="AM24" s="245">
        <f>IF(ISERROR(VLOOKUP(B24,Sırık!$F$8:$BR$940,65,0)),"",(VLOOKUP(B24,Sırık!$F$8:$BR$940,65,0)))</f>
        <v>240</v>
      </c>
      <c r="AN24" s="242">
        <f>IF(ISERROR(VLOOKUP(B24,Sırık!$F$8:$BS$940,66,0)),"",(VLOOKUP(B24,Sırık!$F$8:$BS$940,66,0)))</f>
        <v>14</v>
      </c>
      <c r="AO24" s="265">
        <f>IF(ISERROR(VLOOKUP(B24,'4x400m.'!$E$8:$F$1000,2,0)),"",(VLOOKUP(B24,'4x400m.'!$E$8:$H$1000,2,0)))</f>
        <v>34065</v>
      </c>
      <c r="AP24" s="240">
        <f>IF(ISERROR(VLOOKUP(B24,'4x400m.'!$E$8:$G$1000,3,0)),"",(VLOOKUP(B24,'4x400m.'!$E$8:$G$1000,3,0)))</f>
        <v>14</v>
      </c>
      <c r="AQ24" s="269">
        <f t="shared" si="2"/>
        <v>57</v>
      </c>
      <c r="AR24" s="247">
        <f t="shared" si="3"/>
        <v>165</v>
      </c>
    </row>
    <row r="25" spans="1:44" ht="36" customHeight="1">
      <c r="A25" s="237">
        <v>19</v>
      </c>
      <c r="B25" s="316" t="s">
        <v>1874</v>
      </c>
      <c r="C25" s="239">
        <f>IF(ISERROR(VLOOKUP(B25,'100m.'!$E$8:$F$1005,2,0)),"",(VLOOKUP(B25,'100m.'!$E$8:$H$1005,2,0)))</f>
        <v>1148</v>
      </c>
      <c r="D25" s="337">
        <f>IF(ISERROR(VLOOKUP(B25,'100m.'!$E$8:$G$1005,3,0)),"",(VLOOKUP(B25,'100m.'!$E$8:$G$1005,3,0)))</f>
        <v>15</v>
      </c>
      <c r="E25" s="241">
        <f>IF(ISERROR(VLOOKUP(B25,'400m.'!$E$8:$F$991,2,0)),"",(VLOOKUP(B25,'400m.'!$E$8:$H$991,2,0)))</f>
        <v>5600</v>
      </c>
      <c r="F25" s="242">
        <f>IF(ISERROR(VLOOKUP(B25,'400m.'!$E$8:$G$991,3,0)),"",(VLOOKUP(B25,'400m.'!$E$8:$G$991,3,0)))</f>
        <v>3</v>
      </c>
      <c r="G25" s="263">
        <f>IF(ISERROR(VLOOKUP(B25,'5000m.'!$E$8:$F$1001,2,0)),"",(VLOOKUP(B25,'5000m.'!$E$8:$H$1001,2,0)))</f>
        <v>252469</v>
      </c>
      <c r="H25" s="244">
        <f>IF(ISERROR(VLOOKUP(B25,'5000m.'!$E$8:$G$1001,3,0)),"",(VLOOKUP(B25,'5000m.'!$E$8:$G$1001,3,0)))</f>
        <v>5</v>
      </c>
      <c r="I25" s="245">
        <f>IF(ISERROR(VLOOKUP(B25,Cirit!$F$8:$N$994,9,0)),"",(VLOOKUP(B25,Cirit!$F$8:$N$994,9,0)))</f>
        <v>2133</v>
      </c>
      <c r="J25" s="242">
        <f>IF(ISERROR(VLOOKUP(B25,Cirit!$F$8:$O$994,10,0)),"",(VLOOKUP(B25,Cirit!$F$8:$O$994,10,0)))</f>
        <v>2</v>
      </c>
      <c r="K25" s="246">
        <f>IF(ISERROR(VLOOKUP(B25,Üçadım!$F$8:$N$995,9,0)),"",(VLOOKUP(B25,Üçadım!$F$8:$N$995,9,0)))</f>
        <v>1193</v>
      </c>
      <c r="L25" s="240">
        <f>IF(ISERROR(VLOOKUP(B25,Üçadım!$F$8:$O$995,10,0)),"",(VLOOKUP(B25,Üçadım!$F$8:$O$995,10,0)))</f>
        <v>12</v>
      </c>
      <c r="M25" s="245">
        <f>IF(ISERROR(VLOOKUP(B25,Gülle!$F$8:$N$995,9,0)),"",(VLOOKUP(B25,Gülle!$F$8:$N$995,9,0)))</f>
        <v>814</v>
      </c>
      <c r="N25" s="242">
        <f>IF(ISERROR(VLOOKUP(B25,Gülle!$F$8:$O$995,10,0)),"",(VLOOKUP(B25,Gülle!$F$8:$O$995,10,0)))</f>
        <v>3</v>
      </c>
      <c r="O25" s="269">
        <f t="shared" si="0"/>
        <v>40</v>
      </c>
      <c r="P25" s="239">
        <f>IF(ISERROR(VLOOKUP(B25,'200m.'!$E$8:$F$1000,2,0)),"",(VLOOKUP(B25,'200m.'!$E$8:$H$1000,2,0)))</f>
        <v>2406</v>
      </c>
      <c r="Q25" s="240">
        <f>IF(ISERROR(VLOOKUP(B25,'200m.'!$E$8:$G$1000,3,0)),"",(VLOOKUP(B25,'200m.'!$E$8:$G$1000,3,0)))</f>
        <v>8</v>
      </c>
      <c r="R25" s="241">
        <f>IF(ISERROR(VLOOKUP(B25,'400m.Eng.'!$E$8:$F$1000,2,0)),"",(VLOOKUP(B25,'400m.Eng.'!$E$8:$H$1000,2,0)))</f>
        <v>11467</v>
      </c>
      <c r="S25" s="242">
        <f>IF(ISERROR(VLOOKUP(B25,'400m.Eng.'!$E$8:$G$1000,3,0)),"",(VLOOKUP(B25,'400m.Eng.'!$E$8:$G$1000,3,0)))</f>
        <v>5</v>
      </c>
      <c r="T25" s="265">
        <f>IF(ISERROR(VLOOKUP(B25,'800m.'!$E$8:$F$1001,2,0)),"",(VLOOKUP(B25,'800m.'!$E$8:$H$1001,2,0)))</f>
        <v>21117</v>
      </c>
      <c r="U25" s="244">
        <f>IF(ISERROR(VLOOKUP(B25,'800m.'!$E$8:$G$1001,3,0)),"",(VLOOKUP(B25,'800m.'!$E$8:$G$1001,3,0)))</f>
        <v>8</v>
      </c>
      <c r="V25" s="264">
        <f>IF(ISERROR(VLOOKUP(B25,'3000m.Eng.'!$E$8:$F$1000,2,0)),"",(VLOOKUP(B25,'3000m.Eng.'!$E$8:$H$1000,2,0)))</f>
        <v>123826</v>
      </c>
      <c r="W25" s="242">
        <f>IF(ISERROR(VLOOKUP(B25,'3000m.Eng.'!$E$8:$G$1000,3,0)),"",(VLOOKUP(B25,'3000m.Eng.'!$E$8:$G$1000,3,0)))</f>
        <v>7</v>
      </c>
      <c r="X25" s="246">
        <f>IF(ISERROR(VLOOKUP(B25,Yüksek!$F$8:$BO$951,62,0)),"",(VLOOKUP(B25,Yüksek!$F$8:$BO$951,62,0)))</f>
        <v>180</v>
      </c>
      <c r="Y25" s="240">
        <f>IF(ISERROR(VLOOKUP(B25,Yüksek!$F$8:$BP$951,63,0)),"",(VLOOKUP(B25,Yüksek!$F$8:$BP$951,63,0)))</f>
        <v>17</v>
      </c>
      <c r="Z25" s="245">
        <f>IF(ISERROR(VLOOKUP(B25,Uzun!$F$8:$N$997,9,0)),"",(VLOOKUP(B25,Uzun!$F$8:$N$997,9,0)))</f>
        <v>575</v>
      </c>
      <c r="AA25" s="242">
        <f>IF(ISERROR(VLOOKUP(B25,Uzun!$F$8:$O$997,10,0)),"",(VLOOKUP(B25,Uzun!$F$8:$O$997,10,0)))</f>
        <v>14</v>
      </c>
      <c r="AB25" s="243">
        <f>IF(ISERROR(VLOOKUP(B25,Disk!$F$8:$N$998,9,0)),"",(VLOOKUP(B25,Disk!$F$8:$N$998,9,0)))</f>
        <v>1518</v>
      </c>
      <c r="AC25" s="244">
        <f>IF(ISERROR(VLOOKUP(B25,Disk!$F$8:$O$998,10,0)),"",(VLOOKUP(B25,Disk!$F$8:$O$998,10,0)))</f>
        <v>1</v>
      </c>
      <c r="AD25" s="241">
        <f>IF(ISERROR(VLOOKUP(B25,'4x100m.'!$E$8:$F$992,2,0)),"",(VLOOKUP(B25,'4x100m.'!$E$8:$H$992,2,0)))</f>
        <v>4750</v>
      </c>
      <c r="AE25" s="242">
        <f>IF(ISERROR(VLOOKUP(B25,'4x100m.'!$E$8:$G$992,3,0)),"",(VLOOKUP(B25,'4x100m.'!$E$8:$G$992,3,0)))</f>
        <v>15</v>
      </c>
      <c r="AF25" s="269">
        <f t="shared" si="1"/>
        <v>75</v>
      </c>
      <c r="AG25" s="239">
        <f>IF(ISERROR(VLOOKUP(B25,'110m.Eng.'!$E$8:$F$992,2,0)),"",(VLOOKUP(B25,'110m.Eng.'!$E$8:$H$992,2,0)))</f>
        <v>2058</v>
      </c>
      <c r="AH25" s="240">
        <f>IF(ISERROR(VLOOKUP(B25,'110m.Eng.'!$E$8:$G$992,3,0)),"",(VLOOKUP(B25,'110m.Eng.'!$E$8:$G$992,3,0)))</f>
        <v>14</v>
      </c>
      <c r="AI25" s="241">
        <f>IF(ISERROR(VLOOKUP(B25,'1500m.'!$E$8:$F$1001,2,0)),"",(VLOOKUP(B25,'1500m.'!$E$8:$H$1001,2,0)))</f>
        <v>43804</v>
      </c>
      <c r="AJ25" s="242">
        <f>IF(ISERROR(VLOOKUP(B25,'1500m.'!$E$8:$G$1001,3,0)),"",(VLOOKUP(B25,'1500m.'!$E$8:$G$1001,3,0)))</f>
        <v>10</v>
      </c>
      <c r="AK25" s="243">
        <f>IF(ISERROR(VLOOKUP(B25,Çekiç!$F$8:$N$996,9,0)),"",(VLOOKUP(B25,Çekiç!$F$8:$N$996,9,0)))</f>
        <v>1801</v>
      </c>
      <c r="AL25" s="244">
        <f>IF(ISERROR(VLOOKUP(B25,Çekiç!$F$8:$O$996,10,0)),"",(VLOOKUP(B25,Çekiç!$F$8:$O$996,10,0)))</f>
        <v>13</v>
      </c>
      <c r="AM25" s="245" t="str">
        <f>IF(ISERROR(VLOOKUP(B25,Sırık!$F$8:$BR$940,65,0)),"",(VLOOKUP(B25,Sırık!$F$8:$BR$940,65,0)))</f>
        <v>NM</v>
      </c>
      <c r="AN25" s="242">
        <f>IF(ISERROR(VLOOKUP(B25,Sırık!$F$8:$BS$940,66,0)),"",(VLOOKUP(B25,Sırık!$F$8:$BS$940,66,0)))</f>
        <v>0</v>
      </c>
      <c r="AO25" s="265">
        <f>IF(ISERROR(VLOOKUP(B25,'4x400m.'!$E$8:$F$1000,2,0)),"",(VLOOKUP(B25,'4x400m.'!$E$8:$H$1000,2,0)))</f>
        <v>34839</v>
      </c>
      <c r="AP25" s="240">
        <f>IF(ISERROR(VLOOKUP(B25,'4x400m.'!$E$8:$G$1000,3,0)),"",(VLOOKUP(B25,'4x400m.'!$E$8:$G$1000,3,0)))</f>
        <v>7</v>
      </c>
      <c r="AQ25" s="269">
        <f t="shared" si="2"/>
        <v>44</v>
      </c>
      <c r="AR25" s="247">
        <f t="shared" si="3"/>
        <v>159</v>
      </c>
    </row>
    <row r="26" spans="1:44" ht="36" customHeight="1">
      <c r="A26" s="237">
        <v>20</v>
      </c>
      <c r="B26" s="316" t="s">
        <v>1918</v>
      </c>
      <c r="C26" s="239">
        <f>IF(ISERROR(VLOOKUP(B26,'100m.'!$E$8:$F$1005,2,0)),"",(VLOOKUP(B26,'100m.'!$E$8:$H$1005,2,0)))</f>
        <v>1140</v>
      </c>
      <c r="D26" s="337">
        <f>IF(ISERROR(VLOOKUP(B26,'100m.'!$E$8:$G$1005,3,0)),"",(VLOOKUP(B26,'100m.'!$E$8:$G$1005,3,0)))</f>
        <v>21</v>
      </c>
      <c r="E26" s="241">
        <f>IF(ISERROR(VLOOKUP(B26,'400m.'!$E$8:$F$991,2,0)),"",(VLOOKUP(B26,'400m.'!$E$8:$H$991,2,0)))</f>
        <v>5359</v>
      </c>
      <c r="F26" s="242">
        <f>IF(ISERROR(VLOOKUP(B26,'400m.'!$E$8:$G$991,3,0)),"",(VLOOKUP(B26,'400m.'!$E$8:$G$991,3,0)))</f>
        <v>9</v>
      </c>
      <c r="G26" s="263">
        <f>IF(ISERROR(VLOOKUP(B26,'5000m.'!$E$8:$F$1001,2,0)),"",(VLOOKUP(B26,'5000m.'!$E$8:$H$1001,2,0)))</f>
        <v>244159</v>
      </c>
      <c r="H26" s="244">
        <f>IF(ISERROR(VLOOKUP(B26,'5000m.'!$E$8:$G$1001,3,0)),"",(VLOOKUP(B26,'5000m.'!$E$8:$G$1001,3,0)))</f>
        <v>6</v>
      </c>
      <c r="I26" s="245">
        <f>IF(ISERROR(VLOOKUP(B26,Cirit!$F$8:$N$994,9,0)),"",(VLOOKUP(B26,Cirit!$F$8:$N$994,9,0)))</f>
        <v>2478</v>
      </c>
      <c r="J26" s="242">
        <f>IF(ISERROR(VLOOKUP(B26,Cirit!$F$8:$O$994,10,0)),"",(VLOOKUP(B26,Cirit!$F$8:$O$994,10,0)))</f>
        <v>3</v>
      </c>
      <c r="K26" s="246">
        <f>IF(ISERROR(VLOOKUP(B26,Üçadım!$F$8:$N$995,9,0)),"",(VLOOKUP(B26,Üçadım!$F$8:$N$995,9,0)))</f>
        <v>1174</v>
      </c>
      <c r="L26" s="240">
        <f>IF(ISERROR(VLOOKUP(B26,Üçadım!$F$8:$O$995,10,0)),"",(VLOOKUP(B26,Üçadım!$F$8:$O$995,10,0)))</f>
        <v>11</v>
      </c>
      <c r="M26" s="245">
        <f>IF(ISERROR(VLOOKUP(B26,Gülle!$F$8:$N$995,9,0)),"",(VLOOKUP(B26,Gülle!$F$8:$N$995,9,0)))</f>
        <v>788</v>
      </c>
      <c r="N26" s="242">
        <f>IF(ISERROR(VLOOKUP(B26,Gülle!$F$8:$O$995,10,0)),"",(VLOOKUP(B26,Gülle!$F$8:$O$995,10,0)))</f>
        <v>2</v>
      </c>
      <c r="O26" s="269">
        <f t="shared" si="0"/>
        <v>52</v>
      </c>
      <c r="P26" s="239">
        <f>IF(ISERROR(VLOOKUP(B26,'200m.'!$E$8:$F$1000,2,0)),"",(VLOOKUP(B26,'200m.'!$E$8:$H$1000,2,0)))</f>
        <v>2369</v>
      </c>
      <c r="Q26" s="240">
        <f>IF(ISERROR(VLOOKUP(B26,'200m.'!$E$8:$G$1000,3,0)),"",(VLOOKUP(B26,'200m.'!$E$8:$G$1000,3,0)))</f>
        <v>18</v>
      </c>
      <c r="R26" s="241">
        <f>IF(ISERROR(VLOOKUP(B26,'400m.Eng.'!$E$8:$F$1000,2,0)),"",(VLOOKUP(B26,'400m.Eng.'!$E$8:$H$1000,2,0)))</f>
        <v>10613</v>
      </c>
      <c r="S26" s="242">
        <f>IF(ISERROR(VLOOKUP(B26,'400m.Eng.'!$E$8:$G$1000,3,0)),"",(VLOOKUP(B26,'400m.Eng.'!$E$8:$G$1000,3,0)))</f>
        <v>11</v>
      </c>
      <c r="T26" s="265">
        <f>IF(ISERROR(VLOOKUP(B26,'800m.'!$E$8:$F$1001,2,0)),"",(VLOOKUP(B26,'800m.'!$E$8:$H$1001,2,0)))</f>
        <v>21182</v>
      </c>
      <c r="U26" s="244">
        <f>IF(ISERROR(VLOOKUP(B26,'800m.'!$E$8:$G$1001,3,0)),"",(VLOOKUP(B26,'800m.'!$E$8:$G$1001,3,0)))</f>
        <v>5</v>
      </c>
      <c r="V26" s="264">
        <f>IF(ISERROR(VLOOKUP(B26,'3000m.Eng.'!$E$8:$F$1000,2,0)),"",(VLOOKUP(B26,'3000m.Eng.'!$E$8:$H$1000,2,0)))</f>
        <v>143729</v>
      </c>
      <c r="W26" s="242">
        <f>IF(ISERROR(VLOOKUP(B26,'3000m.Eng.'!$E$8:$G$1000,3,0)),"",(VLOOKUP(B26,'3000m.Eng.'!$E$8:$G$1000,3,0)))</f>
        <v>4</v>
      </c>
      <c r="X26" s="246">
        <f>IF(ISERROR(VLOOKUP(B26,Yüksek!$F$8:$BO$951,62,0)),"",(VLOOKUP(B26,Yüksek!$F$8:$BO$951,62,0)))</f>
        <v>145</v>
      </c>
      <c r="Y26" s="240">
        <f>IF(ISERROR(VLOOKUP(B26,Yüksek!$F$8:$BP$951,63,0)),"",(VLOOKUP(B26,Yüksek!$F$8:$BP$951,63,0)))</f>
        <v>6.5</v>
      </c>
      <c r="Z26" s="245">
        <f>IF(ISERROR(VLOOKUP(B26,Uzun!$F$8:$N$997,9,0)),"",(VLOOKUP(B26,Uzun!$F$8:$N$997,9,0)))</f>
        <v>544</v>
      </c>
      <c r="AA26" s="242">
        <f>IF(ISERROR(VLOOKUP(B26,Uzun!$F$8:$O$997,10,0)),"",(VLOOKUP(B26,Uzun!$F$8:$O$997,10,0)))</f>
        <v>8</v>
      </c>
      <c r="AB26" s="243">
        <f>IF(ISERROR(VLOOKUP(B26,Disk!$F$8:$N$998,9,0)),"",(VLOOKUP(B26,Disk!$F$8:$N$998,9,0)))</f>
        <v>2078</v>
      </c>
      <c r="AC26" s="244">
        <f>IF(ISERROR(VLOOKUP(B26,Disk!$F$8:$O$998,10,0)),"",(VLOOKUP(B26,Disk!$F$8:$O$998,10,0)))</f>
        <v>5</v>
      </c>
      <c r="AD26" s="241">
        <f>IF(ISERROR(VLOOKUP(B26,'4x100m.'!$E$8:$F$992,2,0)),"",(VLOOKUP(B26,'4x100m.'!$E$8:$H$992,2,0)))</f>
        <v>4647</v>
      </c>
      <c r="AE26" s="242">
        <f>IF(ISERROR(VLOOKUP(B26,'4x100m.'!$E$8:$G$992,3,0)),"",(VLOOKUP(B26,'4x100m.'!$E$8:$G$992,3,0)))</f>
        <v>19</v>
      </c>
      <c r="AF26" s="269">
        <f t="shared" si="1"/>
        <v>76.5</v>
      </c>
      <c r="AG26" s="239">
        <f>IF(ISERROR(VLOOKUP(B26,'110m.Eng.'!$E$8:$F$992,2,0)),"",(VLOOKUP(B26,'110m.Eng.'!$E$8:$H$992,2,0)))</f>
        <v>2018</v>
      </c>
      <c r="AH26" s="240">
        <f>IF(ISERROR(VLOOKUP(B26,'110m.Eng.'!$E$8:$G$992,3,0)),"",(VLOOKUP(B26,'110m.Eng.'!$E$8:$G$992,3,0)))</f>
        <v>19</v>
      </c>
      <c r="AI26" s="241">
        <f>IF(ISERROR(VLOOKUP(B26,'1500m.'!$E$8:$F$1001,2,0)),"",(VLOOKUP(B26,'1500m.'!$E$8:$H$1001,2,0)))</f>
        <v>51371</v>
      </c>
      <c r="AJ26" s="242">
        <f>IF(ISERROR(VLOOKUP(B26,'1500m.'!$E$8:$G$1001,3,0)),"",(VLOOKUP(B26,'1500m.'!$E$8:$G$1001,3,0)))</f>
        <v>0</v>
      </c>
      <c r="AK26" s="243">
        <f>IF(ISERROR(VLOOKUP(B26,Çekiç!$F$8:$N$996,9,0)),"",(VLOOKUP(B26,Çekiç!$F$8:$N$996,9,0)))</f>
        <v>0</v>
      </c>
      <c r="AL26" s="244">
        <f>IF(ISERROR(VLOOKUP(B26,Çekiç!$F$8:$O$996,10,0)),"",(VLOOKUP(B26,Çekiç!$F$8:$O$996,10,0)))</f>
        <v>0</v>
      </c>
      <c r="AM26" s="245">
        <f>IF(ISERROR(VLOOKUP(B26,Sırık!$F$8:$BR$940,65,0)),"",(VLOOKUP(B26,Sırık!$F$8:$BR$940,65,0)))</f>
        <v>0</v>
      </c>
      <c r="AN26" s="242">
        <f>IF(ISERROR(VLOOKUP(B26,Sırık!$F$8:$BS$940,66,0)),"",(VLOOKUP(B26,Sırık!$F$8:$BS$940,66,0)))</f>
        <v>0</v>
      </c>
      <c r="AO26" s="265">
        <f>IF(ISERROR(VLOOKUP(B26,'4x400m.'!$E$8:$F$1000,2,0)),"",(VLOOKUP(B26,'4x400m.'!$E$8:$H$1000,2,0)))</f>
        <v>34318</v>
      </c>
      <c r="AP26" s="240">
        <f>IF(ISERROR(VLOOKUP(B26,'4x400m.'!$E$8:$G$1000,3,0)),"",(VLOOKUP(B26,'4x400m.'!$E$8:$G$1000,3,0)))</f>
        <v>11</v>
      </c>
      <c r="AQ26" s="269">
        <f t="shared" si="2"/>
        <v>30</v>
      </c>
      <c r="AR26" s="247">
        <f t="shared" si="3"/>
        <v>158.5</v>
      </c>
    </row>
    <row r="27" spans="1:44" ht="36" customHeight="1">
      <c r="A27" s="237">
        <v>21</v>
      </c>
      <c r="B27" s="316" t="s">
        <v>1962</v>
      </c>
      <c r="C27" s="239" t="str">
        <f>IF(ISERROR(VLOOKUP(B27,'100m.'!$E$8:$F$1005,2,0)),"",(VLOOKUP(B27,'100m.'!$E$8:$H$1005,2,0)))</f>
        <v>DNS</v>
      </c>
      <c r="D27" s="337">
        <f>IF(ISERROR(VLOOKUP(B27,'100m.'!$E$8:$G$1005,3,0)),"",(VLOOKUP(B27,'100m.'!$E$8:$G$1005,3,0)))</f>
        <v>0</v>
      </c>
      <c r="E27" s="241">
        <f>IF(ISERROR(VLOOKUP(B27,'400m.'!$E$8:$F$991,2,0)),"",(VLOOKUP(B27,'400m.'!$E$8:$H$991,2,0)))</f>
        <v>5623</v>
      </c>
      <c r="F27" s="242">
        <f>IF(ISERROR(VLOOKUP(B27,'400m.'!$E$8:$G$991,3,0)),"",(VLOOKUP(B27,'400m.'!$E$8:$G$991,3,0)))</f>
        <v>0</v>
      </c>
      <c r="G27" s="263">
        <f>IF(ISERROR(VLOOKUP(B27,'5000m.'!$E$8:$F$1001,2,0)),"",(VLOOKUP(B27,'5000m.'!$E$8:$H$1001,2,0)))</f>
        <v>0</v>
      </c>
      <c r="H27" s="244">
        <f>IF(ISERROR(VLOOKUP(B27,'5000m.'!$E$8:$G$1001,3,0)),"",(VLOOKUP(B27,'5000m.'!$E$8:$G$1001,3,0)))</f>
        <v>0</v>
      </c>
      <c r="I27" s="245">
        <f>IF(ISERROR(VLOOKUP(B27,Cirit!$F$8:$N$994,9,0)),"",(VLOOKUP(B27,Cirit!$F$8:$N$994,9,0)))</f>
        <v>5291</v>
      </c>
      <c r="J27" s="242">
        <f>IF(ISERROR(VLOOKUP(B27,Cirit!$F$8:$O$994,10,0)),"",(VLOOKUP(B27,Cirit!$F$8:$O$994,10,0)))</f>
        <v>24</v>
      </c>
      <c r="K27" s="246">
        <f>IF(ISERROR(VLOOKUP(B27,Üçadım!$F$8:$N$995,9,0)),"",(VLOOKUP(B27,Üçadım!$F$8:$N$995,9,0)))</f>
        <v>0</v>
      </c>
      <c r="L27" s="240">
        <f>IF(ISERROR(VLOOKUP(B27,Üçadım!$F$8:$O$995,10,0)),"",(VLOOKUP(B27,Üçadım!$F$8:$O$995,10,0)))</f>
        <v>0</v>
      </c>
      <c r="M27" s="245">
        <f>IF(ISERROR(VLOOKUP(B27,Gülle!$F$8:$N$995,9,0)),"",(VLOOKUP(B27,Gülle!$F$8:$N$995,9,0)))</f>
        <v>1140</v>
      </c>
      <c r="N27" s="242">
        <f>IF(ISERROR(VLOOKUP(B27,Gülle!$F$8:$O$995,10,0)),"",(VLOOKUP(B27,Gülle!$F$8:$O$995,10,0)))</f>
        <v>20</v>
      </c>
      <c r="O27" s="269">
        <f t="shared" si="0"/>
        <v>44</v>
      </c>
      <c r="P27" s="239">
        <f>IF(ISERROR(VLOOKUP(B27,'200m.'!$E$8:$F$1000,2,0)),"",(VLOOKUP(B27,'200m.'!$E$8:$H$1000,2,0)))</f>
        <v>2364</v>
      </c>
      <c r="Q27" s="240">
        <f>IF(ISERROR(VLOOKUP(B27,'200m.'!$E$8:$G$1000,3,0)),"",(VLOOKUP(B27,'200m.'!$E$8:$G$1000,3,0)))</f>
        <v>12</v>
      </c>
      <c r="R27" s="241">
        <f>IF(ISERROR(VLOOKUP(B27,'400m.Eng.'!$E$8:$F$1000,2,0)),"",(VLOOKUP(B27,'400m.Eng.'!$E$8:$H$1000,2,0)))</f>
        <v>0</v>
      </c>
      <c r="S27" s="242">
        <f>IF(ISERROR(VLOOKUP(B27,'400m.Eng.'!$E$8:$G$1000,3,0)),"",(VLOOKUP(B27,'400m.Eng.'!$E$8:$G$1000,3,0)))</f>
        <v>0</v>
      </c>
      <c r="T27" s="265">
        <f>IF(ISERROR(VLOOKUP(B27,'800m.'!$E$8:$F$1001,2,0)),"",(VLOOKUP(B27,'800m.'!$E$8:$H$1001,2,0)))</f>
        <v>0</v>
      </c>
      <c r="U27" s="244">
        <f>IF(ISERROR(VLOOKUP(B27,'800m.'!$E$8:$G$1001,3,0)),"",(VLOOKUP(B27,'800m.'!$E$8:$G$1001,3,0)))</f>
        <v>0</v>
      </c>
      <c r="V27" s="264">
        <f>IF(ISERROR(VLOOKUP(B27,'3000m.Eng.'!$E$8:$F$1000,2,0)),"",(VLOOKUP(B27,'3000m.Eng.'!$E$8:$H$1000,2,0)))</f>
        <v>0</v>
      </c>
      <c r="W27" s="242">
        <f>IF(ISERROR(VLOOKUP(B27,'3000m.Eng.'!$E$8:$G$1000,3,0)),"",(VLOOKUP(B27,'3000m.Eng.'!$E$8:$G$1000,3,0)))</f>
        <v>0</v>
      </c>
      <c r="X27" s="246">
        <f>IF(ISERROR(VLOOKUP(B27,Yüksek!$F$8:$BO$951,62,0)),"",(VLOOKUP(B27,Yüksek!$F$8:$BO$951,62,0)))</f>
        <v>0</v>
      </c>
      <c r="Y27" s="240">
        <f>IF(ISERROR(VLOOKUP(B27,Yüksek!$F$8:$BP$951,63,0)),"",(VLOOKUP(B27,Yüksek!$F$8:$BP$951,63,0)))</f>
        <v>0</v>
      </c>
      <c r="Z27" s="245">
        <f>IF(ISERROR(VLOOKUP(B27,Uzun!$F$8:$N$997,9,0)),"",(VLOOKUP(B27,Uzun!$F$8:$N$997,9,0)))</f>
        <v>582</v>
      </c>
      <c r="AA27" s="242">
        <f>IF(ISERROR(VLOOKUP(B27,Uzun!$F$8:$O$997,10,0)),"",(VLOOKUP(B27,Uzun!$F$8:$O$997,10,0)))</f>
        <v>16</v>
      </c>
      <c r="AB27" s="243">
        <f>IF(ISERROR(VLOOKUP(B27,Disk!$F$8:$N$998,9,0)),"",(VLOOKUP(B27,Disk!$F$8:$N$998,9,0)))</f>
        <v>3899</v>
      </c>
      <c r="AC27" s="244">
        <f>IF(ISERROR(VLOOKUP(B27,Disk!$F$8:$O$998,10,0)),"",(VLOOKUP(B27,Disk!$F$8:$O$998,10,0)))</f>
        <v>20</v>
      </c>
      <c r="AD27" s="241" t="str">
        <f>IF(ISERROR(VLOOKUP(B27,'4x100m.'!$E$8:$F$992,2,0)),"",(VLOOKUP(B27,'4x100m.'!$E$8:$H$992,2,0)))</f>
        <v>DNS</v>
      </c>
      <c r="AE27" s="242">
        <f>IF(ISERROR(VLOOKUP(B27,'4x100m.'!$E$8:$G$992,3,0)),"",(VLOOKUP(B27,'4x100m.'!$E$8:$G$992,3,0)))</f>
        <v>0</v>
      </c>
      <c r="AF27" s="269">
        <f t="shared" si="1"/>
        <v>48</v>
      </c>
      <c r="AG27" s="239">
        <f>IF(ISERROR(VLOOKUP(B27,'110m.Eng.'!$E$8:$F$992,2,0)),"",(VLOOKUP(B27,'110m.Eng.'!$E$8:$H$992,2,0)))</f>
        <v>0</v>
      </c>
      <c r="AH27" s="240">
        <f>IF(ISERROR(VLOOKUP(B27,'110m.Eng.'!$E$8:$G$992,3,0)),"",(VLOOKUP(B27,'110m.Eng.'!$E$8:$G$992,3,0)))</f>
        <v>0</v>
      </c>
      <c r="AI27" s="241">
        <f>IF(ISERROR(VLOOKUP(B27,'1500m.'!$E$8:$F$1001,2,0)),"",(VLOOKUP(B27,'1500m.'!$E$8:$H$1001,2,0)))</f>
        <v>0</v>
      </c>
      <c r="AJ27" s="242">
        <f>IF(ISERROR(VLOOKUP(B27,'1500m.'!$E$8:$G$1001,3,0)),"",(VLOOKUP(B27,'1500m.'!$E$8:$G$1001,3,0)))</f>
        <v>0</v>
      </c>
      <c r="AK27" s="243">
        <f>IF(ISERROR(VLOOKUP(B27,Çekiç!$F$8:$N$996,9,0)),"",(VLOOKUP(B27,Çekiç!$F$8:$N$996,9,0)))</f>
        <v>3645</v>
      </c>
      <c r="AL27" s="244">
        <f>IF(ISERROR(VLOOKUP(B27,Çekiç!$F$8:$O$996,10,0)),"",(VLOOKUP(B27,Çekiç!$F$8:$O$996,10,0)))</f>
        <v>22</v>
      </c>
      <c r="AM27" s="245">
        <f>IF(ISERROR(VLOOKUP(B27,Sırık!$F$8:$BR$940,65,0)),"",(VLOOKUP(B27,Sırık!$F$8:$BR$940,65,0)))</f>
        <v>500</v>
      </c>
      <c r="AN27" s="242">
        <f>IF(ISERROR(VLOOKUP(B27,Sırık!$F$8:$BS$940,66,0)),"",(VLOOKUP(B27,Sırık!$F$8:$BS$940,66,0)))</f>
        <v>28</v>
      </c>
      <c r="AO27" s="265">
        <f>IF(ISERROR(VLOOKUP(B27,'4x400m.'!$E$8:$F$1000,2,0)),"",(VLOOKUP(B27,'4x400m.'!$E$8:$H$1000,2,0)))</f>
        <v>34767</v>
      </c>
      <c r="AP27" s="240">
        <f>IF(ISERROR(VLOOKUP(B27,'4x400m.'!$E$8:$G$1000,3,0)),"",(VLOOKUP(B27,'4x400m.'!$E$8:$G$1000,3,0)))</f>
        <v>8</v>
      </c>
      <c r="AQ27" s="269">
        <f t="shared" si="2"/>
        <v>58</v>
      </c>
      <c r="AR27" s="247">
        <f t="shared" si="3"/>
        <v>150</v>
      </c>
    </row>
    <row r="28" spans="1:44" ht="36" customHeight="1">
      <c r="A28" s="237">
        <v>22</v>
      </c>
      <c r="B28" s="316" t="s">
        <v>1973</v>
      </c>
      <c r="C28" s="239">
        <f>IF(ISERROR(VLOOKUP(B28,'100m.'!$E$8:$F$1005,2,0)),"",(VLOOKUP(B28,'100m.'!$E$8:$H$1005,2,0)))</f>
        <v>1148</v>
      </c>
      <c r="D28" s="337">
        <f>IF(ISERROR(VLOOKUP(B28,'100m.'!$E$8:$G$1005,3,0)),"",(VLOOKUP(B28,'100m.'!$E$8:$G$1005,3,0)))</f>
        <v>13.5</v>
      </c>
      <c r="E28" s="241">
        <f>IF(ISERROR(VLOOKUP(B28,'400m.'!$E$8:$F$991,2,0)),"",(VLOOKUP(B28,'400m.'!$E$8:$H$991,2,0)))</f>
        <v>5860</v>
      </c>
      <c r="F28" s="242">
        <f>IF(ISERROR(VLOOKUP(B28,'400m.'!$E$8:$G$991,3,0)),"",(VLOOKUP(B28,'400m.'!$E$8:$G$991,3,0)))</f>
        <v>0</v>
      </c>
      <c r="G28" s="263">
        <f>IF(ISERROR(VLOOKUP(B28,'5000m.'!$E$8:$F$1001,2,0)),"",(VLOOKUP(B28,'5000m.'!$E$8:$H$1001,2,0)))</f>
        <v>224046</v>
      </c>
      <c r="H28" s="244">
        <f>IF(ISERROR(VLOOKUP(B28,'5000m.'!$E$8:$G$1001,3,0)),"",(VLOOKUP(B28,'5000m.'!$E$8:$G$1001,3,0)))</f>
        <v>9</v>
      </c>
      <c r="I28" s="245">
        <f>IF(ISERROR(VLOOKUP(B28,Cirit!$F$8:$N$994,9,0)),"",(VLOOKUP(B28,Cirit!$F$8:$N$994,9,0)))</f>
        <v>2969</v>
      </c>
      <c r="J28" s="242">
        <f>IF(ISERROR(VLOOKUP(B28,Cirit!$F$8:$O$994,10,0)),"",(VLOOKUP(B28,Cirit!$F$8:$O$994,10,0)))</f>
        <v>5</v>
      </c>
      <c r="K28" s="246">
        <f>IF(ISERROR(VLOOKUP(B28,Üçadım!$F$8:$N$995,9,0)),"",(VLOOKUP(B28,Üçadım!$F$8:$N$995,9,0)))</f>
        <v>1128</v>
      </c>
      <c r="L28" s="240">
        <f>IF(ISERROR(VLOOKUP(B28,Üçadım!$F$8:$O$995,10,0)),"",(VLOOKUP(B28,Üçadım!$F$8:$O$995,10,0)))</f>
        <v>7</v>
      </c>
      <c r="M28" s="245">
        <f>IF(ISERROR(VLOOKUP(B28,Gülle!$F$8:$N$995,9,0)),"",(VLOOKUP(B28,Gülle!$F$8:$N$995,9,0)))</f>
        <v>1270</v>
      </c>
      <c r="N28" s="242">
        <f>IF(ISERROR(VLOOKUP(B28,Gülle!$F$8:$O$995,10,0)),"",(VLOOKUP(B28,Gülle!$F$8:$O$995,10,0)))</f>
        <v>23</v>
      </c>
      <c r="O28" s="269">
        <f t="shared" si="0"/>
        <v>57.5</v>
      </c>
      <c r="P28" s="239" t="str">
        <f>IF(ISERROR(VLOOKUP(B28,'200m.'!$E$8:$F$1000,2,0)),"",(VLOOKUP(B28,'200m.'!$E$8:$H$1000,2,0)))</f>
        <v>DQ(125-5)</v>
      </c>
      <c r="Q28" s="240">
        <f>IF(ISERROR(VLOOKUP(B28,'200m.'!$E$8:$G$1000,3,0)),"",(VLOOKUP(B28,'200m.'!$E$8:$G$1000,3,0)))</f>
        <v>0</v>
      </c>
      <c r="R28" s="241">
        <f>IF(ISERROR(VLOOKUP(B28,'400m.Eng.'!$E$8:$F$1000,2,0)),"",(VLOOKUP(B28,'400m.Eng.'!$E$8:$H$1000,2,0)))</f>
        <v>11542</v>
      </c>
      <c r="S28" s="242">
        <f>IF(ISERROR(VLOOKUP(B28,'400m.Eng.'!$E$8:$G$1000,3,0)),"",(VLOOKUP(B28,'400m.Eng.'!$E$8:$G$1000,3,0)))</f>
        <v>4</v>
      </c>
      <c r="T28" s="265">
        <f>IF(ISERROR(VLOOKUP(B28,'800m.'!$E$8:$F$1001,2,0)),"",(VLOOKUP(B28,'800m.'!$E$8:$H$1001,2,0)))</f>
        <v>21077</v>
      </c>
      <c r="U28" s="244">
        <f>IF(ISERROR(VLOOKUP(B28,'800m.'!$E$8:$G$1001,3,0)),"",(VLOOKUP(B28,'800m.'!$E$8:$G$1001,3,0)))</f>
        <v>10</v>
      </c>
      <c r="V28" s="264" t="str">
        <f>IF(ISERROR(VLOOKUP(B28,'3000m.Eng.'!$E$8:$F$1000,2,0)),"",(VLOOKUP(B28,'3000m.Eng.'!$E$8:$H$1000,2,0)))</f>
        <v>DNF</v>
      </c>
      <c r="W28" s="242">
        <f>IF(ISERROR(VLOOKUP(B28,'3000m.Eng.'!$E$8:$G$1000,3,0)),"",(VLOOKUP(B28,'3000m.Eng.'!$E$8:$G$1000,3,0)))</f>
        <v>0</v>
      </c>
      <c r="X28" s="246">
        <f>IF(ISERROR(VLOOKUP(B28,Yüksek!$F$8:$BO$951,62,0)),"",(VLOOKUP(B28,Yüksek!$F$8:$BO$951,62,0)))</f>
        <v>0</v>
      </c>
      <c r="Y28" s="240">
        <f>IF(ISERROR(VLOOKUP(B28,Yüksek!$F$8:$BP$951,63,0)),"",(VLOOKUP(B28,Yüksek!$F$8:$BP$951,63,0)))</f>
        <v>0</v>
      </c>
      <c r="Z28" s="245">
        <f>IF(ISERROR(VLOOKUP(B28,Uzun!$F$8:$N$997,9,0)),"",(VLOOKUP(B28,Uzun!$F$8:$N$997,9,0)))</f>
        <v>552</v>
      </c>
      <c r="AA28" s="242">
        <f>IF(ISERROR(VLOOKUP(B28,Uzun!$F$8:$O$997,10,0)),"",(VLOOKUP(B28,Uzun!$F$8:$O$997,10,0)))</f>
        <v>11</v>
      </c>
      <c r="AB28" s="243">
        <f>IF(ISERROR(VLOOKUP(B28,Disk!$F$8:$N$998,9,0)),"",(VLOOKUP(B28,Disk!$F$8:$N$998,9,0)))</f>
        <v>4073</v>
      </c>
      <c r="AC28" s="244">
        <f>IF(ISERROR(VLOOKUP(B28,Disk!$F$8:$O$998,10,0)),"",(VLOOKUP(B28,Disk!$F$8:$O$998,10,0)))</f>
        <v>22</v>
      </c>
      <c r="AD28" s="241" t="str">
        <f>IF(ISERROR(VLOOKUP(B28,'4x100m.'!$E$8:$F$992,2,0)),"",(VLOOKUP(B28,'4x100m.'!$E$8:$H$992,2,0)))</f>
        <v>DQ
170/14</v>
      </c>
      <c r="AE28" s="242">
        <f>IF(ISERROR(VLOOKUP(B28,'4x100m.'!$E$8:$G$992,3,0)),"",(VLOOKUP(B28,'4x100m.'!$E$8:$G$992,3,0)))</f>
        <v>0</v>
      </c>
      <c r="AF28" s="269">
        <f t="shared" si="1"/>
        <v>47</v>
      </c>
      <c r="AG28" s="239">
        <f>IF(ISERROR(VLOOKUP(B28,'110m.Eng.'!$E$8:$F$992,2,0)),"",(VLOOKUP(B28,'110m.Eng.'!$E$8:$H$992,2,0)))</f>
        <v>2318</v>
      </c>
      <c r="AH28" s="240">
        <f>IF(ISERROR(VLOOKUP(B28,'110m.Eng.'!$E$8:$G$992,3,0)),"",(VLOOKUP(B28,'110m.Eng.'!$E$8:$G$992,3,0)))</f>
        <v>11</v>
      </c>
      <c r="AI28" s="241">
        <f>IF(ISERROR(VLOOKUP(B28,'1500m.'!$E$8:$F$1001,2,0)),"",(VLOOKUP(B28,'1500m.'!$E$8:$H$1001,2,0)))</f>
        <v>44164</v>
      </c>
      <c r="AJ28" s="242">
        <f>IF(ISERROR(VLOOKUP(B28,'1500m.'!$E$8:$G$1001,3,0)),"",(VLOOKUP(B28,'1500m.'!$E$8:$G$1001,3,0)))</f>
        <v>9</v>
      </c>
      <c r="AK28" s="243">
        <f>IF(ISERROR(VLOOKUP(B28,Çekiç!$F$8:$N$996,9,0)),"",(VLOOKUP(B28,Çekiç!$F$8:$N$996,9,0)))</f>
        <v>1740</v>
      </c>
      <c r="AL28" s="244">
        <f>IF(ISERROR(VLOOKUP(B28,Çekiç!$F$8:$O$996,10,0)),"",(VLOOKUP(B28,Çekiç!$F$8:$O$996,10,0)))</f>
        <v>12</v>
      </c>
      <c r="AM28" s="245" t="str">
        <f>IF(ISERROR(VLOOKUP(B28,Sırık!$F$8:$BR$940,65,0)),"",(VLOOKUP(B28,Sırık!$F$8:$BR$940,65,0)))</f>
        <v>NM</v>
      </c>
      <c r="AN28" s="242">
        <f>IF(ISERROR(VLOOKUP(B28,Sırık!$F$8:$BS$940,66,0)),"",(VLOOKUP(B28,Sırık!$F$8:$BS$940,66,0)))</f>
        <v>0</v>
      </c>
      <c r="AO28" s="265">
        <f>IF(ISERROR(VLOOKUP(B28,'4x400m.'!$E$8:$F$1000,2,0)),"",(VLOOKUP(B28,'4x400m.'!$E$8:$H$1000,2,0)))</f>
        <v>35404</v>
      </c>
      <c r="AP28" s="240">
        <f>IF(ISERROR(VLOOKUP(B28,'4x400m.'!$E$8:$G$1000,3,0)),"",(VLOOKUP(B28,'4x400m.'!$E$8:$G$1000,3,0)))</f>
        <v>3</v>
      </c>
      <c r="AQ28" s="269">
        <f t="shared" si="2"/>
        <v>35</v>
      </c>
      <c r="AR28" s="247">
        <f t="shared" si="3"/>
        <v>139.5</v>
      </c>
    </row>
    <row r="29" spans="1:44" ht="36" customHeight="1">
      <c r="A29" s="237">
        <v>23</v>
      </c>
      <c r="B29" s="316" t="s">
        <v>1849</v>
      </c>
      <c r="C29" s="239">
        <f>IF(ISERROR(VLOOKUP(B29,'100m.'!$E$8:$F$1005,2,0)),"",(VLOOKUP(B29,'100m.'!$E$8:$H$1005,2,0)))</f>
        <v>1146</v>
      </c>
      <c r="D29" s="337">
        <f>IF(ISERROR(VLOOKUP(B29,'100m.'!$E$8:$G$1005,3,0)),"",(VLOOKUP(B29,'100m.'!$E$8:$G$1005,3,0)))</f>
        <v>20</v>
      </c>
      <c r="E29" s="241">
        <f>IF(ISERROR(VLOOKUP(B29,'400m.'!$E$8:$F$991,2,0)),"",(VLOOKUP(B29,'400m.'!$E$8:$H$991,2,0)))</f>
        <v>5090</v>
      </c>
      <c r="F29" s="242">
        <f>IF(ISERROR(VLOOKUP(B29,'400m.'!$E$8:$G$991,3,0)),"",(VLOOKUP(B29,'400m.'!$E$8:$G$991,3,0)))</f>
        <v>16</v>
      </c>
      <c r="G29" s="263">
        <f>IF(ISERROR(VLOOKUP(B29,'5000m.'!$E$8:$F$1001,2,0)),"",(VLOOKUP(B29,'5000m.'!$E$8:$H$1001,2,0)))</f>
        <v>190925</v>
      </c>
      <c r="H29" s="244">
        <f>IF(ISERROR(VLOOKUP(B29,'5000m.'!$E$8:$G$1001,3,0)),"",(VLOOKUP(B29,'5000m.'!$E$8:$G$1001,3,0)))</f>
        <v>11</v>
      </c>
      <c r="I29" s="245">
        <f>IF(ISERROR(VLOOKUP(B29,Cirit!$F$8:$N$994,9,0)),"",(VLOOKUP(B29,Cirit!$F$8:$N$994,9,0)))</f>
        <v>1851</v>
      </c>
      <c r="J29" s="242">
        <f>IF(ISERROR(VLOOKUP(B29,Cirit!$F$8:$O$994,10,0)),"",(VLOOKUP(B29,Cirit!$F$8:$O$994,10,0)))</f>
        <v>1</v>
      </c>
      <c r="K29" s="246">
        <f>IF(ISERROR(VLOOKUP(B29,Üçadım!$F$8:$N$995,9,0)),"",(VLOOKUP(B29,Üçadım!$F$8:$N$995,9,0)))</f>
        <v>1075</v>
      </c>
      <c r="L29" s="240">
        <f>IF(ISERROR(VLOOKUP(B29,Üçadım!$F$8:$O$995,10,0)),"",(VLOOKUP(B29,Üçadım!$F$8:$O$995,10,0)))</f>
        <v>4</v>
      </c>
      <c r="M29" s="245">
        <f>IF(ISERROR(VLOOKUP(B29,Gülle!$F$8:$N$995,9,0)),"",(VLOOKUP(B29,Gülle!$F$8:$N$995,9,0)))</f>
        <v>671</v>
      </c>
      <c r="N29" s="242">
        <f>IF(ISERROR(VLOOKUP(B29,Gülle!$F$8:$O$995,10,0)),"",(VLOOKUP(B29,Gülle!$F$8:$O$995,10,0)))</f>
        <v>1</v>
      </c>
      <c r="O29" s="269">
        <f t="shared" si="0"/>
        <v>53</v>
      </c>
      <c r="P29" s="239">
        <f>IF(ISERROR(VLOOKUP(B29,'200m.'!$E$8:$F$1000,2,0)),"",(VLOOKUP(B29,'200m.'!$E$8:$H$1000,2,0)))</f>
        <v>2344</v>
      </c>
      <c r="Q29" s="240">
        <f>IF(ISERROR(VLOOKUP(B29,'200m.'!$E$8:$G$1000,3,0)),"",(VLOOKUP(B29,'200m.'!$E$8:$G$1000,3,0)))</f>
        <v>13</v>
      </c>
      <c r="R29" s="241">
        <f>IF(ISERROR(VLOOKUP(B29,'400m.Eng.'!$E$8:$F$1000,2,0)),"",(VLOOKUP(B29,'400m.Eng.'!$E$8:$H$1000,2,0)))</f>
        <v>5632</v>
      </c>
      <c r="S29" s="242">
        <f>IF(ISERROR(VLOOKUP(B29,'400m.Eng.'!$E$8:$G$1000,3,0)),"",(VLOOKUP(B29,'400m.Eng.'!$E$8:$G$1000,3,0)))</f>
        <v>23</v>
      </c>
      <c r="T29" s="265">
        <f>IF(ISERROR(VLOOKUP(B29,'800m.'!$E$8:$F$1001,2,0)),"",(VLOOKUP(B29,'800m.'!$E$8:$H$1001,2,0)))</f>
        <v>22117</v>
      </c>
      <c r="U29" s="244">
        <f>IF(ISERROR(VLOOKUP(B29,'800m.'!$E$8:$G$1001,3,0)),"",(VLOOKUP(B29,'800m.'!$E$8:$G$1001,3,0)))</f>
        <v>0</v>
      </c>
      <c r="V29" s="264">
        <f>IF(ISERROR(VLOOKUP(B29,'3000m.Eng.'!$E$8:$F$1000,2,0)),"",(VLOOKUP(B29,'3000m.Eng.'!$E$8:$H$1000,2,0)))</f>
        <v>114640</v>
      </c>
      <c r="W29" s="242">
        <f>IF(ISERROR(VLOOKUP(B29,'3000m.Eng.'!$E$8:$G$1000,3,0)),"",(VLOOKUP(B29,'3000m.Eng.'!$E$8:$G$1000,3,0)))</f>
        <v>10</v>
      </c>
      <c r="X29" s="246">
        <f>IF(ISERROR(VLOOKUP(B29,Yüksek!$F$8:$BO$951,62,0)),"",(VLOOKUP(B29,Yüksek!$F$8:$BO$951,62,0)))</f>
        <v>0</v>
      </c>
      <c r="Y29" s="240">
        <f>IF(ISERROR(VLOOKUP(B29,Yüksek!$F$8:$BP$951,63,0)),"",(VLOOKUP(B29,Yüksek!$F$8:$BP$951,63,0)))</f>
        <v>0</v>
      </c>
      <c r="Z29" s="245">
        <f>IF(ISERROR(VLOOKUP(B29,Uzun!$F$8:$N$997,9,0)),"",(VLOOKUP(B29,Uzun!$F$8:$N$997,9,0)))</f>
        <v>500</v>
      </c>
      <c r="AA29" s="242">
        <f>IF(ISERROR(VLOOKUP(B29,Uzun!$F$8:$O$997,10,0)),"",(VLOOKUP(B29,Uzun!$F$8:$O$997,10,0)))</f>
        <v>1</v>
      </c>
      <c r="AB29" s="243">
        <f>IF(ISERROR(VLOOKUP(B29,Disk!$F$8:$N$998,9,0)),"",(VLOOKUP(B29,Disk!$F$8:$N$998,9,0)))</f>
        <v>1572</v>
      </c>
      <c r="AC29" s="244">
        <f>IF(ISERROR(VLOOKUP(B29,Disk!$F$8:$O$998,10,0)),"",(VLOOKUP(B29,Disk!$F$8:$O$998,10,0)))</f>
        <v>3</v>
      </c>
      <c r="AD29" s="241" t="str">
        <f>IF(ISERROR(VLOOKUP(B29,'4x100m.'!$E$8:$F$992,2,0)),"",(VLOOKUP(B29,'4x100m.'!$E$8:$H$992,2,0)))</f>
        <v>DNF</v>
      </c>
      <c r="AE29" s="242">
        <f>IF(ISERROR(VLOOKUP(B29,'4x100m.'!$E$8:$G$992,3,0)),"",(VLOOKUP(B29,'4x100m.'!$E$8:$G$992,3,0)))</f>
        <v>0</v>
      </c>
      <c r="AF29" s="269">
        <f t="shared" si="1"/>
        <v>50</v>
      </c>
      <c r="AG29" s="239">
        <f>IF(ISERROR(VLOOKUP(B29,'110m.Eng.'!$E$8:$F$992,2,0)),"",(VLOOKUP(B29,'110m.Eng.'!$E$8:$H$992,2,0)))</f>
        <v>0</v>
      </c>
      <c r="AH29" s="240">
        <f>IF(ISERROR(VLOOKUP(B29,'110m.Eng.'!$E$8:$G$992,3,0)),"",(VLOOKUP(B29,'110m.Eng.'!$E$8:$G$992,3,0)))</f>
        <v>0</v>
      </c>
      <c r="AI29" s="241">
        <f>IF(ISERROR(VLOOKUP(B29,'1500m.'!$E$8:$F$1001,2,0)),"",(VLOOKUP(B29,'1500m.'!$E$8:$H$1001,2,0)))</f>
        <v>45097</v>
      </c>
      <c r="AJ29" s="242">
        <f>IF(ISERROR(VLOOKUP(B29,'1500m.'!$E$8:$G$1001,3,0)),"",(VLOOKUP(B29,'1500m.'!$E$8:$G$1001,3,0)))</f>
        <v>4</v>
      </c>
      <c r="AK29" s="243" t="str">
        <f>IF(ISERROR(VLOOKUP(B29,Çekiç!$F$8:$N$996,9,0)),"",(VLOOKUP(B29,Çekiç!$F$8:$N$996,9,0)))</f>
        <v>NM</v>
      </c>
      <c r="AL29" s="244">
        <f>IF(ISERROR(VLOOKUP(B29,Çekiç!$F$8:$O$996,10,0)),"",(VLOOKUP(B29,Çekiç!$F$8:$O$996,10,0)))</f>
        <v>0</v>
      </c>
      <c r="AM29" s="245">
        <f>IF(ISERROR(VLOOKUP(B29,Sırık!$F$8:$BR$940,65,0)),"",(VLOOKUP(B29,Sırık!$F$8:$BR$940,65,0)))</f>
        <v>0</v>
      </c>
      <c r="AN29" s="242">
        <f>IF(ISERROR(VLOOKUP(B29,Sırık!$F$8:$BS$940,66,0)),"",(VLOOKUP(B29,Sırık!$F$8:$BS$940,66,0)))</f>
        <v>0</v>
      </c>
      <c r="AO29" s="265">
        <f>IF(ISERROR(VLOOKUP(B29,'4x400m.'!$E$8:$F$1000,2,0)),"",(VLOOKUP(B29,'4x400m.'!$E$8:$H$1000,2,0)))</f>
        <v>33725</v>
      </c>
      <c r="AP29" s="240">
        <f>IF(ISERROR(VLOOKUP(B29,'4x400m.'!$E$8:$G$1000,3,0)),"",(VLOOKUP(B29,'4x400m.'!$E$8:$G$1000,3,0)))</f>
        <v>20</v>
      </c>
      <c r="AQ29" s="269">
        <f t="shared" si="2"/>
        <v>24</v>
      </c>
      <c r="AR29" s="247">
        <f t="shared" si="3"/>
        <v>127</v>
      </c>
    </row>
    <row r="30" spans="1:44" ht="36" customHeight="1">
      <c r="A30" s="237">
        <v>24</v>
      </c>
      <c r="B30" s="316" t="s">
        <v>1700</v>
      </c>
      <c r="C30" s="239">
        <f>IF(ISERROR(VLOOKUP(B30,'100m.'!$E$8:$F$1005,2,0)),"",(VLOOKUP(B30,'100m.'!$E$8:$H$1005,2,0)))</f>
        <v>1265</v>
      </c>
      <c r="D30" s="337">
        <f>IF(ISERROR(VLOOKUP(B30,'100m.'!$E$8:$G$1005,3,0)),"",(VLOOKUP(B30,'100m.'!$E$8:$G$1005,3,0)))</f>
        <v>0</v>
      </c>
      <c r="E30" s="241">
        <f>IF(ISERROR(VLOOKUP(B30,'400m.'!$E$8:$F$991,2,0)),"",(VLOOKUP(B30,'400m.'!$E$8:$H$991,2,0)))</f>
        <v>4999</v>
      </c>
      <c r="F30" s="242">
        <f>IF(ISERROR(VLOOKUP(B30,'400m.'!$E$8:$G$991,3,0)),"",(VLOOKUP(B30,'400m.'!$E$8:$G$991,3,0)))</f>
        <v>21</v>
      </c>
      <c r="G30" s="263">
        <f>IF(ISERROR(VLOOKUP(B30,'5000m.'!$E$8:$F$1001,2,0)),"",(VLOOKUP(B30,'5000m.'!$E$8:$H$1001,2,0)))</f>
        <v>155193</v>
      </c>
      <c r="H30" s="244">
        <f>IF(ISERROR(VLOOKUP(B30,'5000m.'!$E$8:$G$1001,3,0)),"",(VLOOKUP(B30,'5000m.'!$E$8:$G$1001,3,0)))</f>
        <v>21</v>
      </c>
      <c r="I30" s="245">
        <f>IF(ISERROR(VLOOKUP(B30,Cirit!$F$8:$N$994,9,0)),"",(VLOOKUP(B30,Cirit!$F$8:$N$994,9,0)))</f>
        <v>0</v>
      </c>
      <c r="J30" s="242">
        <f>IF(ISERROR(VLOOKUP(B30,Cirit!$F$8:$O$994,10,0)),"",(VLOOKUP(B30,Cirit!$F$8:$O$994,10,0)))</f>
        <v>0</v>
      </c>
      <c r="K30" s="246">
        <f>IF(ISERROR(VLOOKUP(B30,Üçadım!$F$8:$N$995,9,0)),"",(VLOOKUP(B30,Üçadım!$F$8:$N$995,9,0)))</f>
        <v>0</v>
      </c>
      <c r="L30" s="240">
        <f>IF(ISERROR(VLOOKUP(B30,Üçadım!$F$8:$O$995,10,0)),"",(VLOOKUP(B30,Üçadım!$F$8:$O$995,10,0)))</f>
        <v>0</v>
      </c>
      <c r="M30" s="245">
        <f>IF(ISERROR(VLOOKUP(B30,Gülle!$F$8:$N$995,9,0)),"",(VLOOKUP(B30,Gülle!$F$8:$N$995,9,0)))</f>
        <v>0</v>
      </c>
      <c r="N30" s="242">
        <f>IF(ISERROR(VLOOKUP(B30,Gülle!$F$8:$O$995,10,0)),"",(VLOOKUP(B30,Gülle!$F$8:$O$995,10,0)))</f>
        <v>0</v>
      </c>
      <c r="O30" s="269">
        <f t="shared" si="0"/>
        <v>42</v>
      </c>
      <c r="P30" s="239">
        <f>IF(ISERROR(VLOOKUP(B30,'200m.'!$E$8:$F$1000,2,0)),"",(VLOOKUP(B30,'200m.'!$E$8:$H$1000,2,0)))</f>
        <v>2287</v>
      </c>
      <c r="Q30" s="240">
        <f>IF(ISERROR(VLOOKUP(B30,'200m.'!$E$8:$G$1000,3,0)),"",(VLOOKUP(B30,'200m.'!$E$8:$G$1000,3,0)))</f>
        <v>23</v>
      </c>
      <c r="R30" s="241">
        <f>IF(ISERROR(VLOOKUP(B30,'400m.Eng.'!$E$8:$F$1000,2,0)),"",(VLOOKUP(B30,'400m.Eng.'!$E$8:$H$1000,2,0)))</f>
        <v>0</v>
      </c>
      <c r="S30" s="242">
        <f>IF(ISERROR(VLOOKUP(B30,'400m.Eng.'!$E$8:$G$1000,3,0)),"",(VLOOKUP(B30,'400m.Eng.'!$E$8:$G$1000,3,0)))</f>
        <v>0</v>
      </c>
      <c r="T30" s="265">
        <f>IF(ISERROR(VLOOKUP(B30,'800m.'!$E$8:$F$1001,2,0)),"",(VLOOKUP(B30,'800m.'!$E$8:$H$1001,2,0)))</f>
        <v>15713</v>
      </c>
      <c r="U30" s="244">
        <f>IF(ISERROR(VLOOKUP(B30,'800m.'!$E$8:$G$1001,3,0)),"",(VLOOKUP(B30,'800m.'!$E$8:$G$1001,3,0)))</f>
        <v>24</v>
      </c>
      <c r="V30" s="264">
        <f>IF(ISERROR(VLOOKUP(B30,'3000m.Eng.'!$E$8:$F$1000,2,0)),"",(VLOOKUP(B30,'3000m.Eng.'!$E$8:$H$1000,2,0)))</f>
        <v>0</v>
      </c>
      <c r="W30" s="242">
        <f>IF(ISERROR(VLOOKUP(B30,'3000m.Eng.'!$E$8:$G$1000,3,0)),"",(VLOOKUP(B30,'3000m.Eng.'!$E$8:$G$1000,3,0)))</f>
        <v>0</v>
      </c>
      <c r="X30" s="246">
        <f>IF(ISERROR(VLOOKUP(B30,Yüksek!$F$8:$BO$951,62,0)),"",(VLOOKUP(B30,Yüksek!$F$8:$BO$951,62,0)))</f>
        <v>160</v>
      </c>
      <c r="Y30" s="240">
        <f>IF(ISERROR(VLOOKUP(B30,Yüksek!$F$8:$BP$951,63,0)),"",(VLOOKUP(B30,Yüksek!$F$8:$BP$951,63,0)))</f>
        <v>8</v>
      </c>
      <c r="Z30" s="245">
        <f>IF(ISERROR(VLOOKUP(B30,Uzun!$F$8:$N$997,9,0)),"",(VLOOKUP(B30,Uzun!$F$8:$N$997,9,0)))</f>
        <v>569</v>
      </c>
      <c r="AA30" s="242">
        <f>IF(ISERROR(VLOOKUP(B30,Uzun!$F$8:$O$997,10,0)),"",(VLOOKUP(B30,Uzun!$F$8:$O$997,10,0)))</f>
        <v>13</v>
      </c>
      <c r="AB30" s="243">
        <f>IF(ISERROR(VLOOKUP(B30,Disk!$F$8:$N$998,9,0)),"",(VLOOKUP(B30,Disk!$F$8:$N$998,9,0)))</f>
        <v>0</v>
      </c>
      <c r="AC30" s="244">
        <f>IF(ISERROR(VLOOKUP(B30,Disk!$F$8:$O$998,10,0)),"",(VLOOKUP(B30,Disk!$F$8:$O$998,10,0)))</f>
        <v>0</v>
      </c>
      <c r="AD30" s="241" t="str">
        <f>IF(ISERROR(VLOOKUP(B30,'4x100m.'!$E$8:$F$992,2,0)),"",(VLOOKUP(B30,'4x100m.'!$E$8:$H$992,2,0)))</f>
        <v>DQ
170/15</v>
      </c>
      <c r="AE30" s="242">
        <f>IF(ISERROR(VLOOKUP(B30,'4x100m.'!$E$8:$G$992,3,0)),"",(VLOOKUP(B30,'4x100m.'!$E$8:$G$992,3,0)))</f>
        <v>0</v>
      </c>
      <c r="AF30" s="269">
        <f t="shared" si="1"/>
        <v>68</v>
      </c>
      <c r="AG30" s="239">
        <f>IF(ISERROR(VLOOKUP(B30,'110m.Eng.'!$E$8:$F$992,2,0)),"",(VLOOKUP(B30,'110m.Eng.'!$E$8:$H$992,2,0)))</f>
        <v>0</v>
      </c>
      <c r="AH30" s="240">
        <f>IF(ISERROR(VLOOKUP(B30,'110m.Eng.'!$E$8:$G$992,3,0)),"",(VLOOKUP(B30,'110m.Eng.'!$E$8:$G$992,3,0)))</f>
        <v>0</v>
      </c>
      <c r="AI30" s="241">
        <f>IF(ISERROR(VLOOKUP(B30,'1500m.'!$E$8:$F$1001,2,0)),"",(VLOOKUP(B30,'1500m.'!$E$8:$H$1001,2,0)))</f>
        <v>41599</v>
      </c>
      <c r="AJ30" s="242">
        <f>IF(ISERROR(VLOOKUP(B30,'1500m.'!$E$8:$G$1001,3,0)),"",(VLOOKUP(B30,'1500m.'!$E$8:$G$1001,3,0)))</f>
        <v>16</v>
      </c>
      <c r="AK30" s="243">
        <f>IF(ISERROR(VLOOKUP(B30,Çekiç!$F$8:$N$996,9,0)),"",(VLOOKUP(B30,Çekiç!$F$8:$N$996,9,0)))</f>
        <v>0</v>
      </c>
      <c r="AL30" s="244">
        <f>IF(ISERROR(VLOOKUP(B30,Çekiç!$F$8:$O$996,10,0)),"",(VLOOKUP(B30,Çekiç!$F$8:$O$996,10,0)))</f>
        <v>0</v>
      </c>
      <c r="AM30" s="245">
        <f>IF(ISERROR(VLOOKUP(B30,Sırık!$F$8:$BR$940,65,0)),"",(VLOOKUP(B30,Sırık!$F$8:$BR$940,65,0)))</f>
        <v>0</v>
      </c>
      <c r="AN30" s="242">
        <f>IF(ISERROR(VLOOKUP(B30,Sırık!$F$8:$BS$940,66,0)),"",(VLOOKUP(B30,Sırık!$F$8:$BS$940,66,0)))</f>
        <v>0</v>
      </c>
      <c r="AO30" s="265" t="str">
        <f>IF(ISERROR(VLOOKUP(B30,'4x400m.'!$E$8:$F$1000,2,0)),"",(VLOOKUP(B30,'4x400m.'!$E$8:$H$1000,2,0)))</f>
        <v>DNS</v>
      </c>
      <c r="AP30" s="240">
        <f>IF(ISERROR(VLOOKUP(B30,'4x400m.'!$E$8:$G$1000,3,0)),"",(VLOOKUP(B30,'4x400m.'!$E$8:$G$1000,3,0)))</f>
        <v>0</v>
      </c>
      <c r="AQ30" s="269">
        <f t="shared" si="2"/>
        <v>16</v>
      </c>
      <c r="AR30" s="247">
        <f t="shared" si="3"/>
        <v>126</v>
      </c>
    </row>
    <row r="31" spans="1:44" ht="36" customHeight="1">
      <c r="A31" s="237">
        <v>25</v>
      </c>
      <c r="B31" s="316" t="s">
        <v>1784</v>
      </c>
      <c r="C31" s="239">
        <f>IF(ISERROR(VLOOKUP(B31,'100m.'!$E$8:$F$1005,2,0)),"",(VLOOKUP(B31,'100m.'!$E$8:$H$1005,2,0)))</f>
        <v>1211</v>
      </c>
      <c r="D31" s="337">
        <f>IF(ISERROR(VLOOKUP(B31,'100m.'!$E$8:$G$1005,3,0)),"",(VLOOKUP(B31,'100m.'!$E$8:$G$1005,3,0)))</f>
        <v>0</v>
      </c>
      <c r="E31" s="241">
        <f>IF(ISERROR(VLOOKUP(B31,'400m.'!$E$8:$F$991,2,0)),"",(VLOOKUP(B31,'400m.'!$E$8:$H$991,2,0)))</f>
        <v>5251</v>
      </c>
      <c r="F31" s="242">
        <f>IF(ISERROR(VLOOKUP(B31,'400m.'!$E$8:$G$991,3,0)),"",(VLOOKUP(B31,'400m.'!$E$8:$G$991,3,0)))</f>
        <v>11</v>
      </c>
      <c r="G31" s="263">
        <f>IF(ISERROR(VLOOKUP(B31,'5000m.'!$E$8:$F$1001,2,0)),"",(VLOOKUP(B31,'5000m.'!$E$8:$H$1001,2,0)))</f>
        <v>161444</v>
      </c>
      <c r="H31" s="244">
        <f>IF(ISERROR(VLOOKUP(B31,'5000m.'!$E$8:$G$1001,3,0)),"",(VLOOKUP(B31,'5000m.'!$E$8:$G$1001,3,0)))</f>
        <v>19</v>
      </c>
      <c r="I31" s="245">
        <f>IF(ISERROR(VLOOKUP(B31,Cirit!$F$8:$N$994,9,0)),"",(VLOOKUP(B31,Cirit!$F$8:$N$994,9,0)))</f>
        <v>3340</v>
      </c>
      <c r="J31" s="242">
        <f>IF(ISERROR(VLOOKUP(B31,Cirit!$F$8:$O$994,10,0)),"",(VLOOKUP(B31,Cirit!$F$8:$O$994,10,0)))</f>
        <v>10</v>
      </c>
      <c r="K31" s="246">
        <f>IF(ISERROR(VLOOKUP(B31,Üçadım!$F$8:$N$995,9,0)),"",(VLOOKUP(B31,Üçadım!$F$8:$N$995,9,0)))</f>
        <v>1146</v>
      </c>
      <c r="L31" s="240">
        <f>IF(ISERROR(VLOOKUP(B31,Üçadım!$F$8:$O$995,10,0)),"",(VLOOKUP(B31,Üçadım!$F$8:$O$995,10,0)))</f>
        <v>8</v>
      </c>
      <c r="M31" s="245">
        <f>IF(ISERROR(VLOOKUP(B31,Gülle!$F$8:$N$995,9,0)),"",(VLOOKUP(B31,Gülle!$F$8:$N$995,9,0)))</f>
        <v>881</v>
      </c>
      <c r="N31" s="242">
        <f>IF(ISERROR(VLOOKUP(B31,Gülle!$F$8:$O$995,10,0)),"",(VLOOKUP(B31,Gülle!$F$8:$O$995,10,0)))</f>
        <v>6</v>
      </c>
      <c r="O31" s="269">
        <f t="shared" si="0"/>
        <v>54</v>
      </c>
      <c r="P31" s="239">
        <f>IF(ISERROR(VLOOKUP(B31,'200m.'!$E$8:$F$1000,2,0)),"",(VLOOKUP(B31,'200m.'!$E$8:$H$1000,2,0)))</f>
        <v>2463</v>
      </c>
      <c r="Q31" s="240">
        <f>IF(ISERROR(VLOOKUP(B31,'200m.'!$E$8:$G$1000,3,0)),"",(VLOOKUP(B31,'200m.'!$E$8:$G$1000,3,0)))</f>
        <v>6</v>
      </c>
      <c r="R31" s="241">
        <f>IF(ISERROR(VLOOKUP(B31,'400m.Eng.'!$E$8:$F$1000,2,0)),"",(VLOOKUP(B31,'400m.Eng.'!$E$8:$H$1000,2,0)))</f>
        <v>11293</v>
      </c>
      <c r="S31" s="242">
        <f>IF(ISERROR(VLOOKUP(B31,'400m.Eng.'!$E$8:$G$1000,3,0)),"",(VLOOKUP(B31,'400m.Eng.'!$E$8:$G$1000,3,0)))</f>
        <v>6</v>
      </c>
      <c r="T31" s="265">
        <f>IF(ISERROR(VLOOKUP(B31,'800m.'!$E$8:$F$1001,2,0)),"",(VLOOKUP(B31,'800m.'!$E$8:$H$1001,2,0)))</f>
        <v>22077</v>
      </c>
      <c r="U31" s="244">
        <f>IF(ISERROR(VLOOKUP(B31,'800m.'!$E$8:$G$1001,3,0)),"",(VLOOKUP(B31,'800m.'!$E$8:$G$1001,3,0)))</f>
        <v>0</v>
      </c>
      <c r="V31" s="264">
        <f>IF(ISERROR(VLOOKUP(B31,'3000m.Eng.'!$E$8:$F$1000,2,0)),"",(VLOOKUP(B31,'3000m.Eng.'!$E$8:$H$1000,2,0)))</f>
        <v>94694</v>
      </c>
      <c r="W31" s="242">
        <f>IF(ISERROR(VLOOKUP(B31,'3000m.Eng.'!$E$8:$G$1000,3,0)),"",(VLOOKUP(B31,'3000m.Eng.'!$E$8:$G$1000,3,0)))</f>
        <v>22</v>
      </c>
      <c r="X31" s="246" t="str">
        <f>IF(ISERROR(VLOOKUP(B31,Yüksek!$F$8:$BO$951,62,0)),"",(VLOOKUP(B31,Yüksek!$F$8:$BO$951,62,0)))</f>
        <v>NM</v>
      </c>
      <c r="Y31" s="240">
        <f>IF(ISERROR(VLOOKUP(B31,Yüksek!$F$8:$BP$951,63,0)),"",(VLOOKUP(B31,Yüksek!$F$8:$BP$951,63,0)))</f>
        <v>0</v>
      </c>
      <c r="Z31" s="245">
        <f>IF(ISERROR(VLOOKUP(B31,Uzun!$F$8:$N$997,9,0)),"",(VLOOKUP(B31,Uzun!$F$8:$N$997,9,0)))</f>
        <v>426</v>
      </c>
      <c r="AA31" s="242">
        <f>IF(ISERROR(VLOOKUP(B31,Uzun!$F$8:$O$997,10,0)),"",(VLOOKUP(B31,Uzun!$F$8:$O$997,10,0)))</f>
        <v>0</v>
      </c>
      <c r="AB31" s="243">
        <f>IF(ISERROR(VLOOKUP(B31,Disk!$F$8:$N$998,9,0)),"",(VLOOKUP(B31,Disk!$F$8:$N$998,9,0)))</f>
        <v>0</v>
      </c>
      <c r="AC31" s="244">
        <f>IF(ISERROR(VLOOKUP(B31,Disk!$F$8:$O$998,10,0)),"",(VLOOKUP(B31,Disk!$F$8:$O$998,10,0)))</f>
        <v>0</v>
      </c>
      <c r="AD31" s="241">
        <f>IF(ISERROR(VLOOKUP(B31,'4x100m.'!$E$8:$F$992,2,0)),"",(VLOOKUP(B31,'4x100m.'!$E$8:$H$992,2,0)))</f>
        <v>4716</v>
      </c>
      <c r="AE31" s="242">
        <f>IF(ISERROR(VLOOKUP(B31,'4x100m.'!$E$8:$G$992,3,0)),"",(VLOOKUP(B31,'4x100m.'!$E$8:$G$992,3,0)))</f>
        <v>16</v>
      </c>
      <c r="AF31" s="269">
        <f t="shared" si="1"/>
        <v>50</v>
      </c>
      <c r="AG31" s="239" t="str">
        <f>IF(ISERROR(VLOOKUP(B31,'110m.Eng.'!$E$8:$F$992,2,0)),"",(VLOOKUP(B31,'110m.Eng.'!$E$8:$H$992,2,0)))</f>
        <v>DNS</v>
      </c>
      <c r="AH31" s="240">
        <f>IF(ISERROR(VLOOKUP(B31,'110m.Eng.'!$E$8:$G$992,3,0)),"",(VLOOKUP(B31,'110m.Eng.'!$E$8:$G$992,3,0)))</f>
        <v>0</v>
      </c>
      <c r="AI31" s="241">
        <f>IF(ISERROR(VLOOKUP(B31,'1500m.'!$E$8:$F$1001,2,0)),"",(VLOOKUP(B31,'1500m.'!$E$8:$H$1001,2,0)))</f>
        <v>42609</v>
      </c>
      <c r="AJ31" s="242">
        <f>IF(ISERROR(VLOOKUP(B31,'1500m.'!$E$8:$G$1001,3,0)),"",(VLOOKUP(B31,'1500m.'!$E$8:$G$1001,3,0)))</f>
        <v>12</v>
      </c>
      <c r="AK31" s="243">
        <f>IF(ISERROR(VLOOKUP(B31,Çekiç!$F$8:$N$996,9,0)),"",(VLOOKUP(B31,Çekiç!$F$8:$N$996,9,0)))</f>
        <v>0</v>
      </c>
      <c r="AL31" s="244">
        <f>IF(ISERROR(VLOOKUP(B31,Çekiç!$F$8:$O$996,10,0)),"",(VLOOKUP(B31,Çekiç!$F$8:$O$996,10,0)))</f>
        <v>0</v>
      </c>
      <c r="AM31" s="245">
        <f>IF(ISERROR(VLOOKUP(B31,Sırık!$F$8:$BR$940,65,0)),"",(VLOOKUP(B31,Sırık!$F$8:$BR$940,65,0)))</f>
        <v>0</v>
      </c>
      <c r="AN31" s="242">
        <f>IF(ISERROR(VLOOKUP(B31,Sırık!$F$8:$BS$940,66,0)),"",(VLOOKUP(B31,Sırık!$F$8:$BS$940,66,0)))</f>
        <v>0</v>
      </c>
      <c r="AO31" s="265">
        <f>IF(ISERROR(VLOOKUP(B31,'4x400m.'!$E$8:$F$1000,2,0)),"",(VLOOKUP(B31,'4x400m.'!$E$8:$H$1000,2,0)))</f>
        <v>34981</v>
      </c>
      <c r="AP31" s="240">
        <f>IF(ISERROR(VLOOKUP(B31,'4x400m.'!$E$8:$G$1000,3,0)),"",(VLOOKUP(B31,'4x400m.'!$E$8:$G$1000,3,0)))</f>
        <v>6</v>
      </c>
      <c r="AQ31" s="269">
        <f t="shared" si="2"/>
        <v>18</v>
      </c>
      <c r="AR31" s="247">
        <f t="shared" si="3"/>
        <v>122</v>
      </c>
    </row>
    <row r="32" spans="1:44" ht="36" customHeight="1">
      <c r="A32" s="237">
        <v>26</v>
      </c>
      <c r="B32" s="316" t="s">
        <v>1709</v>
      </c>
      <c r="C32" s="239">
        <f>IF(ISERROR(VLOOKUP(B32,'100m.'!$E$8:$F$1005,2,0)),"",(VLOOKUP(B32,'100m.'!$E$8:$H$1005,2,0)))</f>
        <v>1256</v>
      </c>
      <c r="D32" s="337">
        <f>IF(ISERROR(VLOOKUP(B32,'100m.'!$E$8:$G$1005,3,0)),"",(VLOOKUP(B32,'100m.'!$E$8:$G$1005,3,0)))</f>
        <v>0</v>
      </c>
      <c r="E32" s="241">
        <f>IF(ISERROR(VLOOKUP(B32,'400m.'!$E$8:$F$991,2,0)),"",(VLOOKUP(B32,'400m.'!$E$8:$H$991,2,0)))</f>
        <v>5090</v>
      </c>
      <c r="F32" s="242">
        <f>IF(ISERROR(VLOOKUP(B32,'400m.'!$E$8:$G$991,3,0)),"",(VLOOKUP(B32,'400m.'!$E$8:$G$991,3,0)))</f>
        <v>17</v>
      </c>
      <c r="G32" s="263">
        <f>IF(ISERROR(VLOOKUP(B32,'5000m.'!$E$8:$F$1001,2,0)),"",(VLOOKUP(B32,'5000m.'!$E$8:$H$1001,2,0)))</f>
        <v>224657</v>
      </c>
      <c r="H32" s="244">
        <f>IF(ISERROR(VLOOKUP(B32,'5000m.'!$E$8:$G$1001,3,0)),"",(VLOOKUP(B32,'5000m.'!$E$8:$G$1001,3,0)))</f>
        <v>8</v>
      </c>
      <c r="I32" s="245">
        <f>IF(ISERROR(VLOOKUP(B32,Cirit!$F$8:$N$994,9,0)),"",(VLOOKUP(B32,Cirit!$F$8:$N$994,9,0)))</f>
        <v>2640</v>
      </c>
      <c r="J32" s="242">
        <f>IF(ISERROR(VLOOKUP(B32,Cirit!$F$8:$O$994,10,0)),"",(VLOOKUP(B32,Cirit!$F$8:$O$994,10,0)))</f>
        <v>4</v>
      </c>
      <c r="K32" s="246">
        <f>IF(ISERROR(VLOOKUP(B32,Üçadım!$F$8:$N$995,9,0)),"",(VLOOKUP(B32,Üçadım!$F$8:$N$995,9,0)))</f>
        <v>1295</v>
      </c>
      <c r="L32" s="240">
        <f>IF(ISERROR(VLOOKUP(B32,Üçadım!$F$8:$O$995,10,0)),"",(VLOOKUP(B32,Üçadım!$F$8:$O$995,10,0)))</f>
        <v>18</v>
      </c>
      <c r="M32" s="245">
        <f>IF(ISERROR(VLOOKUP(B32,Gülle!$F$8:$N$995,9,0)),"",(VLOOKUP(B32,Gülle!$F$8:$N$995,9,0)))</f>
        <v>655</v>
      </c>
      <c r="N32" s="242">
        <f>IF(ISERROR(VLOOKUP(B32,Gülle!$F$8:$O$995,10,0)),"",(VLOOKUP(B32,Gülle!$F$8:$O$995,10,0)))</f>
        <v>0</v>
      </c>
      <c r="O32" s="269">
        <f t="shared" si="0"/>
        <v>47</v>
      </c>
      <c r="P32" s="239">
        <f>IF(ISERROR(VLOOKUP(B32,'200m.'!$E$8:$F$1000,2,0)),"",(VLOOKUP(B32,'200m.'!$E$8:$H$1000,2,0)))</f>
        <v>2556</v>
      </c>
      <c r="Q32" s="240">
        <f>IF(ISERROR(VLOOKUP(B32,'200m.'!$E$8:$G$1000,3,0)),"",(VLOOKUP(B32,'200m.'!$E$8:$G$1000,3,0)))</f>
        <v>2</v>
      </c>
      <c r="R32" s="241">
        <f>IF(ISERROR(VLOOKUP(B32,'400m.Eng.'!$E$8:$F$1000,2,0)),"",(VLOOKUP(B32,'400m.Eng.'!$E$8:$H$1000,2,0)))</f>
        <v>5448</v>
      </c>
      <c r="S32" s="242">
        <f>IF(ISERROR(VLOOKUP(B32,'400m.Eng.'!$E$8:$G$1000,3,0)),"",(VLOOKUP(B32,'400m.Eng.'!$E$8:$G$1000,3,0)))</f>
        <v>25</v>
      </c>
      <c r="T32" s="265">
        <f>IF(ISERROR(VLOOKUP(B32,'800m.'!$E$8:$F$1001,2,0)),"",(VLOOKUP(B32,'800m.'!$E$8:$H$1001,2,0)))</f>
        <v>22077</v>
      </c>
      <c r="U32" s="244">
        <f>IF(ISERROR(VLOOKUP(B32,'800m.'!$E$8:$G$1001,3,0)),"",(VLOOKUP(B32,'800m.'!$E$8:$G$1001,3,0)))</f>
        <v>0</v>
      </c>
      <c r="V32" s="264">
        <f>IF(ISERROR(VLOOKUP(B32,'3000m.Eng.'!$E$8:$F$1000,2,0)),"",(VLOOKUP(B32,'3000m.Eng.'!$E$8:$H$1000,2,0)))</f>
        <v>0</v>
      </c>
      <c r="W32" s="242">
        <f>IF(ISERROR(VLOOKUP(B32,'3000m.Eng.'!$E$8:$G$1000,3,0)),"",(VLOOKUP(B32,'3000m.Eng.'!$E$8:$G$1000,3,0)))</f>
        <v>0</v>
      </c>
      <c r="X32" s="246">
        <f>IF(ISERROR(VLOOKUP(B32,Yüksek!$F$8:$BO$951,62,0)),"",(VLOOKUP(B32,Yüksek!$F$8:$BO$951,62,0)))</f>
        <v>191</v>
      </c>
      <c r="Y32" s="240">
        <f>IF(ISERROR(VLOOKUP(B32,Yüksek!$F$8:$BP$951,63,0)),"",(VLOOKUP(B32,Yüksek!$F$8:$BP$951,63,0)))</f>
        <v>22</v>
      </c>
      <c r="Z32" s="245">
        <f>IF(ISERROR(VLOOKUP(B32,Uzun!$F$8:$N$997,9,0)),"",(VLOOKUP(B32,Uzun!$F$8:$N$997,9,0)))</f>
        <v>502</v>
      </c>
      <c r="AA32" s="242">
        <f>IF(ISERROR(VLOOKUP(B32,Uzun!$F$8:$O$997,10,0)),"",(VLOOKUP(B32,Uzun!$F$8:$O$997,10,0)))</f>
        <v>2</v>
      </c>
      <c r="AB32" s="243">
        <f>IF(ISERROR(VLOOKUP(B32,Disk!$F$8:$N$998,9,0)),"",(VLOOKUP(B32,Disk!$F$8:$N$998,9,0)))</f>
        <v>1135</v>
      </c>
      <c r="AC32" s="244">
        <f>IF(ISERROR(VLOOKUP(B32,Disk!$F$8:$O$998,10,0)),"",(VLOOKUP(B32,Disk!$F$8:$O$998,10,0)))</f>
        <v>0</v>
      </c>
      <c r="AD32" s="241">
        <f>IF(ISERROR(VLOOKUP(B32,'4x100m.'!$E$8:$F$992,2,0)),"",(VLOOKUP(B32,'4x100m.'!$E$8:$H$992,2,0)))</f>
        <v>4849</v>
      </c>
      <c r="AE32" s="242">
        <f>IF(ISERROR(VLOOKUP(B32,'4x100m.'!$E$8:$G$992,3,0)),"",(VLOOKUP(B32,'4x100m.'!$E$8:$G$992,3,0)))</f>
        <v>13</v>
      </c>
      <c r="AF32" s="269">
        <f t="shared" si="1"/>
        <v>64</v>
      </c>
      <c r="AG32" s="239">
        <f>IF(ISERROR(VLOOKUP(B32,'110m.Eng.'!$E$8:$F$992,2,0)),"",(VLOOKUP(B32,'110m.Eng.'!$E$8:$H$992,2,0)))</f>
        <v>0</v>
      </c>
      <c r="AH32" s="240">
        <f>IF(ISERROR(VLOOKUP(B32,'110m.Eng.'!$E$8:$G$992,3,0)),"",(VLOOKUP(B32,'110m.Eng.'!$E$8:$G$992,3,0)))</f>
        <v>0</v>
      </c>
      <c r="AI32" s="241">
        <f>IF(ISERROR(VLOOKUP(B32,'1500m.'!$E$8:$F$1001,2,0)),"",(VLOOKUP(B32,'1500m.'!$E$8:$H$1001,2,0)))</f>
        <v>50491</v>
      </c>
      <c r="AJ32" s="242">
        <f>IF(ISERROR(VLOOKUP(B32,'1500m.'!$E$8:$G$1001,3,0)),"",(VLOOKUP(B32,'1500m.'!$E$8:$G$1001,3,0)))</f>
        <v>0</v>
      </c>
      <c r="AK32" s="243">
        <f>IF(ISERROR(VLOOKUP(B32,Çekiç!$F$8:$N$996,9,0)),"",(VLOOKUP(B32,Çekiç!$F$8:$N$996,9,0)))</f>
        <v>0</v>
      </c>
      <c r="AL32" s="244">
        <f>IF(ISERROR(VLOOKUP(B32,Çekiç!$F$8:$O$996,10,0)),"",(VLOOKUP(B32,Çekiç!$F$8:$O$996,10,0)))</f>
        <v>0</v>
      </c>
      <c r="AM32" s="245">
        <f>IF(ISERROR(VLOOKUP(B32,Sırık!$F$8:$BR$940,65,0)),"",(VLOOKUP(B32,Sırık!$F$8:$BR$940,65,0)))</f>
        <v>0</v>
      </c>
      <c r="AN32" s="242">
        <f>IF(ISERROR(VLOOKUP(B32,Sırık!$F$8:$BS$940,66,0)),"",(VLOOKUP(B32,Sırık!$F$8:$BS$940,66,0)))</f>
        <v>0</v>
      </c>
      <c r="AO32" s="265">
        <f>IF(ISERROR(VLOOKUP(B32,'4x400m.'!$E$8:$F$1000,2,0)),"",(VLOOKUP(B32,'4x400m.'!$E$8:$H$1000,2,0)))</f>
        <v>34710</v>
      </c>
      <c r="AP32" s="240">
        <f>IF(ISERROR(VLOOKUP(B32,'4x400m.'!$E$8:$G$1000,3,0)),"",(VLOOKUP(B32,'4x400m.'!$E$8:$G$1000,3,0)))</f>
        <v>9</v>
      </c>
      <c r="AQ32" s="269">
        <f t="shared" si="2"/>
        <v>9</v>
      </c>
      <c r="AR32" s="247">
        <f t="shared" si="3"/>
        <v>120</v>
      </c>
    </row>
    <row r="33" spans="1:44" ht="36" customHeight="1">
      <c r="A33" s="237">
        <v>27</v>
      </c>
      <c r="B33" s="316" t="s">
        <v>1691</v>
      </c>
      <c r="C33" s="239">
        <f>IF(ISERROR(VLOOKUP(B33,'100m.'!$E$8:$F$1005,2,0)),"",(VLOOKUP(B33,'100m.'!$E$8:$H$1005,2,0)))</f>
        <v>0</v>
      </c>
      <c r="D33" s="337">
        <f>IF(ISERROR(VLOOKUP(B33,'100m.'!$E$8:$G$1005,3,0)),"",(VLOOKUP(B33,'100m.'!$E$8:$G$1005,3,0)))</f>
        <v>0</v>
      </c>
      <c r="E33" s="241">
        <f>IF(ISERROR(VLOOKUP(B33,'400m.'!$E$8:$F$991,2,0)),"",(VLOOKUP(B33,'400m.'!$E$8:$H$991,2,0)))</f>
        <v>5863</v>
      </c>
      <c r="F33" s="242">
        <f>IF(ISERROR(VLOOKUP(B33,'400m.'!$E$8:$G$991,3,0)),"",(VLOOKUP(B33,'400m.'!$E$8:$G$991,3,0)))</f>
        <v>0</v>
      </c>
      <c r="G33" s="263">
        <f>IF(ISERROR(VLOOKUP(B33,'5000m.'!$E$8:$F$1001,2,0)),"",(VLOOKUP(B33,'5000m.'!$E$8:$H$1001,2,0)))</f>
        <v>144906</v>
      </c>
      <c r="H33" s="244">
        <f>IF(ISERROR(VLOOKUP(B33,'5000m.'!$E$8:$G$1001,3,0)),"",(VLOOKUP(B33,'5000m.'!$E$8:$G$1001,3,0)))</f>
        <v>24</v>
      </c>
      <c r="I33" s="245">
        <f>IF(ISERROR(VLOOKUP(B33,Cirit!$F$8:$N$994,9,0)),"",(VLOOKUP(B33,Cirit!$F$8:$N$994,9,0)))</f>
        <v>0</v>
      </c>
      <c r="J33" s="242">
        <f>IF(ISERROR(VLOOKUP(B33,Cirit!$F$8:$O$994,10,0)),"",(VLOOKUP(B33,Cirit!$F$8:$O$994,10,0)))</f>
        <v>0</v>
      </c>
      <c r="K33" s="246">
        <f>IF(ISERROR(VLOOKUP(B33,Üçadım!$F$8:$N$995,9,0)),"",(VLOOKUP(B33,Üçadım!$F$8:$N$995,9,0)))</f>
        <v>1125</v>
      </c>
      <c r="L33" s="240">
        <f>IF(ISERROR(VLOOKUP(B33,Üçadım!$F$8:$O$995,10,0)),"",(VLOOKUP(B33,Üçadım!$F$8:$O$995,10,0)))</f>
        <v>6</v>
      </c>
      <c r="M33" s="245">
        <f>IF(ISERROR(VLOOKUP(B33,Gülle!$F$8:$N$995,9,0)),"",(VLOOKUP(B33,Gülle!$F$8:$N$995,9,0)))</f>
        <v>897</v>
      </c>
      <c r="N33" s="242">
        <f>IF(ISERROR(VLOOKUP(B33,Gülle!$F$8:$O$995,10,0)),"",(VLOOKUP(B33,Gülle!$F$8:$O$995,10,0)))</f>
        <v>10</v>
      </c>
      <c r="O33" s="269">
        <f t="shared" si="0"/>
        <v>40</v>
      </c>
      <c r="P33" s="239">
        <f>IF(ISERROR(VLOOKUP(B33,'200m.'!$E$8:$F$1000,2,0)),"",(VLOOKUP(B33,'200m.'!$E$8:$H$1000,2,0)))</f>
        <v>0</v>
      </c>
      <c r="Q33" s="240">
        <f>IF(ISERROR(VLOOKUP(B33,'200m.'!$E$8:$G$1000,3,0)),"",(VLOOKUP(B33,'200m.'!$E$8:$G$1000,3,0)))</f>
        <v>0</v>
      </c>
      <c r="R33" s="241">
        <f>IF(ISERROR(VLOOKUP(B33,'400m.Eng.'!$E$8:$F$1000,2,0)),"",(VLOOKUP(B33,'400m.Eng.'!$E$8:$H$1000,2,0)))</f>
        <v>10763</v>
      </c>
      <c r="S33" s="242">
        <f>IF(ISERROR(VLOOKUP(B33,'400m.Eng.'!$E$8:$G$1000,3,0)),"",(VLOOKUP(B33,'400m.Eng.'!$E$8:$G$1000,3,0)))</f>
        <v>9</v>
      </c>
      <c r="T33" s="265">
        <f>IF(ISERROR(VLOOKUP(B33,'800m.'!$E$8:$F$1001,2,0)),"",(VLOOKUP(B33,'800m.'!$E$8:$H$1001,2,0)))</f>
        <v>20236</v>
      </c>
      <c r="U33" s="244">
        <f>IF(ISERROR(VLOOKUP(B33,'800m.'!$E$8:$G$1001,3,0)),"",(VLOOKUP(B33,'800m.'!$E$8:$G$1001,3,0)))</f>
        <v>20</v>
      </c>
      <c r="V33" s="264">
        <f>IF(ISERROR(VLOOKUP(B33,'3000m.Eng.'!$E$8:$F$1000,2,0)),"",(VLOOKUP(B33,'3000m.Eng.'!$E$8:$H$1000,2,0)))</f>
        <v>91772</v>
      </c>
      <c r="W33" s="242">
        <f>IF(ISERROR(VLOOKUP(B33,'3000m.Eng.'!$E$8:$G$1000,3,0)),"",(VLOOKUP(B33,'3000m.Eng.'!$E$8:$G$1000,3,0)))</f>
        <v>25</v>
      </c>
      <c r="X33" s="246">
        <f>IF(ISERROR(VLOOKUP(B33,Yüksek!$F$8:$BO$951,62,0)),"",(VLOOKUP(B33,Yüksek!$F$8:$BO$951,62,0)))</f>
        <v>0</v>
      </c>
      <c r="Y33" s="240">
        <f>IF(ISERROR(VLOOKUP(B33,Yüksek!$F$8:$BP$951,63,0)),"",(VLOOKUP(B33,Yüksek!$F$8:$BP$951,63,0)))</f>
        <v>0</v>
      </c>
      <c r="Z33" s="245">
        <f>IF(ISERROR(VLOOKUP(B33,Uzun!$F$8:$N$997,9,0)),"",(VLOOKUP(B33,Uzun!$F$8:$N$997,9,0)))</f>
        <v>505</v>
      </c>
      <c r="AA33" s="242">
        <f>IF(ISERROR(VLOOKUP(B33,Uzun!$F$8:$O$997,10,0)),"",(VLOOKUP(B33,Uzun!$F$8:$O$997,10,0)))</f>
        <v>3</v>
      </c>
      <c r="AB33" s="243">
        <f>IF(ISERROR(VLOOKUP(B33,Disk!$F$8:$N$998,9,0)),"",(VLOOKUP(B33,Disk!$F$8:$N$998,9,0)))</f>
        <v>1918</v>
      </c>
      <c r="AC33" s="244">
        <f>IF(ISERROR(VLOOKUP(B33,Disk!$F$8:$O$998,10,0)),"",(VLOOKUP(B33,Disk!$F$8:$O$998,10,0)))</f>
        <v>4</v>
      </c>
      <c r="AD33" s="241">
        <f>IF(ISERROR(VLOOKUP(B33,'4x100m.'!$E$8:$F$992,2,0)),"",(VLOOKUP(B33,'4x100m.'!$E$8:$H$992,2,0)))</f>
        <v>0</v>
      </c>
      <c r="AE33" s="242">
        <f>IF(ISERROR(VLOOKUP(B33,'4x100m.'!$E$8:$G$992,3,0)),"",(VLOOKUP(B33,'4x100m.'!$E$8:$G$992,3,0)))</f>
        <v>0</v>
      </c>
      <c r="AF33" s="269">
        <f t="shared" si="1"/>
        <v>61</v>
      </c>
      <c r="AG33" s="239">
        <f>IF(ISERROR(VLOOKUP(B33,'110m.Eng.'!$E$8:$F$992,2,0)),"",(VLOOKUP(B33,'110m.Eng.'!$E$8:$H$992,2,0)))</f>
        <v>0</v>
      </c>
      <c r="AH33" s="240">
        <f>IF(ISERROR(VLOOKUP(B33,'110m.Eng.'!$E$8:$G$992,3,0)),"",(VLOOKUP(B33,'110m.Eng.'!$E$8:$G$992,3,0)))</f>
        <v>0</v>
      </c>
      <c r="AI33" s="241">
        <f>IF(ISERROR(VLOOKUP(B33,'1500m.'!$E$8:$F$1001,2,0)),"",(VLOOKUP(B33,'1500m.'!$E$8:$H$1001,2,0)))</f>
        <v>41480</v>
      </c>
      <c r="AJ33" s="242">
        <f>IF(ISERROR(VLOOKUP(B33,'1500m.'!$E$8:$G$1001,3,0)),"",(VLOOKUP(B33,'1500m.'!$E$8:$G$1001,3,0)))</f>
        <v>17</v>
      </c>
      <c r="AK33" s="243">
        <f>IF(ISERROR(VLOOKUP(B33,Çekiç!$F$8:$N$996,9,0)),"",(VLOOKUP(B33,Çekiç!$F$8:$N$996,9,0)))</f>
        <v>0</v>
      </c>
      <c r="AL33" s="244">
        <f>IF(ISERROR(VLOOKUP(B33,Çekiç!$F$8:$O$996,10,0)),"",(VLOOKUP(B33,Çekiç!$F$8:$O$996,10,0)))</f>
        <v>0</v>
      </c>
      <c r="AM33" s="245">
        <f>IF(ISERROR(VLOOKUP(B33,Sırık!$F$8:$BR$940,65,0)),"",(VLOOKUP(B33,Sırık!$F$8:$BR$940,65,0)))</f>
        <v>0</v>
      </c>
      <c r="AN33" s="242">
        <f>IF(ISERROR(VLOOKUP(B33,Sırık!$F$8:$BS$940,66,0)),"",(VLOOKUP(B33,Sırık!$F$8:$BS$940,66,0)))</f>
        <v>0</v>
      </c>
      <c r="AO33" s="265">
        <f>IF(ISERROR(VLOOKUP(B33,'4x400m.'!$E$8:$F$1000,2,0)),"",(VLOOKUP(B33,'4x400m.'!$E$8:$H$1000,2,0)))</f>
        <v>0</v>
      </c>
      <c r="AP33" s="240">
        <f>IF(ISERROR(VLOOKUP(B33,'4x400m.'!$E$8:$G$1000,3,0)),"",(VLOOKUP(B33,'4x400m.'!$E$8:$G$1000,3,0)))</f>
        <v>0</v>
      </c>
      <c r="AQ33" s="269">
        <f t="shared" si="2"/>
        <v>17</v>
      </c>
      <c r="AR33" s="247">
        <f t="shared" si="3"/>
        <v>118</v>
      </c>
    </row>
    <row r="34" spans="1:44" ht="36" customHeight="1">
      <c r="A34" s="237">
        <v>28</v>
      </c>
      <c r="B34" s="316" t="s">
        <v>2054</v>
      </c>
      <c r="C34" s="239">
        <f>IF(ISERROR(VLOOKUP(B34,'100m.'!$E$8:$F$1005,2,0)),"",(VLOOKUP(B34,'100m.'!$E$8:$H$1005,2,0)))</f>
        <v>1152</v>
      </c>
      <c r="D34" s="337">
        <f>IF(ISERROR(VLOOKUP(B34,'100m.'!$E$8:$G$1005,3,0)),"",(VLOOKUP(B34,'100m.'!$E$8:$G$1005,3,0)))</f>
        <v>13.5</v>
      </c>
      <c r="E34" s="241">
        <f>IF(ISERROR(VLOOKUP(B34,'400m.'!$E$8:$F$991,2,0)),"",(VLOOKUP(B34,'400m.'!$E$8:$H$991,2,0)))</f>
        <v>10435</v>
      </c>
      <c r="F34" s="242">
        <f>IF(ISERROR(VLOOKUP(B34,'400m.'!$E$8:$G$991,3,0)),"",(VLOOKUP(B34,'400m.'!$E$8:$G$991,3,0)))</f>
        <v>0</v>
      </c>
      <c r="G34" s="263" t="str">
        <f>IF(ISERROR(VLOOKUP(B34,'5000m.'!$E$8:$F$1001,2,0)),"",(VLOOKUP(B34,'5000m.'!$E$8:$H$1001,2,0)))</f>
        <v>DNF</v>
      </c>
      <c r="H34" s="244">
        <f>IF(ISERROR(VLOOKUP(B34,'5000m.'!$E$8:$G$1001,3,0)),"",(VLOOKUP(B34,'5000m.'!$E$8:$G$1001,3,0)))</f>
        <v>0</v>
      </c>
      <c r="I34" s="245">
        <f>IF(ISERROR(VLOOKUP(B34,Cirit!$F$8:$N$994,9,0)),"",(VLOOKUP(B34,Cirit!$F$8:$N$994,9,0)))</f>
        <v>3560</v>
      </c>
      <c r="J34" s="242">
        <f>IF(ISERROR(VLOOKUP(B34,Cirit!$F$8:$O$994,10,0)),"",(VLOOKUP(B34,Cirit!$F$8:$O$994,10,0)))</f>
        <v>14</v>
      </c>
      <c r="K34" s="246">
        <f>IF(ISERROR(VLOOKUP(B34,Üçadım!$F$8:$N$995,9,0)),"",(VLOOKUP(B34,Üçadım!$F$8:$N$995,9,0)))</f>
        <v>0</v>
      </c>
      <c r="L34" s="240">
        <f>IF(ISERROR(VLOOKUP(B34,Üçadım!$F$8:$O$995,10,0)),"",(VLOOKUP(B34,Üçadım!$F$8:$O$995,10,0)))</f>
        <v>0</v>
      </c>
      <c r="M34" s="245">
        <f>IF(ISERROR(VLOOKUP(B34,Gülle!$F$8:$N$995,9,0)),"",(VLOOKUP(B34,Gülle!$F$8:$N$995,9,0)))</f>
        <v>819</v>
      </c>
      <c r="N34" s="242">
        <f>IF(ISERROR(VLOOKUP(B34,Gülle!$F$8:$O$995,10,0)),"",(VLOOKUP(B34,Gülle!$F$8:$O$995,10,0)))</f>
        <v>4</v>
      </c>
      <c r="O34" s="269">
        <f t="shared" si="0"/>
        <v>31.5</v>
      </c>
      <c r="P34" s="239">
        <f>IF(ISERROR(VLOOKUP(B34,'200m.'!$E$8:$F$1000,2,0)),"",(VLOOKUP(B34,'200m.'!$E$8:$H$1000,2,0)))</f>
        <v>2397</v>
      </c>
      <c r="Q34" s="240">
        <f>IF(ISERROR(VLOOKUP(B34,'200m.'!$E$8:$G$1000,3,0)),"",(VLOOKUP(B34,'200m.'!$E$8:$G$1000,3,0)))</f>
        <v>10</v>
      </c>
      <c r="R34" s="241" t="str">
        <f>IF(ISERROR(VLOOKUP(B34,'400m.Eng.'!$E$8:$F$1000,2,0)),"",(VLOOKUP(B34,'400m.Eng.'!$E$8:$H$1000,2,0)))</f>
        <v>DNS</v>
      </c>
      <c r="S34" s="242">
        <f>IF(ISERROR(VLOOKUP(B34,'400m.Eng.'!$E$8:$G$1000,3,0)),"",(VLOOKUP(B34,'400m.Eng.'!$E$8:$G$1000,3,0)))</f>
        <v>0</v>
      </c>
      <c r="T34" s="265">
        <f>IF(ISERROR(VLOOKUP(B34,'800m.'!$E$8:$F$1001,2,0)),"",(VLOOKUP(B34,'800m.'!$E$8:$H$1001,2,0)))</f>
        <v>20232</v>
      </c>
      <c r="U34" s="244">
        <f>IF(ISERROR(VLOOKUP(B34,'800m.'!$E$8:$G$1001,3,0)),"",(VLOOKUP(B34,'800m.'!$E$8:$G$1001,3,0)))</f>
        <v>21</v>
      </c>
      <c r="V34" s="264">
        <f>IF(ISERROR(VLOOKUP(B34,'3000m.Eng.'!$E$8:$F$1000,2,0)),"",(VLOOKUP(B34,'3000m.Eng.'!$E$8:$H$1000,2,0)))</f>
        <v>102962</v>
      </c>
      <c r="W34" s="242">
        <f>IF(ISERROR(VLOOKUP(B34,'3000m.Eng.'!$E$8:$G$1000,3,0)),"",(VLOOKUP(B34,'3000m.Eng.'!$E$8:$G$1000,3,0)))</f>
        <v>15</v>
      </c>
      <c r="X34" s="246" t="str">
        <f>IF(ISERROR(VLOOKUP(B34,Yüksek!$F$8:$BO$951,62,0)),"",(VLOOKUP(B34,Yüksek!$F$8:$BO$951,62,0)))</f>
        <v>DNS</v>
      </c>
      <c r="Y34" s="240">
        <f>IF(ISERROR(VLOOKUP(B34,Yüksek!$F$8:$BP$951,63,0)),"",(VLOOKUP(B34,Yüksek!$F$8:$BP$951,63,0)))</f>
        <v>0</v>
      </c>
      <c r="Z34" s="245" t="str">
        <f>IF(ISERROR(VLOOKUP(B34,Uzun!$F$8:$N$997,9,0)),"",(VLOOKUP(B34,Uzun!$F$8:$N$997,9,0)))</f>
        <v>DNS</v>
      </c>
      <c r="AA34" s="242">
        <f>IF(ISERROR(VLOOKUP(B34,Uzun!$F$8:$O$997,10,0)),"",(VLOOKUP(B34,Uzun!$F$8:$O$997,10,0)))</f>
        <v>0</v>
      </c>
      <c r="AB34" s="243">
        <f>IF(ISERROR(VLOOKUP(B34,Disk!$F$8:$N$998,9,0)),"",(VLOOKUP(B34,Disk!$F$8:$N$998,9,0)))</f>
        <v>1539</v>
      </c>
      <c r="AC34" s="244">
        <f>IF(ISERROR(VLOOKUP(B34,Disk!$F$8:$O$998,10,0)),"",(VLOOKUP(B34,Disk!$F$8:$O$998,10,0)))</f>
        <v>2</v>
      </c>
      <c r="AD34" s="241">
        <f>IF(ISERROR(VLOOKUP(B34,'4x100m.'!$E$8:$F$992,2,0)),"",(VLOOKUP(B34,'4x100m.'!$E$8:$H$992,2,0)))</f>
        <v>0</v>
      </c>
      <c r="AE34" s="242">
        <f>IF(ISERROR(VLOOKUP(B34,'4x100m.'!$E$8:$G$992,3,0)),"",(VLOOKUP(B34,'4x100m.'!$E$8:$G$992,3,0)))</f>
        <v>0</v>
      </c>
      <c r="AF34" s="269">
        <f t="shared" si="1"/>
        <v>48</v>
      </c>
      <c r="AG34" s="239">
        <f>IF(ISERROR(VLOOKUP(B34,'110m.Eng.'!$E$8:$F$992,2,0)),"",(VLOOKUP(B34,'110m.Eng.'!$E$8:$H$992,2,0)))</f>
        <v>0</v>
      </c>
      <c r="AH34" s="240">
        <f>IF(ISERROR(VLOOKUP(B34,'110m.Eng.'!$E$8:$G$992,3,0)),"",(VLOOKUP(B34,'110m.Eng.'!$E$8:$G$992,3,0)))</f>
        <v>0</v>
      </c>
      <c r="AI34" s="241">
        <f>IF(ISERROR(VLOOKUP(B34,'1500m.'!$E$8:$F$1001,2,0)),"",(VLOOKUP(B34,'1500m.'!$E$8:$H$1001,2,0)))</f>
        <v>41111</v>
      </c>
      <c r="AJ34" s="242">
        <f>IF(ISERROR(VLOOKUP(B34,'1500m.'!$E$8:$G$1001,3,0)),"",(VLOOKUP(B34,'1500m.'!$E$8:$G$1001,3,0)))</f>
        <v>19</v>
      </c>
      <c r="AK34" s="243">
        <f>IF(ISERROR(VLOOKUP(B34,Çekiç!$F$8:$N$996,9,0)),"",(VLOOKUP(B34,Çekiç!$F$8:$N$996,9,0)))</f>
        <v>0</v>
      </c>
      <c r="AL34" s="244">
        <f>IF(ISERROR(VLOOKUP(B34,Çekiç!$F$8:$O$996,10,0)),"",(VLOOKUP(B34,Çekiç!$F$8:$O$996,10,0)))</f>
        <v>0</v>
      </c>
      <c r="AM34" s="245">
        <f>IF(ISERROR(VLOOKUP(B34,Sırık!$F$8:$BR$940,65,0)),"",(VLOOKUP(B34,Sırık!$F$8:$BR$940,65,0)))</f>
        <v>0</v>
      </c>
      <c r="AN34" s="242">
        <f>IF(ISERROR(VLOOKUP(B34,Sırık!$F$8:$BS$940,66,0)),"",(VLOOKUP(B34,Sırık!$F$8:$BS$940,66,0)))</f>
        <v>0</v>
      </c>
      <c r="AO34" s="265">
        <f>IF(ISERROR(VLOOKUP(B34,'4x400m.'!$E$8:$F$1000,2,0)),"",(VLOOKUP(B34,'4x400m.'!$E$8:$H$1000,2,0)))</f>
        <v>0</v>
      </c>
      <c r="AP34" s="240">
        <f>IF(ISERROR(VLOOKUP(B34,'4x400m.'!$E$8:$G$1000,3,0)),"",(VLOOKUP(B34,'4x400m.'!$E$8:$G$1000,3,0)))</f>
        <v>0</v>
      </c>
      <c r="AQ34" s="269">
        <f t="shared" si="2"/>
        <v>19</v>
      </c>
      <c r="AR34" s="247">
        <f t="shared" si="3"/>
        <v>98.5</v>
      </c>
    </row>
    <row r="35" spans="1:44" ht="36" customHeight="1">
      <c r="A35" s="237">
        <v>29</v>
      </c>
      <c r="B35" s="316" t="s">
        <v>1948</v>
      </c>
      <c r="C35" s="239">
        <f>IF(ISERROR(VLOOKUP(B35,'100m.'!$E$8:$F$1005,2,0)),"",(VLOOKUP(B35,'100m.'!$E$8:$H$1005,2,0)))</f>
        <v>1224</v>
      </c>
      <c r="D35" s="337">
        <f>IF(ISERROR(VLOOKUP(B35,'100m.'!$E$8:$G$1005,3,0)),"",(VLOOKUP(B35,'100m.'!$E$8:$G$1005,3,0)))</f>
        <v>0</v>
      </c>
      <c r="E35" s="241">
        <f>IF(ISERROR(VLOOKUP(B35,'400m.'!$E$8:$F$991,2,0)),"",(VLOOKUP(B35,'400m.'!$E$8:$H$991,2,0)))</f>
        <v>5368</v>
      </c>
      <c r="F35" s="242">
        <f>IF(ISERROR(VLOOKUP(B35,'400m.'!$E$8:$G$991,3,0)),"",(VLOOKUP(B35,'400m.'!$E$8:$G$991,3,0)))</f>
        <v>8</v>
      </c>
      <c r="G35" s="263">
        <f>IF(ISERROR(VLOOKUP(B35,'5000m.'!$E$8:$F$1001,2,0)),"",(VLOOKUP(B35,'5000m.'!$E$8:$H$1001,2,0)))</f>
        <v>190364</v>
      </c>
      <c r="H35" s="244">
        <f>IF(ISERROR(VLOOKUP(B35,'5000m.'!$E$8:$G$1001,3,0)),"",(VLOOKUP(B35,'5000m.'!$E$8:$G$1001,3,0)))</f>
        <v>13</v>
      </c>
      <c r="I35" s="245">
        <f>IF(ISERROR(VLOOKUP(B35,Cirit!$F$8:$N$994,9,0)),"",(VLOOKUP(B35,Cirit!$F$8:$N$994,9,0)))</f>
        <v>3226</v>
      </c>
      <c r="J35" s="242">
        <f>IF(ISERROR(VLOOKUP(B35,Cirit!$F$8:$O$994,10,0)),"",(VLOOKUP(B35,Cirit!$F$8:$O$994,10,0)))</f>
        <v>9</v>
      </c>
      <c r="K35" s="246">
        <f>IF(ISERROR(VLOOKUP(B35,Üçadım!$F$8:$N$995,9,0)),"",(VLOOKUP(B35,Üçadım!$F$8:$N$995,9,0)))</f>
        <v>1150</v>
      </c>
      <c r="L35" s="240">
        <f>IF(ISERROR(VLOOKUP(B35,Üçadım!$F$8:$O$995,10,0)),"",(VLOOKUP(B35,Üçadım!$F$8:$O$995,10,0)))</f>
        <v>9</v>
      </c>
      <c r="M35" s="245">
        <f>IF(ISERROR(VLOOKUP(B35,Gülle!$F$8:$N$995,9,0)),"",(VLOOKUP(B35,Gülle!$F$8:$N$995,9,0)))</f>
        <v>1462</v>
      </c>
      <c r="N35" s="242">
        <f>IF(ISERROR(VLOOKUP(B35,Gülle!$F$8:$O$995,10,0)),"",(VLOOKUP(B35,Gülle!$F$8:$O$995,10,0)))</f>
        <v>25</v>
      </c>
      <c r="O35" s="269">
        <f t="shared" si="0"/>
        <v>64</v>
      </c>
      <c r="P35" s="239" t="str">
        <f>IF(ISERROR(VLOOKUP(B35,'200m.'!$E$8:$F$1000,2,0)),"",(VLOOKUP(B35,'200m.'!$E$8:$H$1000,2,0)))</f>
        <v>DNS</v>
      </c>
      <c r="Q35" s="240">
        <f>IF(ISERROR(VLOOKUP(B35,'200m.'!$E$8:$G$1000,3,0)),"",(VLOOKUP(B35,'200m.'!$E$8:$G$1000,3,0)))</f>
        <v>0</v>
      </c>
      <c r="R35" s="241">
        <f>IF(ISERROR(VLOOKUP(B35,'400m.Eng.'!$E$8:$F$1000,2,0)),"",(VLOOKUP(B35,'400m.Eng.'!$E$8:$H$1000,2,0)))</f>
        <v>0</v>
      </c>
      <c r="S35" s="242">
        <f>IF(ISERROR(VLOOKUP(B35,'400m.Eng.'!$E$8:$G$1000,3,0)),"",(VLOOKUP(B35,'400m.Eng.'!$E$8:$G$1000,3,0)))</f>
        <v>0</v>
      </c>
      <c r="T35" s="265">
        <f>IF(ISERROR(VLOOKUP(B35,'800m.'!$E$8:$F$1001,2,0)),"",(VLOOKUP(B35,'800m.'!$E$8:$H$1001,2,0)))</f>
        <v>21048</v>
      </c>
      <c r="U35" s="244">
        <f>IF(ISERROR(VLOOKUP(B35,'800m.'!$E$8:$G$1001,3,0)),"",(VLOOKUP(B35,'800m.'!$E$8:$G$1001,3,0)))</f>
        <v>11</v>
      </c>
      <c r="V35" s="264">
        <f>IF(ISERROR(VLOOKUP(B35,'3000m.Eng.'!$E$8:$F$1000,2,0)),"",(VLOOKUP(B35,'3000m.Eng.'!$E$8:$H$1000,2,0)))</f>
        <v>0</v>
      </c>
      <c r="W35" s="242">
        <f>IF(ISERROR(VLOOKUP(B35,'3000m.Eng.'!$E$8:$G$1000,3,0)),"",(VLOOKUP(B35,'3000m.Eng.'!$E$8:$G$1000,3,0)))</f>
        <v>0</v>
      </c>
      <c r="X35" s="246" t="str">
        <f>IF(ISERROR(VLOOKUP(B35,Yüksek!$F$8:$BO$951,62,0)),"",(VLOOKUP(B35,Yüksek!$F$8:$BO$951,62,0)))</f>
        <v>NM</v>
      </c>
      <c r="Y35" s="240">
        <f>IF(ISERROR(VLOOKUP(B35,Yüksek!$F$8:$BP$951,63,0)),"",(VLOOKUP(B35,Yüksek!$F$8:$BP$951,63,0)))</f>
        <v>0</v>
      </c>
      <c r="Z35" s="245">
        <f>IF(ISERROR(VLOOKUP(B35,Uzun!$F$8:$N$997,9,0)),"",(VLOOKUP(B35,Uzun!$F$8:$N$997,9,0)))</f>
        <v>538</v>
      </c>
      <c r="AA35" s="242">
        <f>IF(ISERROR(VLOOKUP(B35,Uzun!$F$8:$O$997,10,0)),"",(VLOOKUP(B35,Uzun!$F$8:$O$997,10,0)))</f>
        <v>6</v>
      </c>
      <c r="AB35" s="243">
        <f>IF(ISERROR(VLOOKUP(B35,Disk!$F$8:$N$998,9,0)),"",(VLOOKUP(B35,Disk!$F$8:$N$998,9,0)))</f>
        <v>3071</v>
      </c>
      <c r="AC35" s="244">
        <f>IF(ISERROR(VLOOKUP(B35,Disk!$F$8:$O$998,10,0)),"",(VLOOKUP(B35,Disk!$F$8:$O$998,10,0)))</f>
        <v>14</v>
      </c>
      <c r="AD35" s="241">
        <f>IF(ISERROR(VLOOKUP(B35,'4x100m.'!$E$8:$F$992,2,0)),"",(VLOOKUP(B35,'4x100m.'!$E$8:$H$992,2,0)))</f>
        <v>0</v>
      </c>
      <c r="AE35" s="242">
        <f>IF(ISERROR(VLOOKUP(B35,'4x100m.'!$E$8:$G$992,3,0)),"",(VLOOKUP(B35,'4x100m.'!$E$8:$G$992,3,0)))</f>
        <v>0</v>
      </c>
      <c r="AF35" s="269">
        <f t="shared" si="1"/>
        <v>31</v>
      </c>
      <c r="AG35" s="239">
        <f>IF(ISERROR(VLOOKUP(B35,'110m.Eng.'!$E$8:$F$992,2,0)),"",(VLOOKUP(B35,'110m.Eng.'!$E$8:$H$992,2,0)))</f>
        <v>0</v>
      </c>
      <c r="AH35" s="240">
        <f>IF(ISERROR(VLOOKUP(B35,'110m.Eng.'!$E$8:$G$992,3,0)),"",(VLOOKUP(B35,'110m.Eng.'!$E$8:$G$992,3,0)))</f>
        <v>0</v>
      </c>
      <c r="AI35" s="241" t="str">
        <f>IF(ISERROR(VLOOKUP(B35,'1500m.'!$E$8:$F$1001,2,0)),"",(VLOOKUP(B35,'1500m.'!$E$8:$H$1001,2,0)))</f>
        <v>DNS</v>
      </c>
      <c r="AJ35" s="242">
        <f>IF(ISERROR(VLOOKUP(B35,'1500m.'!$E$8:$G$1001,3,0)),"",(VLOOKUP(B35,'1500m.'!$E$8:$G$1001,3,0)))</f>
        <v>0</v>
      </c>
      <c r="AK35" s="243">
        <f>IF(ISERROR(VLOOKUP(B35,Çekiç!$F$8:$N$996,9,0)),"",(VLOOKUP(B35,Çekiç!$F$8:$N$996,9,0)))</f>
        <v>0</v>
      </c>
      <c r="AL35" s="244">
        <f>IF(ISERROR(VLOOKUP(B35,Çekiç!$F$8:$O$996,10,0)),"",(VLOOKUP(B35,Çekiç!$F$8:$O$996,10,0)))</f>
        <v>0</v>
      </c>
      <c r="AM35" s="245">
        <f>IF(ISERROR(VLOOKUP(B35,Sırık!$F$8:$BR$940,65,0)),"",(VLOOKUP(B35,Sırık!$F$8:$BR$940,65,0)))</f>
        <v>0</v>
      </c>
      <c r="AN35" s="242">
        <f>IF(ISERROR(VLOOKUP(B35,Sırık!$F$8:$BS$940,66,0)),"",(VLOOKUP(B35,Sırık!$F$8:$BS$940,66,0)))</f>
        <v>0</v>
      </c>
      <c r="AO35" s="265">
        <f>IF(ISERROR(VLOOKUP(B35,'4x400m.'!$E$8:$F$1000,2,0)),"",(VLOOKUP(B35,'4x400m.'!$E$8:$H$1000,2,0)))</f>
        <v>0</v>
      </c>
      <c r="AP35" s="240">
        <f>IF(ISERROR(VLOOKUP(B35,'4x400m.'!$E$8:$G$1000,3,0)),"",(VLOOKUP(B35,'4x400m.'!$E$8:$G$1000,3,0)))</f>
        <v>0</v>
      </c>
      <c r="AQ35" s="269">
        <f t="shared" si="2"/>
        <v>0</v>
      </c>
      <c r="AR35" s="247">
        <f t="shared" si="3"/>
        <v>95</v>
      </c>
    </row>
    <row r="36" spans="1:44" ht="36" customHeight="1">
      <c r="A36" s="237">
        <v>30</v>
      </c>
      <c r="B36" s="316" t="s">
        <v>1660</v>
      </c>
      <c r="C36" s="239">
        <f>IF(ISERROR(VLOOKUP(B36,'100m.'!$E$8:$F$1005,2,0)),"",(VLOOKUP(B36,'100m.'!$E$8:$H$1005,2,0)))</f>
        <v>0</v>
      </c>
      <c r="D36" s="337">
        <f>IF(ISERROR(VLOOKUP(B36,'100m.'!$E$8:$G$1005,3,0)),"",(VLOOKUP(B36,'100m.'!$E$8:$G$1005,3,0)))</f>
        <v>0</v>
      </c>
      <c r="E36" s="241">
        <f>IF(ISERROR(VLOOKUP(B36,'400m.'!$E$8:$F$991,2,0)),"",(VLOOKUP(B36,'400m.'!$E$8:$H$991,2,0)))</f>
        <v>4906</v>
      </c>
      <c r="F36" s="242">
        <f>IF(ISERROR(VLOOKUP(B36,'400m.'!$E$8:$G$991,3,0)),"",(VLOOKUP(B36,'400m.'!$E$8:$G$991,3,0)))</f>
        <v>24</v>
      </c>
      <c r="G36" s="263">
        <f>IF(ISERROR(VLOOKUP(B36,'5000m.'!$E$8:$F$1001,2,0)),"",(VLOOKUP(B36,'5000m.'!$E$8:$H$1001,2,0)))</f>
        <v>0</v>
      </c>
      <c r="H36" s="244">
        <f>IF(ISERROR(VLOOKUP(B36,'5000m.'!$E$8:$G$1001,3,0)),"",(VLOOKUP(B36,'5000m.'!$E$8:$G$1001,3,0)))</f>
        <v>0</v>
      </c>
      <c r="I36" s="245">
        <f>IF(ISERROR(VLOOKUP(B36,Cirit!$F$8:$N$994,9,0)),"",(VLOOKUP(B36,Cirit!$F$8:$N$994,9,0)))</f>
        <v>0</v>
      </c>
      <c r="J36" s="242">
        <f>IF(ISERROR(VLOOKUP(B36,Cirit!$F$8:$O$994,10,0)),"",(VLOOKUP(B36,Cirit!$F$8:$O$994,10,0)))</f>
        <v>0</v>
      </c>
      <c r="K36" s="246">
        <f>IF(ISERROR(VLOOKUP(B36,Üçadım!$F$8:$N$995,9,0)),"",(VLOOKUP(B36,Üçadım!$F$8:$N$995,9,0)))</f>
        <v>0</v>
      </c>
      <c r="L36" s="240">
        <f>IF(ISERROR(VLOOKUP(B36,Üçadım!$F$8:$O$995,10,0)),"",(VLOOKUP(B36,Üçadım!$F$8:$O$995,10,0)))</f>
        <v>0</v>
      </c>
      <c r="M36" s="245">
        <f>IF(ISERROR(VLOOKUP(B36,Gülle!$F$8:$N$995,9,0)),"",(VLOOKUP(B36,Gülle!$F$8:$N$995,9,0)))</f>
        <v>0</v>
      </c>
      <c r="N36" s="242">
        <f>IF(ISERROR(VLOOKUP(B36,Gülle!$F$8:$O$995,10,0)),"",(VLOOKUP(B36,Gülle!$F$8:$O$995,10,0)))</f>
        <v>0</v>
      </c>
      <c r="O36" s="269">
        <f t="shared" si="0"/>
        <v>24</v>
      </c>
      <c r="P36" s="239">
        <f>IF(ISERROR(VLOOKUP(B36,'200m.'!$E$8:$F$1000,2,0)),"",(VLOOKUP(B36,'200m.'!$E$8:$H$1000,2,0)))</f>
        <v>2237</v>
      </c>
      <c r="Q36" s="240">
        <f>IF(ISERROR(VLOOKUP(B36,'200m.'!$E$8:$G$1000,3,0)),"",(VLOOKUP(B36,'200m.'!$E$8:$G$1000,3,0)))</f>
        <v>25</v>
      </c>
      <c r="R36" s="241">
        <f>IF(ISERROR(VLOOKUP(B36,'400m.Eng.'!$E$8:$F$1000,2,0)),"",(VLOOKUP(B36,'400m.Eng.'!$E$8:$H$1000,2,0)))</f>
        <v>5605</v>
      </c>
      <c r="S36" s="242">
        <f>IF(ISERROR(VLOOKUP(B36,'400m.Eng.'!$E$8:$G$1000,3,0)),"",(VLOOKUP(B36,'400m.Eng.'!$E$8:$G$1000,3,0)))</f>
        <v>24</v>
      </c>
      <c r="T36" s="265">
        <f>IF(ISERROR(VLOOKUP(B36,'800m.'!$E$8:$F$1001,2,0)),"",(VLOOKUP(B36,'800m.'!$E$8:$H$1001,2,0)))</f>
        <v>20472</v>
      </c>
      <c r="U36" s="244">
        <f>IF(ISERROR(VLOOKUP(B36,'800m.'!$E$8:$G$1001,3,0)),"",(VLOOKUP(B36,'800m.'!$E$8:$G$1001,3,0)))</f>
        <v>18</v>
      </c>
      <c r="V36" s="264">
        <f>IF(ISERROR(VLOOKUP(B36,'3000m.Eng.'!$E$8:$F$1000,2,0)),"",(VLOOKUP(B36,'3000m.Eng.'!$E$8:$H$1000,2,0)))</f>
        <v>0</v>
      </c>
      <c r="W36" s="242">
        <f>IF(ISERROR(VLOOKUP(B36,'3000m.Eng.'!$E$8:$G$1000,3,0)),"",(VLOOKUP(B36,'3000m.Eng.'!$E$8:$G$1000,3,0)))</f>
        <v>0</v>
      </c>
      <c r="X36" s="246">
        <f>IF(ISERROR(VLOOKUP(B36,Yüksek!$F$8:$BO$951,62,0)),"",(VLOOKUP(B36,Yüksek!$F$8:$BO$951,62,0)))</f>
        <v>0</v>
      </c>
      <c r="Y36" s="240">
        <f>IF(ISERROR(VLOOKUP(B36,Yüksek!$F$8:$BP$951,63,0)),"",(VLOOKUP(B36,Yüksek!$F$8:$BP$951,63,0)))</f>
        <v>0</v>
      </c>
      <c r="Z36" s="245">
        <f>IF(ISERROR(VLOOKUP(B36,Uzun!$F$8:$N$997,9,0)),"",(VLOOKUP(B36,Uzun!$F$8:$N$997,9,0)))</f>
        <v>0</v>
      </c>
      <c r="AA36" s="242">
        <f>IF(ISERROR(VLOOKUP(B36,Uzun!$F$8:$O$997,10,0)),"",(VLOOKUP(B36,Uzun!$F$8:$O$997,10,0)))</f>
        <v>0</v>
      </c>
      <c r="AB36" s="243">
        <f>IF(ISERROR(VLOOKUP(B36,Disk!$F$8:$N$998,9,0)),"",(VLOOKUP(B36,Disk!$F$8:$N$998,9,0)))</f>
        <v>0</v>
      </c>
      <c r="AC36" s="244">
        <f>IF(ISERROR(VLOOKUP(B36,Disk!$F$8:$O$998,10,0)),"",(VLOOKUP(B36,Disk!$F$8:$O$998,10,0)))</f>
        <v>0</v>
      </c>
      <c r="AD36" s="241">
        <f>IF(ISERROR(VLOOKUP(B36,'4x100m.'!$E$8:$F$992,2,0)),"",(VLOOKUP(B36,'4x100m.'!$E$8:$H$992,2,0)))</f>
        <v>0</v>
      </c>
      <c r="AE36" s="242">
        <f>IF(ISERROR(VLOOKUP(B36,'4x100m.'!$E$8:$G$992,3,0)),"",(VLOOKUP(B36,'4x100m.'!$E$8:$G$992,3,0)))</f>
        <v>0</v>
      </c>
      <c r="AF36" s="269">
        <f t="shared" si="1"/>
        <v>67</v>
      </c>
      <c r="AG36" s="239">
        <f>IF(ISERROR(VLOOKUP(B36,'110m.Eng.'!$E$8:$F$992,2,0)),"",(VLOOKUP(B36,'110m.Eng.'!$E$8:$H$992,2,0)))</f>
        <v>0</v>
      </c>
      <c r="AH36" s="240">
        <f>IF(ISERROR(VLOOKUP(B36,'110m.Eng.'!$E$8:$G$992,3,0)),"",(VLOOKUP(B36,'110m.Eng.'!$E$8:$G$992,3,0)))</f>
        <v>0</v>
      </c>
      <c r="AI36" s="241">
        <f>IF(ISERROR(VLOOKUP(B36,'1500m.'!$E$8:$F$1001,2,0)),"",(VLOOKUP(B36,'1500m.'!$E$8:$H$1001,2,0)))</f>
        <v>0</v>
      </c>
      <c r="AJ36" s="242">
        <f>IF(ISERROR(VLOOKUP(B36,'1500m.'!$E$8:$G$1001,3,0)),"",(VLOOKUP(B36,'1500m.'!$E$8:$G$1001,3,0)))</f>
        <v>0</v>
      </c>
      <c r="AK36" s="243">
        <f>IF(ISERROR(VLOOKUP(B36,Çekiç!$F$8:$N$996,9,0)),"",(VLOOKUP(B36,Çekiç!$F$8:$N$996,9,0)))</f>
        <v>0</v>
      </c>
      <c r="AL36" s="244">
        <f>IF(ISERROR(VLOOKUP(B36,Çekiç!$F$8:$O$996,10,0)),"",(VLOOKUP(B36,Çekiç!$F$8:$O$996,10,0)))</f>
        <v>0</v>
      </c>
      <c r="AM36" s="245">
        <f>IF(ISERROR(VLOOKUP(B36,Sırık!$F$8:$BR$940,65,0)),"",(VLOOKUP(B36,Sırık!$F$8:$BR$940,65,0)))</f>
        <v>0</v>
      </c>
      <c r="AN36" s="242">
        <f>IF(ISERROR(VLOOKUP(B36,Sırık!$F$8:$BS$940,66,0)),"",(VLOOKUP(B36,Sırık!$F$8:$BS$940,66,0)))</f>
        <v>0</v>
      </c>
      <c r="AO36" s="265">
        <f>IF(ISERROR(VLOOKUP(B36,'4x400m.'!$E$8:$F$1000,2,0)),"",(VLOOKUP(B36,'4x400m.'!$E$8:$H$1000,2,0)))</f>
        <v>0</v>
      </c>
      <c r="AP36" s="240">
        <f>IF(ISERROR(VLOOKUP(B36,'4x400m.'!$E$8:$G$1000,3,0)),"",(VLOOKUP(B36,'4x400m.'!$E$8:$G$1000,3,0)))</f>
        <v>0</v>
      </c>
      <c r="AQ36" s="269">
        <f t="shared" si="2"/>
        <v>0</v>
      </c>
      <c r="AR36" s="247">
        <f t="shared" si="3"/>
        <v>91</v>
      </c>
    </row>
    <row r="37" spans="1:44" ht="36" customHeight="1">
      <c r="A37" s="237">
        <v>31</v>
      </c>
      <c r="B37" s="316" t="s">
        <v>1828</v>
      </c>
      <c r="C37" s="239">
        <f>IF(ISERROR(VLOOKUP(B37,'100m.'!$E$8:$F$1005,2,0)),"",(VLOOKUP(B37,'100m.'!$E$8:$H$1005,2,0)))</f>
        <v>1269</v>
      </c>
      <c r="D37" s="337">
        <f>IF(ISERROR(VLOOKUP(B37,'100m.'!$E$8:$G$1005,3,0)),"",(VLOOKUP(B37,'100m.'!$E$8:$G$1005,3,0)))</f>
        <v>0</v>
      </c>
      <c r="E37" s="241">
        <f>IF(ISERROR(VLOOKUP(B37,'400m.'!$E$8:$F$991,2,0)),"",(VLOOKUP(B37,'400m.'!$E$8:$H$991,2,0)))</f>
        <v>5488</v>
      </c>
      <c r="F37" s="242">
        <f>IF(ISERROR(VLOOKUP(B37,'400m.'!$E$8:$G$991,3,0)),"",(VLOOKUP(B37,'400m.'!$E$8:$G$991,3,0)))</f>
        <v>5</v>
      </c>
      <c r="G37" s="263">
        <f>IF(ISERROR(VLOOKUP(B37,'5000m.'!$E$8:$F$1001,2,0)),"",(VLOOKUP(B37,'5000m.'!$E$8:$H$1001,2,0)))</f>
        <v>0</v>
      </c>
      <c r="H37" s="244">
        <f>IF(ISERROR(VLOOKUP(B37,'5000m.'!$E$8:$G$1001,3,0)),"",(VLOOKUP(B37,'5000m.'!$E$8:$G$1001,3,0)))</f>
        <v>0</v>
      </c>
      <c r="I37" s="245">
        <f>IF(ISERROR(VLOOKUP(B37,Cirit!$F$8:$N$994,9,0)),"",(VLOOKUP(B37,Cirit!$F$8:$N$994,9,0)))</f>
        <v>0</v>
      </c>
      <c r="J37" s="242">
        <f>IF(ISERROR(VLOOKUP(B37,Cirit!$F$8:$O$994,10,0)),"",(VLOOKUP(B37,Cirit!$F$8:$O$994,10,0)))</f>
        <v>0</v>
      </c>
      <c r="K37" s="246">
        <f>IF(ISERROR(VLOOKUP(B37,Üçadım!$F$8:$N$995,9,0)),"",(VLOOKUP(B37,Üçadım!$F$8:$N$995,9,0)))</f>
        <v>0</v>
      </c>
      <c r="L37" s="240">
        <f>IF(ISERROR(VLOOKUP(B37,Üçadım!$F$8:$O$995,10,0)),"",(VLOOKUP(B37,Üçadım!$F$8:$O$995,10,0)))</f>
        <v>0</v>
      </c>
      <c r="M37" s="245">
        <f>IF(ISERROR(VLOOKUP(B37,Gülle!$F$8:$N$995,9,0)),"",(VLOOKUP(B37,Gülle!$F$8:$N$995,9,0)))</f>
        <v>0</v>
      </c>
      <c r="N37" s="242">
        <f>IF(ISERROR(VLOOKUP(B37,Gülle!$F$8:$O$995,10,0)),"",(VLOOKUP(B37,Gülle!$F$8:$O$995,10,0)))</f>
        <v>0</v>
      </c>
      <c r="O37" s="269">
        <f t="shared" si="0"/>
        <v>5</v>
      </c>
      <c r="P37" s="239">
        <f>IF(ISERROR(VLOOKUP(B37,'200m.'!$E$8:$F$1000,2,0)),"",(VLOOKUP(B37,'200m.'!$E$8:$H$1000,2,0)))</f>
        <v>2587</v>
      </c>
      <c r="Q37" s="240">
        <f>IF(ISERROR(VLOOKUP(B37,'200m.'!$E$8:$G$1000,3,0)),"",(VLOOKUP(B37,'200m.'!$E$8:$G$1000,3,0)))</f>
        <v>0</v>
      </c>
      <c r="R37" s="241">
        <f>IF(ISERROR(VLOOKUP(B37,'400m.Eng.'!$E$8:$F$1000,2,0)),"",(VLOOKUP(B37,'400m.Eng.'!$E$8:$H$1000,2,0)))</f>
        <v>0</v>
      </c>
      <c r="S37" s="242">
        <f>IF(ISERROR(VLOOKUP(B37,'400m.Eng.'!$E$8:$G$1000,3,0)),"",(VLOOKUP(B37,'400m.Eng.'!$E$8:$G$1000,3,0)))</f>
        <v>0</v>
      </c>
      <c r="T37" s="265">
        <f>IF(ISERROR(VLOOKUP(B37,'800m.'!$E$8:$F$1001,2,0)),"",(VLOOKUP(B37,'800m.'!$E$8:$H$1001,2,0)))</f>
        <v>20616</v>
      </c>
      <c r="U37" s="244">
        <f>IF(ISERROR(VLOOKUP(B37,'800m.'!$E$8:$G$1001,3,0)),"",(VLOOKUP(B37,'800m.'!$E$8:$G$1001,3,0)))</f>
        <v>16</v>
      </c>
      <c r="V37" s="264">
        <f>IF(ISERROR(VLOOKUP(B37,'3000m.Eng.'!$E$8:$F$1000,2,0)),"",(VLOOKUP(B37,'3000m.Eng.'!$E$8:$H$1000,2,0)))</f>
        <v>100980</v>
      </c>
      <c r="W37" s="242">
        <f>IF(ISERROR(VLOOKUP(B37,'3000m.Eng.'!$E$8:$G$1000,3,0)),"",(VLOOKUP(B37,'3000m.Eng.'!$E$8:$G$1000,3,0)))</f>
        <v>17</v>
      </c>
      <c r="X37" s="246">
        <f>IF(ISERROR(VLOOKUP(B37,Yüksek!$F$8:$BO$951,62,0)),"",(VLOOKUP(B37,Yüksek!$F$8:$BO$951,62,0)))</f>
        <v>0</v>
      </c>
      <c r="Y37" s="240">
        <f>IF(ISERROR(VLOOKUP(B37,Yüksek!$F$8:$BP$951,63,0)),"",(VLOOKUP(B37,Yüksek!$F$8:$BP$951,63,0)))</f>
        <v>0</v>
      </c>
      <c r="Z37" s="245">
        <f>IF(ISERROR(VLOOKUP(B37,Uzun!$F$8:$N$997,9,0)),"",(VLOOKUP(B37,Uzun!$F$8:$N$997,9,0)))</f>
        <v>0</v>
      </c>
      <c r="AA37" s="242">
        <f>IF(ISERROR(VLOOKUP(B37,Uzun!$F$8:$O$997,10,0)),"",(VLOOKUP(B37,Uzun!$F$8:$O$997,10,0)))</f>
        <v>0</v>
      </c>
      <c r="AB37" s="243">
        <f>IF(ISERROR(VLOOKUP(B37,Disk!$F$8:$N$998,9,0)),"",(VLOOKUP(B37,Disk!$F$8:$N$998,9,0)))</f>
        <v>0</v>
      </c>
      <c r="AC37" s="244">
        <f>IF(ISERROR(VLOOKUP(B37,Disk!$F$8:$O$998,10,0)),"",(VLOOKUP(B37,Disk!$F$8:$O$998,10,0)))</f>
        <v>0</v>
      </c>
      <c r="AD37" s="241">
        <f>IF(ISERROR(VLOOKUP(B37,'4x100m.'!$E$8:$F$992,2,0)),"",(VLOOKUP(B37,'4x100m.'!$E$8:$H$992,2,0)))</f>
        <v>0</v>
      </c>
      <c r="AE37" s="242">
        <f>IF(ISERROR(VLOOKUP(B37,'4x100m.'!$E$8:$G$992,3,0)),"",(VLOOKUP(B37,'4x100m.'!$E$8:$G$992,3,0)))</f>
        <v>0</v>
      </c>
      <c r="AF37" s="269">
        <f t="shared" si="1"/>
        <v>33</v>
      </c>
      <c r="AG37" s="239">
        <f>IF(ISERROR(VLOOKUP(B37,'110m.Eng.'!$E$8:$F$992,2,0)),"",(VLOOKUP(B37,'110m.Eng.'!$E$8:$H$992,2,0)))</f>
        <v>0</v>
      </c>
      <c r="AH37" s="240">
        <f>IF(ISERROR(VLOOKUP(B37,'110m.Eng.'!$E$8:$G$992,3,0)),"",(VLOOKUP(B37,'110m.Eng.'!$E$8:$G$992,3,0)))</f>
        <v>0</v>
      </c>
      <c r="AI37" s="241">
        <f>IF(ISERROR(VLOOKUP(B37,'1500m.'!$E$8:$F$1001,2,0)),"",(VLOOKUP(B37,'1500m.'!$E$8:$H$1001,2,0)))</f>
        <v>41610</v>
      </c>
      <c r="AJ37" s="242">
        <f>IF(ISERROR(VLOOKUP(B37,'1500m.'!$E$8:$G$1001,3,0)),"",(VLOOKUP(B37,'1500m.'!$E$8:$G$1001,3,0)))</f>
        <v>15</v>
      </c>
      <c r="AK37" s="243">
        <f>IF(ISERROR(VLOOKUP(B37,Çekiç!$F$8:$N$996,9,0)),"",(VLOOKUP(B37,Çekiç!$F$8:$N$996,9,0)))</f>
        <v>0</v>
      </c>
      <c r="AL37" s="244">
        <f>IF(ISERROR(VLOOKUP(B37,Çekiç!$F$8:$O$996,10,0)),"",(VLOOKUP(B37,Çekiç!$F$8:$O$996,10,0)))</f>
        <v>0</v>
      </c>
      <c r="AM37" s="245">
        <f>IF(ISERROR(VLOOKUP(B37,Sırık!$F$8:$BR$940,65,0)),"",(VLOOKUP(B37,Sırık!$F$8:$BR$940,65,0)))</f>
        <v>0</v>
      </c>
      <c r="AN37" s="242">
        <f>IF(ISERROR(VLOOKUP(B37,Sırık!$F$8:$BS$940,66,0)),"",(VLOOKUP(B37,Sırık!$F$8:$BS$940,66,0)))</f>
        <v>0</v>
      </c>
      <c r="AO37" s="265">
        <f>IF(ISERROR(VLOOKUP(B37,'4x400m.'!$E$8:$F$1000,2,0)),"",(VLOOKUP(B37,'4x400m.'!$E$8:$H$1000,2,0)))</f>
        <v>0</v>
      </c>
      <c r="AP37" s="240">
        <f>IF(ISERROR(VLOOKUP(B37,'4x400m.'!$E$8:$G$1000,3,0)),"",(VLOOKUP(B37,'4x400m.'!$E$8:$G$1000,3,0)))</f>
        <v>0</v>
      </c>
      <c r="AQ37" s="269">
        <f t="shared" si="2"/>
        <v>15</v>
      </c>
      <c r="AR37" s="247">
        <f t="shared" si="3"/>
        <v>53</v>
      </c>
    </row>
    <row r="38" spans="1:44" ht="36" customHeight="1">
      <c r="A38" s="237">
        <v>32</v>
      </c>
      <c r="B38" s="316" t="s">
        <v>2066</v>
      </c>
      <c r="C38" s="239">
        <f>IF(ISERROR(VLOOKUP(B38,'100m.'!$E$8:$F$1005,2,0)),"",(VLOOKUP(B38,'100m.'!$E$8:$H$1005,2,0)))</f>
        <v>1484</v>
      </c>
      <c r="D38" s="337">
        <f>IF(ISERROR(VLOOKUP(B38,'100m.'!$E$8:$G$1005,3,0)),"",(VLOOKUP(B38,'100m.'!$E$8:$G$1005,3,0)))</f>
        <v>0</v>
      </c>
      <c r="E38" s="241">
        <f>IF(ISERROR(VLOOKUP(B38,'400m.'!$E$8:$F$991,2,0)),"",(VLOOKUP(B38,'400m.'!$E$8:$H$991,2,0)))</f>
        <v>0</v>
      </c>
      <c r="F38" s="242">
        <f>IF(ISERROR(VLOOKUP(B38,'400m.'!$E$8:$G$991,3,0)),"",(VLOOKUP(B38,'400m.'!$E$8:$G$991,3,0)))</f>
        <v>0</v>
      </c>
      <c r="G38" s="263">
        <f>IF(ISERROR(VLOOKUP(B38,'5000m.'!$E$8:$F$1001,2,0)),"",(VLOOKUP(B38,'5000m.'!$E$8:$H$1001,2,0)))</f>
        <v>142080</v>
      </c>
      <c r="H38" s="244">
        <f>IF(ISERROR(VLOOKUP(B38,'5000m.'!$E$8:$G$1001,3,0)),"",(VLOOKUP(B38,'5000m.'!$E$8:$G$1001,3,0)))</f>
        <v>26</v>
      </c>
      <c r="I38" s="245">
        <f>IF(ISERROR(VLOOKUP(B38,Cirit!$F$8:$N$994,9,0)),"",(VLOOKUP(B38,Cirit!$F$8:$N$994,9,0)))</f>
        <v>0</v>
      </c>
      <c r="J38" s="242">
        <f>IF(ISERROR(VLOOKUP(B38,Cirit!$F$8:$O$994,10,0)),"",(VLOOKUP(B38,Cirit!$F$8:$O$994,10,0)))</f>
        <v>0</v>
      </c>
      <c r="K38" s="246">
        <f>IF(ISERROR(VLOOKUP(B38,Üçadım!$F$8:$N$995,9,0)),"",(VLOOKUP(B38,Üçadım!$F$8:$N$995,9,0)))</f>
        <v>0</v>
      </c>
      <c r="L38" s="240">
        <f>IF(ISERROR(VLOOKUP(B38,Üçadım!$F$8:$O$995,10,0)),"",(VLOOKUP(B38,Üçadım!$F$8:$O$995,10,0)))</f>
        <v>0</v>
      </c>
      <c r="M38" s="245">
        <f>IF(ISERROR(VLOOKUP(B38,Gülle!$F$8:$N$995,9,0)),"",(VLOOKUP(B38,Gülle!$F$8:$N$995,9,0)))</f>
        <v>0</v>
      </c>
      <c r="N38" s="242">
        <f>IF(ISERROR(VLOOKUP(B38,Gülle!$F$8:$O$995,10,0)),"",(VLOOKUP(B38,Gülle!$F$8:$O$995,10,0)))</f>
        <v>0</v>
      </c>
      <c r="O38" s="269">
        <f t="shared" si="0"/>
        <v>26</v>
      </c>
      <c r="P38" s="239">
        <f>IF(ISERROR(VLOOKUP(B38,'200m.'!$E$8:$F$1000,2,0)),"",(VLOOKUP(B38,'200m.'!$E$8:$H$1000,2,0)))</f>
        <v>0</v>
      </c>
      <c r="Q38" s="240">
        <f>IF(ISERROR(VLOOKUP(B38,'200m.'!$E$8:$G$1000,3,0)),"",(VLOOKUP(B38,'200m.'!$E$8:$G$1000,3,0)))</f>
        <v>0</v>
      </c>
      <c r="R38" s="241">
        <f>IF(ISERROR(VLOOKUP(B38,'400m.Eng.'!$E$8:$F$1000,2,0)),"",(VLOOKUP(B38,'400m.Eng.'!$E$8:$H$1000,2,0)))</f>
        <v>0</v>
      </c>
      <c r="S38" s="242">
        <f>IF(ISERROR(VLOOKUP(B38,'400m.Eng.'!$E$8:$G$1000,3,0)),"",(VLOOKUP(B38,'400m.Eng.'!$E$8:$G$1000,3,0)))</f>
        <v>0</v>
      </c>
      <c r="T38" s="265">
        <f>IF(ISERROR(VLOOKUP(B38,'800m.'!$E$8:$F$1001,2,0)),"",(VLOOKUP(B38,'800m.'!$E$8:$H$1001,2,0)))</f>
        <v>21813</v>
      </c>
      <c r="U38" s="244">
        <f>IF(ISERROR(VLOOKUP(B38,'800m.'!$E$8:$G$1001,3,0)),"",(VLOOKUP(B38,'800m.'!$E$8:$G$1001,3,0)))</f>
        <v>0</v>
      </c>
      <c r="V38" s="264">
        <f>IF(ISERROR(VLOOKUP(B38,'3000m.Eng.'!$E$8:$F$1000,2,0)),"",(VLOOKUP(B38,'3000m.Eng.'!$E$8:$H$1000,2,0)))</f>
        <v>0</v>
      </c>
      <c r="W38" s="242">
        <f>IF(ISERROR(VLOOKUP(B38,'3000m.Eng.'!$E$8:$G$1000,3,0)),"",(VLOOKUP(B38,'3000m.Eng.'!$E$8:$G$1000,3,0)))</f>
        <v>0</v>
      </c>
      <c r="X38" s="246">
        <f>IF(ISERROR(VLOOKUP(B38,Yüksek!$F$8:$BO$951,62,0)),"",(VLOOKUP(B38,Yüksek!$F$8:$BO$951,62,0)))</f>
        <v>0</v>
      </c>
      <c r="Y38" s="240">
        <f>IF(ISERROR(VLOOKUP(B38,Yüksek!$F$8:$BP$951,63,0)),"",(VLOOKUP(B38,Yüksek!$F$8:$BP$951,63,0)))</f>
        <v>0</v>
      </c>
      <c r="Z38" s="245">
        <f>IF(ISERROR(VLOOKUP(B38,Uzun!$F$8:$N$997,9,0)),"",(VLOOKUP(B38,Uzun!$F$8:$N$997,9,0)))</f>
        <v>0</v>
      </c>
      <c r="AA38" s="242">
        <f>IF(ISERROR(VLOOKUP(B38,Uzun!$F$8:$O$997,10,0)),"",(VLOOKUP(B38,Uzun!$F$8:$O$997,10,0)))</f>
        <v>0</v>
      </c>
      <c r="AB38" s="243">
        <f>IF(ISERROR(VLOOKUP(B38,Disk!$F$8:$N$998,9,0)),"",(VLOOKUP(B38,Disk!$F$8:$N$998,9,0)))</f>
        <v>0</v>
      </c>
      <c r="AC38" s="244">
        <f>IF(ISERROR(VLOOKUP(B38,Disk!$F$8:$O$998,10,0)),"",(VLOOKUP(B38,Disk!$F$8:$O$998,10,0)))</f>
        <v>0</v>
      </c>
      <c r="AD38" s="241">
        <f>IF(ISERROR(VLOOKUP(B38,'4x100m.'!$E$8:$F$992,2,0)),"",(VLOOKUP(B38,'4x100m.'!$E$8:$H$992,2,0)))</f>
        <v>0</v>
      </c>
      <c r="AE38" s="242">
        <f>IF(ISERROR(VLOOKUP(B38,'4x100m.'!$E$8:$G$992,3,0)),"",(VLOOKUP(B38,'4x100m.'!$E$8:$G$992,3,0)))</f>
        <v>0</v>
      </c>
      <c r="AF38" s="269">
        <f t="shared" si="1"/>
        <v>0</v>
      </c>
      <c r="AG38" s="239">
        <f>IF(ISERROR(VLOOKUP(B38,'110m.Eng.'!$E$8:$F$992,2,0)),"",(VLOOKUP(B38,'110m.Eng.'!$E$8:$H$992,2,0)))</f>
        <v>0</v>
      </c>
      <c r="AH38" s="240">
        <f>IF(ISERROR(VLOOKUP(B38,'110m.Eng.'!$E$8:$G$992,3,0)),"",(VLOOKUP(B38,'110m.Eng.'!$E$8:$G$992,3,0)))</f>
        <v>0</v>
      </c>
      <c r="AI38" s="241">
        <f>IF(ISERROR(VLOOKUP(B38,'1500m.'!$E$8:$F$1001,2,0)),"",(VLOOKUP(B38,'1500m.'!$E$8:$H$1001,2,0)))</f>
        <v>35171</v>
      </c>
      <c r="AJ38" s="242">
        <f>IF(ISERROR(VLOOKUP(B38,'1500m.'!$E$8:$G$1001,3,0)),"",(VLOOKUP(B38,'1500m.'!$E$8:$G$1001,3,0)))</f>
        <v>26</v>
      </c>
      <c r="AK38" s="243">
        <f>IF(ISERROR(VLOOKUP(B38,Çekiç!$F$8:$N$996,9,0)),"",(VLOOKUP(B38,Çekiç!$F$8:$N$996,9,0)))</f>
        <v>0</v>
      </c>
      <c r="AL38" s="244">
        <f>IF(ISERROR(VLOOKUP(B38,Çekiç!$F$8:$O$996,10,0)),"",(VLOOKUP(B38,Çekiç!$F$8:$O$996,10,0)))</f>
        <v>0</v>
      </c>
      <c r="AM38" s="245">
        <f>IF(ISERROR(VLOOKUP(B38,Sırık!$F$8:$BR$940,65,0)),"",(VLOOKUP(B38,Sırık!$F$8:$BR$940,65,0)))</f>
        <v>0</v>
      </c>
      <c r="AN38" s="242">
        <f>IF(ISERROR(VLOOKUP(B38,Sırık!$F$8:$BS$940,66,0)),"",(VLOOKUP(B38,Sırık!$F$8:$BS$940,66,0)))</f>
        <v>0</v>
      </c>
      <c r="AO38" s="265">
        <f>IF(ISERROR(VLOOKUP(B38,'4x400m.'!$E$8:$F$1000,2,0)),"",(VLOOKUP(B38,'4x400m.'!$E$8:$H$1000,2,0)))</f>
        <v>0</v>
      </c>
      <c r="AP38" s="240">
        <f>IF(ISERROR(VLOOKUP(B38,'4x400m.'!$E$8:$G$1000,3,0)),"",(VLOOKUP(B38,'4x400m.'!$E$8:$G$1000,3,0)))</f>
        <v>0</v>
      </c>
      <c r="AQ38" s="269">
        <f t="shared" si="2"/>
        <v>26</v>
      </c>
      <c r="AR38" s="247">
        <f t="shared" si="3"/>
        <v>52</v>
      </c>
    </row>
    <row r="39" spans="1:44" ht="36" customHeight="1">
      <c r="A39" s="237">
        <v>33</v>
      </c>
      <c r="B39" s="316" t="s">
        <v>1955</v>
      </c>
      <c r="C39" s="239" t="str">
        <f>IF(ISERROR(VLOOKUP(B39,'100m.'!$E$8:$F$1005,2,0)),"",(VLOOKUP(B39,'100m.'!$E$8:$H$1005,2,0)))</f>
        <v>DNS</v>
      </c>
      <c r="D39" s="337">
        <f>IF(ISERROR(VLOOKUP(B39,'100m.'!$E$8:$G$1005,3,0)),"",(VLOOKUP(B39,'100m.'!$E$8:$G$1005,3,0)))</f>
        <v>0</v>
      </c>
      <c r="E39" s="241">
        <f>IF(ISERROR(VLOOKUP(B39,'400m.'!$E$8:$F$991,2,0)),"",(VLOOKUP(B39,'400m.'!$E$8:$H$991,2,0)))</f>
        <v>5015</v>
      </c>
      <c r="F39" s="242">
        <f>IF(ISERROR(VLOOKUP(B39,'400m.'!$E$8:$G$991,3,0)),"",(VLOOKUP(B39,'400m.'!$E$8:$G$991,3,0)))</f>
        <v>20</v>
      </c>
      <c r="G39" s="263">
        <f>IF(ISERROR(VLOOKUP(B39,'5000m.'!$E$8:$F$1001,2,0)),"",(VLOOKUP(B39,'5000m.'!$E$8:$H$1001,2,0)))</f>
        <v>0</v>
      </c>
      <c r="H39" s="244">
        <f>IF(ISERROR(VLOOKUP(B39,'5000m.'!$E$8:$G$1001,3,0)),"",(VLOOKUP(B39,'5000m.'!$E$8:$G$1001,3,0)))</f>
        <v>0</v>
      </c>
      <c r="I39" s="245">
        <f>IF(ISERROR(VLOOKUP(B39,Cirit!$F$8:$N$994,9,0)),"",(VLOOKUP(B39,Cirit!$F$8:$N$994,9,0)))</f>
        <v>4768</v>
      </c>
      <c r="J39" s="242">
        <f>IF(ISERROR(VLOOKUP(B39,Cirit!$F$8:$O$994,10,0)),"",(VLOOKUP(B39,Cirit!$F$8:$O$994,10,0)))</f>
        <v>22</v>
      </c>
      <c r="K39" s="246">
        <f>IF(ISERROR(VLOOKUP(B39,Üçadım!$F$8:$N$995,9,0)),"",(VLOOKUP(B39,Üçadım!$F$8:$N$995,9,0)))</f>
        <v>1057</v>
      </c>
      <c r="L39" s="240">
        <f>IF(ISERROR(VLOOKUP(B39,Üçadım!$F$8:$O$995,10,0)),"",(VLOOKUP(B39,Üçadım!$F$8:$O$995,10,0)))</f>
        <v>3</v>
      </c>
      <c r="M39" s="245">
        <f>IF(ISERROR(VLOOKUP(B39,Gülle!$F$8:$N$995,9,0)),"",(VLOOKUP(B39,Gülle!$F$8:$N$995,9,0)))</f>
        <v>0</v>
      </c>
      <c r="N39" s="242">
        <f>IF(ISERROR(VLOOKUP(B39,Gülle!$F$8:$O$995,10,0)),"",(VLOOKUP(B39,Gülle!$F$8:$O$995,10,0)))</f>
        <v>0</v>
      </c>
      <c r="O39" s="269">
        <f t="shared" si="0"/>
        <v>45</v>
      </c>
      <c r="P39" s="239" t="str">
        <f>IF(ISERROR(VLOOKUP(B39,'200m.'!$E$8:$F$1000,2,0)),"",(VLOOKUP(B39,'200m.'!$E$8:$H$1000,2,0)))</f>
        <v>DNS</v>
      </c>
      <c r="Q39" s="240">
        <f>IF(ISERROR(VLOOKUP(B39,'200m.'!$E$8:$G$1000,3,0)),"",(VLOOKUP(B39,'200m.'!$E$8:$G$1000,3,0)))</f>
        <v>0</v>
      </c>
      <c r="R39" s="241">
        <f>IF(ISERROR(VLOOKUP(B39,'400m.Eng.'!$E$8:$F$1000,2,0)),"",(VLOOKUP(B39,'400m.Eng.'!$E$8:$H$1000,2,0)))</f>
        <v>0</v>
      </c>
      <c r="S39" s="242">
        <f>IF(ISERROR(VLOOKUP(B39,'400m.Eng.'!$E$8:$G$1000,3,0)),"",(VLOOKUP(B39,'400m.Eng.'!$E$8:$G$1000,3,0)))</f>
        <v>0</v>
      </c>
      <c r="T39" s="265" t="str">
        <f>IF(ISERROR(VLOOKUP(B39,'800m.'!$E$8:$F$1001,2,0)),"",(VLOOKUP(B39,'800m.'!$E$8:$H$1001,2,0)))</f>
        <v>DNS</v>
      </c>
      <c r="U39" s="244">
        <f>IF(ISERROR(VLOOKUP(B39,'800m.'!$E$8:$G$1001,3,0)),"",(VLOOKUP(B39,'800m.'!$E$8:$G$1001,3,0)))</f>
        <v>0</v>
      </c>
      <c r="V39" s="264">
        <f>IF(ISERROR(VLOOKUP(B39,'3000m.Eng.'!$E$8:$F$1000,2,0)),"",(VLOOKUP(B39,'3000m.Eng.'!$E$8:$H$1000,2,0)))</f>
        <v>0</v>
      </c>
      <c r="W39" s="242">
        <f>IF(ISERROR(VLOOKUP(B39,'3000m.Eng.'!$E$8:$G$1000,3,0)),"",(VLOOKUP(B39,'3000m.Eng.'!$E$8:$G$1000,3,0)))</f>
        <v>0</v>
      </c>
      <c r="X39" s="246">
        <f>IF(ISERROR(VLOOKUP(B39,Yüksek!$F$8:$BO$951,62,0)),"",(VLOOKUP(B39,Yüksek!$F$8:$BO$951,62,0)))</f>
        <v>0</v>
      </c>
      <c r="Y39" s="240">
        <f>IF(ISERROR(VLOOKUP(B39,Yüksek!$F$8:$BP$951,63,0)),"",(VLOOKUP(B39,Yüksek!$F$8:$BP$951,63,0)))</f>
        <v>0</v>
      </c>
      <c r="Z39" s="245" t="str">
        <f>IF(ISERROR(VLOOKUP(B39,Uzun!$F$8:$N$997,9,0)),"",(VLOOKUP(B39,Uzun!$F$8:$N$997,9,0)))</f>
        <v>NM</v>
      </c>
      <c r="AA39" s="242">
        <f>IF(ISERROR(VLOOKUP(B39,Uzun!$F$8:$O$997,10,0)),"",(VLOOKUP(B39,Uzun!$F$8:$O$997,10,0)))</f>
        <v>0</v>
      </c>
      <c r="AB39" s="243">
        <f>IF(ISERROR(VLOOKUP(B39,Disk!$F$8:$N$998,9,0)),"",(VLOOKUP(B39,Disk!$F$8:$N$998,9,0)))</f>
        <v>0</v>
      </c>
      <c r="AC39" s="244">
        <f>IF(ISERROR(VLOOKUP(B39,Disk!$F$8:$O$998,10,0)),"",(VLOOKUP(B39,Disk!$F$8:$O$998,10,0)))</f>
        <v>0</v>
      </c>
      <c r="AD39" s="241">
        <f>IF(ISERROR(VLOOKUP(B39,'4x100m.'!$E$8:$F$992,2,0)),"",(VLOOKUP(B39,'4x100m.'!$E$8:$H$992,2,0)))</f>
        <v>0</v>
      </c>
      <c r="AE39" s="242">
        <f>IF(ISERROR(VLOOKUP(B39,'4x100m.'!$E$8:$G$992,3,0)),"",(VLOOKUP(B39,'4x100m.'!$E$8:$G$992,3,0)))</f>
        <v>0</v>
      </c>
      <c r="AF39" s="269">
        <f t="shared" si="1"/>
        <v>0</v>
      </c>
      <c r="AG39" s="239" t="str">
        <f>IF(ISERROR(VLOOKUP(B39,'110m.Eng.'!$E$8:$F$992,2,0)),"",(VLOOKUP(B39,'110m.Eng.'!$E$8:$H$992,2,0)))</f>
        <v>DNS</v>
      </c>
      <c r="AH39" s="240">
        <f>IF(ISERROR(VLOOKUP(B39,'110m.Eng.'!$E$8:$G$992,3,0)),"",(VLOOKUP(B39,'110m.Eng.'!$E$8:$G$992,3,0)))</f>
        <v>0</v>
      </c>
      <c r="AI39" s="241">
        <f>IF(ISERROR(VLOOKUP(B39,'1500m.'!$E$8:$F$1001,2,0)),"",(VLOOKUP(B39,'1500m.'!$E$8:$H$1001,2,0)))</f>
        <v>0</v>
      </c>
      <c r="AJ39" s="242">
        <f>IF(ISERROR(VLOOKUP(B39,'1500m.'!$E$8:$G$1001,3,0)),"",(VLOOKUP(B39,'1500m.'!$E$8:$G$1001,3,0)))</f>
        <v>0</v>
      </c>
      <c r="AK39" s="243">
        <f>IF(ISERROR(VLOOKUP(B39,Çekiç!$F$8:$N$996,9,0)),"",(VLOOKUP(B39,Çekiç!$F$8:$N$996,9,0)))</f>
        <v>0</v>
      </c>
      <c r="AL39" s="244">
        <f>IF(ISERROR(VLOOKUP(B39,Çekiç!$F$8:$O$996,10,0)),"",(VLOOKUP(B39,Çekiç!$F$8:$O$996,10,0)))</f>
        <v>0</v>
      </c>
      <c r="AM39" s="245" t="str">
        <f>IF(ISERROR(VLOOKUP(B39,Sırık!$F$8:$BR$940,65,0)),"",(VLOOKUP(B39,Sırık!$F$8:$BR$940,65,0)))</f>
        <v>NM</v>
      </c>
      <c r="AN39" s="242">
        <f>IF(ISERROR(VLOOKUP(B39,Sırık!$F$8:$BS$940,66,0)),"",(VLOOKUP(B39,Sırık!$F$8:$BS$940,66,0)))</f>
        <v>0</v>
      </c>
      <c r="AO39" s="265">
        <f>IF(ISERROR(VLOOKUP(B39,'4x400m.'!$E$8:$F$1000,2,0)),"",(VLOOKUP(B39,'4x400m.'!$E$8:$H$1000,2,0)))</f>
        <v>0</v>
      </c>
      <c r="AP39" s="240">
        <f>IF(ISERROR(VLOOKUP(B39,'4x400m.'!$E$8:$G$1000,3,0)),"",(VLOOKUP(B39,'4x400m.'!$E$8:$G$1000,3,0)))</f>
        <v>0</v>
      </c>
      <c r="AQ39" s="269">
        <f t="shared" si="2"/>
        <v>0</v>
      </c>
      <c r="AR39" s="247">
        <f t="shared" si="3"/>
        <v>45</v>
      </c>
    </row>
    <row r="40" spans="1:44" ht="36" customHeight="1">
      <c r="A40" s="237">
        <v>34</v>
      </c>
      <c r="B40" s="316" t="s">
        <v>1940</v>
      </c>
      <c r="C40" s="239">
        <f>IF(ISERROR(VLOOKUP(B40,'100m.'!$E$8:$F$1005,2,0)),"",(VLOOKUP(B40,'100m.'!$E$8:$H$1005,2,0)))</f>
        <v>1151</v>
      </c>
      <c r="D40" s="337">
        <f>IF(ISERROR(VLOOKUP(B40,'100m.'!$E$8:$G$1005,3,0)),"",(VLOOKUP(B40,'100m.'!$E$8:$G$1005,3,0)))</f>
        <v>18</v>
      </c>
      <c r="E40" s="241">
        <f>IF(ISERROR(VLOOKUP(B40,'400m.'!$E$8:$F$991,2,0)),"",(VLOOKUP(B40,'400m.'!$E$8:$H$991,2,0)))</f>
        <v>0</v>
      </c>
      <c r="F40" s="242">
        <f>IF(ISERROR(VLOOKUP(B40,'400m.'!$E$8:$G$991,3,0)),"",(VLOOKUP(B40,'400m.'!$E$8:$G$991,3,0)))</f>
        <v>0</v>
      </c>
      <c r="G40" s="263">
        <f>IF(ISERROR(VLOOKUP(B40,'5000m.'!$E$8:$F$1001,2,0)),"",(VLOOKUP(B40,'5000m.'!$E$8:$H$1001,2,0)))</f>
        <v>0</v>
      </c>
      <c r="H40" s="244">
        <f>IF(ISERROR(VLOOKUP(B40,'5000m.'!$E$8:$G$1001,3,0)),"",(VLOOKUP(B40,'5000m.'!$E$8:$G$1001,3,0)))</f>
        <v>0</v>
      </c>
      <c r="I40" s="245">
        <f>IF(ISERROR(VLOOKUP(B40,Cirit!$F$8:$N$994,9,0)),"",(VLOOKUP(B40,Cirit!$F$8:$N$994,9,0)))</f>
        <v>0</v>
      </c>
      <c r="J40" s="242">
        <f>IF(ISERROR(VLOOKUP(B40,Cirit!$F$8:$O$994,10,0)),"",(VLOOKUP(B40,Cirit!$F$8:$O$994,10,0)))</f>
        <v>0</v>
      </c>
      <c r="K40" s="246">
        <f>IF(ISERROR(VLOOKUP(B40,Üçadım!$F$8:$N$995,9,0)),"",(VLOOKUP(B40,Üçadım!$F$8:$N$995,9,0)))</f>
        <v>0</v>
      </c>
      <c r="L40" s="240">
        <f>IF(ISERROR(VLOOKUP(B40,Üçadım!$F$8:$O$995,10,0)),"",(VLOOKUP(B40,Üçadım!$F$8:$O$995,10,0)))</f>
        <v>0</v>
      </c>
      <c r="M40" s="245">
        <f>IF(ISERROR(VLOOKUP(B40,Gülle!$F$8:$N$995,9,0)),"",(VLOOKUP(B40,Gülle!$F$8:$N$995,9,0)))</f>
        <v>0</v>
      </c>
      <c r="N40" s="242">
        <f>IF(ISERROR(VLOOKUP(B40,Gülle!$F$8:$O$995,10,0)),"",(VLOOKUP(B40,Gülle!$F$8:$O$995,10,0)))</f>
        <v>0</v>
      </c>
      <c r="O40" s="269">
        <f t="shared" si="0"/>
        <v>18</v>
      </c>
      <c r="P40" s="239">
        <f>IF(ISERROR(VLOOKUP(B40,'200m.'!$E$8:$F$1000,2,0)),"",(VLOOKUP(B40,'200m.'!$E$8:$H$1000,2,0)))</f>
        <v>2366</v>
      </c>
      <c r="Q40" s="240">
        <f>IF(ISERROR(VLOOKUP(B40,'200m.'!$E$8:$G$1000,3,0)),"",(VLOOKUP(B40,'200m.'!$E$8:$G$1000,3,0)))</f>
        <v>19</v>
      </c>
      <c r="R40" s="241">
        <f>IF(ISERROR(VLOOKUP(B40,'400m.Eng.'!$E$8:$F$1000,2,0)),"",(VLOOKUP(B40,'400m.Eng.'!$E$8:$H$1000,2,0)))</f>
        <v>0</v>
      </c>
      <c r="S40" s="242">
        <f>IF(ISERROR(VLOOKUP(B40,'400m.Eng.'!$E$8:$G$1000,3,0)),"",(VLOOKUP(B40,'400m.Eng.'!$E$8:$G$1000,3,0)))</f>
        <v>0</v>
      </c>
      <c r="T40" s="265">
        <f>IF(ISERROR(VLOOKUP(B40,'800m.'!$E$8:$F$1001,2,0)),"",(VLOOKUP(B40,'800m.'!$E$8:$H$1001,2,0)))</f>
        <v>0</v>
      </c>
      <c r="U40" s="244">
        <f>IF(ISERROR(VLOOKUP(B40,'800m.'!$E$8:$G$1001,3,0)),"",(VLOOKUP(B40,'800m.'!$E$8:$G$1001,3,0)))</f>
        <v>0</v>
      </c>
      <c r="V40" s="264">
        <f>IF(ISERROR(VLOOKUP(B40,'3000m.Eng.'!$E$8:$F$1000,2,0)),"",(VLOOKUP(B40,'3000m.Eng.'!$E$8:$H$1000,2,0)))</f>
        <v>0</v>
      </c>
      <c r="W40" s="242">
        <f>IF(ISERROR(VLOOKUP(B40,'3000m.Eng.'!$E$8:$G$1000,3,0)),"",(VLOOKUP(B40,'3000m.Eng.'!$E$8:$G$1000,3,0)))</f>
        <v>0</v>
      </c>
      <c r="X40" s="246">
        <f>IF(ISERROR(VLOOKUP(B40,Yüksek!$F$8:$BO$951,62,0)),"",(VLOOKUP(B40,Yüksek!$F$8:$BO$951,62,0)))</f>
        <v>0</v>
      </c>
      <c r="Y40" s="240">
        <f>IF(ISERROR(VLOOKUP(B40,Yüksek!$F$8:$BP$951,63,0)),"",(VLOOKUP(B40,Yüksek!$F$8:$BP$951,63,0)))</f>
        <v>0</v>
      </c>
      <c r="Z40" s="245">
        <f>IF(ISERROR(VLOOKUP(B40,Uzun!$F$8:$N$997,9,0)),"",(VLOOKUP(B40,Uzun!$F$8:$N$997,9,0)))</f>
        <v>0</v>
      </c>
      <c r="AA40" s="242">
        <f>IF(ISERROR(VLOOKUP(B40,Uzun!$F$8:$O$997,10,0)),"",(VLOOKUP(B40,Uzun!$F$8:$O$997,10,0)))</f>
        <v>0</v>
      </c>
      <c r="AB40" s="243">
        <f>IF(ISERROR(VLOOKUP(B40,Disk!$F$8:$N$998,9,0)),"",(VLOOKUP(B40,Disk!$F$8:$N$998,9,0)))</f>
        <v>0</v>
      </c>
      <c r="AC40" s="244">
        <f>IF(ISERROR(VLOOKUP(B40,Disk!$F$8:$O$998,10,0)),"",(VLOOKUP(B40,Disk!$F$8:$O$998,10,0)))</f>
        <v>0</v>
      </c>
      <c r="AD40" s="241">
        <f>IF(ISERROR(VLOOKUP(B40,'4x100m.'!$E$8:$F$992,2,0)),"",(VLOOKUP(B40,'4x100m.'!$E$8:$H$992,2,0)))</f>
        <v>0</v>
      </c>
      <c r="AE40" s="242">
        <f>IF(ISERROR(VLOOKUP(B40,'4x100m.'!$E$8:$G$992,3,0)),"",(VLOOKUP(B40,'4x100m.'!$E$8:$G$992,3,0)))</f>
        <v>0</v>
      </c>
      <c r="AF40" s="269">
        <f t="shared" si="1"/>
        <v>19</v>
      </c>
      <c r="AG40" s="239">
        <f>IF(ISERROR(VLOOKUP(B40,'110m.Eng.'!$E$8:$F$992,2,0)),"",(VLOOKUP(B40,'110m.Eng.'!$E$8:$H$992,2,0)))</f>
        <v>0</v>
      </c>
      <c r="AH40" s="240">
        <f>IF(ISERROR(VLOOKUP(B40,'110m.Eng.'!$E$8:$G$992,3,0)),"",(VLOOKUP(B40,'110m.Eng.'!$E$8:$G$992,3,0)))</f>
        <v>0</v>
      </c>
      <c r="AI40" s="241">
        <f>IF(ISERROR(VLOOKUP(B40,'1500m.'!$E$8:$F$1001,2,0)),"",(VLOOKUP(B40,'1500m.'!$E$8:$H$1001,2,0)))</f>
        <v>0</v>
      </c>
      <c r="AJ40" s="242">
        <f>IF(ISERROR(VLOOKUP(B40,'1500m.'!$E$8:$G$1001,3,0)),"",(VLOOKUP(B40,'1500m.'!$E$8:$G$1001,3,0)))</f>
        <v>0</v>
      </c>
      <c r="AK40" s="243">
        <f>IF(ISERROR(VLOOKUP(B40,Çekiç!$F$8:$N$996,9,0)),"",(VLOOKUP(B40,Çekiç!$F$8:$N$996,9,0)))</f>
        <v>0</v>
      </c>
      <c r="AL40" s="244">
        <f>IF(ISERROR(VLOOKUP(B40,Çekiç!$F$8:$O$996,10,0)),"",(VLOOKUP(B40,Çekiç!$F$8:$O$996,10,0)))</f>
        <v>0</v>
      </c>
      <c r="AM40" s="245">
        <f>IF(ISERROR(VLOOKUP(B40,Sırık!$F$8:$BR$940,65,0)),"",(VLOOKUP(B40,Sırık!$F$8:$BR$940,65,0)))</f>
        <v>0</v>
      </c>
      <c r="AN40" s="242">
        <f>IF(ISERROR(VLOOKUP(B40,Sırık!$F$8:$BS$940,66,0)),"",(VLOOKUP(B40,Sırık!$F$8:$BS$940,66,0)))</f>
        <v>0</v>
      </c>
      <c r="AO40" s="265">
        <f>IF(ISERROR(VLOOKUP(B40,'4x400m.'!$E$8:$F$1000,2,0)),"",(VLOOKUP(B40,'4x400m.'!$E$8:$H$1000,2,0)))</f>
        <v>0</v>
      </c>
      <c r="AP40" s="240">
        <f>IF(ISERROR(VLOOKUP(B40,'4x400m.'!$E$8:$G$1000,3,0)),"",(VLOOKUP(B40,'4x400m.'!$E$8:$G$1000,3,0)))</f>
        <v>0</v>
      </c>
      <c r="AQ40" s="269">
        <f t="shared" si="2"/>
        <v>0</v>
      </c>
      <c r="AR40" s="247">
        <f t="shared" si="3"/>
        <v>37</v>
      </c>
    </row>
    <row r="41" spans="1:44" ht="36" customHeight="1">
      <c r="A41" s="237">
        <v>35</v>
      </c>
      <c r="B41" s="316" t="s">
        <v>2026</v>
      </c>
      <c r="C41" s="239">
        <f>IF(ISERROR(VLOOKUP(B41,'100m.'!$E$8:$F$1005,2,0)),"",(VLOOKUP(B41,'100m.'!$E$8:$H$1005,2,0)))</f>
        <v>0</v>
      </c>
      <c r="D41" s="337">
        <f>IF(ISERROR(VLOOKUP(B41,'100m.'!$E$8:$G$1005,3,0)),"",(VLOOKUP(B41,'100m.'!$E$8:$G$1005,3,0)))</f>
        <v>0</v>
      </c>
      <c r="E41" s="241">
        <f>IF(ISERROR(VLOOKUP(B41,'400m.'!$E$8:$F$991,2,0)),"",(VLOOKUP(B41,'400m.'!$E$8:$H$991,2,0)))</f>
        <v>0</v>
      </c>
      <c r="F41" s="242">
        <f>IF(ISERROR(VLOOKUP(B41,'400m.'!$E$8:$G$991,3,0)),"",(VLOOKUP(B41,'400m.'!$E$8:$G$991,3,0)))</f>
        <v>0</v>
      </c>
      <c r="G41" s="263">
        <f>IF(ISERROR(VLOOKUP(B41,'5000m.'!$E$8:$F$1001,2,0)),"",(VLOOKUP(B41,'5000m.'!$E$8:$H$1001,2,0)))</f>
        <v>0</v>
      </c>
      <c r="H41" s="244">
        <f>IF(ISERROR(VLOOKUP(B41,'5000m.'!$E$8:$G$1001,3,0)),"",(VLOOKUP(B41,'5000m.'!$E$8:$G$1001,3,0)))</f>
        <v>0</v>
      </c>
      <c r="I41" s="245">
        <f>IF(ISERROR(VLOOKUP(B41,Cirit!$F$8:$N$994,9,0)),"",(VLOOKUP(B41,Cirit!$F$8:$N$994,9,0)))</f>
        <v>0</v>
      </c>
      <c r="J41" s="242">
        <f>IF(ISERROR(VLOOKUP(B41,Cirit!$F$8:$O$994,10,0)),"",(VLOOKUP(B41,Cirit!$F$8:$O$994,10,0)))</f>
        <v>0</v>
      </c>
      <c r="K41" s="246">
        <f>IF(ISERROR(VLOOKUP(B41,Üçadım!$F$8:$N$995,9,0)),"",(VLOOKUP(B41,Üçadım!$F$8:$N$995,9,0)))</f>
        <v>0</v>
      </c>
      <c r="L41" s="240">
        <f>IF(ISERROR(VLOOKUP(B41,Üçadım!$F$8:$O$995,10,0)),"",(VLOOKUP(B41,Üçadım!$F$8:$O$995,10,0)))</f>
        <v>0</v>
      </c>
      <c r="M41" s="245">
        <f>IF(ISERROR(VLOOKUP(B41,Gülle!$F$8:$N$995,9,0)),"",(VLOOKUP(B41,Gülle!$F$8:$N$995,9,0)))</f>
        <v>0</v>
      </c>
      <c r="N41" s="242">
        <f>IF(ISERROR(VLOOKUP(B41,Gülle!$F$8:$O$995,10,0)),"",(VLOOKUP(B41,Gülle!$F$8:$O$995,10,0)))</f>
        <v>0</v>
      </c>
      <c r="O41" s="269">
        <f t="shared" si="0"/>
        <v>0</v>
      </c>
      <c r="P41" s="239">
        <f>IF(ISERROR(VLOOKUP(B41,'200m.'!$E$8:$F$1000,2,0)),"",(VLOOKUP(B41,'200m.'!$E$8:$H$1000,2,0)))</f>
        <v>0</v>
      </c>
      <c r="Q41" s="240">
        <f>IF(ISERROR(VLOOKUP(B41,'200m.'!$E$8:$G$1000,3,0)),"",(VLOOKUP(B41,'200m.'!$E$8:$G$1000,3,0)))</f>
        <v>0</v>
      </c>
      <c r="R41" s="241">
        <f>IF(ISERROR(VLOOKUP(B41,'400m.Eng.'!$E$8:$F$1000,2,0)),"",(VLOOKUP(B41,'400m.Eng.'!$E$8:$H$1000,2,0)))</f>
        <v>0</v>
      </c>
      <c r="S41" s="242">
        <f>IF(ISERROR(VLOOKUP(B41,'400m.Eng.'!$E$8:$G$1000,3,0)),"",(VLOOKUP(B41,'400m.Eng.'!$E$8:$G$1000,3,0)))</f>
        <v>0</v>
      </c>
      <c r="T41" s="265">
        <f>IF(ISERROR(VLOOKUP(B41,'800m.'!$E$8:$F$1001,2,0)),"",(VLOOKUP(B41,'800m.'!$E$8:$H$1001,2,0)))</f>
        <v>0</v>
      </c>
      <c r="U41" s="244">
        <f>IF(ISERROR(VLOOKUP(B41,'800m.'!$E$8:$G$1001,3,0)),"",(VLOOKUP(B41,'800m.'!$E$8:$G$1001,3,0)))</f>
        <v>0</v>
      </c>
      <c r="V41" s="264">
        <f>IF(ISERROR(VLOOKUP(B41,'3000m.Eng.'!$E$8:$F$1000,2,0)),"",(VLOOKUP(B41,'3000m.Eng.'!$E$8:$H$1000,2,0)))</f>
        <v>0</v>
      </c>
      <c r="W41" s="242">
        <f>IF(ISERROR(VLOOKUP(B41,'3000m.Eng.'!$E$8:$G$1000,3,0)),"",(VLOOKUP(B41,'3000m.Eng.'!$E$8:$G$1000,3,0)))</f>
        <v>0</v>
      </c>
      <c r="X41" s="246">
        <f>IF(ISERROR(VLOOKUP(B41,Yüksek!$F$8:$BO$951,62,0)),"",(VLOOKUP(B41,Yüksek!$F$8:$BO$951,62,0)))</f>
        <v>194</v>
      </c>
      <c r="Y41" s="240">
        <f>IF(ISERROR(VLOOKUP(B41,Yüksek!$F$8:$BP$951,63,0)),"",(VLOOKUP(B41,Yüksek!$F$8:$BP$951,63,0)))</f>
        <v>25</v>
      </c>
      <c r="Z41" s="245">
        <f>IF(ISERROR(VLOOKUP(B41,Uzun!$F$8:$N$997,9,0)),"",(VLOOKUP(B41,Uzun!$F$8:$N$997,9,0)))</f>
        <v>543</v>
      </c>
      <c r="AA41" s="242">
        <f>IF(ISERROR(VLOOKUP(B41,Uzun!$F$8:$O$997,10,0)),"",(VLOOKUP(B41,Uzun!$F$8:$O$997,10,0)))</f>
        <v>7</v>
      </c>
      <c r="AB41" s="243">
        <f>IF(ISERROR(VLOOKUP(B41,Disk!$F$8:$N$998,9,0)),"",(VLOOKUP(B41,Disk!$F$8:$N$998,9,0)))</f>
        <v>0</v>
      </c>
      <c r="AC41" s="244">
        <f>IF(ISERROR(VLOOKUP(B41,Disk!$F$8:$O$998,10,0)),"",(VLOOKUP(B41,Disk!$F$8:$O$998,10,0)))</f>
        <v>0</v>
      </c>
      <c r="AD41" s="241">
        <f>IF(ISERROR(VLOOKUP(B41,'4x100m.'!$E$8:$F$992,2,0)),"",(VLOOKUP(B41,'4x100m.'!$E$8:$H$992,2,0)))</f>
        <v>0</v>
      </c>
      <c r="AE41" s="242">
        <f>IF(ISERROR(VLOOKUP(B41,'4x100m.'!$E$8:$G$992,3,0)),"",(VLOOKUP(B41,'4x100m.'!$E$8:$G$992,3,0)))</f>
        <v>0</v>
      </c>
      <c r="AF41" s="269">
        <f t="shared" si="1"/>
        <v>32</v>
      </c>
      <c r="AG41" s="239">
        <f>IF(ISERROR(VLOOKUP(B41,'110m.Eng.'!$E$8:$F$992,2,0)),"",(VLOOKUP(B41,'110m.Eng.'!$E$8:$H$992,2,0)))</f>
        <v>0</v>
      </c>
      <c r="AH41" s="240">
        <f>IF(ISERROR(VLOOKUP(B41,'110m.Eng.'!$E$8:$G$992,3,0)),"",(VLOOKUP(B41,'110m.Eng.'!$E$8:$G$992,3,0)))</f>
        <v>0</v>
      </c>
      <c r="AI41" s="241">
        <f>IF(ISERROR(VLOOKUP(B41,'1500m.'!$E$8:$F$1001,2,0)),"",(VLOOKUP(B41,'1500m.'!$E$8:$H$1001,2,0)))</f>
        <v>0</v>
      </c>
      <c r="AJ41" s="242">
        <f>IF(ISERROR(VLOOKUP(B41,'1500m.'!$E$8:$G$1001,3,0)),"",(VLOOKUP(B41,'1500m.'!$E$8:$G$1001,3,0)))</f>
        <v>0</v>
      </c>
      <c r="AK41" s="243">
        <f>IF(ISERROR(VLOOKUP(B41,Çekiç!$F$8:$N$996,9,0)),"",(VLOOKUP(B41,Çekiç!$F$8:$N$996,9,0)))</f>
        <v>0</v>
      </c>
      <c r="AL41" s="244">
        <f>IF(ISERROR(VLOOKUP(B41,Çekiç!$F$8:$O$996,10,0)),"",(VLOOKUP(B41,Çekiç!$F$8:$O$996,10,0)))</f>
        <v>0</v>
      </c>
      <c r="AM41" s="245">
        <f>IF(ISERROR(VLOOKUP(B41,Sırık!$F$8:$BR$940,65,0)),"",(VLOOKUP(B41,Sırık!$F$8:$BR$940,65,0)))</f>
        <v>0</v>
      </c>
      <c r="AN41" s="242">
        <f>IF(ISERROR(VLOOKUP(B41,Sırık!$F$8:$BS$940,66,0)),"",(VLOOKUP(B41,Sırık!$F$8:$BS$940,66,0)))</f>
        <v>0</v>
      </c>
      <c r="AO41" s="265">
        <f>IF(ISERROR(VLOOKUP(B41,'4x400m.'!$E$8:$F$1000,2,0)),"",(VLOOKUP(B41,'4x400m.'!$E$8:$H$1000,2,0)))</f>
        <v>0</v>
      </c>
      <c r="AP41" s="240">
        <f>IF(ISERROR(VLOOKUP(B41,'4x400m.'!$E$8:$G$1000,3,0)),"",(VLOOKUP(B41,'4x400m.'!$E$8:$G$1000,3,0)))</f>
        <v>0</v>
      </c>
      <c r="AQ41" s="269">
        <f t="shared" si="2"/>
        <v>0</v>
      </c>
      <c r="AR41" s="247">
        <f t="shared" si="3"/>
        <v>32</v>
      </c>
    </row>
    <row r="42" spans="1:44" ht="36" customHeight="1">
      <c r="A42" s="237">
        <v>36</v>
      </c>
      <c r="B42" s="316" t="s">
        <v>1942</v>
      </c>
      <c r="C42" s="239">
        <f>IF(ISERROR(VLOOKUP(B42,'100m.'!$E$8:$F$1005,2,0)),"",(VLOOKUP(B42,'100m.'!$E$8:$H$1005,2,0)))</f>
        <v>1155</v>
      </c>
      <c r="D42" s="337">
        <f>IF(ISERROR(VLOOKUP(B42,'100m.'!$E$8:$G$1005,3,0)),"",(VLOOKUP(B42,'100m.'!$E$8:$G$1005,3,0)))</f>
        <v>12</v>
      </c>
      <c r="E42" s="241" t="str">
        <f>IF(ISERROR(VLOOKUP(B42,'400m.'!$E$8:$F$991,2,0)),"",(VLOOKUP(B42,'400m.'!$E$8:$H$991,2,0)))</f>
        <v>DQ(162-6)</v>
      </c>
      <c r="F42" s="242">
        <f>IF(ISERROR(VLOOKUP(B42,'400m.'!$E$8:$G$991,3,0)),"",(VLOOKUP(B42,'400m.'!$E$8:$G$991,3,0)))</f>
        <v>0</v>
      </c>
      <c r="G42" s="263">
        <f>IF(ISERROR(VLOOKUP(B42,'5000m.'!$E$8:$F$1001,2,0)),"",(VLOOKUP(B42,'5000m.'!$E$8:$H$1001,2,0)))</f>
        <v>0</v>
      </c>
      <c r="H42" s="244">
        <f>IF(ISERROR(VLOOKUP(B42,'5000m.'!$E$8:$G$1001,3,0)),"",(VLOOKUP(B42,'5000m.'!$E$8:$G$1001,3,0)))</f>
        <v>0</v>
      </c>
      <c r="I42" s="245">
        <f>IF(ISERROR(VLOOKUP(B42,Cirit!$F$8:$N$994,9,0)),"",(VLOOKUP(B42,Cirit!$F$8:$N$994,9,0)))</f>
        <v>0</v>
      </c>
      <c r="J42" s="242">
        <f>IF(ISERROR(VLOOKUP(B42,Cirit!$F$8:$O$994,10,0)),"",(VLOOKUP(B42,Cirit!$F$8:$O$994,10,0)))</f>
        <v>0</v>
      </c>
      <c r="K42" s="246">
        <f>IF(ISERROR(VLOOKUP(B42,Üçadım!$F$8:$N$995,9,0)),"",(VLOOKUP(B42,Üçadım!$F$8:$N$995,9,0)))</f>
        <v>0</v>
      </c>
      <c r="L42" s="240">
        <f>IF(ISERROR(VLOOKUP(B42,Üçadım!$F$8:$O$995,10,0)),"",(VLOOKUP(B42,Üçadım!$F$8:$O$995,10,0)))</f>
        <v>0</v>
      </c>
      <c r="M42" s="245">
        <f>IF(ISERROR(VLOOKUP(B42,Gülle!$F$8:$N$995,9,0)),"",(VLOOKUP(B42,Gülle!$F$8:$N$995,9,0)))</f>
        <v>0</v>
      </c>
      <c r="N42" s="242">
        <f>IF(ISERROR(VLOOKUP(B42,Gülle!$F$8:$O$995,10,0)),"",(VLOOKUP(B42,Gülle!$F$8:$O$995,10,0)))</f>
        <v>0</v>
      </c>
      <c r="O42" s="269">
        <f t="shared" si="0"/>
        <v>12</v>
      </c>
      <c r="P42" s="239">
        <f>IF(ISERROR(VLOOKUP(B42,'200m.'!$E$8:$F$1000,2,0)),"",(VLOOKUP(B42,'200m.'!$E$8:$H$1000,2,0)))</f>
        <v>2402</v>
      </c>
      <c r="Q42" s="240">
        <f>IF(ISERROR(VLOOKUP(B42,'200m.'!$E$8:$G$1000,3,0)),"",(VLOOKUP(B42,'200m.'!$E$8:$G$1000,3,0)))</f>
        <v>16</v>
      </c>
      <c r="R42" s="241">
        <f>IF(ISERROR(VLOOKUP(B42,'400m.Eng.'!$E$8:$F$1000,2,0)),"",(VLOOKUP(B42,'400m.Eng.'!$E$8:$H$1000,2,0)))</f>
        <v>0</v>
      </c>
      <c r="S42" s="242">
        <f>IF(ISERROR(VLOOKUP(B42,'400m.Eng.'!$E$8:$G$1000,3,0)),"",(VLOOKUP(B42,'400m.Eng.'!$E$8:$G$1000,3,0)))</f>
        <v>0</v>
      </c>
      <c r="T42" s="265">
        <f>IF(ISERROR(VLOOKUP(B42,'800m.'!$E$8:$F$1001,2,0)),"",(VLOOKUP(B42,'800m.'!$E$8:$H$1001,2,0)))</f>
        <v>0</v>
      </c>
      <c r="U42" s="244">
        <f>IF(ISERROR(VLOOKUP(B42,'800m.'!$E$8:$G$1001,3,0)),"",(VLOOKUP(B42,'800m.'!$E$8:$G$1001,3,0)))</f>
        <v>0</v>
      </c>
      <c r="V42" s="264">
        <f>IF(ISERROR(VLOOKUP(B42,'3000m.Eng.'!$E$8:$F$1000,2,0)),"",(VLOOKUP(B42,'3000m.Eng.'!$E$8:$H$1000,2,0)))</f>
        <v>0</v>
      </c>
      <c r="W42" s="242">
        <f>IF(ISERROR(VLOOKUP(B42,'3000m.Eng.'!$E$8:$G$1000,3,0)),"",(VLOOKUP(B42,'3000m.Eng.'!$E$8:$G$1000,3,0)))</f>
        <v>0</v>
      </c>
      <c r="X42" s="246">
        <f>IF(ISERROR(VLOOKUP(B42,Yüksek!$F$8:$BO$951,62,0)),"",(VLOOKUP(B42,Yüksek!$F$8:$BO$951,62,0)))</f>
        <v>0</v>
      </c>
      <c r="Y42" s="240">
        <f>IF(ISERROR(VLOOKUP(B42,Yüksek!$F$8:$BP$951,63,0)),"",(VLOOKUP(B42,Yüksek!$F$8:$BP$951,63,0)))</f>
        <v>0</v>
      </c>
      <c r="Z42" s="245" t="str">
        <f>IF(ISERROR(VLOOKUP(B42,Uzun!$F$8:$N$997,9,0)),"",(VLOOKUP(B42,Uzun!$F$8:$N$997,9,0)))</f>
        <v>DNS</v>
      </c>
      <c r="AA42" s="242">
        <f>IF(ISERROR(VLOOKUP(B42,Uzun!$F$8:$O$997,10,0)),"",(VLOOKUP(B42,Uzun!$F$8:$O$997,10,0)))</f>
        <v>0</v>
      </c>
      <c r="AB42" s="243">
        <f>IF(ISERROR(VLOOKUP(B42,Disk!$F$8:$N$998,9,0)),"",(VLOOKUP(B42,Disk!$F$8:$N$998,9,0)))</f>
        <v>0</v>
      </c>
      <c r="AC42" s="244">
        <f>IF(ISERROR(VLOOKUP(B42,Disk!$F$8:$O$998,10,0)),"",(VLOOKUP(B42,Disk!$F$8:$O$998,10,0)))</f>
        <v>0</v>
      </c>
      <c r="AD42" s="241" t="str">
        <f>IF(ISERROR(VLOOKUP(B42,'4x100m.'!$E$8:$F$992,2,0)),"",(VLOOKUP(B42,'4x100m.'!$E$8:$H$992,2,0)))</f>
        <v>DNS</v>
      </c>
      <c r="AE42" s="242">
        <f>IF(ISERROR(VLOOKUP(B42,'4x100m.'!$E$8:$G$992,3,0)),"",(VLOOKUP(B42,'4x100m.'!$E$8:$G$992,3,0)))</f>
        <v>0</v>
      </c>
      <c r="AF42" s="269">
        <f t="shared" si="1"/>
        <v>16</v>
      </c>
      <c r="AG42" s="239">
        <f>IF(ISERROR(VLOOKUP(B42,'110m.Eng.'!$E$8:$F$992,2,0)),"",(VLOOKUP(B42,'110m.Eng.'!$E$8:$H$992,2,0)))</f>
        <v>0</v>
      </c>
      <c r="AH42" s="240">
        <f>IF(ISERROR(VLOOKUP(B42,'110m.Eng.'!$E$8:$G$992,3,0)),"",(VLOOKUP(B42,'110m.Eng.'!$E$8:$G$992,3,0)))</f>
        <v>0</v>
      </c>
      <c r="AI42" s="241">
        <f>IF(ISERROR(VLOOKUP(B42,'1500m.'!$E$8:$F$1001,2,0)),"",(VLOOKUP(B42,'1500m.'!$E$8:$H$1001,2,0)))</f>
        <v>0</v>
      </c>
      <c r="AJ42" s="242">
        <f>IF(ISERROR(VLOOKUP(B42,'1500m.'!$E$8:$G$1001,3,0)),"",(VLOOKUP(B42,'1500m.'!$E$8:$G$1001,3,0)))</f>
        <v>0</v>
      </c>
      <c r="AK42" s="243">
        <f>IF(ISERROR(VLOOKUP(B42,Çekiç!$F$8:$N$996,9,0)),"",(VLOOKUP(B42,Çekiç!$F$8:$N$996,9,0)))</f>
        <v>0</v>
      </c>
      <c r="AL42" s="244">
        <f>IF(ISERROR(VLOOKUP(B42,Çekiç!$F$8:$O$996,10,0)),"",(VLOOKUP(B42,Çekiç!$F$8:$O$996,10,0)))</f>
        <v>0</v>
      </c>
      <c r="AM42" s="245">
        <f>IF(ISERROR(VLOOKUP(B42,Sırık!$F$8:$BR$940,65,0)),"",(VLOOKUP(B42,Sırık!$F$8:$BR$940,65,0)))</f>
        <v>0</v>
      </c>
      <c r="AN42" s="242">
        <f>IF(ISERROR(VLOOKUP(B42,Sırık!$F$8:$BS$940,66,0)),"",(VLOOKUP(B42,Sırık!$F$8:$BS$940,66,0)))</f>
        <v>0</v>
      </c>
      <c r="AO42" s="265">
        <f>IF(ISERROR(VLOOKUP(B42,'4x400m.'!$E$8:$F$1000,2,0)),"",(VLOOKUP(B42,'4x400m.'!$E$8:$H$1000,2,0)))</f>
        <v>0</v>
      </c>
      <c r="AP42" s="240">
        <f>IF(ISERROR(VLOOKUP(B42,'4x400m.'!$E$8:$G$1000,3,0)),"",(VLOOKUP(B42,'4x400m.'!$E$8:$G$1000,3,0)))</f>
        <v>0</v>
      </c>
      <c r="AQ42" s="269">
        <f t="shared" si="2"/>
        <v>0</v>
      </c>
      <c r="AR42" s="247">
        <f t="shared" si="3"/>
        <v>28</v>
      </c>
    </row>
    <row r="43" spans="1:44" ht="36" customHeight="1">
      <c r="A43" s="237">
        <v>37</v>
      </c>
      <c r="B43" s="316" t="s">
        <v>2073</v>
      </c>
      <c r="C43" s="239">
        <f>IF(ISERROR(VLOOKUP(B43,'100m.'!$E$8:$F$1005,2,0)),"",(VLOOKUP(B43,'100m.'!$E$8:$H$1005,2,0)))</f>
        <v>0</v>
      </c>
      <c r="D43" s="337">
        <f>IF(ISERROR(VLOOKUP(B43,'100m.'!$E$8:$G$1005,3,0)),"",(VLOOKUP(B43,'100m.'!$E$8:$G$1005,3,0)))</f>
        <v>0</v>
      </c>
      <c r="E43" s="241">
        <f>IF(ISERROR(VLOOKUP(B43,'400m.'!$E$8:$F$991,2,0)),"",(VLOOKUP(B43,'400m.'!$E$8:$H$991,2,0)))</f>
        <v>0</v>
      </c>
      <c r="F43" s="242">
        <f>IF(ISERROR(VLOOKUP(B43,'400m.'!$E$8:$G$991,3,0)),"",(VLOOKUP(B43,'400m.'!$E$8:$G$991,3,0)))</f>
        <v>0</v>
      </c>
      <c r="G43" s="263">
        <f>IF(ISERROR(VLOOKUP(B43,'5000m.'!$E$8:$F$1001,2,0)),"",(VLOOKUP(B43,'5000m.'!$E$8:$H$1001,2,0)))</f>
        <v>0</v>
      </c>
      <c r="H43" s="244">
        <f>IF(ISERROR(VLOOKUP(B43,'5000m.'!$E$8:$G$1001,3,0)),"",(VLOOKUP(B43,'5000m.'!$E$8:$G$1001,3,0)))</f>
        <v>0</v>
      </c>
      <c r="I43" s="245">
        <f>IF(ISERROR(VLOOKUP(B43,Cirit!$F$8:$N$994,9,0)),"",(VLOOKUP(B43,Cirit!$F$8:$N$994,9,0)))</f>
        <v>0</v>
      </c>
      <c r="J43" s="242">
        <f>IF(ISERROR(VLOOKUP(B43,Cirit!$F$8:$O$994,10,0)),"",(VLOOKUP(B43,Cirit!$F$8:$O$994,10,0)))</f>
        <v>0</v>
      </c>
      <c r="K43" s="246">
        <f>IF(ISERROR(VLOOKUP(B43,Üçadım!$F$8:$N$995,9,0)),"",(VLOOKUP(B43,Üçadım!$F$8:$N$995,9,0)))</f>
        <v>1607</v>
      </c>
      <c r="L43" s="240">
        <f>IF(ISERROR(VLOOKUP(B43,Üçadım!$F$8:$O$995,10,0)),"",(VLOOKUP(B43,Üçadım!$F$8:$O$995,10,0)))</f>
        <v>27</v>
      </c>
      <c r="M43" s="245">
        <f>IF(ISERROR(VLOOKUP(B43,Gülle!$F$8:$N$995,9,0)),"",(VLOOKUP(B43,Gülle!$F$8:$N$995,9,0)))</f>
        <v>0</v>
      </c>
      <c r="N43" s="242">
        <f>IF(ISERROR(VLOOKUP(B43,Gülle!$F$8:$O$995,10,0)),"",(VLOOKUP(B43,Gülle!$F$8:$O$995,10,0)))</f>
        <v>0</v>
      </c>
      <c r="O43" s="269">
        <f t="shared" si="0"/>
        <v>27</v>
      </c>
      <c r="P43" s="239">
        <f>IF(ISERROR(VLOOKUP(B43,'200m.'!$E$8:$F$1000,2,0)),"",(VLOOKUP(B43,'200m.'!$E$8:$H$1000,2,0)))</f>
        <v>0</v>
      </c>
      <c r="Q43" s="240">
        <f>IF(ISERROR(VLOOKUP(B43,'200m.'!$E$8:$G$1000,3,0)),"",(VLOOKUP(B43,'200m.'!$E$8:$G$1000,3,0)))</f>
        <v>0</v>
      </c>
      <c r="R43" s="241">
        <f>IF(ISERROR(VLOOKUP(B43,'400m.Eng.'!$E$8:$F$1000,2,0)),"",(VLOOKUP(B43,'400m.Eng.'!$E$8:$H$1000,2,0)))</f>
        <v>0</v>
      </c>
      <c r="S43" s="242">
        <f>IF(ISERROR(VLOOKUP(B43,'400m.Eng.'!$E$8:$G$1000,3,0)),"",(VLOOKUP(B43,'400m.Eng.'!$E$8:$G$1000,3,0)))</f>
        <v>0</v>
      </c>
      <c r="T43" s="265">
        <f>IF(ISERROR(VLOOKUP(B43,'800m.'!$E$8:$F$1001,2,0)),"",(VLOOKUP(B43,'800m.'!$E$8:$H$1001,2,0)))</f>
        <v>0</v>
      </c>
      <c r="U43" s="244">
        <f>IF(ISERROR(VLOOKUP(B43,'800m.'!$E$8:$G$1001,3,0)),"",(VLOOKUP(B43,'800m.'!$E$8:$G$1001,3,0)))</f>
        <v>0</v>
      </c>
      <c r="V43" s="264">
        <f>IF(ISERROR(VLOOKUP(B43,'3000m.Eng.'!$E$8:$F$1000,2,0)),"",(VLOOKUP(B43,'3000m.Eng.'!$E$8:$H$1000,2,0)))</f>
        <v>0</v>
      </c>
      <c r="W43" s="242">
        <f>IF(ISERROR(VLOOKUP(B43,'3000m.Eng.'!$E$8:$G$1000,3,0)),"",(VLOOKUP(B43,'3000m.Eng.'!$E$8:$G$1000,3,0)))</f>
        <v>0</v>
      </c>
      <c r="X43" s="246">
        <f>IF(ISERROR(VLOOKUP(B43,Yüksek!$F$8:$BO$951,62,0)),"",(VLOOKUP(B43,Yüksek!$F$8:$BO$951,62,0)))</f>
        <v>0</v>
      </c>
      <c r="Y43" s="240">
        <f>IF(ISERROR(VLOOKUP(B43,Yüksek!$F$8:$BP$951,63,0)),"",(VLOOKUP(B43,Yüksek!$F$8:$BP$951,63,0)))</f>
        <v>0</v>
      </c>
      <c r="Z43" s="245">
        <f>IF(ISERROR(VLOOKUP(B43,Uzun!$F$8:$N$997,9,0)),"",(VLOOKUP(B43,Uzun!$F$8:$N$997,9,0)))</f>
        <v>0</v>
      </c>
      <c r="AA43" s="242">
        <f>IF(ISERROR(VLOOKUP(B43,Uzun!$F$8:$O$997,10,0)),"",(VLOOKUP(B43,Uzun!$F$8:$O$997,10,0)))</f>
        <v>0</v>
      </c>
      <c r="AB43" s="243">
        <f>IF(ISERROR(VLOOKUP(B43,Disk!$F$8:$N$998,9,0)),"",(VLOOKUP(B43,Disk!$F$8:$N$998,9,0)))</f>
        <v>0</v>
      </c>
      <c r="AC43" s="244">
        <f>IF(ISERROR(VLOOKUP(B43,Disk!$F$8:$O$998,10,0)),"",(VLOOKUP(B43,Disk!$F$8:$O$998,10,0)))</f>
        <v>0</v>
      </c>
      <c r="AD43" s="241">
        <f>IF(ISERROR(VLOOKUP(B43,'4x100m.'!$E$8:$F$992,2,0)),"",(VLOOKUP(B43,'4x100m.'!$E$8:$H$992,2,0)))</f>
        <v>0</v>
      </c>
      <c r="AE43" s="242">
        <f>IF(ISERROR(VLOOKUP(B43,'4x100m.'!$E$8:$G$992,3,0)),"",(VLOOKUP(B43,'4x100m.'!$E$8:$G$992,3,0)))</f>
        <v>0</v>
      </c>
      <c r="AF43" s="269">
        <f t="shared" si="1"/>
        <v>0</v>
      </c>
      <c r="AG43" s="239">
        <f>IF(ISERROR(VLOOKUP(B43,'110m.Eng.'!$E$8:$F$992,2,0)),"",(VLOOKUP(B43,'110m.Eng.'!$E$8:$H$992,2,0)))</f>
        <v>0</v>
      </c>
      <c r="AH43" s="240">
        <f>IF(ISERROR(VLOOKUP(B43,'110m.Eng.'!$E$8:$G$992,3,0)),"",(VLOOKUP(B43,'110m.Eng.'!$E$8:$G$992,3,0)))</f>
        <v>0</v>
      </c>
      <c r="AI43" s="241">
        <f>IF(ISERROR(VLOOKUP(B43,'1500m.'!$E$8:$F$1001,2,0)),"",(VLOOKUP(B43,'1500m.'!$E$8:$H$1001,2,0)))</f>
        <v>0</v>
      </c>
      <c r="AJ43" s="242">
        <f>IF(ISERROR(VLOOKUP(B43,'1500m.'!$E$8:$G$1001,3,0)),"",(VLOOKUP(B43,'1500m.'!$E$8:$G$1001,3,0)))</f>
        <v>0</v>
      </c>
      <c r="AK43" s="243">
        <f>IF(ISERROR(VLOOKUP(B43,Çekiç!$F$8:$N$996,9,0)),"",(VLOOKUP(B43,Çekiç!$F$8:$N$996,9,0)))</f>
        <v>0</v>
      </c>
      <c r="AL43" s="244">
        <f>IF(ISERROR(VLOOKUP(B43,Çekiç!$F$8:$O$996,10,0)),"",(VLOOKUP(B43,Çekiç!$F$8:$O$996,10,0)))</f>
        <v>0</v>
      </c>
      <c r="AM43" s="245">
        <f>IF(ISERROR(VLOOKUP(B43,Sırık!$F$8:$BR$940,65,0)),"",(VLOOKUP(B43,Sırık!$F$8:$BR$940,65,0)))</f>
        <v>0</v>
      </c>
      <c r="AN43" s="242">
        <f>IF(ISERROR(VLOOKUP(B43,Sırık!$F$8:$BS$940,66,0)),"",(VLOOKUP(B43,Sırık!$F$8:$BS$940,66,0)))</f>
        <v>0</v>
      </c>
      <c r="AO43" s="265">
        <f>IF(ISERROR(VLOOKUP(B43,'4x400m.'!$E$8:$F$1000,2,0)),"",(VLOOKUP(B43,'4x400m.'!$E$8:$H$1000,2,0)))</f>
        <v>0</v>
      </c>
      <c r="AP43" s="240">
        <f>IF(ISERROR(VLOOKUP(B43,'4x400m.'!$E$8:$G$1000,3,0)),"",(VLOOKUP(B43,'4x400m.'!$E$8:$G$1000,3,0)))</f>
        <v>0</v>
      </c>
      <c r="AQ43" s="269">
        <f t="shared" si="2"/>
        <v>0</v>
      </c>
      <c r="AR43" s="247">
        <f t="shared" si="3"/>
        <v>27</v>
      </c>
    </row>
    <row r="44" spans="1:44" ht="36" customHeight="1">
      <c r="A44" s="237">
        <v>38</v>
      </c>
      <c r="B44" s="316" t="s">
        <v>2062</v>
      </c>
      <c r="C44" s="239">
        <f>IF(ISERROR(VLOOKUP(B44,'100m.'!$E$8:$F$1005,2,0)),"",(VLOOKUP(B44,'100m.'!$E$8:$H$1005,2,0)))</f>
        <v>0</v>
      </c>
      <c r="D44" s="337">
        <f>IF(ISERROR(VLOOKUP(B44,'100m.'!$E$8:$G$1005,3,0)),"",(VLOOKUP(B44,'100m.'!$E$8:$G$1005,3,0)))</f>
        <v>0</v>
      </c>
      <c r="E44" s="241">
        <f>IF(ISERROR(VLOOKUP(B44,'400m.'!$E$8:$F$991,2,0)),"",(VLOOKUP(B44,'400m.'!$E$8:$H$991,2,0)))</f>
        <v>0</v>
      </c>
      <c r="F44" s="242">
        <f>IF(ISERROR(VLOOKUP(B44,'400m.'!$E$8:$G$991,3,0)),"",(VLOOKUP(B44,'400m.'!$E$8:$G$991,3,0)))</f>
        <v>0</v>
      </c>
      <c r="G44" s="263">
        <f>IF(ISERROR(VLOOKUP(B44,'5000m.'!$E$8:$F$1001,2,0)),"",(VLOOKUP(B44,'5000m.'!$E$8:$H$1001,2,0)))</f>
        <v>0</v>
      </c>
      <c r="H44" s="244">
        <f>IF(ISERROR(VLOOKUP(B44,'5000m.'!$E$8:$G$1001,3,0)),"",(VLOOKUP(B44,'5000m.'!$E$8:$G$1001,3,0)))</f>
        <v>0</v>
      </c>
      <c r="I44" s="245">
        <f>IF(ISERROR(VLOOKUP(B44,Cirit!$F$8:$N$994,9,0)),"",(VLOOKUP(B44,Cirit!$F$8:$N$994,9,0)))</f>
        <v>0</v>
      </c>
      <c r="J44" s="242">
        <f>IF(ISERROR(VLOOKUP(B44,Cirit!$F$8:$O$994,10,0)),"",(VLOOKUP(B44,Cirit!$F$8:$O$994,10,0)))</f>
        <v>0</v>
      </c>
      <c r="K44" s="246">
        <f>IF(ISERROR(VLOOKUP(B44,Üçadım!$F$8:$N$995,9,0)),"",(VLOOKUP(B44,Üçadım!$F$8:$N$995,9,0)))</f>
        <v>0</v>
      </c>
      <c r="L44" s="240">
        <f>IF(ISERROR(VLOOKUP(B44,Üçadım!$F$8:$O$995,10,0)),"",(VLOOKUP(B44,Üçadım!$F$8:$O$995,10,0)))</f>
        <v>0</v>
      </c>
      <c r="M44" s="245">
        <f>IF(ISERROR(VLOOKUP(B44,Gülle!$F$8:$N$995,9,0)),"",(VLOOKUP(B44,Gülle!$F$8:$N$995,9,0)))</f>
        <v>0</v>
      </c>
      <c r="N44" s="242">
        <f>IF(ISERROR(VLOOKUP(B44,Gülle!$F$8:$O$995,10,0)),"",(VLOOKUP(B44,Gülle!$F$8:$O$995,10,0)))</f>
        <v>0</v>
      </c>
      <c r="O44" s="269">
        <f t="shared" si="0"/>
        <v>0</v>
      </c>
      <c r="P44" s="239">
        <f>IF(ISERROR(VLOOKUP(B44,'200m.'!$E$8:$F$1000,2,0)),"",(VLOOKUP(B44,'200m.'!$E$8:$H$1000,2,0)))</f>
        <v>0</v>
      </c>
      <c r="Q44" s="240">
        <f>IF(ISERROR(VLOOKUP(B44,'200m.'!$E$8:$G$1000,3,0)),"",(VLOOKUP(B44,'200m.'!$E$8:$G$1000,3,0)))</f>
        <v>0</v>
      </c>
      <c r="R44" s="241">
        <f>IF(ISERROR(VLOOKUP(B44,'400m.Eng.'!$E$8:$F$1000,2,0)),"",(VLOOKUP(B44,'400m.Eng.'!$E$8:$H$1000,2,0)))</f>
        <v>0</v>
      </c>
      <c r="S44" s="242">
        <f>IF(ISERROR(VLOOKUP(B44,'400m.Eng.'!$E$8:$G$1000,3,0)),"",(VLOOKUP(B44,'400m.Eng.'!$E$8:$G$1000,3,0)))</f>
        <v>0</v>
      </c>
      <c r="T44" s="265">
        <f>IF(ISERROR(VLOOKUP(B44,'800m.'!$E$8:$F$1001,2,0)),"",(VLOOKUP(B44,'800m.'!$E$8:$H$1001,2,0)))</f>
        <v>0</v>
      </c>
      <c r="U44" s="244">
        <f>IF(ISERROR(VLOOKUP(B44,'800m.'!$E$8:$G$1001,3,0)),"",(VLOOKUP(B44,'800m.'!$E$8:$G$1001,3,0)))</f>
        <v>0</v>
      </c>
      <c r="V44" s="264">
        <f>IF(ISERROR(VLOOKUP(B44,'3000m.Eng.'!$E$8:$F$1000,2,0)),"",(VLOOKUP(B44,'3000m.Eng.'!$E$8:$H$1000,2,0)))</f>
        <v>0</v>
      </c>
      <c r="W44" s="242">
        <f>IF(ISERROR(VLOOKUP(B44,'3000m.Eng.'!$E$8:$G$1000,3,0)),"",(VLOOKUP(B44,'3000m.Eng.'!$E$8:$G$1000,3,0)))</f>
        <v>0</v>
      </c>
      <c r="X44" s="246">
        <f>IF(ISERROR(VLOOKUP(B44,Yüksek!$F$8:$BO$951,62,0)),"",(VLOOKUP(B44,Yüksek!$F$8:$BO$951,62,0)))</f>
        <v>0</v>
      </c>
      <c r="Y44" s="240">
        <f>IF(ISERROR(VLOOKUP(B44,Yüksek!$F$8:$BP$951,63,0)),"",(VLOOKUP(B44,Yüksek!$F$8:$BP$951,63,0)))</f>
        <v>0</v>
      </c>
      <c r="Z44" s="245">
        <f>IF(ISERROR(VLOOKUP(B44,Uzun!$F$8:$N$997,9,0)),"",(VLOOKUP(B44,Uzun!$F$8:$N$997,9,0)))</f>
        <v>0</v>
      </c>
      <c r="AA44" s="242">
        <f>IF(ISERROR(VLOOKUP(B44,Uzun!$F$8:$O$997,10,0)),"",(VLOOKUP(B44,Uzun!$F$8:$O$997,10,0)))</f>
        <v>0</v>
      </c>
      <c r="AB44" s="243">
        <f>IF(ISERROR(VLOOKUP(B44,Disk!$F$8:$N$998,9,0)),"",(VLOOKUP(B44,Disk!$F$8:$N$998,9,0)))</f>
        <v>4572</v>
      </c>
      <c r="AC44" s="244">
        <f>IF(ISERROR(VLOOKUP(B44,Disk!$F$8:$O$998,10,0)),"",(VLOOKUP(B44,Disk!$F$8:$O$998,10,0)))</f>
        <v>25</v>
      </c>
      <c r="AD44" s="241">
        <f>IF(ISERROR(VLOOKUP(B44,'4x100m.'!$E$8:$F$992,2,0)),"",(VLOOKUP(B44,'4x100m.'!$E$8:$H$992,2,0)))</f>
        <v>0</v>
      </c>
      <c r="AE44" s="242">
        <f>IF(ISERROR(VLOOKUP(B44,'4x100m.'!$E$8:$G$992,3,0)),"",(VLOOKUP(B44,'4x100m.'!$E$8:$G$992,3,0)))</f>
        <v>0</v>
      </c>
      <c r="AF44" s="269">
        <f t="shared" si="1"/>
        <v>25</v>
      </c>
      <c r="AG44" s="239">
        <f>IF(ISERROR(VLOOKUP(B44,'110m.Eng.'!$E$8:$F$992,2,0)),"",(VLOOKUP(B44,'110m.Eng.'!$E$8:$H$992,2,0)))</f>
        <v>0</v>
      </c>
      <c r="AH44" s="240">
        <f>IF(ISERROR(VLOOKUP(B44,'110m.Eng.'!$E$8:$G$992,3,0)),"",(VLOOKUP(B44,'110m.Eng.'!$E$8:$G$992,3,0)))</f>
        <v>0</v>
      </c>
      <c r="AI44" s="241">
        <f>IF(ISERROR(VLOOKUP(B44,'1500m.'!$E$8:$F$1001,2,0)),"",(VLOOKUP(B44,'1500m.'!$E$8:$H$1001,2,0)))</f>
        <v>0</v>
      </c>
      <c r="AJ44" s="242">
        <f>IF(ISERROR(VLOOKUP(B44,'1500m.'!$E$8:$G$1001,3,0)),"",(VLOOKUP(B44,'1500m.'!$E$8:$G$1001,3,0)))</f>
        <v>0</v>
      </c>
      <c r="AK44" s="243">
        <f>IF(ISERROR(VLOOKUP(B44,Çekiç!$F$8:$N$996,9,0)),"",(VLOOKUP(B44,Çekiç!$F$8:$N$996,9,0)))</f>
        <v>0</v>
      </c>
      <c r="AL44" s="244">
        <f>IF(ISERROR(VLOOKUP(B44,Çekiç!$F$8:$O$996,10,0)),"",(VLOOKUP(B44,Çekiç!$F$8:$O$996,10,0)))</f>
        <v>0</v>
      </c>
      <c r="AM44" s="245">
        <f>IF(ISERROR(VLOOKUP(B44,Sırık!$F$8:$BR$940,65,0)),"",(VLOOKUP(B44,Sırık!$F$8:$BR$940,65,0)))</f>
        <v>0</v>
      </c>
      <c r="AN44" s="242">
        <f>IF(ISERROR(VLOOKUP(B44,Sırık!$F$8:$BS$940,66,0)),"",(VLOOKUP(B44,Sırık!$F$8:$BS$940,66,0)))</f>
        <v>0</v>
      </c>
      <c r="AO44" s="265">
        <f>IF(ISERROR(VLOOKUP(B44,'4x400m.'!$E$8:$F$1000,2,0)),"",(VLOOKUP(B44,'4x400m.'!$E$8:$H$1000,2,0)))</f>
        <v>0</v>
      </c>
      <c r="AP44" s="240">
        <f>IF(ISERROR(VLOOKUP(B44,'4x400m.'!$E$8:$G$1000,3,0)),"",(VLOOKUP(B44,'4x400m.'!$E$8:$G$1000,3,0)))</f>
        <v>0</v>
      </c>
      <c r="AQ44" s="269">
        <f t="shared" si="2"/>
        <v>0</v>
      </c>
      <c r="AR44" s="247">
        <f t="shared" si="3"/>
        <v>25</v>
      </c>
    </row>
    <row r="45" spans="1:44" ht="36" customHeight="1">
      <c r="A45" s="237">
        <v>39</v>
      </c>
      <c r="B45" s="316" t="s">
        <v>1806</v>
      </c>
      <c r="C45" s="239">
        <f>IF(ISERROR(VLOOKUP(B45,'100m.'!$E$8:$F$1005,2,0)),"",(VLOOKUP(B45,'100m.'!$E$8:$H$1005,2,0)))</f>
        <v>0</v>
      </c>
      <c r="D45" s="337">
        <f>IF(ISERROR(VLOOKUP(B45,'100m.'!$E$8:$G$1005,3,0)),"",(VLOOKUP(B45,'100m.'!$E$8:$G$1005,3,0)))</f>
        <v>0</v>
      </c>
      <c r="E45" s="241">
        <f>IF(ISERROR(VLOOKUP(B45,'400m.'!$E$8:$F$991,2,0)),"",(VLOOKUP(B45,'400m.'!$E$8:$H$991,2,0)))</f>
        <v>5602</v>
      </c>
      <c r="F45" s="242">
        <f>IF(ISERROR(VLOOKUP(B45,'400m.'!$E$8:$G$991,3,0)),"",(VLOOKUP(B45,'400m.'!$E$8:$G$991,3,0)))</f>
        <v>2</v>
      </c>
      <c r="G45" s="263" t="str">
        <f>IF(ISERROR(VLOOKUP(B45,'5000m.'!$E$8:$F$1001,2,0)),"",(VLOOKUP(B45,'5000m.'!$E$8:$H$1001,2,0)))</f>
        <v>DNF</v>
      </c>
      <c r="H45" s="244">
        <f>IF(ISERROR(VLOOKUP(B45,'5000m.'!$E$8:$G$1001,3,0)),"",(VLOOKUP(B45,'5000m.'!$E$8:$G$1001,3,0)))</f>
        <v>0</v>
      </c>
      <c r="I45" s="245">
        <f>IF(ISERROR(VLOOKUP(B45,Cirit!$F$8:$N$994,9,0)),"",(VLOOKUP(B45,Cirit!$F$8:$N$994,9,0)))</f>
        <v>0</v>
      </c>
      <c r="J45" s="242">
        <f>IF(ISERROR(VLOOKUP(B45,Cirit!$F$8:$O$994,10,0)),"",(VLOOKUP(B45,Cirit!$F$8:$O$994,10,0)))</f>
        <v>0</v>
      </c>
      <c r="K45" s="246">
        <f>IF(ISERROR(VLOOKUP(B45,Üçadım!$F$8:$N$995,9,0)),"",(VLOOKUP(B45,Üçadım!$F$8:$N$995,9,0)))</f>
        <v>0</v>
      </c>
      <c r="L45" s="240">
        <f>IF(ISERROR(VLOOKUP(B45,Üçadım!$F$8:$O$995,10,0)),"",(VLOOKUP(B45,Üçadım!$F$8:$O$995,10,0)))</f>
        <v>0</v>
      </c>
      <c r="M45" s="245">
        <f>IF(ISERROR(VLOOKUP(B45,Gülle!$F$8:$N$995,9,0)),"",(VLOOKUP(B45,Gülle!$F$8:$N$995,9,0)))</f>
        <v>0</v>
      </c>
      <c r="N45" s="242">
        <f>IF(ISERROR(VLOOKUP(B45,Gülle!$F$8:$O$995,10,0)),"",(VLOOKUP(B45,Gülle!$F$8:$O$995,10,0)))</f>
        <v>0</v>
      </c>
      <c r="O45" s="269">
        <f t="shared" si="0"/>
        <v>2</v>
      </c>
      <c r="P45" s="239">
        <f>IF(ISERROR(VLOOKUP(B45,'200m.'!$E$8:$F$1000,2,0)),"",(VLOOKUP(B45,'200m.'!$E$8:$H$1000,2,0)))</f>
        <v>2700</v>
      </c>
      <c r="Q45" s="240">
        <f>IF(ISERROR(VLOOKUP(B45,'200m.'!$E$8:$G$1000,3,0)),"",(VLOOKUP(B45,'200m.'!$E$8:$G$1000,3,0)))</f>
        <v>0</v>
      </c>
      <c r="R45" s="241">
        <f>IF(ISERROR(VLOOKUP(B45,'400m.Eng.'!$E$8:$F$1000,2,0)),"",(VLOOKUP(B45,'400m.Eng.'!$E$8:$H$1000,2,0)))</f>
        <v>0</v>
      </c>
      <c r="S45" s="242">
        <f>IF(ISERROR(VLOOKUP(B45,'400m.Eng.'!$E$8:$G$1000,3,0)),"",(VLOOKUP(B45,'400m.Eng.'!$E$8:$G$1000,3,0)))</f>
        <v>0</v>
      </c>
      <c r="T45" s="265">
        <f>IF(ISERROR(VLOOKUP(B45,'800m.'!$E$8:$F$1001,2,0)),"",(VLOOKUP(B45,'800m.'!$E$8:$H$1001,2,0)))</f>
        <v>20855</v>
      </c>
      <c r="U45" s="244">
        <f>IF(ISERROR(VLOOKUP(B45,'800m.'!$E$8:$G$1001,3,0)),"",(VLOOKUP(B45,'800m.'!$E$8:$G$1001,3,0)))</f>
        <v>14</v>
      </c>
      <c r="V45" s="264">
        <f>IF(ISERROR(VLOOKUP(B45,'3000m.Eng.'!$E$8:$F$1000,2,0)),"",(VLOOKUP(B45,'3000m.Eng.'!$E$8:$H$1000,2,0)))</f>
        <v>0</v>
      </c>
      <c r="W45" s="242">
        <f>IF(ISERROR(VLOOKUP(B45,'3000m.Eng.'!$E$8:$G$1000,3,0)),"",(VLOOKUP(B45,'3000m.Eng.'!$E$8:$G$1000,3,0)))</f>
        <v>0</v>
      </c>
      <c r="X45" s="246">
        <f>IF(ISERROR(VLOOKUP(B45,Yüksek!$F$8:$BO$951,62,0)),"",(VLOOKUP(B45,Yüksek!$F$8:$BO$951,62,0)))</f>
        <v>0</v>
      </c>
      <c r="Y45" s="240">
        <f>IF(ISERROR(VLOOKUP(B45,Yüksek!$F$8:$BP$951,63,0)),"",(VLOOKUP(B45,Yüksek!$F$8:$BP$951,63,0)))</f>
        <v>0</v>
      </c>
      <c r="Z45" s="245">
        <f>IF(ISERROR(VLOOKUP(B45,Uzun!$F$8:$N$997,9,0)),"",(VLOOKUP(B45,Uzun!$F$8:$N$997,9,0)))</f>
        <v>534</v>
      </c>
      <c r="AA45" s="242">
        <f>IF(ISERROR(VLOOKUP(B45,Uzun!$F$8:$O$997,10,0)),"",(VLOOKUP(B45,Uzun!$F$8:$O$997,10,0)))</f>
        <v>5</v>
      </c>
      <c r="AB45" s="243" t="str">
        <f>IF(ISERROR(VLOOKUP(B45,Disk!$F$8:$N$998,9,0)),"",(VLOOKUP(B45,Disk!$F$8:$N$998,9,0)))</f>
        <v>NM</v>
      </c>
      <c r="AC45" s="244">
        <f>IF(ISERROR(VLOOKUP(B45,Disk!$F$8:$O$998,10,0)),"",(VLOOKUP(B45,Disk!$F$8:$O$998,10,0)))</f>
        <v>0</v>
      </c>
      <c r="AD45" s="241">
        <f>IF(ISERROR(VLOOKUP(B45,'4x100m.'!$E$8:$F$992,2,0)),"",(VLOOKUP(B45,'4x100m.'!$E$8:$H$992,2,0)))</f>
        <v>0</v>
      </c>
      <c r="AE45" s="242">
        <f>IF(ISERROR(VLOOKUP(B45,'4x100m.'!$E$8:$G$992,3,0)),"",(VLOOKUP(B45,'4x100m.'!$E$8:$G$992,3,0)))</f>
        <v>0</v>
      </c>
      <c r="AF45" s="269">
        <f t="shared" si="1"/>
        <v>19</v>
      </c>
      <c r="AG45" s="239">
        <f>IF(ISERROR(VLOOKUP(B45,'110m.Eng.'!$E$8:$F$992,2,0)),"",(VLOOKUP(B45,'110m.Eng.'!$E$8:$H$992,2,0)))</f>
        <v>0</v>
      </c>
      <c r="AH45" s="240">
        <f>IF(ISERROR(VLOOKUP(B45,'110m.Eng.'!$E$8:$G$992,3,0)),"",(VLOOKUP(B45,'110m.Eng.'!$E$8:$G$992,3,0)))</f>
        <v>0</v>
      </c>
      <c r="AI45" s="241">
        <f>IF(ISERROR(VLOOKUP(B45,'1500m.'!$E$8:$F$1001,2,0)),"",(VLOOKUP(B45,'1500m.'!$E$8:$H$1001,2,0)))</f>
        <v>50369</v>
      </c>
      <c r="AJ45" s="242">
        <f>IF(ISERROR(VLOOKUP(B45,'1500m.'!$E$8:$G$1001,3,0)),"",(VLOOKUP(B45,'1500m.'!$E$8:$G$1001,3,0)))</f>
        <v>1</v>
      </c>
      <c r="AK45" s="243">
        <f>IF(ISERROR(VLOOKUP(B45,Çekiç!$F$8:$N$996,9,0)),"",(VLOOKUP(B45,Çekiç!$F$8:$N$996,9,0)))</f>
        <v>0</v>
      </c>
      <c r="AL45" s="244">
        <f>IF(ISERROR(VLOOKUP(B45,Çekiç!$F$8:$O$996,10,0)),"",(VLOOKUP(B45,Çekiç!$F$8:$O$996,10,0)))</f>
        <v>0</v>
      </c>
      <c r="AM45" s="245">
        <f>IF(ISERROR(VLOOKUP(B45,Sırık!$F$8:$BR$940,65,0)),"",(VLOOKUP(B45,Sırık!$F$8:$BR$940,65,0)))</f>
        <v>0</v>
      </c>
      <c r="AN45" s="242">
        <f>IF(ISERROR(VLOOKUP(B45,Sırık!$F$8:$BS$940,66,0)),"",(VLOOKUP(B45,Sırık!$F$8:$BS$940,66,0)))</f>
        <v>0</v>
      </c>
      <c r="AO45" s="265">
        <f>IF(ISERROR(VLOOKUP(B45,'4x400m.'!$E$8:$F$1000,2,0)),"",(VLOOKUP(B45,'4x400m.'!$E$8:$H$1000,2,0)))</f>
        <v>40082</v>
      </c>
      <c r="AP45" s="240">
        <f>IF(ISERROR(VLOOKUP(B45,'4x400m.'!$E$8:$G$1000,3,0)),"",(VLOOKUP(B45,'4x400m.'!$E$8:$G$1000,3,0)))</f>
        <v>2</v>
      </c>
      <c r="AQ45" s="269">
        <f t="shared" si="2"/>
        <v>3</v>
      </c>
      <c r="AR45" s="247">
        <f t="shared" si="3"/>
        <v>24</v>
      </c>
    </row>
    <row r="46" spans="1:44" ht="36" customHeight="1">
      <c r="A46" s="237">
        <v>40</v>
      </c>
      <c r="B46" s="316" t="s">
        <v>1846</v>
      </c>
      <c r="C46" s="239">
        <f>IF(ISERROR(VLOOKUP(B46,'100m.'!$E$8:$F$1005,2,0)),"",(VLOOKUP(B46,'100m.'!$E$8:$H$1005,2,0)))</f>
        <v>0</v>
      </c>
      <c r="D46" s="337">
        <f>IF(ISERROR(VLOOKUP(B46,'100m.'!$E$8:$G$1005,3,0)),"",(VLOOKUP(B46,'100m.'!$E$8:$G$1005,3,0)))</f>
        <v>0</v>
      </c>
      <c r="E46" s="241">
        <f>IF(ISERROR(VLOOKUP(B46,'400m.'!$E$8:$F$991,2,0)),"",(VLOOKUP(B46,'400m.'!$E$8:$H$991,2,0)))</f>
        <v>0</v>
      </c>
      <c r="F46" s="242">
        <f>IF(ISERROR(VLOOKUP(B46,'400m.'!$E$8:$G$991,3,0)),"",(VLOOKUP(B46,'400m.'!$E$8:$G$991,3,0)))</f>
        <v>0</v>
      </c>
      <c r="G46" s="263">
        <f>IF(ISERROR(VLOOKUP(B46,'5000m.'!$E$8:$F$1001,2,0)),"",(VLOOKUP(B46,'5000m.'!$E$8:$H$1001,2,0)))</f>
        <v>0</v>
      </c>
      <c r="H46" s="244">
        <f>IF(ISERROR(VLOOKUP(B46,'5000m.'!$E$8:$G$1001,3,0)),"",(VLOOKUP(B46,'5000m.'!$E$8:$G$1001,3,0)))</f>
        <v>0</v>
      </c>
      <c r="I46" s="245">
        <f>IF(ISERROR(VLOOKUP(B46,Cirit!$F$8:$N$994,9,0)),"",(VLOOKUP(B46,Cirit!$F$8:$N$994,9,0)))</f>
        <v>0</v>
      </c>
      <c r="J46" s="242">
        <f>IF(ISERROR(VLOOKUP(B46,Cirit!$F$8:$O$994,10,0)),"",(VLOOKUP(B46,Cirit!$F$8:$O$994,10,0)))</f>
        <v>0</v>
      </c>
      <c r="K46" s="246">
        <f>IF(ISERROR(VLOOKUP(B46,Üçadım!$F$8:$N$995,9,0)),"",(VLOOKUP(B46,Üçadım!$F$8:$N$995,9,0)))</f>
        <v>0</v>
      </c>
      <c r="L46" s="240">
        <f>IF(ISERROR(VLOOKUP(B46,Üçadım!$F$8:$O$995,10,0)),"",(VLOOKUP(B46,Üçadım!$F$8:$O$995,10,0)))</f>
        <v>0</v>
      </c>
      <c r="M46" s="245">
        <f>IF(ISERROR(VLOOKUP(B46,Gülle!$F$8:$N$995,9,0)),"",(VLOOKUP(B46,Gülle!$F$8:$N$995,9,0)))</f>
        <v>1175</v>
      </c>
      <c r="N46" s="242">
        <f>IF(ISERROR(VLOOKUP(B46,Gülle!$F$8:$O$995,10,0)),"",(VLOOKUP(B46,Gülle!$F$8:$O$995,10,0)))</f>
        <v>22</v>
      </c>
      <c r="O46" s="269">
        <f t="shared" si="0"/>
        <v>22</v>
      </c>
      <c r="P46" s="239">
        <f>IF(ISERROR(VLOOKUP(B46,'200m.'!$E$8:$F$1000,2,0)),"",(VLOOKUP(B46,'200m.'!$E$8:$H$1000,2,0)))</f>
        <v>0</v>
      </c>
      <c r="Q46" s="240">
        <f>IF(ISERROR(VLOOKUP(B46,'200m.'!$E$8:$G$1000,3,0)),"",(VLOOKUP(B46,'200m.'!$E$8:$G$1000,3,0)))</f>
        <v>0</v>
      </c>
      <c r="R46" s="241">
        <f>IF(ISERROR(VLOOKUP(B46,'400m.Eng.'!$E$8:$F$1000,2,0)),"",(VLOOKUP(B46,'400m.Eng.'!$E$8:$H$1000,2,0)))</f>
        <v>0</v>
      </c>
      <c r="S46" s="242">
        <f>IF(ISERROR(VLOOKUP(B46,'400m.Eng.'!$E$8:$G$1000,3,0)),"",(VLOOKUP(B46,'400m.Eng.'!$E$8:$G$1000,3,0)))</f>
        <v>0</v>
      </c>
      <c r="T46" s="265">
        <f>IF(ISERROR(VLOOKUP(B46,'800m.'!$E$8:$F$1001,2,0)),"",(VLOOKUP(B46,'800m.'!$E$8:$H$1001,2,0)))</f>
        <v>0</v>
      </c>
      <c r="U46" s="244">
        <f>IF(ISERROR(VLOOKUP(B46,'800m.'!$E$8:$G$1001,3,0)),"",(VLOOKUP(B46,'800m.'!$E$8:$G$1001,3,0)))</f>
        <v>0</v>
      </c>
      <c r="V46" s="264">
        <f>IF(ISERROR(VLOOKUP(B46,'3000m.Eng.'!$E$8:$F$1000,2,0)),"",(VLOOKUP(B46,'3000m.Eng.'!$E$8:$H$1000,2,0)))</f>
        <v>0</v>
      </c>
      <c r="W46" s="242">
        <f>IF(ISERROR(VLOOKUP(B46,'3000m.Eng.'!$E$8:$G$1000,3,0)),"",(VLOOKUP(B46,'3000m.Eng.'!$E$8:$G$1000,3,0)))</f>
        <v>0</v>
      </c>
      <c r="X46" s="246">
        <f>IF(ISERROR(VLOOKUP(B46,Yüksek!$F$8:$BO$951,62,0)),"",(VLOOKUP(B46,Yüksek!$F$8:$BO$951,62,0)))</f>
        <v>0</v>
      </c>
      <c r="Y46" s="240">
        <f>IF(ISERROR(VLOOKUP(B46,Yüksek!$F$8:$BP$951,63,0)),"",(VLOOKUP(B46,Yüksek!$F$8:$BP$951,63,0)))</f>
        <v>0</v>
      </c>
      <c r="Z46" s="245">
        <f>IF(ISERROR(VLOOKUP(B46,Uzun!$F$8:$N$997,9,0)),"",(VLOOKUP(B46,Uzun!$F$8:$N$997,9,0)))</f>
        <v>0</v>
      </c>
      <c r="AA46" s="242">
        <f>IF(ISERROR(VLOOKUP(B46,Uzun!$F$8:$O$997,10,0)),"",(VLOOKUP(B46,Uzun!$F$8:$O$997,10,0)))</f>
        <v>0</v>
      </c>
      <c r="AB46" s="243">
        <f>IF(ISERROR(VLOOKUP(B46,Disk!$F$8:$N$998,9,0)),"",(VLOOKUP(B46,Disk!$F$8:$N$998,9,0)))</f>
        <v>0</v>
      </c>
      <c r="AC46" s="244">
        <f>IF(ISERROR(VLOOKUP(B46,Disk!$F$8:$O$998,10,0)),"",(VLOOKUP(B46,Disk!$F$8:$O$998,10,0)))</f>
        <v>0</v>
      </c>
      <c r="AD46" s="241">
        <f>IF(ISERROR(VLOOKUP(B46,'4x100m.'!$E$8:$F$992,2,0)),"",(VLOOKUP(B46,'4x100m.'!$E$8:$H$992,2,0)))</f>
        <v>0</v>
      </c>
      <c r="AE46" s="242">
        <f>IF(ISERROR(VLOOKUP(B46,'4x100m.'!$E$8:$G$992,3,0)),"",(VLOOKUP(B46,'4x100m.'!$E$8:$G$992,3,0)))</f>
        <v>0</v>
      </c>
      <c r="AF46" s="269">
        <f t="shared" si="1"/>
        <v>0</v>
      </c>
      <c r="AG46" s="239">
        <f>IF(ISERROR(VLOOKUP(B46,'110m.Eng.'!$E$8:$F$992,2,0)),"",(VLOOKUP(B46,'110m.Eng.'!$E$8:$H$992,2,0)))</f>
        <v>0</v>
      </c>
      <c r="AH46" s="240">
        <f>IF(ISERROR(VLOOKUP(B46,'110m.Eng.'!$E$8:$G$992,3,0)),"",(VLOOKUP(B46,'110m.Eng.'!$E$8:$G$992,3,0)))</f>
        <v>0</v>
      </c>
      <c r="AI46" s="241">
        <f>IF(ISERROR(VLOOKUP(B46,'1500m.'!$E$8:$F$1001,2,0)),"",(VLOOKUP(B46,'1500m.'!$E$8:$H$1001,2,0)))</f>
        <v>0</v>
      </c>
      <c r="AJ46" s="242">
        <f>IF(ISERROR(VLOOKUP(B46,'1500m.'!$E$8:$G$1001,3,0)),"",(VLOOKUP(B46,'1500m.'!$E$8:$G$1001,3,0)))</f>
        <v>0</v>
      </c>
      <c r="AK46" s="243">
        <f>IF(ISERROR(VLOOKUP(B46,Çekiç!$F$8:$N$996,9,0)),"",(VLOOKUP(B46,Çekiç!$F$8:$N$996,9,0)))</f>
        <v>0</v>
      </c>
      <c r="AL46" s="244">
        <f>IF(ISERROR(VLOOKUP(B46,Çekiç!$F$8:$O$996,10,0)),"",(VLOOKUP(B46,Çekiç!$F$8:$O$996,10,0)))</f>
        <v>0</v>
      </c>
      <c r="AM46" s="245">
        <f>IF(ISERROR(VLOOKUP(B46,Sırık!$F$8:$BR$940,65,0)),"",(VLOOKUP(B46,Sırık!$F$8:$BR$940,65,0)))</f>
        <v>0</v>
      </c>
      <c r="AN46" s="242">
        <f>IF(ISERROR(VLOOKUP(B46,Sırık!$F$8:$BS$940,66,0)),"",(VLOOKUP(B46,Sırık!$F$8:$BS$940,66,0)))</f>
        <v>0</v>
      </c>
      <c r="AO46" s="265">
        <f>IF(ISERROR(VLOOKUP(B46,'4x400m.'!$E$8:$F$1000,2,0)),"",(VLOOKUP(B46,'4x400m.'!$E$8:$H$1000,2,0)))</f>
        <v>0</v>
      </c>
      <c r="AP46" s="240">
        <f>IF(ISERROR(VLOOKUP(B46,'4x400m.'!$E$8:$G$1000,3,0)),"",(VLOOKUP(B46,'4x400m.'!$E$8:$G$1000,3,0)))</f>
        <v>0</v>
      </c>
      <c r="AQ46" s="269">
        <f t="shared" si="2"/>
        <v>0</v>
      </c>
      <c r="AR46" s="247">
        <f t="shared" si="3"/>
        <v>22</v>
      </c>
    </row>
    <row r="47" spans="1:44" ht="36" customHeight="1">
      <c r="A47" s="237">
        <v>41</v>
      </c>
      <c r="B47" s="316" t="s">
        <v>2064</v>
      </c>
      <c r="C47" s="239">
        <f>IF(ISERROR(VLOOKUP(B47,'100m.'!$E$8:$F$1005,2,0)),"",(VLOOKUP(B47,'100m.'!$E$8:$H$1005,2,0)))</f>
        <v>0</v>
      </c>
      <c r="D47" s="337">
        <f>IF(ISERROR(VLOOKUP(B47,'100m.'!$E$8:$G$1005,3,0)),"",(VLOOKUP(B47,'100m.'!$E$8:$G$1005,3,0)))</f>
        <v>0</v>
      </c>
      <c r="E47" s="241">
        <f>IF(ISERROR(VLOOKUP(B47,'400m.'!$E$8:$F$991,2,0)),"",(VLOOKUP(B47,'400m.'!$E$8:$H$991,2,0)))</f>
        <v>5068</v>
      </c>
      <c r="F47" s="242">
        <f>IF(ISERROR(VLOOKUP(B47,'400m.'!$E$8:$G$991,3,0)),"",(VLOOKUP(B47,'400m.'!$E$8:$G$991,3,0)))</f>
        <v>19</v>
      </c>
      <c r="G47" s="263">
        <f>IF(ISERROR(VLOOKUP(B47,'5000m.'!$E$8:$F$1001,2,0)),"",(VLOOKUP(B47,'5000m.'!$E$8:$H$1001,2,0)))</f>
        <v>0</v>
      </c>
      <c r="H47" s="244">
        <f>IF(ISERROR(VLOOKUP(B47,'5000m.'!$E$8:$G$1001,3,0)),"",(VLOOKUP(B47,'5000m.'!$E$8:$G$1001,3,0)))</f>
        <v>0</v>
      </c>
      <c r="I47" s="245">
        <f>IF(ISERROR(VLOOKUP(B47,Cirit!$F$8:$N$994,9,0)),"",(VLOOKUP(B47,Cirit!$F$8:$N$994,9,0)))</f>
        <v>0</v>
      </c>
      <c r="J47" s="242">
        <f>IF(ISERROR(VLOOKUP(B47,Cirit!$F$8:$O$994,10,0)),"",(VLOOKUP(B47,Cirit!$F$8:$O$994,10,0)))</f>
        <v>0</v>
      </c>
      <c r="K47" s="246">
        <f>IF(ISERROR(VLOOKUP(B47,Üçadım!$F$8:$N$995,9,0)),"",(VLOOKUP(B47,Üçadım!$F$8:$N$995,9,0)))</f>
        <v>0</v>
      </c>
      <c r="L47" s="240">
        <f>IF(ISERROR(VLOOKUP(B47,Üçadım!$F$8:$O$995,10,0)),"",(VLOOKUP(B47,Üçadım!$F$8:$O$995,10,0)))</f>
        <v>0</v>
      </c>
      <c r="M47" s="245">
        <f>IF(ISERROR(VLOOKUP(B47,Gülle!$F$8:$N$995,9,0)),"",(VLOOKUP(B47,Gülle!$F$8:$N$995,9,0)))</f>
        <v>0</v>
      </c>
      <c r="N47" s="242">
        <f>IF(ISERROR(VLOOKUP(B47,Gülle!$F$8:$O$995,10,0)),"",(VLOOKUP(B47,Gülle!$F$8:$O$995,10,0)))</f>
        <v>0</v>
      </c>
      <c r="O47" s="269">
        <f t="shared" si="0"/>
        <v>19</v>
      </c>
      <c r="P47" s="239" t="str">
        <f>IF(ISERROR(VLOOKUP(B47,'200m.'!$E$8:$F$1000,2,0)),"",(VLOOKUP(B47,'200m.'!$E$8:$H$1000,2,0)))</f>
        <v>DNS</v>
      </c>
      <c r="Q47" s="240">
        <f>IF(ISERROR(VLOOKUP(B47,'200m.'!$E$8:$G$1000,3,0)),"",(VLOOKUP(B47,'200m.'!$E$8:$G$1000,3,0)))</f>
        <v>0</v>
      </c>
      <c r="R47" s="241">
        <f>IF(ISERROR(VLOOKUP(B47,'400m.Eng.'!$E$8:$F$1000,2,0)),"",(VLOOKUP(B47,'400m.Eng.'!$E$8:$H$1000,2,0)))</f>
        <v>0</v>
      </c>
      <c r="S47" s="242">
        <f>IF(ISERROR(VLOOKUP(B47,'400m.Eng.'!$E$8:$G$1000,3,0)),"",(VLOOKUP(B47,'400m.Eng.'!$E$8:$G$1000,3,0)))</f>
        <v>0</v>
      </c>
      <c r="T47" s="265">
        <f>IF(ISERROR(VLOOKUP(B47,'800m.'!$E$8:$F$1001,2,0)),"",(VLOOKUP(B47,'800m.'!$E$8:$H$1001,2,0)))</f>
        <v>0</v>
      </c>
      <c r="U47" s="244">
        <f>IF(ISERROR(VLOOKUP(B47,'800m.'!$E$8:$G$1001,3,0)),"",(VLOOKUP(B47,'800m.'!$E$8:$G$1001,3,0)))</f>
        <v>0</v>
      </c>
      <c r="V47" s="264">
        <f>IF(ISERROR(VLOOKUP(B47,'3000m.Eng.'!$E$8:$F$1000,2,0)),"",(VLOOKUP(B47,'3000m.Eng.'!$E$8:$H$1000,2,0)))</f>
        <v>0</v>
      </c>
      <c r="W47" s="242">
        <f>IF(ISERROR(VLOOKUP(B47,'3000m.Eng.'!$E$8:$G$1000,3,0)),"",(VLOOKUP(B47,'3000m.Eng.'!$E$8:$G$1000,3,0)))</f>
        <v>0</v>
      </c>
      <c r="X47" s="246">
        <f>IF(ISERROR(VLOOKUP(B47,Yüksek!$F$8:$BO$951,62,0)),"",(VLOOKUP(B47,Yüksek!$F$8:$BO$951,62,0)))</f>
        <v>0</v>
      </c>
      <c r="Y47" s="240">
        <f>IF(ISERROR(VLOOKUP(B47,Yüksek!$F$8:$BP$951,63,0)),"",(VLOOKUP(B47,Yüksek!$F$8:$BP$951,63,0)))</f>
        <v>0</v>
      </c>
      <c r="Z47" s="245">
        <f>IF(ISERROR(VLOOKUP(B47,Uzun!$F$8:$N$997,9,0)),"",(VLOOKUP(B47,Uzun!$F$8:$N$997,9,0)))</f>
        <v>0</v>
      </c>
      <c r="AA47" s="242">
        <f>IF(ISERROR(VLOOKUP(B47,Uzun!$F$8:$O$997,10,0)),"",(VLOOKUP(B47,Uzun!$F$8:$O$997,10,0)))</f>
        <v>0</v>
      </c>
      <c r="AB47" s="243">
        <f>IF(ISERROR(VLOOKUP(B47,Disk!$F$8:$N$998,9,0)),"",(VLOOKUP(B47,Disk!$F$8:$N$998,9,0)))</f>
        <v>0</v>
      </c>
      <c r="AC47" s="244">
        <f>IF(ISERROR(VLOOKUP(B47,Disk!$F$8:$O$998,10,0)),"",(VLOOKUP(B47,Disk!$F$8:$O$998,10,0)))</f>
        <v>0</v>
      </c>
      <c r="AD47" s="241">
        <f>IF(ISERROR(VLOOKUP(B47,'4x100m.'!$E$8:$F$992,2,0)),"",(VLOOKUP(B47,'4x100m.'!$E$8:$H$992,2,0)))</f>
        <v>0</v>
      </c>
      <c r="AE47" s="242">
        <f>IF(ISERROR(VLOOKUP(B47,'4x100m.'!$E$8:$G$992,3,0)),"",(VLOOKUP(B47,'4x100m.'!$E$8:$G$992,3,0)))</f>
        <v>0</v>
      </c>
      <c r="AF47" s="269">
        <f t="shared" si="1"/>
        <v>0</v>
      </c>
      <c r="AG47" s="239">
        <f>IF(ISERROR(VLOOKUP(B47,'110m.Eng.'!$E$8:$F$992,2,0)),"",(VLOOKUP(B47,'110m.Eng.'!$E$8:$H$992,2,0)))</f>
        <v>0</v>
      </c>
      <c r="AH47" s="240">
        <f>IF(ISERROR(VLOOKUP(B47,'110m.Eng.'!$E$8:$G$992,3,0)),"",(VLOOKUP(B47,'110m.Eng.'!$E$8:$G$992,3,0)))</f>
        <v>0</v>
      </c>
      <c r="AI47" s="241">
        <f>IF(ISERROR(VLOOKUP(B47,'1500m.'!$E$8:$F$1001,2,0)),"",(VLOOKUP(B47,'1500m.'!$E$8:$H$1001,2,0)))</f>
        <v>0</v>
      </c>
      <c r="AJ47" s="242">
        <f>IF(ISERROR(VLOOKUP(B47,'1500m.'!$E$8:$G$1001,3,0)),"",(VLOOKUP(B47,'1500m.'!$E$8:$G$1001,3,0)))</f>
        <v>0</v>
      </c>
      <c r="AK47" s="243">
        <f>IF(ISERROR(VLOOKUP(B47,Çekiç!$F$8:$N$996,9,0)),"",(VLOOKUP(B47,Çekiç!$F$8:$N$996,9,0)))</f>
        <v>0</v>
      </c>
      <c r="AL47" s="244">
        <f>IF(ISERROR(VLOOKUP(B47,Çekiç!$F$8:$O$996,10,0)),"",(VLOOKUP(B47,Çekiç!$F$8:$O$996,10,0)))</f>
        <v>0</v>
      </c>
      <c r="AM47" s="245">
        <f>IF(ISERROR(VLOOKUP(B47,Sırık!$F$8:$BR$940,65,0)),"",(VLOOKUP(B47,Sırık!$F$8:$BR$940,65,0)))</f>
        <v>0</v>
      </c>
      <c r="AN47" s="242">
        <f>IF(ISERROR(VLOOKUP(B47,Sırık!$F$8:$BS$940,66,0)),"",(VLOOKUP(B47,Sırık!$F$8:$BS$940,66,0)))</f>
        <v>0</v>
      </c>
      <c r="AO47" s="265">
        <f>IF(ISERROR(VLOOKUP(B47,'4x400m.'!$E$8:$F$1000,2,0)),"",(VLOOKUP(B47,'4x400m.'!$E$8:$H$1000,2,0)))</f>
        <v>0</v>
      </c>
      <c r="AP47" s="240">
        <f>IF(ISERROR(VLOOKUP(B47,'4x400m.'!$E$8:$G$1000,3,0)),"",(VLOOKUP(B47,'4x400m.'!$E$8:$G$1000,3,0)))</f>
        <v>0</v>
      </c>
      <c r="AQ47" s="269">
        <f t="shared" si="2"/>
        <v>0</v>
      </c>
      <c r="AR47" s="247">
        <f t="shared" si="3"/>
        <v>19</v>
      </c>
    </row>
    <row r="48" spans="1:44" ht="36" customHeight="1">
      <c r="A48" s="237">
        <v>42</v>
      </c>
      <c r="B48" s="316" t="s">
        <v>1675</v>
      </c>
      <c r="C48" s="239">
        <f>IF(ISERROR(VLOOKUP(B48,'100m.'!$E$8:$F$1005,2,0)),"",(VLOOKUP(B48,'100m.'!$E$8:$H$1005,2,0)))</f>
        <v>0</v>
      </c>
      <c r="D48" s="337">
        <f>IF(ISERROR(VLOOKUP(B48,'100m.'!$E$8:$G$1005,3,0)),"",(VLOOKUP(B48,'100m.'!$E$8:$G$1005,3,0)))</f>
        <v>0</v>
      </c>
      <c r="E48" s="241">
        <f>IF(ISERROR(VLOOKUP(B48,'400m.'!$E$8:$F$991,2,0)),"",(VLOOKUP(B48,'400m.'!$E$8:$H$991,2,0)))</f>
        <v>5639</v>
      </c>
      <c r="F48" s="242">
        <f>IF(ISERROR(VLOOKUP(B48,'400m.'!$E$8:$G$991,3,0)),"",(VLOOKUP(B48,'400m.'!$E$8:$G$991,3,0)))</f>
        <v>0</v>
      </c>
      <c r="G48" s="263">
        <f>IF(ISERROR(VLOOKUP(B48,'5000m.'!$E$8:$F$1001,2,0)),"",(VLOOKUP(B48,'5000m.'!$E$8:$H$1001,2,0)))</f>
        <v>0</v>
      </c>
      <c r="H48" s="244">
        <f>IF(ISERROR(VLOOKUP(B48,'5000m.'!$E$8:$G$1001,3,0)),"",(VLOOKUP(B48,'5000m.'!$E$8:$G$1001,3,0)))</f>
        <v>0</v>
      </c>
      <c r="I48" s="245">
        <f>IF(ISERROR(VLOOKUP(B48,Cirit!$F$8:$N$994,9,0)),"",(VLOOKUP(B48,Cirit!$F$8:$N$994,9,0)))</f>
        <v>0</v>
      </c>
      <c r="J48" s="242">
        <f>IF(ISERROR(VLOOKUP(B48,Cirit!$F$8:$O$994,10,0)),"",(VLOOKUP(B48,Cirit!$F$8:$O$994,10,0)))</f>
        <v>0</v>
      </c>
      <c r="K48" s="246">
        <f>IF(ISERROR(VLOOKUP(B48,Üçadım!$F$8:$N$995,9,0)),"",(VLOOKUP(B48,Üçadım!$F$8:$N$995,9,0)))</f>
        <v>0</v>
      </c>
      <c r="L48" s="240">
        <f>IF(ISERROR(VLOOKUP(B48,Üçadım!$F$8:$O$995,10,0)),"",(VLOOKUP(B48,Üçadım!$F$8:$O$995,10,0)))</f>
        <v>0</v>
      </c>
      <c r="M48" s="245">
        <f>IF(ISERROR(VLOOKUP(B48,Gülle!$F$8:$N$995,9,0)),"",(VLOOKUP(B48,Gülle!$F$8:$N$995,9,0)))</f>
        <v>0</v>
      </c>
      <c r="N48" s="242">
        <f>IF(ISERROR(VLOOKUP(B48,Gülle!$F$8:$O$995,10,0)),"",(VLOOKUP(B48,Gülle!$F$8:$O$995,10,0)))</f>
        <v>0</v>
      </c>
      <c r="O48" s="269">
        <f t="shared" si="0"/>
        <v>0</v>
      </c>
      <c r="P48" s="239">
        <f>IF(ISERROR(VLOOKUP(B48,'200m.'!$E$8:$F$1000,2,0)),"",(VLOOKUP(B48,'200m.'!$E$8:$H$1000,2,0)))</f>
        <v>0</v>
      </c>
      <c r="Q48" s="240">
        <f>IF(ISERROR(VLOOKUP(B48,'200m.'!$E$8:$G$1000,3,0)),"",(VLOOKUP(B48,'200m.'!$E$8:$G$1000,3,0)))</f>
        <v>0</v>
      </c>
      <c r="R48" s="241">
        <f>IF(ISERROR(VLOOKUP(B48,'400m.Eng.'!$E$8:$F$1000,2,0)),"",(VLOOKUP(B48,'400m.Eng.'!$E$8:$H$1000,2,0)))</f>
        <v>0</v>
      </c>
      <c r="S48" s="242">
        <f>IF(ISERROR(VLOOKUP(B48,'400m.Eng.'!$E$8:$G$1000,3,0)),"",(VLOOKUP(B48,'400m.Eng.'!$E$8:$G$1000,3,0)))</f>
        <v>0</v>
      </c>
      <c r="T48" s="265">
        <f>IF(ISERROR(VLOOKUP(B48,'800m.'!$E$8:$F$1001,2,0)),"",(VLOOKUP(B48,'800m.'!$E$8:$H$1001,2,0)))</f>
        <v>20764</v>
      </c>
      <c r="U48" s="244">
        <f>IF(ISERROR(VLOOKUP(B48,'800m.'!$E$8:$G$1001,3,0)),"",(VLOOKUP(B48,'800m.'!$E$8:$G$1001,3,0)))</f>
        <v>15</v>
      </c>
      <c r="V48" s="264">
        <f>IF(ISERROR(VLOOKUP(B48,'3000m.Eng.'!$E$8:$F$1000,2,0)),"",(VLOOKUP(B48,'3000m.Eng.'!$E$8:$H$1000,2,0)))</f>
        <v>0</v>
      </c>
      <c r="W48" s="242">
        <f>IF(ISERROR(VLOOKUP(B48,'3000m.Eng.'!$E$8:$G$1000,3,0)),"",(VLOOKUP(B48,'3000m.Eng.'!$E$8:$G$1000,3,0)))</f>
        <v>0</v>
      </c>
      <c r="X48" s="246">
        <f>IF(ISERROR(VLOOKUP(B48,Yüksek!$F$8:$BO$951,62,0)),"",(VLOOKUP(B48,Yüksek!$F$8:$BO$951,62,0)))</f>
        <v>0</v>
      </c>
      <c r="Y48" s="240">
        <f>IF(ISERROR(VLOOKUP(B48,Yüksek!$F$8:$BP$951,63,0)),"",(VLOOKUP(B48,Yüksek!$F$8:$BP$951,63,0)))</f>
        <v>0</v>
      </c>
      <c r="Z48" s="245">
        <f>IF(ISERROR(VLOOKUP(B48,Uzun!$F$8:$N$997,9,0)),"",(VLOOKUP(B48,Uzun!$F$8:$N$997,9,0)))</f>
        <v>0</v>
      </c>
      <c r="AA48" s="242">
        <f>IF(ISERROR(VLOOKUP(B48,Uzun!$F$8:$O$997,10,0)),"",(VLOOKUP(B48,Uzun!$F$8:$O$997,10,0)))</f>
        <v>0</v>
      </c>
      <c r="AB48" s="243">
        <f>IF(ISERROR(VLOOKUP(B48,Disk!$F$8:$N$998,9,0)),"",(VLOOKUP(B48,Disk!$F$8:$N$998,9,0)))</f>
        <v>0</v>
      </c>
      <c r="AC48" s="244">
        <f>IF(ISERROR(VLOOKUP(B48,Disk!$F$8:$O$998,10,0)),"",(VLOOKUP(B48,Disk!$F$8:$O$998,10,0)))</f>
        <v>0</v>
      </c>
      <c r="AD48" s="241">
        <f>IF(ISERROR(VLOOKUP(B48,'4x100m.'!$E$8:$F$992,2,0)),"",(VLOOKUP(B48,'4x100m.'!$E$8:$H$992,2,0)))</f>
        <v>0</v>
      </c>
      <c r="AE48" s="242">
        <f>IF(ISERROR(VLOOKUP(B48,'4x100m.'!$E$8:$G$992,3,0)),"",(VLOOKUP(B48,'4x100m.'!$E$8:$G$992,3,0)))</f>
        <v>0</v>
      </c>
      <c r="AF48" s="269">
        <f t="shared" si="1"/>
        <v>15</v>
      </c>
      <c r="AG48" s="239">
        <f>IF(ISERROR(VLOOKUP(B48,'110m.Eng.'!$E$8:$F$992,2,0)),"",(VLOOKUP(B48,'110m.Eng.'!$E$8:$H$992,2,0)))</f>
        <v>0</v>
      </c>
      <c r="AH48" s="240">
        <f>IF(ISERROR(VLOOKUP(B48,'110m.Eng.'!$E$8:$G$992,3,0)),"",(VLOOKUP(B48,'110m.Eng.'!$E$8:$G$992,3,0)))</f>
        <v>0</v>
      </c>
      <c r="AI48" s="241">
        <f>IF(ISERROR(VLOOKUP(B48,'1500m.'!$E$8:$F$1001,2,0)),"",(VLOOKUP(B48,'1500m.'!$E$8:$H$1001,2,0)))</f>
        <v>0</v>
      </c>
      <c r="AJ48" s="242">
        <f>IF(ISERROR(VLOOKUP(B48,'1500m.'!$E$8:$G$1001,3,0)),"",(VLOOKUP(B48,'1500m.'!$E$8:$G$1001,3,0)))</f>
        <v>0</v>
      </c>
      <c r="AK48" s="243">
        <f>IF(ISERROR(VLOOKUP(B48,Çekiç!$F$8:$N$996,9,0)),"",(VLOOKUP(B48,Çekiç!$F$8:$N$996,9,0)))</f>
        <v>0</v>
      </c>
      <c r="AL48" s="244">
        <f>IF(ISERROR(VLOOKUP(B48,Çekiç!$F$8:$O$996,10,0)),"",(VLOOKUP(B48,Çekiç!$F$8:$O$996,10,0)))</f>
        <v>0</v>
      </c>
      <c r="AM48" s="245">
        <f>IF(ISERROR(VLOOKUP(B48,Sırık!$F$8:$BR$940,65,0)),"",(VLOOKUP(B48,Sırık!$F$8:$BR$940,65,0)))</f>
        <v>0</v>
      </c>
      <c r="AN48" s="242">
        <f>IF(ISERROR(VLOOKUP(B48,Sırık!$F$8:$BS$940,66,0)),"",(VLOOKUP(B48,Sırık!$F$8:$BS$940,66,0)))</f>
        <v>0</v>
      </c>
      <c r="AO48" s="265">
        <f>IF(ISERROR(VLOOKUP(B48,'4x400m.'!$E$8:$F$1000,2,0)),"",(VLOOKUP(B48,'4x400m.'!$E$8:$H$1000,2,0)))</f>
        <v>0</v>
      </c>
      <c r="AP48" s="240">
        <f>IF(ISERROR(VLOOKUP(B48,'4x400m.'!$E$8:$G$1000,3,0)),"",(VLOOKUP(B48,'4x400m.'!$E$8:$G$1000,3,0)))</f>
        <v>0</v>
      </c>
      <c r="AQ48" s="269">
        <f t="shared" si="2"/>
        <v>0</v>
      </c>
      <c r="AR48" s="247">
        <f t="shared" si="3"/>
        <v>15</v>
      </c>
    </row>
    <row r="49" spans="1:44" ht="36" customHeight="1">
      <c r="A49" s="237">
        <v>43</v>
      </c>
      <c r="B49" s="316" t="s">
        <v>1870</v>
      </c>
      <c r="C49" s="239">
        <f>IF(ISERROR(VLOOKUP(B49,'100m.'!$E$8:$F$1005,2,0)),"",(VLOOKUP(B49,'100m.'!$E$8:$H$1005,2,0)))</f>
        <v>0</v>
      </c>
      <c r="D49" s="337">
        <f>IF(ISERROR(VLOOKUP(B49,'100m.'!$E$8:$G$1005,3,0)),"",(VLOOKUP(B49,'100m.'!$E$8:$G$1005,3,0)))</f>
        <v>0</v>
      </c>
      <c r="E49" s="241">
        <f>IF(ISERROR(VLOOKUP(B49,'400m.'!$E$8:$F$991,2,0)),"",(VLOOKUP(B49,'400m.'!$E$8:$H$991,2,0)))</f>
        <v>0</v>
      </c>
      <c r="F49" s="242">
        <f>IF(ISERROR(VLOOKUP(B49,'400m.'!$E$8:$G$991,3,0)),"",(VLOOKUP(B49,'400m.'!$E$8:$G$991,3,0)))</f>
        <v>0</v>
      </c>
      <c r="G49" s="263" t="str">
        <f>IF(ISERROR(VLOOKUP(B49,'5000m.'!$E$8:$F$1001,2,0)),"",(VLOOKUP(B49,'5000m.'!$E$8:$H$1001,2,0)))</f>
        <v>DNF</v>
      </c>
      <c r="H49" s="244">
        <f>IF(ISERROR(VLOOKUP(B49,'5000m.'!$E$8:$G$1001,3,0)),"",(VLOOKUP(B49,'5000m.'!$E$8:$G$1001,3,0)))</f>
        <v>0</v>
      </c>
      <c r="I49" s="245">
        <f>IF(ISERROR(VLOOKUP(B49,Cirit!$F$8:$N$994,9,0)),"",(VLOOKUP(B49,Cirit!$F$8:$N$994,9,0)))</f>
        <v>0</v>
      </c>
      <c r="J49" s="242">
        <f>IF(ISERROR(VLOOKUP(B49,Cirit!$F$8:$O$994,10,0)),"",(VLOOKUP(B49,Cirit!$F$8:$O$994,10,0)))</f>
        <v>0</v>
      </c>
      <c r="K49" s="246">
        <f>IF(ISERROR(VLOOKUP(B49,Üçadım!$F$8:$N$995,9,0)),"",(VLOOKUP(B49,Üçadım!$F$8:$N$995,9,0)))</f>
        <v>0</v>
      </c>
      <c r="L49" s="240">
        <f>IF(ISERROR(VLOOKUP(B49,Üçadım!$F$8:$O$995,10,0)),"",(VLOOKUP(B49,Üçadım!$F$8:$O$995,10,0)))</f>
        <v>0</v>
      </c>
      <c r="M49" s="245">
        <f>IF(ISERROR(VLOOKUP(B49,Gülle!$F$8:$N$995,9,0)),"",(VLOOKUP(B49,Gülle!$F$8:$N$995,9,0)))</f>
        <v>0</v>
      </c>
      <c r="N49" s="242">
        <f>IF(ISERROR(VLOOKUP(B49,Gülle!$F$8:$O$995,10,0)),"",(VLOOKUP(B49,Gülle!$F$8:$O$995,10,0)))</f>
        <v>0</v>
      </c>
      <c r="O49" s="269">
        <f t="shared" si="0"/>
        <v>0</v>
      </c>
      <c r="P49" s="239">
        <f>IF(ISERROR(VLOOKUP(B49,'200m.'!$E$8:$F$1000,2,0)),"",(VLOOKUP(B49,'200m.'!$E$8:$H$1000,2,0)))</f>
        <v>0</v>
      </c>
      <c r="Q49" s="240">
        <f>IF(ISERROR(VLOOKUP(B49,'200m.'!$E$8:$G$1000,3,0)),"",(VLOOKUP(B49,'200m.'!$E$8:$G$1000,3,0)))</f>
        <v>0</v>
      </c>
      <c r="R49" s="241">
        <f>IF(ISERROR(VLOOKUP(B49,'400m.Eng.'!$E$8:$F$1000,2,0)),"",(VLOOKUP(B49,'400m.Eng.'!$E$8:$H$1000,2,0)))</f>
        <v>0</v>
      </c>
      <c r="S49" s="242">
        <f>IF(ISERROR(VLOOKUP(B49,'400m.Eng.'!$E$8:$G$1000,3,0)),"",(VLOOKUP(B49,'400m.Eng.'!$E$8:$G$1000,3,0)))</f>
        <v>0</v>
      </c>
      <c r="T49" s="265">
        <f>IF(ISERROR(VLOOKUP(B49,'800m.'!$E$8:$F$1001,2,0)),"",(VLOOKUP(B49,'800m.'!$E$8:$H$1001,2,0)))</f>
        <v>0</v>
      </c>
      <c r="U49" s="244">
        <f>IF(ISERROR(VLOOKUP(B49,'800m.'!$E$8:$G$1001,3,0)),"",(VLOOKUP(B49,'800m.'!$E$8:$G$1001,3,0)))</f>
        <v>0</v>
      </c>
      <c r="V49" s="264">
        <f>IF(ISERROR(VLOOKUP(B49,'3000m.Eng.'!$E$8:$F$1000,2,0)),"",(VLOOKUP(B49,'3000m.Eng.'!$E$8:$H$1000,2,0)))</f>
        <v>0</v>
      </c>
      <c r="W49" s="242">
        <f>IF(ISERROR(VLOOKUP(B49,'3000m.Eng.'!$E$8:$G$1000,3,0)),"",(VLOOKUP(B49,'3000m.Eng.'!$E$8:$G$1000,3,0)))</f>
        <v>0</v>
      </c>
      <c r="X49" s="246">
        <f>IF(ISERROR(VLOOKUP(B49,Yüksek!$F$8:$BO$951,62,0)),"",(VLOOKUP(B49,Yüksek!$F$8:$BO$951,62,0)))</f>
        <v>0</v>
      </c>
      <c r="Y49" s="240">
        <f>IF(ISERROR(VLOOKUP(B49,Yüksek!$F$8:$BP$951,63,0)),"",(VLOOKUP(B49,Yüksek!$F$8:$BP$951,63,0)))</f>
        <v>0</v>
      </c>
      <c r="Z49" s="245">
        <f>IF(ISERROR(VLOOKUP(B49,Uzun!$F$8:$N$997,9,0)),"",(VLOOKUP(B49,Uzun!$F$8:$N$997,9,0)))</f>
        <v>0</v>
      </c>
      <c r="AA49" s="242">
        <f>IF(ISERROR(VLOOKUP(B49,Uzun!$F$8:$O$997,10,0)),"",(VLOOKUP(B49,Uzun!$F$8:$O$997,10,0)))</f>
        <v>0</v>
      </c>
      <c r="AB49" s="243">
        <f>IF(ISERROR(VLOOKUP(B49,Disk!$F$8:$N$998,9,0)),"",(VLOOKUP(B49,Disk!$F$8:$N$998,9,0)))</f>
        <v>0</v>
      </c>
      <c r="AC49" s="244">
        <f>IF(ISERROR(VLOOKUP(B49,Disk!$F$8:$O$998,10,0)),"",(VLOOKUP(B49,Disk!$F$8:$O$998,10,0)))</f>
        <v>0</v>
      </c>
      <c r="AD49" s="241">
        <f>IF(ISERROR(VLOOKUP(B49,'4x100m.'!$E$8:$F$992,2,0)),"",(VLOOKUP(B49,'4x100m.'!$E$8:$H$992,2,0)))</f>
        <v>0</v>
      </c>
      <c r="AE49" s="242">
        <f>IF(ISERROR(VLOOKUP(B49,'4x100m.'!$E$8:$G$992,3,0)),"",(VLOOKUP(B49,'4x100m.'!$E$8:$G$992,3,0)))</f>
        <v>0</v>
      </c>
      <c r="AF49" s="269">
        <f t="shared" si="1"/>
        <v>0</v>
      </c>
      <c r="AG49" s="239">
        <f>IF(ISERROR(VLOOKUP(B49,'110m.Eng.'!$E$8:$F$992,2,0)),"",(VLOOKUP(B49,'110m.Eng.'!$E$8:$H$992,2,0)))</f>
        <v>0</v>
      </c>
      <c r="AH49" s="240">
        <f>IF(ISERROR(VLOOKUP(B49,'110m.Eng.'!$E$8:$G$992,3,0)),"",(VLOOKUP(B49,'110m.Eng.'!$E$8:$G$992,3,0)))</f>
        <v>0</v>
      </c>
      <c r="AI49" s="241">
        <f>IF(ISERROR(VLOOKUP(B49,'1500m.'!$E$8:$F$1001,2,0)),"",(VLOOKUP(B49,'1500m.'!$E$8:$H$1001,2,0)))</f>
        <v>42205</v>
      </c>
      <c r="AJ49" s="242">
        <f>IF(ISERROR(VLOOKUP(B49,'1500m.'!$E$8:$G$1001,3,0)),"",(VLOOKUP(B49,'1500m.'!$E$8:$G$1001,3,0)))</f>
        <v>13</v>
      </c>
      <c r="AK49" s="243">
        <f>IF(ISERROR(VLOOKUP(B49,Çekiç!$F$8:$N$996,9,0)),"",(VLOOKUP(B49,Çekiç!$F$8:$N$996,9,0)))</f>
        <v>0</v>
      </c>
      <c r="AL49" s="244">
        <f>IF(ISERROR(VLOOKUP(B49,Çekiç!$F$8:$O$996,10,0)),"",(VLOOKUP(B49,Çekiç!$F$8:$O$996,10,0)))</f>
        <v>0</v>
      </c>
      <c r="AM49" s="245">
        <f>IF(ISERROR(VLOOKUP(B49,Sırık!$F$8:$BR$940,65,0)),"",(VLOOKUP(B49,Sırık!$F$8:$BR$940,65,0)))</f>
        <v>0</v>
      </c>
      <c r="AN49" s="242">
        <f>IF(ISERROR(VLOOKUP(B49,Sırık!$F$8:$BS$940,66,0)),"",(VLOOKUP(B49,Sırık!$F$8:$BS$940,66,0)))</f>
        <v>0</v>
      </c>
      <c r="AO49" s="265">
        <f>IF(ISERROR(VLOOKUP(B49,'4x400m.'!$E$8:$F$1000,2,0)),"",(VLOOKUP(B49,'4x400m.'!$E$8:$H$1000,2,0)))</f>
        <v>0</v>
      </c>
      <c r="AP49" s="240">
        <f>IF(ISERROR(VLOOKUP(B49,'4x400m.'!$E$8:$G$1000,3,0)),"",(VLOOKUP(B49,'4x400m.'!$E$8:$G$1000,3,0)))</f>
        <v>0</v>
      </c>
      <c r="AQ49" s="269">
        <f t="shared" si="2"/>
        <v>13</v>
      </c>
      <c r="AR49" s="247">
        <f t="shared" si="3"/>
        <v>13</v>
      </c>
    </row>
    <row r="50" spans="1:44" ht="36" customHeight="1">
      <c r="A50" s="237" t="s">
        <v>2241</v>
      </c>
      <c r="B50" s="316" t="s">
        <v>1769</v>
      </c>
      <c r="C50" s="239">
        <f>IF(ISERROR(VLOOKUP(B50,'100m.'!$E$8:$F$1005,2,0)),"",(VLOOKUP(B50,'100m.'!$E$8:$H$1005,2,0)))</f>
        <v>0</v>
      </c>
      <c r="D50" s="337">
        <f>IF(ISERROR(VLOOKUP(B50,'100m.'!$E$8:$G$1005,3,0)),"",(VLOOKUP(B50,'100m.'!$E$8:$G$1005,3,0)))</f>
        <v>0</v>
      </c>
      <c r="E50" s="241" t="str">
        <f>IF(ISERROR(VLOOKUP(B50,'400m.'!$E$8:$F$991,2,0)),"",(VLOOKUP(B50,'400m.'!$E$8:$H$991,2,0)))</f>
        <v>DNS</v>
      </c>
      <c r="F50" s="242">
        <f>IF(ISERROR(VLOOKUP(B50,'400m.'!$E$8:$G$991,3,0)),"",(VLOOKUP(B50,'400m.'!$E$8:$G$991,3,0)))</f>
        <v>0</v>
      </c>
      <c r="G50" s="263">
        <f>IF(ISERROR(VLOOKUP(B50,'5000m.'!$E$8:$F$1001,2,0)),"",(VLOOKUP(B50,'5000m.'!$E$8:$H$1001,2,0)))</f>
        <v>0</v>
      </c>
      <c r="H50" s="244">
        <f>IF(ISERROR(VLOOKUP(B50,'5000m.'!$E$8:$G$1001,3,0)),"",(VLOOKUP(B50,'5000m.'!$E$8:$G$1001,3,0)))</f>
        <v>0</v>
      </c>
      <c r="I50" s="245">
        <f>IF(ISERROR(VLOOKUP(B50,Cirit!$F$8:$N$994,9,0)),"",(VLOOKUP(B50,Cirit!$F$8:$N$994,9,0)))</f>
        <v>0</v>
      </c>
      <c r="J50" s="242">
        <f>IF(ISERROR(VLOOKUP(B50,Cirit!$F$8:$O$994,10,0)),"",(VLOOKUP(B50,Cirit!$F$8:$O$994,10,0)))</f>
        <v>0</v>
      </c>
      <c r="K50" s="246">
        <f>IF(ISERROR(VLOOKUP(B50,Üçadım!$F$8:$N$995,9,0)),"",(VLOOKUP(B50,Üçadım!$F$8:$N$995,9,0)))</f>
        <v>0</v>
      </c>
      <c r="L50" s="240">
        <f>IF(ISERROR(VLOOKUP(B50,Üçadım!$F$8:$O$995,10,0)),"",(VLOOKUP(B50,Üçadım!$F$8:$O$995,10,0)))</f>
        <v>0</v>
      </c>
      <c r="M50" s="245">
        <f>IF(ISERROR(VLOOKUP(B50,Gülle!$F$8:$N$995,9,0)),"",(VLOOKUP(B50,Gülle!$F$8:$N$995,9,0)))</f>
        <v>0</v>
      </c>
      <c r="N50" s="242">
        <f>IF(ISERROR(VLOOKUP(B50,Gülle!$F$8:$O$995,10,0)),"",(VLOOKUP(B50,Gülle!$F$8:$O$995,10,0)))</f>
        <v>0</v>
      </c>
      <c r="O50" s="269">
        <f t="shared" si="0"/>
        <v>0</v>
      </c>
      <c r="P50" s="239">
        <f>IF(ISERROR(VLOOKUP(B50,'200m.'!$E$8:$F$1000,2,0)),"",(VLOOKUP(B50,'200m.'!$E$8:$H$1000,2,0)))</f>
        <v>0</v>
      </c>
      <c r="Q50" s="240">
        <f>IF(ISERROR(VLOOKUP(B50,'200m.'!$E$8:$G$1000,3,0)),"",(VLOOKUP(B50,'200m.'!$E$8:$G$1000,3,0)))</f>
        <v>0</v>
      </c>
      <c r="R50" s="241">
        <f>IF(ISERROR(VLOOKUP(B50,'400m.Eng.'!$E$8:$F$1000,2,0)),"",(VLOOKUP(B50,'400m.Eng.'!$E$8:$H$1000,2,0)))</f>
        <v>0</v>
      </c>
      <c r="S50" s="242">
        <f>IF(ISERROR(VLOOKUP(B50,'400m.Eng.'!$E$8:$G$1000,3,0)),"",(VLOOKUP(B50,'400m.Eng.'!$E$8:$G$1000,3,0)))</f>
        <v>0</v>
      </c>
      <c r="T50" s="265" t="str">
        <f>IF(ISERROR(VLOOKUP(B50,'800m.'!$E$8:$F$1001,2,0)),"",(VLOOKUP(B50,'800m.'!$E$8:$H$1001,2,0)))</f>
        <v>DNS</v>
      </c>
      <c r="U50" s="244">
        <f>IF(ISERROR(VLOOKUP(B50,'800m.'!$E$8:$G$1001,3,0)),"",(VLOOKUP(B50,'800m.'!$E$8:$G$1001,3,0)))</f>
        <v>0</v>
      </c>
      <c r="V50" s="264">
        <f>IF(ISERROR(VLOOKUP(B50,'3000m.Eng.'!$E$8:$F$1000,2,0)),"",(VLOOKUP(B50,'3000m.Eng.'!$E$8:$H$1000,2,0)))</f>
        <v>0</v>
      </c>
      <c r="W50" s="242">
        <f>IF(ISERROR(VLOOKUP(B50,'3000m.Eng.'!$E$8:$G$1000,3,0)),"",(VLOOKUP(B50,'3000m.Eng.'!$E$8:$G$1000,3,0)))</f>
        <v>0</v>
      </c>
      <c r="X50" s="246">
        <f>IF(ISERROR(VLOOKUP(B50,Yüksek!$F$8:$BO$951,62,0)),"",(VLOOKUP(B50,Yüksek!$F$8:$BO$951,62,0)))</f>
        <v>0</v>
      </c>
      <c r="Y50" s="240">
        <f>IF(ISERROR(VLOOKUP(B50,Yüksek!$F$8:$BP$951,63,0)),"",(VLOOKUP(B50,Yüksek!$F$8:$BP$951,63,0)))</f>
        <v>0</v>
      </c>
      <c r="Z50" s="245">
        <f>IF(ISERROR(VLOOKUP(B50,Uzun!$F$8:$N$997,9,0)),"",(VLOOKUP(B50,Uzun!$F$8:$N$997,9,0)))</f>
        <v>0</v>
      </c>
      <c r="AA50" s="242">
        <f>IF(ISERROR(VLOOKUP(B50,Uzun!$F$8:$O$997,10,0)),"",(VLOOKUP(B50,Uzun!$F$8:$O$997,10,0)))</f>
        <v>0</v>
      </c>
      <c r="AB50" s="243">
        <f>IF(ISERROR(VLOOKUP(B50,Disk!$F$8:$N$998,9,0)),"",(VLOOKUP(B50,Disk!$F$8:$N$998,9,0)))</f>
        <v>0</v>
      </c>
      <c r="AC50" s="244">
        <f>IF(ISERROR(VLOOKUP(B50,Disk!$F$8:$O$998,10,0)),"",(VLOOKUP(B50,Disk!$F$8:$O$998,10,0)))</f>
        <v>0</v>
      </c>
      <c r="AD50" s="241">
        <f>IF(ISERROR(VLOOKUP(B50,'4x100m.'!$E$8:$F$992,2,0)),"",(VLOOKUP(B50,'4x100m.'!$E$8:$H$992,2,0)))</f>
        <v>0</v>
      </c>
      <c r="AE50" s="242">
        <f>IF(ISERROR(VLOOKUP(B50,'4x100m.'!$E$8:$G$992,3,0)),"",(VLOOKUP(B50,'4x100m.'!$E$8:$G$992,3,0)))</f>
        <v>0</v>
      </c>
      <c r="AF50" s="269">
        <f t="shared" si="1"/>
        <v>0</v>
      </c>
      <c r="AG50" s="239">
        <f>IF(ISERROR(VLOOKUP(B50,'110m.Eng.'!$E$8:$F$992,2,0)),"",(VLOOKUP(B50,'110m.Eng.'!$E$8:$H$992,2,0)))</f>
        <v>0</v>
      </c>
      <c r="AH50" s="240">
        <f>IF(ISERROR(VLOOKUP(B50,'110m.Eng.'!$E$8:$G$992,3,0)),"",(VLOOKUP(B50,'110m.Eng.'!$E$8:$G$992,3,0)))</f>
        <v>0</v>
      </c>
      <c r="AI50" s="241">
        <f>IF(ISERROR(VLOOKUP(B50,'1500m.'!$E$8:$F$1001,2,0)),"",(VLOOKUP(B50,'1500m.'!$E$8:$H$1001,2,0)))</f>
        <v>0</v>
      </c>
      <c r="AJ50" s="242">
        <f>IF(ISERROR(VLOOKUP(B50,'1500m.'!$E$8:$G$1001,3,0)),"",(VLOOKUP(B50,'1500m.'!$E$8:$G$1001,3,0)))</f>
        <v>0</v>
      </c>
      <c r="AK50" s="243">
        <f>IF(ISERROR(VLOOKUP(B50,Çekiç!$F$8:$N$996,9,0)),"",(VLOOKUP(B50,Çekiç!$F$8:$N$996,9,0)))</f>
        <v>0</v>
      </c>
      <c r="AL50" s="244">
        <f>IF(ISERROR(VLOOKUP(B50,Çekiç!$F$8:$O$996,10,0)),"",(VLOOKUP(B50,Çekiç!$F$8:$O$996,10,0)))</f>
        <v>0</v>
      </c>
      <c r="AM50" s="245">
        <f>IF(ISERROR(VLOOKUP(B50,Sırık!$F$8:$BR$940,65,0)),"",(VLOOKUP(B50,Sırık!$F$8:$BR$940,65,0)))</f>
        <v>0</v>
      </c>
      <c r="AN50" s="242">
        <f>IF(ISERROR(VLOOKUP(B50,Sırık!$F$8:$BS$940,66,0)),"",(VLOOKUP(B50,Sırık!$F$8:$BS$940,66,0)))</f>
        <v>0</v>
      </c>
      <c r="AO50" s="265">
        <f>IF(ISERROR(VLOOKUP(B50,'4x400m.'!$E$8:$F$1000,2,0)),"",(VLOOKUP(B50,'4x400m.'!$E$8:$H$1000,2,0)))</f>
        <v>0</v>
      </c>
      <c r="AP50" s="240">
        <f>IF(ISERROR(VLOOKUP(B50,'4x400m.'!$E$8:$G$1000,3,0)),"",(VLOOKUP(B50,'4x400m.'!$E$8:$G$1000,3,0)))</f>
        <v>0</v>
      </c>
      <c r="AQ50" s="269">
        <f t="shared" si="2"/>
        <v>0</v>
      </c>
      <c r="AR50" s="247">
        <f t="shared" si="3"/>
        <v>0</v>
      </c>
    </row>
    <row r="51" spans="1:44" ht="36" customHeight="1">
      <c r="A51" s="237" t="s">
        <v>2241</v>
      </c>
      <c r="B51" s="316" t="s">
        <v>2070</v>
      </c>
      <c r="C51" s="239">
        <f>IF(ISERROR(VLOOKUP(B51,'100m.'!$E$8:$F$1005,2,0)),"",(VLOOKUP(B51,'100m.'!$E$8:$H$1005,2,0)))</f>
        <v>0</v>
      </c>
      <c r="D51" s="337">
        <f>IF(ISERROR(VLOOKUP(B51,'100m.'!$E$8:$G$1005,3,0)),"",(VLOOKUP(B51,'100m.'!$E$8:$G$1005,3,0)))</f>
        <v>0</v>
      </c>
      <c r="E51" s="241">
        <f>IF(ISERROR(VLOOKUP(B51,'400m.'!$E$8:$F$991,2,0)),"",(VLOOKUP(B51,'400m.'!$E$8:$H$991,2,0)))</f>
        <v>5733</v>
      </c>
      <c r="F51" s="242">
        <f>IF(ISERROR(VLOOKUP(B51,'400m.'!$E$8:$G$991,3,0)),"",(VLOOKUP(B51,'400m.'!$E$8:$G$991,3,0)))</f>
        <v>0</v>
      </c>
      <c r="G51" s="263">
        <f>IF(ISERROR(VLOOKUP(B51,'5000m.'!$E$8:$F$1001,2,0)),"",(VLOOKUP(B51,'5000m.'!$E$8:$H$1001,2,0)))</f>
        <v>0</v>
      </c>
      <c r="H51" s="244">
        <f>IF(ISERROR(VLOOKUP(B51,'5000m.'!$E$8:$G$1001,3,0)),"",(VLOOKUP(B51,'5000m.'!$E$8:$G$1001,3,0)))</f>
        <v>0</v>
      </c>
      <c r="I51" s="245">
        <f>IF(ISERROR(VLOOKUP(B51,Cirit!$F$8:$N$994,9,0)),"",(VLOOKUP(B51,Cirit!$F$8:$N$994,9,0)))</f>
        <v>0</v>
      </c>
      <c r="J51" s="242">
        <f>IF(ISERROR(VLOOKUP(B51,Cirit!$F$8:$O$994,10,0)),"",(VLOOKUP(B51,Cirit!$F$8:$O$994,10,0)))</f>
        <v>0</v>
      </c>
      <c r="K51" s="246">
        <f>IF(ISERROR(VLOOKUP(B51,Üçadım!$F$8:$N$995,9,0)),"",(VLOOKUP(B51,Üçadım!$F$8:$N$995,9,0)))</f>
        <v>0</v>
      </c>
      <c r="L51" s="240">
        <f>IF(ISERROR(VLOOKUP(B51,Üçadım!$F$8:$O$995,10,0)),"",(VLOOKUP(B51,Üçadım!$F$8:$O$995,10,0)))</f>
        <v>0</v>
      </c>
      <c r="M51" s="245">
        <f>IF(ISERROR(VLOOKUP(B51,Gülle!$F$8:$N$995,9,0)),"",(VLOOKUP(B51,Gülle!$F$8:$N$995,9,0)))</f>
        <v>0</v>
      </c>
      <c r="N51" s="242">
        <f>IF(ISERROR(VLOOKUP(B51,Gülle!$F$8:$O$995,10,0)),"",(VLOOKUP(B51,Gülle!$F$8:$O$995,10,0)))</f>
        <v>0</v>
      </c>
      <c r="O51" s="269">
        <f t="shared" si="0"/>
        <v>0</v>
      </c>
      <c r="P51" s="239">
        <f>IF(ISERROR(VLOOKUP(B51,'200m.'!$E$8:$F$1000,2,0)),"",(VLOOKUP(B51,'200m.'!$E$8:$H$1000,2,0)))</f>
        <v>0</v>
      </c>
      <c r="Q51" s="240">
        <f>IF(ISERROR(VLOOKUP(B51,'200m.'!$E$8:$G$1000,3,0)),"",(VLOOKUP(B51,'200m.'!$E$8:$G$1000,3,0)))</f>
        <v>0</v>
      </c>
      <c r="R51" s="241">
        <f>IF(ISERROR(VLOOKUP(B51,'400m.Eng.'!$E$8:$F$1000,2,0)),"",(VLOOKUP(B51,'400m.Eng.'!$E$8:$H$1000,2,0)))</f>
        <v>0</v>
      </c>
      <c r="S51" s="242">
        <f>IF(ISERROR(VLOOKUP(B51,'400m.Eng.'!$E$8:$G$1000,3,0)),"",(VLOOKUP(B51,'400m.Eng.'!$E$8:$G$1000,3,0)))</f>
        <v>0</v>
      </c>
      <c r="T51" s="265">
        <f>IF(ISERROR(VLOOKUP(B51,'800m.'!$E$8:$F$1001,2,0)),"",(VLOOKUP(B51,'800m.'!$E$8:$H$1001,2,0)))</f>
        <v>21934</v>
      </c>
      <c r="U51" s="244">
        <f>IF(ISERROR(VLOOKUP(B51,'800m.'!$E$8:$G$1001,3,0)),"",(VLOOKUP(B51,'800m.'!$E$8:$G$1001,3,0)))</f>
        <v>0</v>
      </c>
      <c r="V51" s="264">
        <f>IF(ISERROR(VLOOKUP(B51,'3000m.Eng.'!$E$8:$F$1000,2,0)),"",(VLOOKUP(B51,'3000m.Eng.'!$E$8:$H$1000,2,0)))</f>
        <v>0</v>
      </c>
      <c r="W51" s="242">
        <f>IF(ISERROR(VLOOKUP(B51,'3000m.Eng.'!$E$8:$G$1000,3,0)),"",(VLOOKUP(B51,'3000m.Eng.'!$E$8:$G$1000,3,0)))</f>
        <v>0</v>
      </c>
      <c r="X51" s="246">
        <f>IF(ISERROR(VLOOKUP(B51,Yüksek!$F$8:$BO$951,62,0)),"",(VLOOKUP(B51,Yüksek!$F$8:$BO$951,62,0)))</f>
        <v>0</v>
      </c>
      <c r="Y51" s="240">
        <f>IF(ISERROR(VLOOKUP(B51,Yüksek!$F$8:$BP$951,63,0)),"",(VLOOKUP(B51,Yüksek!$F$8:$BP$951,63,0)))</f>
        <v>0</v>
      </c>
      <c r="Z51" s="245">
        <f>IF(ISERROR(VLOOKUP(B51,Uzun!$F$8:$N$997,9,0)),"",(VLOOKUP(B51,Uzun!$F$8:$N$997,9,0)))</f>
        <v>0</v>
      </c>
      <c r="AA51" s="242">
        <f>IF(ISERROR(VLOOKUP(B51,Uzun!$F$8:$O$997,10,0)),"",(VLOOKUP(B51,Uzun!$F$8:$O$997,10,0)))</f>
        <v>0</v>
      </c>
      <c r="AB51" s="243">
        <f>IF(ISERROR(VLOOKUP(B51,Disk!$F$8:$N$998,9,0)),"",(VLOOKUP(B51,Disk!$F$8:$N$998,9,0)))</f>
        <v>0</v>
      </c>
      <c r="AC51" s="244">
        <f>IF(ISERROR(VLOOKUP(B51,Disk!$F$8:$O$998,10,0)),"",(VLOOKUP(B51,Disk!$F$8:$O$998,10,0)))</f>
        <v>0</v>
      </c>
      <c r="AD51" s="241">
        <f>IF(ISERROR(VLOOKUP(B51,'4x100m.'!$E$8:$F$992,2,0)),"",(VLOOKUP(B51,'4x100m.'!$E$8:$H$992,2,0)))</f>
        <v>0</v>
      </c>
      <c r="AE51" s="242">
        <f>IF(ISERROR(VLOOKUP(B51,'4x100m.'!$E$8:$G$992,3,0)),"",(VLOOKUP(B51,'4x100m.'!$E$8:$G$992,3,0)))</f>
        <v>0</v>
      </c>
      <c r="AF51" s="269">
        <f t="shared" si="1"/>
        <v>0</v>
      </c>
      <c r="AG51" s="239">
        <f>IF(ISERROR(VLOOKUP(B51,'110m.Eng.'!$E$8:$F$992,2,0)),"",(VLOOKUP(B51,'110m.Eng.'!$E$8:$H$992,2,0)))</f>
        <v>0</v>
      </c>
      <c r="AH51" s="240">
        <f>IF(ISERROR(VLOOKUP(B51,'110m.Eng.'!$E$8:$G$992,3,0)),"",(VLOOKUP(B51,'110m.Eng.'!$E$8:$G$992,3,0)))</f>
        <v>0</v>
      </c>
      <c r="AI51" s="241">
        <f>IF(ISERROR(VLOOKUP(B51,'1500m.'!$E$8:$F$1001,2,0)),"",(VLOOKUP(B51,'1500m.'!$E$8:$H$1001,2,0)))</f>
        <v>0</v>
      </c>
      <c r="AJ51" s="242">
        <f>IF(ISERROR(VLOOKUP(B51,'1500m.'!$E$8:$G$1001,3,0)),"",(VLOOKUP(B51,'1500m.'!$E$8:$G$1001,3,0)))</f>
        <v>0</v>
      </c>
      <c r="AK51" s="243">
        <f>IF(ISERROR(VLOOKUP(B51,Çekiç!$F$8:$N$996,9,0)),"",(VLOOKUP(B51,Çekiç!$F$8:$N$996,9,0)))</f>
        <v>0</v>
      </c>
      <c r="AL51" s="244">
        <f>IF(ISERROR(VLOOKUP(B51,Çekiç!$F$8:$O$996,10,0)),"",(VLOOKUP(B51,Çekiç!$F$8:$O$996,10,0)))</f>
        <v>0</v>
      </c>
      <c r="AM51" s="245">
        <f>IF(ISERROR(VLOOKUP(B51,Sırık!$F$8:$BR$940,65,0)),"",(VLOOKUP(B51,Sırık!$F$8:$BR$940,65,0)))</f>
        <v>0</v>
      </c>
      <c r="AN51" s="242">
        <f>IF(ISERROR(VLOOKUP(B51,Sırık!$F$8:$BS$940,66,0)),"",(VLOOKUP(B51,Sırık!$F$8:$BS$940,66,0)))</f>
        <v>0</v>
      </c>
      <c r="AO51" s="265">
        <f>IF(ISERROR(VLOOKUP(B51,'4x400m.'!$E$8:$F$1000,2,0)),"",(VLOOKUP(B51,'4x400m.'!$E$8:$H$1000,2,0)))</f>
        <v>0</v>
      </c>
      <c r="AP51" s="240">
        <f>IF(ISERROR(VLOOKUP(B51,'4x400m.'!$E$8:$G$1000,3,0)),"",(VLOOKUP(B51,'4x400m.'!$E$8:$G$1000,3,0)))</f>
        <v>0</v>
      </c>
      <c r="AQ51" s="269">
        <f t="shared" si="2"/>
        <v>0</v>
      </c>
      <c r="AR51" s="247">
        <f t="shared" si="3"/>
        <v>0</v>
      </c>
    </row>
    <row r="52" spans="1:44" ht="36" customHeight="1">
      <c r="A52" s="237" t="s">
        <v>2241</v>
      </c>
      <c r="B52" s="316" t="s">
        <v>2258</v>
      </c>
      <c r="C52" s="239">
        <f>IF(ISERROR(VLOOKUP(B52,'100m.'!$E$8:$F$1005,2,0)),"",(VLOOKUP(B52,'100m.'!$E$8:$H$1005,2,0)))</f>
        <v>0</v>
      </c>
      <c r="D52" s="240">
        <f>IF(ISERROR(VLOOKUP(B52,'100m.'!$E$8:$G$1005,3,0)),"",(VLOOKUP(B52,'100m.'!$E$8:$G$1005,3,0)))</f>
        <v>0</v>
      </c>
      <c r="E52" s="241">
        <f>IF(ISERROR(VLOOKUP(B52,'400m.'!$E$8:$F$991,2,0)),"",(VLOOKUP(B52,'400m.'!$E$8:$H$991,2,0)))</f>
        <v>0</v>
      </c>
      <c r="F52" s="242">
        <f>IF(ISERROR(VLOOKUP(B52,'400m.'!$E$8:$G$991,3,0)),"",(VLOOKUP(B52,'400m.'!$E$8:$G$991,3,0)))</f>
        <v>0</v>
      </c>
      <c r="G52" s="263" t="str">
        <f>IF(ISERROR(VLOOKUP(B52,'5000m.'!$E$8:$F$1001,2,0)),"",(VLOOKUP(B52,'5000m.'!$E$8:$H$1001,2,0)))</f>
        <v>DNS</v>
      </c>
      <c r="H52" s="244">
        <f>IF(ISERROR(VLOOKUP(B52,'5000m.'!$E$8:$G$1001,3,0)),"",(VLOOKUP(B52,'5000m.'!$E$8:$G$1001,3,0)))</f>
        <v>0</v>
      </c>
      <c r="I52" s="245">
        <f>IF(ISERROR(VLOOKUP(B52,Cirit!$F$8:$N$994,9,0)),"",(VLOOKUP(B52,Cirit!$F$8:$N$994,9,0)))</f>
        <v>0</v>
      </c>
      <c r="J52" s="242">
        <f>IF(ISERROR(VLOOKUP(B52,Cirit!$F$8:$O$994,10,0)),"",(VLOOKUP(B52,Cirit!$F$8:$O$994,10,0)))</f>
        <v>0</v>
      </c>
      <c r="K52" s="246">
        <f>IF(ISERROR(VLOOKUP(B52,Üçadım!$F$8:$N$995,9,0)),"",(VLOOKUP(B52,Üçadım!$F$8:$N$995,9,0)))</f>
        <v>0</v>
      </c>
      <c r="L52" s="240">
        <f>IF(ISERROR(VLOOKUP(B52,Üçadım!$F$8:$O$995,10,0)),"",(VLOOKUP(B52,Üçadım!$F$8:$O$995,10,0)))</f>
        <v>0</v>
      </c>
      <c r="M52" s="245">
        <f>IF(ISERROR(VLOOKUP(B52,Gülle!$F$8:$N$995,9,0)),"",(VLOOKUP(B52,Gülle!$F$8:$N$995,9,0)))</f>
        <v>0</v>
      </c>
      <c r="N52" s="242">
        <f>IF(ISERROR(VLOOKUP(B52,Gülle!$F$8:$O$995,10,0)),"",(VLOOKUP(B52,Gülle!$F$8:$O$995,10,0)))</f>
        <v>0</v>
      </c>
      <c r="O52" s="269">
        <f t="shared" si="0"/>
        <v>0</v>
      </c>
      <c r="P52" s="239">
        <f>IF(ISERROR(VLOOKUP(B52,'200m.'!$E$8:$F$1000,2,0)),"",(VLOOKUP(B52,'200m.'!$E$8:$H$1000,2,0)))</f>
        <v>0</v>
      </c>
      <c r="Q52" s="240">
        <f>IF(ISERROR(VLOOKUP(B52,'200m.'!$E$8:$G$1000,3,0)),"",(VLOOKUP(B52,'200m.'!$E$8:$G$1000,3,0)))</f>
        <v>0</v>
      </c>
      <c r="R52" s="241">
        <f>IF(ISERROR(VLOOKUP(B52,'400m.Eng.'!$E$8:$F$1000,2,0)),"",(VLOOKUP(B52,'400m.Eng.'!$E$8:$H$1000,2,0)))</f>
        <v>0</v>
      </c>
      <c r="S52" s="242">
        <f>IF(ISERROR(VLOOKUP(B52,'400m.Eng.'!$E$8:$G$1000,3,0)),"",(VLOOKUP(B52,'400m.Eng.'!$E$8:$G$1000,3,0)))</f>
        <v>0</v>
      </c>
      <c r="T52" s="265">
        <f>IF(ISERROR(VLOOKUP(B52,'800m.'!$E$8:$F$1001,2,0)),"",(VLOOKUP(B52,'800m.'!$E$8:$H$1001,2,0)))</f>
        <v>0</v>
      </c>
      <c r="U52" s="244">
        <f>IF(ISERROR(VLOOKUP(B52,'800m.'!$E$8:$G$1001,3,0)),"",(VLOOKUP(B52,'800m.'!$E$8:$G$1001,3,0)))</f>
        <v>0</v>
      </c>
      <c r="V52" s="264">
        <f>IF(ISERROR(VLOOKUP(B52,'3000m.Eng.'!$E$8:$F$1000,2,0)),"",(VLOOKUP(B52,'3000m.Eng.'!$E$8:$H$1000,2,0)))</f>
        <v>0</v>
      </c>
      <c r="W52" s="242">
        <f>IF(ISERROR(VLOOKUP(B52,'3000m.Eng.'!$E$8:$G$1000,3,0)),"",(VLOOKUP(B52,'3000m.Eng.'!$E$8:$G$1000,3,0)))</f>
        <v>0</v>
      </c>
      <c r="X52" s="246">
        <f>IF(ISERROR(VLOOKUP(B52,Yüksek!$F$8:$BO$951,62,0)),"",(VLOOKUP(B52,Yüksek!$F$8:$BO$951,62,0)))</f>
        <v>0</v>
      </c>
      <c r="Y52" s="240">
        <f>IF(ISERROR(VLOOKUP(B52,Yüksek!$F$8:$BP$951,63,0)),"",(VLOOKUP(B52,Yüksek!$F$8:$BP$951,63,0)))</f>
        <v>0</v>
      </c>
      <c r="Z52" s="245">
        <f>IF(ISERROR(VLOOKUP(B52,Uzun!$F$8:$N$997,9,0)),"",(VLOOKUP(B52,Uzun!$F$8:$N$997,9,0)))</f>
        <v>0</v>
      </c>
      <c r="AA52" s="242">
        <f>IF(ISERROR(VLOOKUP(B52,Uzun!$F$8:$O$997,10,0)),"",(VLOOKUP(B52,Uzun!$F$8:$O$997,10,0)))</f>
        <v>0</v>
      </c>
      <c r="AB52" s="243">
        <f>IF(ISERROR(VLOOKUP(B52,Disk!$F$8:$N$998,9,0)),"",(VLOOKUP(B52,Disk!$F$8:$N$998,9,0)))</f>
        <v>0</v>
      </c>
      <c r="AC52" s="244">
        <f>IF(ISERROR(VLOOKUP(B52,Disk!$F$8:$O$998,10,0)),"",(VLOOKUP(B52,Disk!$F$8:$O$998,10,0)))</f>
        <v>0</v>
      </c>
      <c r="AD52" s="241">
        <f>IF(ISERROR(VLOOKUP(B52,'4x100m.'!$E$8:$F$992,2,0)),"",(VLOOKUP(B52,'4x100m.'!$E$8:$H$992,2,0)))</f>
        <v>0</v>
      </c>
      <c r="AE52" s="242">
        <f>IF(ISERROR(VLOOKUP(B52,'4x100m.'!$E$8:$G$992,3,0)),"",(VLOOKUP(B52,'4x100m.'!$E$8:$G$992,3,0)))</f>
        <v>0</v>
      </c>
      <c r="AF52" s="269">
        <f t="shared" si="1"/>
        <v>0</v>
      </c>
      <c r="AG52" s="239">
        <f>IF(ISERROR(VLOOKUP(B52,'110m.Eng.'!$E$8:$F$992,2,0)),"",(VLOOKUP(B52,'110m.Eng.'!$E$8:$H$992,2,0)))</f>
        <v>0</v>
      </c>
      <c r="AH52" s="240">
        <f>IF(ISERROR(VLOOKUP(B52,'110m.Eng.'!$E$8:$G$992,3,0)),"",(VLOOKUP(B52,'110m.Eng.'!$E$8:$G$992,3,0)))</f>
        <v>0</v>
      </c>
      <c r="AI52" s="241">
        <f>IF(ISERROR(VLOOKUP(B52,'1500m.'!$E$8:$F$1001,2,0)),"",(VLOOKUP(B52,'1500m.'!$E$8:$H$1001,2,0)))</f>
        <v>51006</v>
      </c>
      <c r="AJ52" s="242">
        <f>IF(ISERROR(VLOOKUP(B52,'1500m.'!$E$8:$G$1001,3,0)),"",(VLOOKUP(B52,'1500m.'!$E$8:$G$1001,3,0)))</f>
        <v>0</v>
      </c>
      <c r="AK52" s="243">
        <f>IF(ISERROR(VLOOKUP(B52,Çekiç!$F$8:$N$996,9,0)),"",(VLOOKUP(B52,Çekiç!$F$8:$N$996,9,0)))</f>
        <v>0</v>
      </c>
      <c r="AL52" s="244">
        <f>IF(ISERROR(VLOOKUP(B52,Çekiç!$F$8:$O$996,10,0)),"",(VLOOKUP(B52,Çekiç!$F$8:$O$996,10,0)))</f>
        <v>0</v>
      </c>
      <c r="AM52" s="245">
        <f>IF(ISERROR(VLOOKUP(B52,Sırık!$F$8:$BR$940,65,0)),"",(VLOOKUP(B52,Sırık!$F$8:$BR$940,65,0)))</f>
        <v>0</v>
      </c>
      <c r="AN52" s="242">
        <f>IF(ISERROR(VLOOKUP(B52,Sırık!$F$8:$BS$940,66,0)),"",(VLOOKUP(B52,Sırık!$F$8:$BS$940,66,0)))</f>
        <v>0</v>
      </c>
      <c r="AO52" s="265">
        <f>IF(ISERROR(VLOOKUP(B52,'4x400m.'!$E$8:$F$1000,2,0)),"",(VLOOKUP(B52,'4x400m.'!$E$8:$H$1000,2,0)))</f>
        <v>0</v>
      </c>
      <c r="AP52" s="240">
        <f>IF(ISERROR(VLOOKUP(B52,'4x400m.'!$E$8:$G$1000,3,0)),"",(VLOOKUP(B52,'4x400m.'!$E$8:$G$1000,3,0)))</f>
        <v>0</v>
      </c>
      <c r="AQ52" s="269">
        <f t="shared" si="2"/>
        <v>0</v>
      </c>
      <c r="AR52" s="247">
        <f t="shared" si="3"/>
        <v>0</v>
      </c>
    </row>
    <row r="53" spans="1:44" ht="36" hidden="1" customHeight="1">
      <c r="A53" s="237">
        <v>47</v>
      </c>
      <c r="B53" s="238"/>
      <c r="C53" s="239" t="str">
        <f>IF(ISERROR(VLOOKUP(B53,'100m.'!$E$8:$F$1005,2,0)),"",(VLOOKUP(B53,'100m.'!$E$8:$H$1005,2,0)))</f>
        <v/>
      </c>
      <c r="D53" s="240" t="str">
        <f>IF(ISERROR(VLOOKUP(B53,'100m.'!$E$8:$G$1005,3,0)),"",(VLOOKUP(B53,'100m.'!$E$8:$G$1005,3,0)))</f>
        <v/>
      </c>
      <c r="E53" s="241" t="str">
        <f>IF(ISERROR(VLOOKUP(B53,'400m.'!$E$8:$F$991,2,0)),"",(VLOOKUP(B53,'400m.'!$E$8:$H$991,2,0)))</f>
        <v/>
      </c>
      <c r="F53" s="242" t="str">
        <f>IF(ISERROR(VLOOKUP(B53,'400m.'!$E$8:$G$991,3,0)),"",(VLOOKUP(B53,'400m.'!$E$8:$G$991,3,0)))</f>
        <v/>
      </c>
      <c r="G53" s="263" t="str">
        <f>IF(ISERROR(VLOOKUP(B53,'5000m.'!$E$8:$F$1001,2,0)),"",(VLOOKUP(B53,'5000m.'!$E$8:$H$1001,2,0)))</f>
        <v/>
      </c>
      <c r="H53" s="244" t="str">
        <f>IF(ISERROR(VLOOKUP(B53,'5000m.'!$E$8:$G$1001,3,0)),"",(VLOOKUP(B53,'5000m.'!$E$8:$G$1001,3,0)))</f>
        <v/>
      </c>
      <c r="I53" s="245" t="str">
        <f>IF(ISERROR(VLOOKUP(B53,Cirit!$F$8:$N$994,9,0)),"",(VLOOKUP(B53,Cirit!$F$8:$N$994,9,0)))</f>
        <v/>
      </c>
      <c r="J53" s="242" t="str">
        <f>IF(ISERROR(VLOOKUP(B53,Cirit!$F$8:$O$994,10,0)),"",(VLOOKUP(B53,Cirit!$F$8:$O$994,10,0)))</f>
        <v/>
      </c>
      <c r="K53" s="246" t="str">
        <f>IF(ISERROR(VLOOKUP(B53,Üçadım!$F$8:$N$995,9,0)),"",(VLOOKUP(B53,Üçadım!$F$8:$N$995,9,0)))</f>
        <v/>
      </c>
      <c r="L53" s="240" t="str">
        <f>IF(ISERROR(VLOOKUP(B53,Üçadım!$F$8:$O$995,10,0)),"",(VLOOKUP(B53,Üçadım!$F$8:$O$995,10,0)))</f>
        <v/>
      </c>
      <c r="M53" s="245" t="str">
        <f>IF(ISERROR(VLOOKUP(B53,Gülle!$F$8:$N$995,9,0)),"",(VLOOKUP(B53,Gülle!$F$8:$N$995,9,0)))</f>
        <v/>
      </c>
      <c r="N53" s="242" t="str">
        <f>IF(ISERROR(VLOOKUP(B53,Gülle!$F$8:$O$995,10,0)),"",(VLOOKUP(B53,Gülle!$F$8:$O$995,10,0)))</f>
        <v/>
      </c>
      <c r="O53" s="269" t="e">
        <f t="shared" ref="O53:O61" si="4">D53+F53+H53+J53+L53+N53</f>
        <v>#VALUE!</v>
      </c>
      <c r="P53" s="239" t="str">
        <f>IF(ISERROR(VLOOKUP(B53,'200m.'!$E$8:$F$1000,2,0)),"",(VLOOKUP(B53,'200m.'!$E$8:$H$1000,2,0)))</f>
        <v/>
      </c>
      <c r="Q53" s="240" t="str">
        <f>IF(ISERROR(VLOOKUP(B53,'200m.'!$E$8:$G$1000,3,0)),"",(VLOOKUP(B53,'200m.'!$E$8:$G$1000,3,0)))</f>
        <v/>
      </c>
      <c r="R53" s="241" t="str">
        <f>IF(ISERROR(VLOOKUP(B53,'400m.Eng.'!$E$8:$F$1000,2,0)),"",(VLOOKUP(B53,'400m.Eng.'!$E$8:$H$1000,2,0)))</f>
        <v/>
      </c>
      <c r="S53" s="242" t="str">
        <f>IF(ISERROR(VLOOKUP(B53,'400m.Eng.'!$E$8:$G$1000,3,0)),"",(VLOOKUP(B53,'400m.Eng.'!$E$8:$G$1000,3,0)))</f>
        <v/>
      </c>
      <c r="T53" s="265" t="str">
        <f>IF(ISERROR(VLOOKUP(B53,'800m.'!$E$8:$F$1001,2,0)),"",(VLOOKUP(B53,'800m.'!$E$8:$H$1001,2,0)))</f>
        <v/>
      </c>
      <c r="U53" s="244" t="str">
        <f>IF(ISERROR(VLOOKUP(B53,'800m.'!$E$8:$G$1001,3,0)),"",(VLOOKUP(B53,'800m.'!$E$8:$G$1001,3,0)))</f>
        <v/>
      </c>
      <c r="V53" s="264" t="str">
        <f>IF(ISERROR(VLOOKUP(B53,'3000m.Eng.'!$E$8:$F$1000,2,0)),"",(VLOOKUP(B53,'3000m.Eng.'!$E$8:$H$1000,2,0)))</f>
        <v/>
      </c>
      <c r="W53" s="242" t="str">
        <f>IF(ISERROR(VLOOKUP(B53,'3000m.Eng.'!$E$8:$G$1000,3,0)),"",(VLOOKUP(B53,'3000m.Eng.'!$E$8:$G$1000,3,0)))</f>
        <v/>
      </c>
      <c r="X53" s="246" t="str">
        <f>IF(ISERROR(VLOOKUP(B53,Yüksek!$F$8:$BO$951,62,0)),"",(VLOOKUP(B53,Yüksek!$F$8:$BO$951,62,0)))</f>
        <v/>
      </c>
      <c r="Y53" s="240" t="str">
        <f>IF(ISERROR(VLOOKUP(B53,Yüksek!$F$8:$BP$951,63,0)),"",(VLOOKUP(B53,Yüksek!$F$8:$BP$951,63,0)))</f>
        <v/>
      </c>
      <c r="Z53" s="245" t="str">
        <f>IF(ISERROR(VLOOKUP(B53,Uzun!$F$8:$N$997,9,0)),"",(VLOOKUP(B53,Uzun!$F$8:$N$997,9,0)))</f>
        <v/>
      </c>
      <c r="AA53" s="242" t="str">
        <f>IF(ISERROR(VLOOKUP(B53,Uzun!$F$8:$O$997,10,0)),"",(VLOOKUP(B53,Uzun!$F$8:$O$997,10,0)))</f>
        <v/>
      </c>
      <c r="AB53" s="243" t="str">
        <f>IF(ISERROR(VLOOKUP(B53,Disk!$F$8:$N$998,9,0)),"",(VLOOKUP(B53,Disk!$F$8:$N$998,9,0)))</f>
        <v/>
      </c>
      <c r="AC53" s="244" t="str">
        <f>IF(ISERROR(VLOOKUP(B53,Disk!$F$8:$O$998,10,0)),"",(VLOOKUP(B53,Disk!$F$8:$O$998,10,0)))</f>
        <v/>
      </c>
      <c r="AD53" s="241" t="str">
        <f>IF(ISERROR(VLOOKUP(B53,'4x100m.'!$E$8:$F$992,2,0)),"",(VLOOKUP(B53,'4x100m.'!$E$8:$H$992,2,0)))</f>
        <v/>
      </c>
      <c r="AE53" s="242" t="str">
        <f>IF(ISERROR(VLOOKUP(B53,'4x100m.'!$E$8:$G$992,3,0)),"",(VLOOKUP(B53,'4x100m.'!$E$8:$G$992,3,0)))</f>
        <v/>
      </c>
      <c r="AF53" s="269" t="e">
        <f t="shared" ref="AF53:AF61" si="5">Q53+S53+U53+W53+Y53+AA53+AC53+AE53</f>
        <v>#VALUE!</v>
      </c>
      <c r="AG53" s="239" t="str">
        <f>IF(ISERROR(VLOOKUP(B53,'110m.Eng.'!$E$8:$F$992,2,0)),"",(VLOOKUP(B53,'110m.Eng.'!$E$8:$H$992,2,0)))</f>
        <v/>
      </c>
      <c r="AH53" s="240" t="str">
        <f>IF(ISERROR(VLOOKUP(B53,'110m.Eng.'!$E$8:$G$992,3,0)),"",(VLOOKUP(B53,'110m.Eng.'!$E$8:$G$992,3,0)))</f>
        <v/>
      </c>
      <c r="AI53" s="241" t="str">
        <f>IF(ISERROR(VLOOKUP(B53,'1500m.'!$E$8:$F$1001,2,0)),"",(VLOOKUP(B53,'1500m.'!$E$8:$H$1001,2,0)))</f>
        <v/>
      </c>
      <c r="AJ53" s="242" t="str">
        <f>IF(ISERROR(VLOOKUP(B53,'1500m.'!$E$8:$G$1001,3,0)),"",(VLOOKUP(B53,'1500m.'!$E$8:$G$1001,3,0)))</f>
        <v/>
      </c>
      <c r="AK53" s="243" t="str">
        <f>IF(ISERROR(VLOOKUP(B53,Çekiç!$F$8:$N$996,9,0)),"",(VLOOKUP(B53,Çekiç!$F$8:$N$996,9,0)))</f>
        <v/>
      </c>
      <c r="AL53" s="244" t="str">
        <f>IF(ISERROR(VLOOKUP(B53,Çekiç!$F$8:$O$996,10,0)),"",(VLOOKUP(B53,Çekiç!$F$8:$O$996,10,0)))</f>
        <v/>
      </c>
      <c r="AM53" s="245" t="str">
        <f>IF(ISERROR(VLOOKUP(B53,Sırık!$F$8:$BR$940,62,0)),"",(VLOOKUP(B53,Sırık!$F$8:$BR$940,62,0)))</f>
        <v/>
      </c>
      <c r="AN53" s="242" t="str">
        <f>IF(ISERROR(VLOOKUP(B53,Sırık!$F$8:$BS$940,63,0)),"",(VLOOKUP(B53,Sırık!$F$8:$BS$940,63,0)))</f>
        <v/>
      </c>
      <c r="AO53" s="265" t="str">
        <f>IF(ISERROR(VLOOKUP(B53,#REF!,2,0)),"",(VLOOKUP(B53,#REF!,2,0)))</f>
        <v/>
      </c>
      <c r="AP53" s="240" t="str">
        <f>IF(ISERROR(VLOOKUP(B53,#REF!,3,0)),"",(VLOOKUP(B53,#REF!,3,0)))</f>
        <v/>
      </c>
      <c r="AQ53" s="269" t="e">
        <f t="shared" ref="AQ53:AQ61" si="6">AP53+AN53+AL53+AJ53+AH53</f>
        <v>#VALUE!</v>
      </c>
      <c r="AR53" s="247" t="e">
        <f t="shared" ref="AR53:AR61" si="7">O53+AF53+AQ53</f>
        <v>#VALUE!</v>
      </c>
    </row>
    <row r="54" spans="1:44" ht="36" hidden="1" customHeight="1">
      <c r="A54" s="237">
        <v>48</v>
      </c>
      <c r="B54" s="238"/>
      <c r="C54" s="239" t="str">
        <f>IF(ISERROR(VLOOKUP(B54,'100m.'!$E$8:$F$1005,2,0)),"",(VLOOKUP(B54,'100m.'!$E$8:$H$1005,2,0)))</f>
        <v/>
      </c>
      <c r="D54" s="240" t="str">
        <f>IF(ISERROR(VLOOKUP(B54,'100m.'!$E$8:$G$1005,3,0)),"",(VLOOKUP(B54,'100m.'!$E$8:$G$1005,3,0)))</f>
        <v/>
      </c>
      <c r="E54" s="241" t="str">
        <f>IF(ISERROR(VLOOKUP(B54,'400m.'!$E$8:$F$991,2,0)),"",(VLOOKUP(B54,'400m.'!$E$8:$H$991,2,0)))</f>
        <v/>
      </c>
      <c r="F54" s="242" t="str">
        <f>IF(ISERROR(VLOOKUP(B54,'400m.'!$E$8:$G$991,3,0)),"",(VLOOKUP(B54,'400m.'!$E$8:$G$991,3,0)))</f>
        <v/>
      </c>
      <c r="G54" s="263" t="str">
        <f>IF(ISERROR(VLOOKUP(B54,'5000m.'!$E$8:$F$1001,2,0)),"",(VLOOKUP(B54,'5000m.'!$E$8:$H$1001,2,0)))</f>
        <v/>
      </c>
      <c r="H54" s="244" t="str">
        <f>IF(ISERROR(VLOOKUP(B54,'5000m.'!$E$8:$G$1001,3,0)),"",(VLOOKUP(B54,'5000m.'!$E$8:$G$1001,3,0)))</f>
        <v/>
      </c>
      <c r="I54" s="245" t="str">
        <f>IF(ISERROR(VLOOKUP(B54,Cirit!$F$8:$N$994,9,0)),"",(VLOOKUP(B54,Cirit!$F$8:$N$994,9,0)))</f>
        <v/>
      </c>
      <c r="J54" s="242" t="str">
        <f>IF(ISERROR(VLOOKUP(B54,Cirit!$F$8:$O$994,10,0)),"",(VLOOKUP(B54,Cirit!$F$8:$O$994,10,0)))</f>
        <v/>
      </c>
      <c r="K54" s="246" t="str">
        <f>IF(ISERROR(VLOOKUP(B54,Üçadım!$F$8:$N$995,9,0)),"",(VLOOKUP(B54,Üçadım!$F$8:$N$995,9,0)))</f>
        <v/>
      </c>
      <c r="L54" s="240" t="str">
        <f>IF(ISERROR(VLOOKUP(B54,Üçadım!$F$8:$O$995,10,0)),"",(VLOOKUP(B54,Üçadım!$F$8:$O$995,10,0)))</f>
        <v/>
      </c>
      <c r="M54" s="245" t="str">
        <f>IF(ISERROR(VLOOKUP(B54,Gülle!$F$8:$N$995,9,0)),"",(VLOOKUP(B54,Gülle!$F$8:$N$995,9,0)))</f>
        <v/>
      </c>
      <c r="N54" s="242" t="str">
        <f>IF(ISERROR(VLOOKUP(B54,Gülle!$F$8:$O$995,10,0)),"",(VLOOKUP(B54,Gülle!$F$8:$O$995,10,0)))</f>
        <v/>
      </c>
      <c r="O54" s="269" t="e">
        <f t="shared" si="4"/>
        <v>#VALUE!</v>
      </c>
      <c r="P54" s="239" t="str">
        <f>IF(ISERROR(VLOOKUP(B54,'200m.'!$E$8:$F$1000,2,0)),"",(VLOOKUP(B54,'200m.'!$E$8:$H$1000,2,0)))</f>
        <v/>
      </c>
      <c r="Q54" s="240" t="str">
        <f>IF(ISERROR(VLOOKUP(B54,'200m.'!$E$8:$G$1000,3,0)),"",(VLOOKUP(B54,'200m.'!$E$8:$G$1000,3,0)))</f>
        <v/>
      </c>
      <c r="R54" s="241" t="str">
        <f>IF(ISERROR(VLOOKUP(B54,'400m.Eng.'!$E$8:$F$1000,2,0)),"",(VLOOKUP(B54,'400m.Eng.'!$E$8:$H$1000,2,0)))</f>
        <v/>
      </c>
      <c r="S54" s="242" t="str">
        <f>IF(ISERROR(VLOOKUP(B54,'400m.Eng.'!$E$8:$G$1000,3,0)),"",(VLOOKUP(B54,'400m.Eng.'!$E$8:$G$1000,3,0)))</f>
        <v/>
      </c>
      <c r="T54" s="265" t="str">
        <f>IF(ISERROR(VLOOKUP(B54,'800m.'!$E$8:$F$1001,2,0)),"",(VLOOKUP(B54,'800m.'!$E$8:$H$1001,2,0)))</f>
        <v/>
      </c>
      <c r="U54" s="244" t="str">
        <f>IF(ISERROR(VLOOKUP(B54,'800m.'!$E$8:$G$1001,3,0)),"",(VLOOKUP(B54,'800m.'!$E$8:$G$1001,3,0)))</f>
        <v/>
      </c>
      <c r="V54" s="264" t="str">
        <f>IF(ISERROR(VLOOKUP(B54,'3000m.Eng.'!$E$8:$F$1000,2,0)),"",(VLOOKUP(B54,'3000m.Eng.'!$E$8:$H$1000,2,0)))</f>
        <v/>
      </c>
      <c r="W54" s="242" t="str">
        <f>IF(ISERROR(VLOOKUP(B54,'3000m.Eng.'!$E$8:$G$1000,3,0)),"",(VLOOKUP(B54,'3000m.Eng.'!$E$8:$G$1000,3,0)))</f>
        <v/>
      </c>
      <c r="X54" s="246" t="str">
        <f>IF(ISERROR(VLOOKUP(B54,Yüksek!$F$8:$BO$951,62,0)),"",(VLOOKUP(B54,Yüksek!$F$8:$BO$951,62,0)))</f>
        <v/>
      </c>
      <c r="Y54" s="240" t="str">
        <f>IF(ISERROR(VLOOKUP(B54,Yüksek!$F$8:$BP$951,63,0)),"",(VLOOKUP(B54,Yüksek!$F$8:$BP$951,63,0)))</f>
        <v/>
      </c>
      <c r="Z54" s="245" t="str">
        <f>IF(ISERROR(VLOOKUP(B54,Uzun!$F$8:$N$997,9,0)),"",(VLOOKUP(B54,Uzun!$F$8:$N$997,9,0)))</f>
        <v/>
      </c>
      <c r="AA54" s="242" t="str">
        <f>IF(ISERROR(VLOOKUP(B54,Uzun!$F$8:$O$997,10,0)),"",(VLOOKUP(B54,Uzun!$F$8:$O$997,10,0)))</f>
        <v/>
      </c>
      <c r="AB54" s="243" t="str">
        <f>IF(ISERROR(VLOOKUP(B54,Disk!$F$8:$N$998,9,0)),"",(VLOOKUP(B54,Disk!$F$8:$N$998,9,0)))</f>
        <v/>
      </c>
      <c r="AC54" s="244" t="str">
        <f>IF(ISERROR(VLOOKUP(B54,Disk!$F$8:$O$998,10,0)),"",(VLOOKUP(B54,Disk!$F$8:$O$998,10,0)))</f>
        <v/>
      </c>
      <c r="AD54" s="241" t="str">
        <f>IF(ISERROR(VLOOKUP(B54,'4x100m.'!$E$8:$F$992,2,0)),"",(VLOOKUP(B54,'4x100m.'!$E$8:$H$992,2,0)))</f>
        <v/>
      </c>
      <c r="AE54" s="242" t="str">
        <f>IF(ISERROR(VLOOKUP(B54,'4x100m.'!$E$8:$G$992,3,0)),"",(VLOOKUP(B54,'4x100m.'!$E$8:$G$992,3,0)))</f>
        <v/>
      </c>
      <c r="AF54" s="269" t="e">
        <f t="shared" si="5"/>
        <v>#VALUE!</v>
      </c>
      <c r="AG54" s="239" t="str">
        <f>IF(ISERROR(VLOOKUP(B54,'110m.Eng.'!$E$8:$F$992,2,0)),"",(VLOOKUP(B54,'110m.Eng.'!$E$8:$H$992,2,0)))</f>
        <v/>
      </c>
      <c r="AH54" s="240" t="str">
        <f>IF(ISERROR(VLOOKUP(B54,'110m.Eng.'!$E$8:$G$992,3,0)),"",(VLOOKUP(B54,'110m.Eng.'!$E$8:$G$992,3,0)))</f>
        <v/>
      </c>
      <c r="AI54" s="241" t="str">
        <f>IF(ISERROR(VLOOKUP(B54,'1500m.'!$E$8:$F$1001,2,0)),"",(VLOOKUP(B54,'1500m.'!$E$8:$H$1001,2,0)))</f>
        <v/>
      </c>
      <c r="AJ54" s="242" t="str">
        <f>IF(ISERROR(VLOOKUP(B54,'1500m.'!$E$8:$G$1001,3,0)),"",(VLOOKUP(B54,'1500m.'!$E$8:$G$1001,3,0)))</f>
        <v/>
      </c>
      <c r="AK54" s="243" t="str">
        <f>IF(ISERROR(VLOOKUP(B54,Çekiç!$F$8:$N$996,9,0)),"",(VLOOKUP(B54,Çekiç!$F$8:$N$996,9,0)))</f>
        <v/>
      </c>
      <c r="AL54" s="244" t="str">
        <f>IF(ISERROR(VLOOKUP(B54,Çekiç!$F$8:$O$996,10,0)),"",(VLOOKUP(B54,Çekiç!$F$8:$O$996,10,0)))</f>
        <v/>
      </c>
      <c r="AM54" s="245" t="str">
        <f>IF(ISERROR(VLOOKUP(B54,Sırık!$F$8:$BR$940,62,0)),"",(VLOOKUP(B54,Sırık!$F$8:$BR$940,62,0)))</f>
        <v/>
      </c>
      <c r="AN54" s="242" t="str">
        <f>IF(ISERROR(VLOOKUP(B54,Sırık!$F$8:$BS$940,63,0)),"",(VLOOKUP(B54,Sırık!$F$8:$BS$940,63,0)))</f>
        <v/>
      </c>
      <c r="AO54" s="265" t="str">
        <f>IF(ISERROR(VLOOKUP(B54,#REF!,2,0)),"",(VLOOKUP(B54,#REF!,2,0)))</f>
        <v/>
      </c>
      <c r="AP54" s="240" t="str">
        <f>IF(ISERROR(VLOOKUP(B54,#REF!,3,0)),"",(VLOOKUP(B54,#REF!,3,0)))</f>
        <v/>
      </c>
      <c r="AQ54" s="269" t="e">
        <f t="shared" si="6"/>
        <v>#VALUE!</v>
      </c>
      <c r="AR54" s="247" t="e">
        <f t="shared" si="7"/>
        <v>#VALUE!</v>
      </c>
    </row>
    <row r="55" spans="1:44" ht="36" hidden="1" customHeight="1">
      <c r="A55" s="237">
        <v>49</v>
      </c>
      <c r="B55" s="238"/>
      <c r="C55" s="239" t="str">
        <f>IF(ISERROR(VLOOKUP(B55,'100m.'!$E$8:$F$1005,2,0)),"",(VLOOKUP(B55,'100m.'!$E$8:$H$1005,2,0)))</f>
        <v/>
      </c>
      <c r="D55" s="240" t="str">
        <f>IF(ISERROR(VLOOKUP(B55,'100m.'!$E$8:$G$1005,3,0)),"",(VLOOKUP(B55,'100m.'!$E$8:$G$1005,3,0)))</f>
        <v/>
      </c>
      <c r="E55" s="241" t="str">
        <f>IF(ISERROR(VLOOKUP(B55,'400m.'!$E$8:$F$991,2,0)),"",(VLOOKUP(B55,'400m.'!$E$8:$H$991,2,0)))</f>
        <v/>
      </c>
      <c r="F55" s="242" t="str">
        <f>IF(ISERROR(VLOOKUP(B55,'400m.'!$E$8:$G$991,3,0)),"",(VLOOKUP(B55,'400m.'!$E$8:$G$991,3,0)))</f>
        <v/>
      </c>
      <c r="G55" s="263" t="str">
        <f>IF(ISERROR(VLOOKUP(B55,'5000m.'!$E$8:$F$1001,2,0)),"",(VLOOKUP(B55,'5000m.'!$E$8:$H$1001,2,0)))</f>
        <v/>
      </c>
      <c r="H55" s="244" t="str">
        <f>IF(ISERROR(VLOOKUP(B55,'5000m.'!$E$8:$G$1001,3,0)),"",(VLOOKUP(B55,'5000m.'!$E$8:$G$1001,3,0)))</f>
        <v/>
      </c>
      <c r="I55" s="245" t="str">
        <f>IF(ISERROR(VLOOKUP(B55,Cirit!$F$8:$N$994,9,0)),"",(VLOOKUP(B55,Cirit!$F$8:$N$994,9,0)))</f>
        <v/>
      </c>
      <c r="J55" s="242" t="str">
        <f>IF(ISERROR(VLOOKUP(B55,Cirit!$F$8:$O$994,10,0)),"",(VLOOKUP(B55,Cirit!$F$8:$O$994,10,0)))</f>
        <v/>
      </c>
      <c r="K55" s="246" t="str">
        <f>IF(ISERROR(VLOOKUP(B55,Üçadım!$F$8:$N$995,9,0)),"",(VLOOKUP(B55,Üçadım!$F$8:$N$995,9,0)))</f>
        <v/>
      </c>
      <c r="L55" s="240" t="str">
        <f>IF(ISERROR(VLOOKUP(B55,Üçadım!$F$8:$O$995,10,0)),"",(VLOOKUP(B55,Üçadım!$F$8:$O$995,10,0)))</f>
        <v/>
      </c>
      <c r="M55" s="245" t="str">
        <f>IF(ISERROR(VLOOKUP(B55,Gülle!$F$8:$N$995,9,0)),"",(VLOOKUP(B55,Gülle!$F$8:$N$995,9,0)))</f>
        <v/>
      </c>
      <c r="N55" s="242" t="str">
        <f>IF(ISERROR(VLOOKUP(B55,Gülle!$F$8:$O$995,10,0)),"",(VLOOKUP(B55,Gülle!$F$8:$O$995,10,0)))</f>
        <v/>
      </c>
      <c r="O55" s="269" t="e">
        <f t="shared" si="4"/>
        <v>#VALUE!</v>
      </c>
      <c r="P55" s="239" t="str">
        <f>IF(ISERROR(VLOOKUP(B55,'200m.'!$E$8:$F$1000,2,0)),"",(VLOOKUP(B55,'200m.'!$E$8:$H$1000,2,0)))</f>
        <v/>
      </c>
      <c r="Q55" s="240" t="str">
        <f>IF(ISERROR(VLOOKUP(B55,'200m.'!$E$8:$G$1000,3,0)),"",(VLOOKUP(B55,'200m.'!$E$8:$G$1000,3,0)))</f>
        <v/>
      </c>
      <c r="R55" s="241" t="str">
        <f>IF(ISERROR(VLOOKUP(B55,'400m.Eng.'!$E$8:$F$1000,2,0)),"",(VLOOKUP(B55,'400m.Eng.'!$E$8:$H$1000,2,0)))</f>
        <v/>
      </c>
      <c r="S55" s="242" t="str">
        <f>IF(ISERROR(VLOOKUP(B55,'400m.Eng.'!$E$8:$G$1000,3,0)),"",(VLOOKUP(B55,'400m.Eng.'!$E$8:$G$1000,3,0)))</f>
        <v/>
      </c>
      <c r="T55" s="265" t="str">
        <f>IF(ISERROR(VLOOKUP(B55,'800m.'!$E$8:$F$1001,2,0)),"",(VLOOKUP(B55,'800m.'!$E$8:$H$1001,2,0)))</f>
        <v/>
      </c>
      <c r="U55" s="244" t="str">
        <f>IF(ISERROR(VLOOKUP(B55,'800m.'!$E$8:$G$1001,3,0)),"",(VLOOKUP(B55,'800m.'!$E$8:$G$1001,3,0)))</f>
        <v/>
      </c>
      <c r="V55" s="264" t="str">
        <f>IF(ISERROR(VLOOKUP(B55,'3000m.Eng.'!$E$8:$F$1000,2,0)),"",(VLOOKUP(B55,'3000m.Eng.'!$E$8:$H$1000,2,0)))</f>
        <v/>
      </c>
      <c r="W55" s="242" t="str">
        <f>IF(ISERROR(VLOOKUP(B55,'3000m.Eng.'!$E$8:$G$1000,3,0)),"",(VLOOKUP(B55,'3000m.Eng.'!$E$8:$G$1000,3,0)))</f>
        <v/>
      </c>
      <c r="X55" s="246" t="str">
        <f>IF(ISERROR(VLOOKUP(B55,Yüksek!$F$8:$BO$951,62,0)),"",(VLOOKUP(B55,Yüksek!$F$8:$BO$951,62,0)))</f>
        <v/>
      </c>
      <c r="Y55" s="240" t="str">
        <f>IF(ISERROR(VLOOKUP(B55,Yüksek!$F$8:$BP$951,63,0)),"",(VLOOKUP(B55,Yüksek!$F$8:$BP$951,63,0)))</f>
        <v/>
      </c>
      <c r="Z55" s="245" t="str">
        <f>IF(ISERROR(VLOOKUP(B55,Uzun!$F$8:$N$997,9,0)),"",(VLOOKUP(B55,Uzun!$F$8:$N$997,9,0)))</f>
        <v/>
      </c>
      <c r="AA55" s="242" t="str">
        <f>IF(ISERROR(VLOOKUP(B55,Uzun!$F$8:$O$997,10,0)),"",(VLOOKUP(B55,Uzun!$F$8:$O$997,10,0)))</f>
        <v/>
      </c>
      <c r="AB55" s="243" t="str">
        <f>IF(ISERROR(VLOOKUP(B55,Disk!$F$8:$N$998,9,0)),"",(VLOOKUP(B55,Disk!$F$8:$N$998,9,0)))</f>
        <v/>
      </c>
      <c r="AC55" s="244" t="str">
        <f>IF(ISERROR(VLOOKUP(B55,Disk!$F$8:$O$998,10,0)),"",(VLOOKUP(B55,Disk!$F$8:$O$998,10,0)))</f>
        <v/>
      </c>
      <c r="AD55" s="241" t="str">
        <f>IF(ISERROR(VLOOKUP(B55,'4x100m.'!$E$8:$F$992,2,0)),"",(VLOOKUP(B55,'4x100m.'!$E$8:$H$992,2,0)))</f>
        <v/>
      </c>
      <c r="AE55" s="242" t="str">
        <f>IF(ISERROR(VLOOKUP(B55,'4x100m.'!$E$8:$G$992,3,0)),"",(VLOOKUP(B55,'4x100m.'!$E$8:$G$992,3,0)))</f>
        <v/>
      </c>
      <c r="AF55" s="269" t="e">
        <f t="shared" si="5"/>
        <v>#VALUE!</v>
      </c>
      <c r="AG55" s="239" t="str">
        <f>IF(ISERROR(VLOOKUP(B55,'110m.Eng.'!$E$8:$F$992,2,0)),"",(VLOOKUP(B55,'110m.Eng.'!$E$8:$H$992,2,0)))</f>
        <v/>
      </c>
      <c r="AH55" s="240" t="str">
        <f>IF(ISERROR(VLOOKUP(B55,'110m.Eng.'!$E$8:$G$992,3,0)),"",(VLOOKUP(B55,'110m.Eng.'!$E$8:$G$992,3,0)))</f>
        <v/>
      </c>
      <c r="AI55" s="241" t="str">
        <f>IF(ISERROR(VLOOKUP(B55,'1500m.'!$E$8:$F$1001,2,0)),"",(VLOOKUP(B55,'1500m.'!$E$8:$H$1001,2,0)))</f>
        <v/>
      </c>
      <c r="AJ55" s="242" t="str">
        <f>IF(ISERROR(VLOOKUP(B55,'1500m.'!$E$8:$G$1001,3,0)),"",(VLOOKUP(B55,'1500m.'!$E$8:$G$1001,3,0)))</f>
        <v/>
      </c>
      <c r="AK55" s="243" t="str">
        <f>IF(ISERROR(VLOOKUP(B55,Çekiç!$F$8:$N$996,9,0)),"",(VLOOKUP(B55,Çekiç!$F$8:$N$996,9,0)))</f>
        <v/>
      </c>
      <c r="AL55" s="244" t="str">
        <f>IF(ISERROR(VLOOKUP(B55,Çekiç!$F$8:$O$996,10,0)),"",(VLOOKUP(B55,Çekiç!$F$8:$O$996,10,0)))</f>
        <v/>
      </c>
      <c r="AM55" s="245" t="str">
        <f>IF(ISERROR(VLOOKUP(B55,Sırık!$F$8:$BR$940,62,0)),"",(VLOOKUP(B55,Sırık!$F$8:$BR$940,62,0)))</f>
        <v/>
      </c>
      <c r="AN55" s="242" t="str">
        <f>IF(ISERROR(VLOOKUP(B55,Sırık!$F$8:$BS$940,63,0)),"",(VLOOKUP(B55,Sırık!$F$8:$BS$940,63,0)))</f>
        <v/>
      </c>
      <c r="AO55" s="265" t="str">
        <f>IF(ISERROR(VLOOKUP(B55,#REF!,2,0)),"",(VLOOKUP(B55,#REF!,2,0)))</f>
        <v/>
      </c>
      <c r="AP55" s="240" t="str">
        <f>IF(ISERROR(VLOOKUP(B55,#REF!,3,0)),"",(VLOOKUP(B55,#REF!,3,0)))</f>
        <v/>
      </c>
      <c r="AQ55" s="269" t="e">
        <f t="shared" si="6"/>
        <v>#VALUE!</v>
      </c>
      <c r="AR55" s="247" t="e">
        <f t="shared" si="7"/>
        <v>#VALUE!</v>
      </c>
    </row>
    <row r="56" spans="1:44" ht="36" hidden="1" customHeight="1">
      <c r="A56" s="237">
        <v>50</v>
      </c>
      <c r="B56" s="238"/>
      <c r="C56" s="239" t="str">
        <f>IF(ISERROR(VLOOKUP(B56,'100m.'!$E$8:$F$1005,2,0)),"",(VLOOKUP(B56,'100m.'!$E$8:$H$1005,2,0)))</f>
        <v/>
      </c>
      <c r="D56" s="240" t="str">
        <f>IF(ISERROR(VLOOKUP(B56,'100m.'!$E$8:$G$1005,3,0)),"",(VLOOKUP(B56,'100m.'!$E$8:$G$1005,3,0)))</f>
        <v/>
      </c>
      <c r="E56" s="241" t="str">
        <f>IF(ISERROR(VLOOKUP(B56,'400m.'!$E$8:$F$991,2,0)),"",(VLOOKUP(B56,'400m.'!$E$8:$H$991,2,0)))</f>
        <v/>
      </c>
      <c r="F56" s="242" t="str">
        <f>IF(ISERROR(VLOOKUP(B56,'400m.'!$E$8:$G$991,3,0)),"",(VLOOKUP(B56,'400m.'!$E$8:$G$991,3,0)))</f>
        <v/>
      </c>
      <c r="G56" s="263" t="str">
        <f>IF(ISERROR(VLOOKUP(B56,'5000m.'!$E$8:$F$1001,2,0)),"",(VLOOKUP(B56,'5000m.'!$E$8:$H$1001,2,0)))</f>
        <v/>
      </c>
      <c r="H56" s="244" t="str">
        <f>IF(ISERROR(VLOOKUP(B56,'5000m.'!$E$8:$G$1001,3,0)),"",(VLOOKUP(B56,'5000m.'!$E$8:$G$1001,3,0)))</f>
        <v/>
      </c>
      <c r="I56" s="245" t="str">
        <f>IF(ISERROR(VLOOKUP(B56,Cirit!$F$8:$N$994,9,0)),"",(VLOOKUP(B56,Cirit!$F$8:$N$994,9,0)))</f>
        <v/>
      </c>
      <c r="J56" s="242" t="str">
        <f>IF(ISERROR(VLOOKUP(B56,Cirit!$F$8:$O$994,10,0)),"",(VLOOKUP(B56,Cirit!$F$8:$O$994,10,0)))</f>
        <v/>
      </c>
      <c r="K56" s="246" t="str">
        <f>IF(ISERROR(VLOOKUP(B56,Üçadım!$F$8:$N$995,9,0)),"",(VLOOKUP(B56,Üçadım!$F$8:$N$995,9,0)))</f>
        <v/>
      </c>
      <c r="L56" s="240" t="str">
        <f>IF(ISERROR(VLOOKUP(B56,Üçadım!$F$8:$O$995,10,0)),"",(VLOOKUP(B56,Üçadım!$F$8:$O$995,10,0)))</f>
        <v/>
      </c>
      <c r="M56" s="245" t="str">
        <f>IF(ISERROR(VLOOKUP(B56,Gülle!$F$8:$N$995,9,0)),"",(VLOOKUP(B56,Gülle!$F$8:$N$995,9,0)))</f>
        <v/>
      </c>
      <c r="N56" s="242" t="str">
        <f>IF(ISERROR(VLOOKUP(B56,Gülle!$F$8:$O$995,10,0)),"",(VLOOKUP(B56,Gülle!$F$8:$O$995,10,0)))</f>
        <v/>
      </c>
      <c r="O56" s="269" t="e">
        <f t="shared" si="4"/>
        <v>#VALUE!</v>
      </c>
      <c r="P56" s="239" t="str">
        <f>IF(ISERROR(VLOOKUP(B56,'200m.'!$E$8:$F$1000,2,0)),"",(VLOOKUP(B56,'200m.'!$E$8:$H$1000,2,0)))</f>
        <v/>
      </c>
      <c r="Q56" s="240" t="str">
        <f>IF(ISERROR(VLOOKUP(B56,'200m.'!$E$8:$G$1000,3,0)),"",(VLOOKUP(B56,'200m.'!$E$8:$G$1000,3,0)))</f>
        <v/>
      </c>
      <c r="R56" s="241" t="str">
        <f>IF(ISERROR(VLOOKUP(B56,'400m.Eng.'!$E$8:$F$1000,2,0)),"",(VLOOKUP(B56,'400m.Eng.'!$E$8:$H$1000,2,0)))</f>
        <v/>
      </c>
      <c r="S56" s="242" t="str">
        <f>IF(ISERROR(VLOOKUP(B56,'400m.Eng.'!$E$8:$G$1000,3,0)),"",(VLOOKUP(B56,'400m.Eng.'!$E$8:$G$1000,3,0)))</f>
        <v/>
      </c>
      <c r="T56" s="265" t="str">
        <f>IF(ISERROR(VLOOKUP(B56,'800m.'!$E$8:$F$1001,2,0)),"",(VLOOKUP(B56,'800m.'!$E$8:$H$1001,2,0)))</f>
        <v/>
      </c>
      <c r="U56" s="244" t="str">
        <f>IF(ISERROR(VLOOKUP(B56,'800m.'!$E$8:$G$1001,3,0)),"",(VLOOKUP(B56,'800m.'!$E$8:$G$1001,3,0)))</f>
        <v/>
      </c>
      <c r="V56" s="264" t="str">
        <f>IF(ISERROR(VLOOKUP(B56,'3000m.Eng.'!$E$8:$F$1000,2,0)),"",(VLOOKUP(B56,'3000m.Eng.'!$E$8:$H$1000,2,0)))</f>
        <v/>
      </c>
      <c r="W56" s="242" t="str">
        <f>IF(ISERROR(VLOOKUP(B56,'3000m.Eng.'!$E$8:$G$1000,3,0)),"",(VLOOKUP(B56,'3000m.Eng.'!$E$8:$G$1000,3,0)))</f>
        <v/>
      </c>
      <c r="X56" s="246" t="str">
        <f>IF(ISERROR(VLOOKUP(B56,Yüksek!$F$8:$BO$951,62,0)),"",(VLOOKUP(B56,Yüksek!$F$8:$BO$951,62,0)))</f>
        <v/>
      </c>
      <c r="Y56" s="240" t="str">
        <f>IF(ISERROR(VLOOKUP(B56,Yüksek!$F$8:$BP$951,63,0)),"",(VLOOKUP(B56,Yüksek!$F$8:$BP$951,63,0)))</f>
        <v/>
      </c>
      <c r="Z56" s="245" t="str">
        <f>IF(ISERROR(VLOOKUP(B56,Uzun!$F$8:$N$997,9,0)),"",(VLOOKUP(B56,Uzun!$F$8:$N$997,9,0)))</f>
        <v/>
      </c>
      <c r="AA56" s="242" t="str">
        <f>IF(ISERROR(VLOOKUP(B56,Uzun!$F$8:$O$997,10,0)),"",(VLOOKUP(B56,Uzun!$F$8:$O$997,10,0)))</f>
        <v/>
      </c>
      <c r="AB56" s="243" t="str">
        <f>IF(ISERROR(VLOOKUP(B56,Disk!$F$8:$N$998,9,0)),"",(VLOOKUP(B56,Disk!$F$8:$N$998,9,0)))</f>
        <v/>
      </c>
      <c r="AC56" s="244" t="str">
        <f>IF(ISERROR(VLOOKUP(B56,Disk!$F$8:$O$998,10,0)),"",(VLOOKUP(B56,Disk!$F$8:$O$998,10,0)))</f>
        <v/>
      </c>
      <c r="AD56" s="241" t="str">
        <f>IF(ISERROR(VLOOKUP(B56,'4x100m.'!$E$8:$F$992,2,0)),"",(VLOOKUP(B56,'4x100m.'!$E$8:$H$992,2,0)))</f>
        <v/>
      </c>
      <c r="AE56" s="242" t="str">
        <f>IF(ISERROR(VLOOKUP(B56,'4x100m.'!$E$8:$G$992,3,0)),"",(VLOOKUP(B56,'4x100m.'!$E$8:$G$992,3,0)))</f>
        <v/>
      </c>
      <c r="AF56" s="269" t="e">
        <f t="shared" si="5"/>
        <v>#VALUE!</v>
      </c>
      <c r="AG56" s="239" t="str">
        <f>IF(ISERROR(VLOOKUP(B56,'110m.Eng.'!$E$8:$F$992,2,0)),"",(VLOOKUP(B56,'110m.Eng.'!$E$8:$H$992,2,0)))</f>
        <v/>
      </c>
      <c r="AH56" s="240" t="str">
        <f>IF(ISERROR(VLOOKUP(B56,'110m.Eng.'!$E$8:$G$992,3,0)),"",(VLOOKUP(B56,'110m.Eng.'!$E$8:$G$992,3,0)))</f>
        <v/>
      </c>
      <c r="AI56" s="241" t="str">
        <f>IF(ISERROR(VLOOKUP(B56,'1500m.'!$E$8:$F$1001,2,0)),"",(VLOOKUP(B56,'1500m.'!$E$8:$H$1001,2,0)))</f>
        <v/>
      </c>
      <c r="AJ56" s="242" t="str">
        <f>IF(ISERROR(VLOOKUP(B56,'1500m.'!$E$8:$G$1001,3,0)),"",(VLOOKUP(B56,'1500m.'!$E$8:$G$1001,3,0)))</f>
        <v/>
      </c>
      <c r="AK56" s="243" t="str">
        <f>IF(ISERROR(VLOOKUP(B56,Çekiç!$F$8:$N$996,9,0)),"",(VLOOKUP(B56,Çekiç!$F$8:$N$996,9,0)))</f>
        <v/>
      </c>
      <c r="AL56" s="244" t="str">
        <f>IF(ISERROR(VLOOKUP(B56,Çekiç!$F$8:$O$996,10,0)),"",(VLOOKUP(B56,Çekiç!$F$8:$O$996,10,0)))</f>
        <v/>
      </c>
      <c r="AM56" s="245" t="str">
        <f>IF(ISERROR(VLOOKUP(B56,Sırık!$F$8:$BR$940,62,0)),"",(VLOOKUP(B56,Sırık!$F$8:$BR$940,62,0)))</f>
        <v/>
      </c>
      <c r="AN56" s="242" t="str">
        <f>IF(ISERROR(VLOOKUP(B56,Sırık!$F$8:$BS$940,63,0)),"",(VLOOKUP(B56,Sırık!$F$8:$BS$940,63,0)))</f>
        <v/>
      </c>
      <c r="AO56" s="265" t="str">
        <f>IF(ISERROR(VLOOKUP(B56,#REF!,2,0)),"",(VLOOKUP(B56,#REF!,2,0)))</f>
        <v/>
      </c>
      <c r="AP56" s="240" t="str">
        <f>IF(ISERROR(VLOOKUP(B56,#REF!,3,0)),"",(VLOOKUP(B56,#REF!,3,0)))</f>
        <v/>
      </c>
      <c r="AQ56" s="269" t="e">
        <f t="shared" si="6"/>
        <v>#VALUE!</v>
      </c>
      <c r="AR56" s="247" t="e">
        <f t="shared" si="7"/>
        <v>#VALUE!</v>
      </c>
    </row>
    <row r="57" spans="1:44" ht="36" hidden="1" customHeight="1">
      <c r="A57" s="237">
        <v>51</v>
      </c>
      <c r="B57" s="238"/>
      <c r="C57" s="239" t="str">
        <f>IF(ISERROR(VLOOKUP(B57,'100m.'!$E$8:$F$1005,2,0)),"",(VLOOKUP(B57,'100m.'!$E$8:$H$1005,2,0)))</f>
        <v/>
      </c>
      <c r="D57" s="240" t="str">
        <f>IF(ISERROR(VLOOKUP(B57,'100m.'!$E$8:$G$1005,3,0)),"",(VLOOKUP(B57,'100m.'!$E$8:$G$1005,3,0)))</f>
        <v/>
      </c>
      <c r="E57" s="241" t="str">
        <f>IF(ISERROR(VLOOKUP(B57,'400m.'!$E$8:$F$991,2,0)),"",(VLOOKUP(B57,'400m.'!$E$8:$H$991,2,0)))</f>
        <v/>
      </c>
      <c r="F57" s="242" t="str">
        <f>IF(ISERROR(VLOOKUP(B57,'400m.'!$E$8:$G$991,3,0)),"",(VLOOKUP(B57,'400m.'!$E$8:$G$991,3,0)))</f>
        <v/>
      </c>
      <c r="G57" s="263" t="str">
        <f>IF(ISERROR(VLOOKUP(B57,'5000m.'!$E$8:$F$1001,2,0)),"",(VLOOKUP(B57,'5000m.'!$E$8:$H$1001,2,0)))</f>
        <v/>
      </c>
      <c r="H57" s="244" t="str">
        <f>IF(ISERROR(VLOOKUP(B57,'5000m.'!$E$8:$G$1001,3,0)),"",(VLOOKUP(B57,'5000m.'!$E$8:$G$1001,3,0)))</f>
        <v/>
      </c>
      <c r="I57" s="245" t="str">
        <f>IF(ISERROR(VLOOKUP(B57,Cirit!$F$8:$N$994,9,0)),"",(VLOOKUP(B57,Cirit!$F$8:$N$994,9,0)))</f>
        <v/>
      </c>
      <c r="J57" s="242" t="str">
        <f>IF(ISERROR(VLOOKUP(B57,Cirit!$F$8:$O$994,10,0)),"",(VLOOKUP(B57,Cirit!$F$8:$O$994,10,0)))</f>
        <v/>
      </c>
      <c r="K57" s="246" t="str">
        <f>IF(ISERROR(VLOOKUP(B57,Üçadım!$F$8:$N$995,9,0)),"",(VLOOKUP(B57,Üçadım!$F$8:$N$995,9,0)))</f>
        <v/>
      </c>
      <c r="L57" s="240" t="str">
        <f>IF(ISERROR(VLOOKUP(B57,Üçadım!$F$8:$O$995,10,0)),"",(VLOOKUP(B57,Üçadım!$F$8:$O$995,10,0)))</f>
        <v/>
      </c>
      <c r="M57" s="245" t="str">
        <f>IF(ISERROR(VLOOKUP(B57,Gülle!$F$8:$N$995,9,0)),"",(VLOOKUP(B57,Gülle!$F$8:$N$995,9,0)))</f>
        <v/>
      </c>
      <c r="N57" s="242" t="str">
        <f>IF(ISERROR(VLOOKUP(B57,Gülle!$F$8:$O$995,10,0)),"",(VLOOKUP(B57,Gülle!$F$8:$O$995,10,0)))</f>
        <v/>
      </c>
      <c r="O57" s="269" t="e">
        <f t="shared" si="4"/>
        <v>#VALUE!</v>
      </c>
      <c r="P57" s="239" t="str">
        <f>IF(ISERROR(VLOOKUP(B57,'200m.'!$E$8:$F$1000,2,0)),"",(VLOOKUP(B57,'200m.'!$E$8:$H$1000,2,0)))</f>
        <v/>
      </c>
      <c r="Q57" s="240" t="str">
        <f>IF(ISERROR(VLOOKUP(B57,'200m.'!$E$8:$G$1000,3,0)),"",(VLOOKUP(B57,'200m.'!$E$8:$G$1000,3,0)))</f>
        <v/>
      </c>
      <c r="R57" s="241" t="str">
        <f>IF(ISERROR(VLOOKUP(B57,'400m.Eng.'!$E$8:$F$1000,2,0)),"",(VLOOKUP(B57,'400m.Eng.'!$E$8:$H$1000,2,0)))</f>
        <v/>
      </c>
      <c r="S57" s="242" t="str">
        <f>IF(ISERROR(VLOOKUP(B57,'400m.Eng.'!$E$8:$G$1000,3,0)),"",(VLOOKUP(B57,'400m.Eng.'!$E$8:$G$1000,3,0)))</f>
        <v/>
      </c>
      <c r="T57" s="265" t="str">
        <f>IF(ISERROR(VLOOKUP(B57,'800m.'!$E$8:$F$1001,2,0)),"",(VLOOKUP(B57,'800m.'!$E$8:$H$1001,2,0)))</f>
        <v/>
      </c>
      <c r="U57" s="244" t="str">
        <f>IF(ISERROR(VLOOKUP(B57,'800m.'!$E$8:$G$1001,3,0)),"",(VLOOKUP(B57,'800m.'!$E$8:$G$1001,3,0)))</f>
        <v/>
      </c>
      <c r="V57" s="264" t="str">
        <f>IF(ISERROR(VLOOKUP(B57,'3000m.Eng.'!$E$8:$F$1000,2,0)),"",(VLOOKUP(B57,'3000m.Eng.'!$E$8:$H$1000,2,0)))</f>
        <v/>
      </c>
      <c r="W57" s="242" t="str">
        <f>IF(ISERROR(VLOOKUP(B57,'3000m.Eng.'!$E$8:$G$1000,3,0)),"",(VLOOKUP(B57,'3000m.Eng.'!$E$8:$G$1000,3,0)))</f>
        <v/>
      </c>
      <c r="X57" s="246" t="str">
        <f>IF(ISERROR(VLOOKUP(B57,Yüksek!$F$8:$BO$951,62,0)),"",(VLOOKUP(B57,Yüksek!$F$8:$BO$951,62,0)))</f>
        <v/>
      </c>
      <c r="Y57" s="240" t="str">
        <f>IF(ISERROR(VLOOKUP(B57,Yüksek!$F$8:$BP$951,63,0)),"",(VLOOKUP(B57,Yüksek!$F$8:$BP$951,63,0)))</f>
        <v/>
      </c>
      <c r="Z57" s="245" t="str">
        <f>IF(ISERROR(VLOOKUP(B57,Uzun!$F$8:$N$997,9,0)),"",(VLOOKUP(B57,Uzun!$F$8:$N$997,9,0)))</f>
        <v/>
      </c>
      <c r="AA57" s="242" t="str">
        <f>IF(ISERROR(VLOOKUP(B57,Uzun!$F$8:$O$997,10,0)),"",(VLOOKUP(B57,Uzun!$F$8:$O$997,10,0)))</f>
        <v/>
      </c>
      <c r="AB57" s="243" t="str">
        <f>IF(ISERROR(VLOOKUP(B57,Disk!$F$8:$N$998,9,0)),"",(VLOOKUP(B57,Disk!$F$8:$N$998,9,0)))</f>
        <v/>
      </c>
      <c r="AC57" s="244" t="str">
        <f>IF(ISERROR(VLOOKUP(B57,Disk!$F$8:$O$998,10,0)),"",(VLOOKUP(B57,Disk!$F$8:$O$998,10,0)))</f>
        <v/>
      </c>
      <c r="AD57" s="241" t="str">
        <f>IF(ISERROR(VLOOKUP(B57,'4x100m.'!$E$8:$F$992,2,0)),"",(VLOOKUP(B57,'4x100m.'!$E$8:$H$992,2,0)))</f>
        <v/>
      </c>
      <c r="AE57" s="242" t="str">
        <f>IF(ISERROR(VLOOKUP(B57,'4x100m.'!$E$8:$G$992,3,0)),"",(VLOOKUP(B57,'4x100m.'!$E$8:$G$992,3,0)))</f>
        <v/>
      </c>
      <c r="AF57" s="269" t="e">
        <f t="shared" si="5"/>
        <v>#VALUE!</v>
      </c>
      <c r="AG57" s="239" t="str">
        <f>IF(ISERROR(VLOOKUP(B57,'110m.Eng.'!$E$8:$F$992,2,0)),"",(VLOOKUP(B57,'110m.Eng.'!$E$8:$H$992,2,0)))</f>
        <v/>
      </c>
      <c r="AH57" s="240" t="str">
        <f>IF(ISERROR(VLOOKUP(B57,'110m.Eng.'!$E$8:$G$992,3,0)),"",(VLOOKUP(B57,'110m.Eng.'!$E$8:$G$992,3,0)))</f>
        <v/>
      </c>
      <c r="AI57" s="241" t="str">
        <f>IF(ISERROR(VLOOKUP(B57,'1500m.'!$E$8:$F$1001,2,0)),"",(VLOOKUP(B57,'1500m.'!$E$8:$H$1001,2,0)))</f>
        <v/>
      </c>
      <c r="AJ57" s="242" t="str">
        <f>IF(ISERROR(VLOOKUP(B57,'1500m.'!$E$8:$G$1001,3,0)),"",(VLOOKUP(B57,'1500m.'!$E$8:$G$1001,3,0)))</f>
        <v/>
      </c>
      <c r="AK57" s="243" t="str">
        <f>IF(ISERROR(VLOOKUP(B57,Çekiç!$F$8:$N$996,9,0)),"",(VLOOKUP(B57,Çekiç!$F$8:$N$996,9,0)))</f>
        <v/>
      </c>
      <c r="AL57" s="244" t="str">
        <f>IF(ISERROR(VLOOKUP(B57,Çekiç!$F$8:$O$996,10,0)),"",(VLOOKUP(B57,Çekiç!$F$8:$O$996,10,0)))</f>
        <v/>
      </c>
      <c r="AM57" s="245" t="str">
        <f>IF(ISERROR(VLOOKUP(B57,Sırık!$F$8:$BR$940,62,0)),"",(VLOOKUP(B57,Sırık!$F$8:$BR$940,62,0)))</f>
        <v/>
      </c>
      <c r="AN57" s="242" t="str">
        <f>IF(ISERROR(VLOOKUP(B57,Sırık!$F$8:$BS$940,63,0)),"",(VLOOKUP(B57,Sırık!$F$8:$BS$940,63,0)))</f>
        <v/>
      </c>
      <c r="AO57" s="265" t="str">
        <f>IF(ISERROR(VLOOKUP(B57,#REF!,2,0)),"",(VLOOKUP(B57,#REF!,2,0)))</f>
        <v/>
      </c>
      <c r="AP57" s="240" t="str">
        <f>IF(ISERROR(VLOOKUP(B57,#REF!,3,0)),"",(VLOOKUP(B57,#REF!,3,0)))</f>
        <v/>
      </c>
      <c r="AQ57" s="269" t="e">
        <f t="shared" si="6"/>
        <v>#VALUE!</v>
      </c>
      <c r="AR57" s="247" t="e">
        <f t="shared" si="7"/>
        <v>#VALUE!</v>
      </c>
    </row>
    <row r="58" spans="1:44" ht="36" hidden="1" customHeight="1">
      <c r="A58" s="237">
        <v>52</v>
      </c>
      <c r="B58" s="238"/>
      <c r="C58" s="239" t="str">
        <f>IF(ISERROR(VLOOKUP(B58,'100m.'!$E$8:$F$1005,2,0)),"",(VLOOKUP(B58,'100m.'!$E$8:$H$1005,2,0)))</f>
        <v/>
      </c>
      <c r="D58" s="240" t="str">
        <f>IF(ISERROR(VLOOKUP(B58,'100m.'!$E$8:$G$1005,3,0)),"",(VLOOKUP(B58,'100m.'!$E$8:$G$1005,3,0)))</f>
        <v/>
      </c>
      <c r="E58" s="241" t="str">
        <f>IF(ISERROR(VLOOKUP(B58,'400m.'!$E$8:$F$991,2,0)),"",(VLOOKUP(B58,'400m.'!$E$8:$H$991,2,0)))</f>
        <v/>
      </c>
      <c r="F58" s="242" t="str">
        <f>IF(ISERROR(VLOOKUP(B58,'400m.'!$E$8:$G$991,3,0)),"",(VLOOKUP(B58,'400m.'!$E$8:$G$991,3,0)))</f>
        <v/>
      </c>
      <c r="G58" s="263" t="str">
        <f>IF(ISERROR(VLOOKUP(B58,'5000m.'!$E$8:$F$1001,2,0)),"",(VLOOKUP(B58,'5000m.'!$E$8:$H$1001,2,0)))</f>
        <v/>
      </c>
      <c r="H58" s="244" t="str">
        <f>IF(ISERROR(VLOOKUP(B58,'5000m.'!$E$8:$G$1001,3,0)),"",(VLOOKUP(B58,'5000m.'!$E$8:$G$1001,3,0)))</f>
        <v/>
      </c>
      <c r="I58" s="245" t="str">
        <f>IF(ISERROR(VLOOKUP(B58,Cirit!$F$8:$N$994,9,0)),"",(VLOOKUP(B58,Cirit!$F$8:$N$994,9,0)))</f>
        <v/>
      </c>
      <c r="J58" s="242" t="str">
        <f>IF(ISERROR(VLOOKUP(B58,Cirit!$F$8:$O$994,10,0)),"",(VLOOKUP(B58,Cirit!$F$8:$O$994,10,0)))</f>
        <v/>
      </c>
      <c r="K58" s="246" t="str">
        <f>IF(ISERROR(VLOOKUP(B58,Üçadım!$F$8:$N$995,9,0)),"",(VLOOKUP(B58,Üçadım!$F$8:$N$995,9,0)))</f>
        <v/>
      </c>
      <c r="L58" s="240" t="str">
        <f>IF(ISERROR(VLOOKUP(B58,Üçadım!$F$8:$O$995,10,0)),"",(VLOOKUP(B58,Üçadım!$F$8:$O$995,10,0)))</f>
        <v/>
      </c>
      <c r="M58" s="245" t="str">
        <f>IF(ISERROR(VLOOKUP(B58,Gülle!$F$8:$N$995,9,0)),"",(VLOOKUP(B58,Gülle!$F$8:$N$995,9,0)))</f>
        <v/>
      </c>
      <c r="N58" s="242" t="str">
        <f>IF(ISERROR(VLOOKUP(B58,Gülle!$F$8:$O$995,10,0)),"",(VLOOKUP(B58,Gülle!$F$8:$O$995,10,0)))</f>
        <v/>
      </c>
      <c r="O58" s="269" t="e">
        <f t="shared" si="4"/>
        <v>#VALUE!</v>
      </c>
      <c r="P58" s="239" t="str">
        <f>IF(ISERROR(VLOOKUP(B58,'200m.'!$E$8:$F$1000,2,0)),"",(VLOOKUP(B58,'200m.'!$E$8:$H$1000,2,0)))</f>
        <v/>
      </c>
      <c r="Q58" s="240" t="str">
        <f>IF(ISERROR(VLOOKUP(B58,'200m.'!$E$8:$G$1000,3,0)),"",(VLOOKUP(B58,'200m.'!$E$8:$G$1000,3,0)))</f>
        <v/>
      </c>
      <c r="R58" s="241" t="str">
        <f>IF(ISERROR(VLOOKUP(B58,'400m.Eng.'!$E$8:$F$1000,2,0)),"",(VLOOKUP(B58,'400m.Eng.'!$E$8:$H$1000,2,0)))</f>
        <v/>
      </c>
      <c r="S58" s="242" t="str">
        <f>IF(ISERROR(VLOOKUP(B58,'400m.Eng.'!$E$8:$G$1000,3,0)),"",(VLOOKUP(B58,'400m.Eng.'!$E$8:$G$1000,3,0)))</f>
        <v/>
      </c>
      <c r="T58" s="265" t="str">
        <f>IF(ISERROR(VLOOKUP(B58,'800m.'!$E$8:$F$1001,2,0)),"",(VLOOKUP(B58,'800m.'!$E$8:$H$1001,2,0)))</f>
        <v/>
      </c>
      <c r="U58" s="244" t="str">
        <f>IF(ISERROR(VLOOKUP(B58,'800m.'!$E$8:$G$1001,3,0)),"",(VLOOKUP(B58,'800m.'!$E$8:$G$1001,3,0)))</f>
        <v/>
      </c>
      <c r="V58" s="264" t="str">
        <f>IF(ISERROR(VLOOKUP(B58,'3000m.Eng.'!$E$8:$F$1000,2,0)),"",(VLOOKUP(B58,'3000m.Eng.'!$E$8:$H$1000,2,0)))</f>
        <v/>
      </c>
      <c r="W58" s="242" t="str">
        <f>IF(ISERROR(VLOOKUP(B58,'3000m.Eng.'!$E$8:$G$1000,3,0)),"",(VLOOKUP(B58,'3000m.Eng.'!$E$8:$G$1000,3,0)))</f>
        <v/>
      </c>
      <c r="X58" s="246" t="str">
        <f>IF(ISERROR(VLOOKUP(B58,Yüksek!$F$8:$BO$951,62,0)),"",(VLOOKUP(B58,Yüksek!$F$8:$BO$951,62,0)))</f>
        <v/>
      </c>
      <c r="Y58" s="240" t="str">
        <f>IF(ISERROR(VLOOKUP(B58,Yüksek!$F$8:$BP$951,63,0)),"",(VLOOKUP(B58,Yüksek!$F$8:$BP$951,63,0)))</f>
        <v/>
      </c>
      <c r="Z58" s="245" t="str">
        <f>IF(ISERROR(VLOOKUP(B58,Uzun!$F$8:$N$997,9,0)),"",(VLOOKUP(B58,Uzun!$F$8:$N$997,9,0)))</f>
        <v/>
      </c>
      <c r="AA58" s="242" t="str">
        <f>IF(ISERROR(VLOOKUP(B58,Uzun!$F$8:$O$997,10,0)),"",(VLOOKUP(B58,Uzun!$F$8:$O$997,10,0)))</f>
        <v/>
      </c>
      <c r="AB58" s="243" t="str">
        <f>IF(ISERROR(VLOOKUP(B58,Disk!$F$8:$N$998,9,0)),"",(VLOOKUP(B58,Disk!$F$8:$N$998,9,0)))</f>
        <v/>
      </c>
      <c r="AC58" s="244" t="str">
        <f>IF(ISERROR(VLOOKUP(B58,Disk!$F$8:$O$998,10,0)),"",(VLOOKUP(B58,Disk!$F$8:$O$998,10,0)))</f>
        <v/>
      </c>
      <c r="AD58" s="241" t="str">
        <f>IF(ISERROR(VLOOKUP(B58,'4x100m.'!$E$8:$F$992,2,0)),"",(VLOOKUP(B58,'4x100m.'!$E$8:$H$992,2,0)))</f>
        <v/>
      </c>
      <c r="AE58" s="242" t="str">
        <f>IF(ISERROR(VLOOKUP(B58,'4x100m.'!$E$8:$G$992,3,0)),"",(VLOOKUP(B58,'4x100m.'!$E$8:$G$992,3,0)))</f>
        <v/>
      </c>
      <c r="AF58" s="269" t="e">
        <f t="shared" si="5"/>
        <v>#VALUE!</v>
      </c>
      <c r="AG58" s="239" t="str">
        <f>IF(ISERROR(VLOOKUP(B58,'110m.Eng.'!$E$8:$F$992,2,0)),"",(VLOOKUP(B58,'110m.Eng.'!$E$8:$H$992,2,0)))</f>
        <v/>
      </c>
      <c r="AH58" s="240" t="str">
        <f>IF(ISERROR(VLOOKUP(B58,'110m.Eng.'!$E$8:$G$992,3,0)),"",(VLOOKUP(B58,'110m.Eng.'!$E$8:$G$992,3,0)))</f>
        <v/>
      </c>
      <c r="AI58" s="241" t="str">
        <f>IF(ISERROR(VLOOKUP(B58,'1500m.'!$E$8:$F$1001,2,0)),"",(VLOOKUP(B58,'1500m.'!$E$8:$H$1001,2,0)))</f>
        <v/>
      </c>
      <c r="AJ58" s="242" t="str">
        <f>IF(ISERROR(VLOOKUP(B58,'1500m.'!$E$8:$G$1001,3,0)),"",(VLOOKUP(B58,'1500m.'!$E$8:$G$1001,3,0)))</f>
        <v/>
      </c>
      <c r="AK58" s="243" t="str">
        <f>IF(ISERROR(VLOOKUP(B58,Çekiç!$F$8:$N$996,9,0)),"",(VLOOKUP(B58,Çekiç!$F$8:$N$996,9,0)))</f>
        <v/>
      </c>
      <c r="AL58" s="244" t="str">
        <f>IF(ISERROR(VLOOKUP(B58,Çekiç!$F$8:$O$996,10,0)),"",(VLOOKUP(B58,Çekiç!$F$8:$O$996,10,0)))</f>
        <v/>
      </c>
      <c r="AM58" s="245" t="str">
        <f>IF(ISERROR(VLOOKUP(B58,Sırık!$F$8:$BR$940,62,0)),"",(VLOOKUP(B58,Sırık!$F$8:$BR$940,62,0)))</f>
        <v/>
      </c>
      <c r="AN58" s="242" t="str">
        <f>IF(ISERROR(VLOOKUP(B58,Sırık!$F$8:$BS$940,63,0)),"",(VLOOKUP(B58,Sırık!$F$8:$BS$940,63,0)))</f>
        <v/>
      </c>
      <c r="AO58" s="265" t="str">
        <f>IF(ISERROR(VLOOKUP(B58,#REF!,2,0)),"",(VLOOKUP(B58,#REF!,2,0)))</f>
        <v/>
      </c>
      <c r="AP58" s="240" t="str">
        <f>IF(ISERROR(VLOOKUP(B58,#REF!,3,0)),"",(VLOOKUP(B58,#REF!,3,0)))</f>
        <v/>
      </c>
      <c r="AQ58" s="269" t="e">
        <f t="shared" si="6"/>
        <v>#VALUE!</v>
      </c>
      <c r="AR58" s="247" t="e">
        <f t="shared" si="7"/>
        <v>#VALUE!</v>
      </c>
    </row>
    <row r="59" spans="1:44" ht="36" hidden="1" customHeight="1">
      <c r="A59" s="237">
        <v>53</v>
      </c>
      <c r="B59" s="238"/>
      <c r="C59" s="239" t="str">
        <f>IF(ISERROR(VLOOKUP(B59,'100m.'!$E$8:$F$1005,2,0)),"",(VLOOKUP(B59,'100m.'!$E$8:$H$1005,2,0)))</f>
        <v/>
      </c>
      <c r="D59" s="240" t="str">
        <f>IF(ISERROR(VLOOKUP(B59,'100m.'!$E$8:$G$1005,3,0)),"",(VLOOKUP(B59,'100m.'!$E$8:$G$1005,3,0)))</f>
        <v/>
      </c>
      <c r="E59" s="241" t="str">
        <f>IF(ISERROR(VLOOKUP(B59,'400m.'!$E$8:$F$991,2,0)),"",(VLOOKUP(B59,'400m.'!$E$8:$H$991,2,0)))</f>
        <v/>
      </c>
      <c r="F59" s="242" t="str">
        <f>IF(ISERROR(VLOOKUP(B59,'400m.'!$E$8:$G$991,3,0)),"",(VLOOKUP(B59,'400m.'!$E$8:$G$991,3,0)))</f>
        <v/>
      </c>
      <c r="G59" s="263" t="str">
        <f>IF(ISERROR(VLOOKUP(B59,'5000m.'!$E$8:$F$1001,2,0)),"",(VLOOKUP(B59,'5000m.'!$E$8:$H$1001,2,0)))</f>
        <v/>
      </c>
      <c r="H59" s="244" t="str">
        <f>IF(ISERROR(VLOOKUP(B59,'5000m.'!$E$8:$G$1001,3,0)),"",(VLOOKUP(B59,'5000m.'!$E$8:$G$1001,3,0)))</f>
        <v/>
      </c>
      <c r="I59" s="245" t="str">
        <f>IF(ISERROR(VLOOKUP(B59,Cirit!$F$8:$N$994,9,0)),"",(VLOOKUP(B59,Cirit!$F$8:$N$994,9,0)))</f>
        <v/>
      </c>
      <c r="J59" s="242" t="str">
        <f>IF(ISERROR(VLOOKUP(B59,Cirit!$F$8:$O$994,10,0)),"",(VLOOKUP(B59,Cirit!$F$8:$O$994,10,0)))</f>
        <v/>
      </c>
      <c r="K59" s="246" t="str">
        <f>IF(ISERROR(VLOOKUP(B59,Üçadım!$F$8:$N$995,9,0)),"",(VLOOKUP(B59,Üçadım!$F$8:$N$995,9,0)))</f>
        <v/>
      </c>
      <c r="L59" s="240" t="str">
        <f>IF(ISERROR(VLOOKUP(B59,Üçadım!$F$8:$O$995,10,0)),"",(VLOOKUP(B59,Üçadım!$F$8:$O$995,10,0)))</f>
        <v/>
      </c>
      <c r="M59" s="245" t="str">
        <f>IF(ISERROR(VLOOKUP(B59,Gülle!$F$8:$N$995,9,0)),"",(VLOOKUP(B59,Gülle!$F$8:$N$995,9,0)))</f>
        <v/>
      </c>
      <c r="N59" s="242" t="str">
        <f>IF(ISERROR(VLOOKUP(B59,Gülle!$F$8:$O$995,10,0)),"",(VLOOKUP(B59,Gülle!$F$8:$O$995,10,0)))</f>
        <v/>
      </c>
      <c r="O59" s="269" t="e">
        <f t="shared" si="4"/>
        <v>#VALUE!</v>
      </c>
      <c r="P59" s="239" t="str">
        <f>IF(ISERROR(VLOOKUP(B59,'200m.'!$E$8:$F$1000,2,0)),"",(VLOOKUP(B59,'200m.'!$E$8:$H$1000,2,0)))</f>
        <v/>
      </c>
      <c r="Q59" s="240" t="str">
        <f>IF(ISERROR(VLOOKUP(B59,'200m.'!$E$8:$G$1000,3,0)),"",(VLOOKUP(B59,'200m.'!$E$8:$G$1000,3,0)))</f>
        <v/>
      </c>
      <c r="R59" s="241" t="str">
        <f>IF(ISERROR(VLOOKUP(B59,'400m.Eng.'!$E$8:$F$1000,2,0)),"",(VLOOKUP(B59,'400m.Eng.'!$E$8:$H$1000,2,0)))</f>
        <v/>
      </c>
      <c r="S59" s="242" t="str">
        <f>IF(ISERROR(VLOOKUP(B59,'400m.Eng.'!$E$8:$G$1000,3,0)),"",(VLOOKUP(B59,'400m.Eng.'!$E$8:$G$1000,3,0)))</f>
        <v/>
      </c>
      <c r="T59" s="265" t="str">
        <f>IF(ISERROR(VLOOKUP(B59,'800m.'!$E$8:$F$1001,2,0)),"",(VLOOKUP(B59,'800m.'!$E$8:$H$1001,2,0)))</f>
        <v/>
      </c>
      <c r="U59" s="244" t="str">
        <f>IF(ISERROR(VLOOKUP(B59,'800m.'!$E$8:$G$1001,3,0)),"",(VLOOKUP(B59,'800m.'!$E$8:$G$1001,3,0)))</f>
        <v/>
      </c>
      <c r="V59" s="264" t="str">
        <f>IF(ISERROR(VLOOKUP(B59,'3000m.Eng.'!$E$8:$F$1000,2,0)),"",(VLOOKUP(B59,'3000m.Eng.'!$E$8:$H$1000,2,0)))</f>
        <v/>
      </c>
      <c r="W59" s="242" t="str">
        <f>IF(ISERROR(VLOOKUP(B59,'3000m.Eng.'!$E$8:$G$1000,3,0)),"",(VLOOKUP(B59,'3000m.Eng.'!$E$8:$G$1000,3,0)))</f>
        <v/>
      </c>
      <c r="X59" s="246" t="str">
        <f>IF(ISERROR(VLOOKUP(B59,Yüksek!$F$8:$BO$951,62,0)),"",(VLOOKUP(B59,Yüksek!$F$8:$BO$951,62,0)))</f>
        <v/>
      </c>
      <c r="Y59" s="240" t="str">
        <f>IF(ISERROR(VLOOKUP(B59,Yüksek!$F$8:$BP$951,63,0)),"",(VLOOKUP(B59,Yüksek!$F$8:$BP$951,63,0)))</f>
        <v/>
      </c>
      <c r="Z59" s="245" t="str">
        <f>IF(ISERROR(VLOOKUP(B59,Uzun!$F$8:$N$997,9,0)),"",(VLOOKUP(B59,Uzun!$F$8:$N$997,9,0)))</f>
        <v/>
      </c>
      <c r="AA59" s="242" t="str">
        <f>IF(ISERROR(VLOOKUP(B59,Uzun!$F$8:$O$997,10,0)),"",(VLOOKUP(B59,Uzun!$F$8:$O$997,10,0)))</f>
        <v/>
      </c>
      <c r="AB59" s="243" t="str">
        <f>IF(ISERROR(VLOOKUP(B59,Disk!$F$8:$N$998,9,0)),"",(VLOOKUP(B59,Disk!$F$8:$N$998,9,0)))</f>
        <v/>
      </c>
      <c r="AC59" s="244" t="str">
        <f>IF(ISERROR(VLOOKUP(B59,Disk!$F$8:$O$998,10,0)),"",(VLOOKUP(B59,Disk!$F$8:$O$998,10,0)))</f>
        <v/>
      </c>
      <c r="AD59" s="241" t="str">
        <f>IF(ISERROR(VLOOKUP(B59,'4x100m.'!$E$8:$F$992,2,0)),"",(VLOOKUP(B59,'4x100m.'!$E$8:$H$992,2,0)))</f>
        <v/>
      </c>
      <c r="AE59" s="242" t="str">
        <f>IF(ISERROR(VLOOKUP(B59,'4x100m.'!$E$8:$G$992,3,0)),"",(VLOOKUP(B59,'4x100m.'!$E$8:$G$992,3,0)))</f>
        <v/>
      </c>
      <c r="AF59" s="269" t="e">
        <f t="shared" si="5"/>
        <v>#VALUE!</v>
      </c>
      <c r="AG59" s="239" t="str">
        <f>IF(ISERROR(VLOOKUP(B59,'110m.Eng.'!$E$8:$F$992,2,0)),"",(VLOOKUP(B59,'110m.Eng.'!$E$8:$H$992,2,0)))</f>
        <v/>
      </c>
      <c r="AH59" s="240" t="str">
        <f>IF(ISERROR(VLOOKUP(B59,'110m.Eng.'!$E$8:$G$992,3,0)),"",(VLOOKUP(B59,'110m.Eng.'!$E$8:$G$992,3,0)))</f>
        <v/>
      </c>
      <c r="AI59" s="241" t="str">
        <f>IF(ISERROR(VLOOKUP(B59,'1500m.'!$E$8:$F$1001,2,0)),"",(VLOOKUP(B59,'1500m.'!$E$8:$H$1001,2,0)))</f>
        <v/>
      </c>
      <c r="AJ59" s="242" t="str">
        <f>IF(ISERROR(VLOOKUP(B59,'1500m.'!$E$8:$G$1001,3,0)),"",(VLOOKUP(B59,'1500m.'!$E$8:$G$1001,3,0)))</f>
        <v/>
      </c>
      <c r="AK59" s="243" t="str">
        <f>IF(ISERROR(VLOOKUP(B59,Çekiç!$F$8:$N$996,9,0)),"",(VLOOKUP(B59,Çekiç!$F$8:$N$996,9,0)))</f>
        <v/>
      </c>
      <c r="AL59" s="244" t="str">
        <f>IF(ISERROR(VLOOKUP(B59,Çekiç!$F$8:$O$996,10,0)),"",(VLOOKUP(B59,Çekiç!$F$8:$O$996,10,0)))</f>
        <v/>
      </c>
      <c r="AM59" s="245" t="str">
        <f>IF(ISERROR(VLOOKUP(B59,Sırık!$F$8:$BR$940,62,0)),"",(VLOOKUP(B59,Sırık!$F$8:$BR$940,62,0)))</f>
        <v/>
      </c>
      <c r="AN59" s="242" t="str">
        <f>IF(ISERROR(VLOOKUP(B59,Sırık!$F$8:$BS$940,63,0)),"",(VLOOKUP(B59,Sırık!$F$8:$BS$940,63,0)))</f>
        <v/>
      </c>
      <c r="AO59" s="265" t="str">
        <f>IF(ISERROR(VLOOKUP(B59,#REF!,2,0)),"",(VLOOKUP(B59,#REF!,2,0)))</f>
        <v/>
      </c>
      <c r="AP59" s="240" t="str">
        <f>IF(ISERROR(VLOOKUP(B59,#REF!,3,0)),"",(VLOOKUP(B59,#REF!,3,0)))</f>
        <v/>
      </c>
      <c r="AQ59" s="269" t="e">
        <f t="shared" si="6"/>
        <v>#VALUE!</v>
      </c>
      <c r="AR59" s="247" t="e">
        <f t="shared" si="7"/>
        <v>#VALUE!</v>
      </c>
    </row>
    <row r="60" spans="1:44" ht="36" hidden="1" customHeight="1">
      <c r="A60" s="237">
        <v>54</v>
      </c>
      <c r="B60" s="238"/>
      <c r="C60" s="239" t="str">
        <f>IF(ISERROR(VLOOKUP(B60,'100m.'!$E$8:$F$1005,2,0)),"",(VLOOKUP(B60,'100m.'!$E$8:$H$1005,2,0)))</f>
        <v/>
      </c>
      <c r="D60" s="240" t="str">
        <f>IF(ISERROR(VLOOKUP(B60,'100m.'!$E$8:$G$1005,3,0)),"",(VLOOKUP(B60,'100m.'!$E$8:$G$1005,3,0)))</f>
        <v/>
      </c>
      <c r="E60" s="241" t="str">
        <f>IF(ISERROR(VLOOKUP(B60,'400m.'!$E$8:$F$991,2,0)),"",(VLOOKUP(B60,'400m.'!$E$8:$H$991,2,0)))</f>
        <v/>
      </c>
      <c r="F60" s="242" t="str">
        <f>IF(ISERROR(VLOOKUP(B60,'400m.'!$E$8:$G$991,3,0)),"",(VLOOKUP(B60,'400m.'!$E$8:$G$991,3,0)))</f>
        <v/>
      </c>
      <c r="G60" s="263" t="str">
        <f>IF(ISERROR(VLOOKUP(B60,'5000m.'!$E$8:$F$1001,2,0)),"",(VLOOKUP(B60,'5000m.'!$E$8:$H$1001,2,0)))</f>
        <v/>
      </c>
      <c r="H60" s="244" t="str">
        <f>IF(ISERROR(VLOOKUP(B60,'5000m.'!$E$8:$G$1001,3,0)),"",(VLOOKUP(B60,'5000m.'!$E$8:$G$1001,3,0)))</f>
        <v/>
      </c>
      <c r="I60" s="245" t="str">
        <f>IF(ISERROR(VLOOKUP(B60,Cirit!$F$8:$N$994,9,0)),"",(VLOOKUP(B60,Cirit!$F$8:$N$994,9,0)))</f>
        <v/>
      </c>
      <c r="J60" s="242" t="str">
        <f>IF(ISERROR(VLOOKUP(B60,Cirit!$F$8:$O$994,10,0)),"",(VLOOKUP(B60,Cirit!$F$8:$O$994,10,0)))</f>
        <v/>
      </c>
      <c r="K60" s="246" t="str">
        <f>IF(ISERROR(VLOOKUP(B60,Üçadım!$F$8:$N$995,9,0)),"",(VLOOKUP(B60,Üçadım!$F$8:$N$995,9,0)))</f>
        <v/>
      </c>
      <c r="L60" s="240" t="str">
        <f>IF(ISERROR(VLOOKUP(B60,Üçadım!$F$8:$O$995,10,0)),"",(VLOOKUP(B60,Üçadım!$F$8:$O$995,10,0)))</f>
        <v/>
      </c>
      <c r="M60" s="245" t="str">
        <f>IF(ISERROR(VLOOKUP(B60,Gülle!$F$8:$N$995,9,0)),"",(VLOOKUP(B60,Gülle!$F$8:$N$995,9,0)))</f>
        <v/>
      </c>
      <c r="N60" s="242" t="str">
        <f>IF(ISERROR(VLOOKUP(B60,Gülle!$F$8:$O$995,10,0)),"",(VLOOKUP(B60,Gülle!$F$8:$O$995,10,0)))</f>
        <v/>
      </c>
      <c r="O60" s="269" t="e">
        <f t="shared" si="4"/>
        <v>#VALUE!</v>
      </c>
      <c r="P60" s="239" t="str">
        <f>IF(ISERROR(VLOOKUP(B60,'200m.'!$E$8:$F$1000,2,0)),"",(VLOOKUP(B60,'200m.'!$E$8:$H$1000,2,0)))</f>
        <v/>
      </c>
      <c r="Q60" s="240" t="str">
        <f>IF(ISERROR(VLOOKUP(B60,'200m.'!$E$8:$G$1000,3,0)),"",(VLOOKUP(B60,'200m.'!$E$8:$G$1000,3,0)))</f>
        <v/>
      </c>
      <c r="R60" s="241" t="str">
        <f>IF(ISERROR(VLOOKUP(B60,'400m.Eng.'!$E$8:$F$1000,2,0)),"",(VLOOKUP(B60,'400m.Eng.'!$E$8:$H$1000,2,0)))</f>
        <v/>
      </c>
      <c r="S60" s="242" t="str">
        <f>IF(ISERROR(VLOOKUP(B60,'400m.Eng.'!$E$8:$G$1000,3,0)),"",(VLOOKUP(B60,'400m.Eng.'!$E$8:$G$1000,3,0)))</f>
        <v/>
      </c>
      <c r="T60" s="265" t="str">
        <f>IF(ISERROR(VLOOKUP(B60,'800m.'!$E$8:$F$1001,2,0)),"",(VLOOKUP(B60,'800m.'!$E$8:$H$1001,2,0)))</f>
        <v/>
      </c>
      <c r="U60" s="244" t="str">
        <f>IF(ISERROR(VLOOKUP(B60,'800m.'!$E$8:$G$1001,3,0)),"",(VLOOKUP(B60,'800m.'!$E$8:$G$1001,3,0)))</f>
        <v/>
      </c>
      <c r="V60" s="264" t="str">
        <f>IF(ISERROR(VLOOKUP(B60,'3000m.Eng.'!$E$8:$F$1000,2,0)),"",(VLOOKUP(B60,'3000m.Eng.'!$E$8:$H$1000,2,0)))</f>
        <v/>
      </c>
      <c r="W60" s="242" t="str">
        <f>IF(ISERROR(VLOOKUP(B60,'3000m.Eng.'!$E$8:$G$1000,3,0)),"",(VLOOKUP(B60,'3000m.Eng.'!$E$8:$G$1000,3,0)))</f>
        <v/>
      </c>
      <c r="X60" s="246" t="str">
        <f>IF(ISERROR(VLOOKUP(B60,Yüksek!$F$8:$BO$951,62,0)),"",(VLOOKUP(B60,Yüksek!$F$8:$BO$951,62,0)))</f>
        <v/>
      </c>
      <c r="Y60" s="240" t="str">
        <f>IF(ISERROR(VLOOKUP(B60,Yüksek!$F$8:$BP$951,63,0)),"",(VLOOKUP(B60,Yüksek!$F$8:$BP$951,63,0)))</f>
        <v/>
      </c>
      <c r="Z60" s="245" t="str">
        <f>IF(ISERROR(VLOOKUP(B60,Uzun!$F$8:$N$997,9,0)),"",(VLOOKUP(B60,Uzun!$F$8:$N$997,9,0)))</f>
        <v/>
      </c>
      <c r="AA60" s="242" t="str">
        <f>IF(ISERROR(VLOOKUP(B60,Uzun!$F$8:$O$997,10,0)),"",(VLOOKUP(B60,Uzun!$F$8:$O$997,10,0)))</f>
        <v/>
      </c>
      <c r="AB60" s="243" t="str">
        <f>IF(ISERROR(VLOOKUP(B60,Disk!$F$8:$N$998,9,0)),"",(VLOOKUP(B60,Disk!$F$8:$N$998,9,0)))</f>
        <v/>
      </c>
      <c r="AC60" s="244" t="str">
        <f>IF(ISERROR(VLOOKUP(B60,Disk!$F$8:$O$998,10,0)),"",(VLOOKUP(B60,Disk!$F$8:$O$998,10,0)))</f>
        <v/>
      </c>
      <c r="AD60" s="241" t="str">
        <f>IF(ISERROR(VLOOKUP(B60,'4x100m.'!$E$8:$F$992,2,0)),"",(VLOOKUP(B60,'4x100m.'!$E$8:$H$992,2,0)))</f>
        <v/>
      </c>
      <c r="AE60" s="242" t="str">
        <f>IF(ISERROR(VLOOKUP(B60,'4x100m.'!$E$8:$G$992,3,0)),"",(VLOOKUP(B60,'4x100m.'!$E$8:$G$992,3,0)))</f>
        <v/>
      </c>
      <c r="AF60" s="269" t="e">
        <f t="shared" si="5"/>
        <v>#VALUE!</v>
      </c>
      <c r="AG60" s="239" t="str">
        <f>IF(ISERROR(VLOOKUP(B60,'110m.Eng.'!$E$8:$F$992,2,0)),"",(VLOOKUP(B60,'110m.Eng.'!$E$8:$H$992,2,0)))</f>
        <v/>
      </c>
      <c r="AH60" s="240" t="str">
        <f>IF(ISERROR(VLOOKUP(B60,'110m.Eng.'!$E$8:$G$992,3,0)),"",(VLOOKUP(B60,'110m.Eng.'!$E$8:$G$992,3,0)))</f>
        <v/>
      </c>
      <c r="AI60" s="241" t="str">
        <f>IF(ISERROR(VLOOKUP(B60,'1500m.'!$E$8:$F$1001,2,0)),"",(VLOOKUP(B60,'1500m.'!$E$8:$H$1001,2,0)))</f>
        <v/>
      </c>
      <c r="AJ60" s="242" t="str">
        <f>IF(ISERROR(VLOOKUP(B60,'1500m.'!$E$8:$G$1001,3,0)),"",(VLOOKUP(B60,'1500m.'!$E$8:$G$1001,3,0)))</f>
        <v/>
      </c>
      <c r="AK60" s="243" t="str">
        <f>IF(ISERROR(VLOOKUP(B60,Çekiç!$F$8:$N$996,9,0)),"",(VLOOKUP(B60,Çekiç!$F$8:$N$996,9,0)))</f>
        <v/>
      </c>
      <c r="AL60" s="244" t="str">
        <f>IF(ISERROR(VLOOKUP(B60,Çekiç!$F$8:$O$996,10,0)),"",(VLOOKUP(B60,Çekiç!$F$8:$O$996,10,0)))</f>
        <v/>
      </c>
      <c r="AM60" s="245" t="str">
        <f>IF(ISERROR(VLOOKUP(B60,Sırık!$F$8:$BR$940,62,0)),"",(VLOOKUP(B60,Sırık!$F$8:$BR$940,62,0)))</f>
        <v/>
      </c>
      <c r="AN60" s="242" t="str">
        <f>IF(ISERROR(VLOOKUP(B60,Sırık!$F$8:$BS$940,63,0)),"",(VLOOKUP(B60,Sırık!$F$8:$BS$940,63,0)))</f>
        <v/>
      </c>
      <c r="AO60" s="265" t="str">
        <f>IF(ISERROR(VLOOKUP(B60,#REF!,2,0)),"",(VLOOKUP(B60,#REF!,2,0)))</f>
        <v/>
      </c>
      <c r="AP60" s="240" t="str">
        <f>IF(ISERROR(VLOOKUP(B60,#REF!,3,0)),"",(VLOOKUP(B60,#REF!,3,0)))</f>
        <v/>
      </c>
      <c r="AQ60" s="269" t="e">
        <f t="shared" si="6"/>
        <v>#VALUE!</v>
      </c>
      <c r="AR60" s="247" t="e">
        <f t="shared" si="7"/>
        <v>#VALUE!</v>
      </c>
    </row>
    <row r="61" spans="1:44" ht="36" hidden="1" customHeight="1">
      <c r="A61" s="237">
        <v>55</v>
      </c>
      <c r="B61" s="238"/>
      <c r="C61" s="239" t="str">
        <f>IF(ISERROR(VLOOKUP(B61,'100m.'!$E$8:$F$1005,2,0)),"",(VLOOKUP(B61,'100m.'!$E$8:$H$1005,2,0)))</f>
        <v/>
      </c>
      <c r="D61" s="240" t="str">
        <f>IF(ISERROR(VLOOKUP(B61,'100m.'!$E$8:$G$1005,3,0)),"",(VLOOKUP(B61,'100m.'!$E$8:$G$1005,3,0)))</f>
        <v/>
      </c>
      <c r="E61" s="241" t="str">
        <f>IF(ISERROR(VLOOKUP(B61,'400m.'!$E$8:$F$991,2,0)),"",(VLOOKUP(B61,'400m.'!$E$8:$H$991,2,0)))</f>
        <v/>
      </c>
      <c r="F61" s="242" t="str">
        <f>IF(ISERROR(VLOOKUP(B61,'400m.'!$E$8:$G$991,3,0)),"",(VLOOKUP(B61,'400m.'!$E$8:$G$991,3,0)))</f>
        <v/>
      </c>
      <c r="G61" s="263" t="str">
        <f>IF(ISERROR(VLOOKUP(B61,'5000m.'!$E$8:$F$1001,2,0)),"",(VLOOKUP(B61,'5000m.'!$E$8:$H$1001,2,0)))</f>
        <v/>
      </c>
      <c r="H61" s="244" t="str">
        <f>IF(ISERROR(VLOOKUP(B61,'5000m.'!$E$8:$G$1001,3,0)),"",(VLOOKUP(B61,'5000m.'!$E$8:$G$1001,3,0)))</f>
        <v/>
      </c>
      <c r="I61" s="245" t="str">
        <f>IF(ISERROR(VLOOKUP(B61,Cirit!$F$8:$N$994,9,0)),"",(VLOOKUP(B61,Cirit!$F$8:$N$994,9,0)))</f>
        <v/>
      </c>
      <c r="J61" s="242" t="str">
        <f>IF(ISERROR(VLOOKUP(B61,Cirit!$F$8:$O$994,10,0)),"",(VLOOKUP(B61,Cirit!$F$8:$O$994,10,0)))</f>
        <v/>
      </c>
      <c r="K61" s="246" t="str">
        <f>IF(ISERROR(VLOOKUP(B61,Üçadım!$F$8:$N$995,9,0)),"",(VLOOKUP(B61,Üçadım!$F$8:$N$995,9,0)))</f>
        <v/>
      </c>
      <c r="L61" s="240" t="str">
        <f>IF(ISERROR(VLOOKUP(B61,Üçadım!$F$8:$O$995,10,0)),"",(VLOOKUP(B61,Üçadım!$F$8:$O$995,10,0)))</f>
        <v/>
      </c>
      <c r="M61" s="245" t="str">
        <f>IF(ISERROR(VLOOKUP(B61,Gülle!$F$8:$N$995,9,0)),"",(VLOOKUP(B61,Gülle!$F$8:$N$995,9,0)))</f>
        <v/>
      </c>
      <c r="N61" s="242" t="str">
        <f>IF(ISERROR(VLOOKUP(B61,Gülle!$F$8:$O$995,10,0)),"",(VLOOKUP(B61,Gülle!$F$8:$O$995,10,0)))</f>
        <v/>
      </c>
      <c r="O61" s="269" t="e">
        <f t="shared" si="4"/>
        <v>#VALUE!</v>
      </c>
      <c r="P61" s="239" t="str">
        <f>IF(ISERROR(VLOOKUP(B61,'200m.'!$E$8:$F$1000,2,0)),"",(VLOOKUP(B61,'200m.'!$E$8:$H$1000,2,0)))</f>
        <v/>
      </c>
      <c r="Q61" s="240" t="str">
        <f>IF(ISERROR(VLOOKUP(B61,'200m.'!$E$8:$G$1000,3,0)),"",(VLOOKUP(B61,'200m.'!$E$8:$G$1000,3,0)))</f>
        <v/>
      </c>
      <c r="R61" s="241" t="str">
        <f>IF(ISERROR(VLOOKUP(B61,'400m.Eng.'!$E$8:$F$1000,2,0)),"",(VLOOKUP(B61,'400m.Eng.'!$E$8:$H$1000,2,0)))</f>
        <v/>
      </c>
      <c r="S61" s="242" t="str">
        <f>IF(ISERROR(VLOOKUP(B61,'400m.Eng.'!$E$8:$G$1000,3,0)),"",(VLOOKUP(B61,'400m.Eng.'!$E$8:$G$1000,3,0)))</f>
        <v/>
      </c>
      <c r="T61" s="265" t="str">
        <f>IF(ISERROR(VLOOKUP(B61,'800m.'!$E$8:$F$1001,2,0)),"",(VLOOKUP(B61,'800m.'!$E$8:$H$1001,2,0)))</f>
        <v/>
      </c>
      <c r="U61" s="244" t="str">
        <f>IF(ISERROR(VLOOKUP(B61,'800m.'!$E$8:$G$1001,3,0)),"",(VLOOKUP(B61,'800m.'!$E$8:$G$1001,3,0)))</f>
        <v/>
      </c>
      <c r="V61" s="264" t="str">
        <f>IF(ISERROR(VLOOKUP(B61,'3000m.Eng.'!$E$8:$F$1000,2,0)),"",(VLOOKUP(B61,'3000m.Eng.'!$E$8:$H$1000,2,0)))</f>
        <v/>
      </c>
      <c r="W61" s="242" t="str">
        <f>IF(ISERROR(VLOOKUP(B61,'3000m.Eng.'!$E$8:$G$1000,3,0)),"",(VLOOKUP(B61,'3000m.Eng.'!$E$8:$G$1000,3,0)))</f>
        <v/>
      </c>
      <c r="X61" s="246" t="str">
        <f>IF(ISERROR(VLOOKUP(B61,Yüksek!$F$8:$BO$951,62,0)),"",(VLOOKUP(B61,Yüksek!$F$8:$BO$951,62,0)))</f>
        <v/>
      </c>
      <c r="Y61" s="240" t="str">
        <f>IF(ISERROR(VLOOKUP(B61,Yüksek!$F$8:$BP$951,63,0)),"",(VLOOKUP(B61,Yüksek!$F$8:$BP$951,63,0)))</f>
        <v/>
      </c>
      <c r="Z61" s="245" t="str">
        <f>IF(ISERROR(VLOOKUP(B61,Uzun!$F$8:$N$997,9,0)),"",(VLOOKUP(B61,Uzun!$F$8:$N$997,9,0)))</f>
        <v/>
      </c>
      <c r="AA61" s="242" t="str">
        <f>IF(ISERROR(VLOOKUP(B61,Uzun!$F$8:$O$997,10,0)),"",(VLOOKUP(B61,Uzun!$F$8:$O$997,10,0)))</f>
        <v/>
      </c>
      <c r="AB61" s="243" t="str">
        <f>IF(ISERROR(VLOOKUP(B61,Disk!$F$8:$N$998,9,0)),"",(VLOOKUP(B61,Disk!$F$8:$N$998,9,0)))</f>
        <v/>
      </c>
      <c r="AC61" s="244" t="str">
        <f>IF(ISERROR(VLOOKUP(B61,Disk!$F$8:$O$998,10,0)),"",(VLOOKUP(B61,Disk!$F$8:$O$998,10,0)))</f>
        <v/>
      </c>
      <c r="AD61" s="241" t="str">
        <f>IF(ISERROR(VLOOKUP(B61,'4x100m.'!$E$8:$F$992,2,0)),"",(VLOOKUP(B61,'4x100m.'!$E$8:$H$992,2,0)))</f>
        <v/>
      </c>
      <c r="AE61" s="242" t="str">
        <f>IF(ISERROR(VLOOKUP(B61,'4x100m.'!$E$8:$G$992,3,0)),"",(VLOOKUP(B61,'4x100m.'!$E$8:$G$992,3,0)))</f>
        <v/>
      </c>
      <c r="AF61" s="269" t="e">
        <f t="shared" si="5"/>
        <v>#VALUE!</v>
      </c>
      <c r="AG61" s="239" t="str">
        <f>IF(ISERROR(VLOOKUP(B61,'110m.Eng.'!$E$8:$F$992,2,0)),"",(VLOOKUP(B61,'110m.Eng.'!$E$8:$H$992,2,0)))</f>
        <v/>
      </c>
      <c r="AH61" s="240" t="str">
        <f>IF(ISERROR(VLOOKUP(B61,'110m.Eng.'!$E$8:$G$992,3,0)),"",(VLOOKUP(B61,'110m.Eng.'!$E$8:$G$992,3,0)))</f>
        <v/>
      </c>
      <c r="AI61" s="241" t="str">
        <f>IF(ISERROR(VLOOKUP(B61,'1500m.'!$E$8:$F$1001,2,0)),"",(VLOOKUP(B61,'1500m.'!$E$8:$H$1001,2,0)))</f>
        <v/>
      </c>
      <c r="AJ61" s="242" t="str">
        <f>IF(ISERROR(VLOOKUP(B61,'1500m.'!$E$8:$G$1001,3,0)),"",(VLOOKUP(B61,'1500m.'!$E$8:$G$1001,3,0)))</f>
        <v/>
      </c>
      <c r="AK61" s="243" t="str">
        <f>IF(ISERROR(VLOOKUP(B61,Çekiç!$F$8:$N$996,9,0)),"",(VLOOKUP(B61,Çekiç!$F$8:$N$996,9,0)))</f>
        <v/>
      </c>
      <c r="AL61" s="244" t="str">
        <f>IF(ISERROR(VLOOKUP(B61,Çekiç!$F$8:$O$996,10,0)),"",(VLOOKUP(B61,Çekiç!$F$8:$O$996,10,0)))</f>
        <v/>
      </c>
      <c r="AM61" s="245" t="str">
        <f>IF(ISERROR(VLOOKUP(B61,Sırık!$F$8:$BR$940,62,0)),"",(VLOOKUP(B61,Sırık!$F$8:$BR$940,62,0)))</f>
        <v/>
      </c>
      <c r="AN61" s="242" t="str">
        <f>IF(ISERROR(VLOOKUP(B61,Sırık!$F$8:$BS$940,63,0)),"",(VLOOKUP(B61,Sırık!$F$8:$BS$940,63,0)))</f>
        <v/>
      </c>
      <c r="AO61" s="265" t="str">
        <f>IF(ISERROR(VLOOKUP(B61,#REF!,2,0)),"",(VLOOKUP(B61,#REF!,2,0)))</f>
        <v/>
      </c>
      <c r="AP61" s="240" t="str">
        <f>IF(ISERROR(VLOOKUP(B61,#REF!,3,0)),"",(VLOOKUP(B61,#REF!,3,0)))</f>
        <v/>
      </c>
      <c r="AQ61" s="269" t="e">
        <f t="shared" si="6"/>
        <v>#VALUE!</v>
      </c>
      <c r="AR61" s="247" t="e">
        <f t="shared" si="7"/>
        <v>#VALUE!</v>
      </c>
    </row>
  </sheetData>
  <mergeCells count="29">
    <mergeCell ref="A1:AR1"/>
    <mergeCell ref="A2:AR2"/>
    <mergeCell ref="A3:AR3"/>
    <mergeCell ref="A4:AR4"/>
    <mergeCell ref="AG5:AH5"/>
    <mergeCell ref="AI5:AJ5"/>
    <mergeCell ref="AK5:AL5"/>
    <mergeCell ref="AM5:AN5"/>
    <mergeCell ref="AO5:AP5"/>
    <mergeCell ref="AR5:AR6"/>
    <mergeCell ref="X5:Y5"/>
    <mergeCell ref="Z5:AA5"/>
    <mergeCell ref="AB5:AC5"/>
    <mergeCell ref="AD5:AE5"/>
    <mergeCell ref="AF5:AF6"/>
    <mergeCell ref="AQ5:AQ6"/>
    <mergeCell ref="R5:S5"/>
    <mergeCell ref="T5:U5"/>
    <mergeCell ref="V5:W5"/>
    <mergeCell ref="I5:J5"/>
    <mergeCell ref="K5:L5"/>
    <mergeCell ref="M5:N5"/>
    <mergeCell ref="O5:O6"/>
    <mergeCell ref="A5:A6"/>
    <mergeCell ref="B5:B6"/>
    <mergeCell ref="C5:D5"/>
    <mergeCell ref="E5:F5"/>
    <mergeCell ref="G5:H5"/>
    <mergeCell ref="P5:Q5"/>
  </mergeCells>
  <printOptions horizontalCentered="1" verticalCentered="1"/>
  <pageMargins left="7.874015748031496E-2" right="7.874015748031496E-2" top="7.874015748031496E-2" bottom="7.874015748031496E-2" header="0.74803149606299213" footer="0.39370078740157483"/>
  <pageSetup paperSize="9" scale="36" orientation="portrait" r:id="rId1"/>
  <colBreaks count="2" manualBreakCount="2">
    <brk id="15" max="60" man="1"/>
    <brk id="32" max="60" man="1"/>
  </colBreaks>
  <drawing r:id="rId2"/>
</worksheet>
</file>

<file path=xl/worksheets/sheet68.xml><?xml version="1.0" encoding="utf-8"?>
<worksheet xmlns="http://schemas.openxmlformats.org/spreadsheetml/2006/main" xmlns:r="http://schemas.openxmlformats.org/officeDocument/2006/relationships">
  <dimension ref="A1:B48"/>
  <sheetViews>
    <sheetView view="pageBreakPreview" zoomScaleNormal="100" zoomScaleSheetLayoutView="100" workbookViewId="0">
      <selection activeCell="M20" sqref="M20"/>
    </sheetView>
  </sheetViews>
  <sheetFormatPr defaultRowHeight="12.75"/>
  <cols>
    <col min="1" max="1" width="15.28515625" customWidth="1"/>
    <col min="2" max="2" width="69" customWidth="1"/>
  </cols>
  <sheetData>
    <row r="1" spans="1:2" ht="44.25" customHeight="1">
      <c r="A1" s="670" t="s">
        <v>2466</v>
      </c>
      <c r="B1" s="670"/>
    </row>
    <row r="2" spans="1:2" ht="18.75">
      <c r="A2" s="513" t="s">
        <v>2292</v>
      </c>
      <c r="B2" s="514" t="s">
        <v>2291</v>
      </c>
    </row>
    <row r="3" spans="1:2" ht="15">
      <c r="A3" s="431">
        <v>1</v>
      </c>
      <c r="B3" s="432" t="s">
        <v>1962</v>
      </c>
    </row>
    <row r="4" spans="1:2" ht="15">
      <c r="A4" s="431">
        <v>2</v>
      </c>
      <c r="B4" s="432" t="s">
        <v>1769</v>
      </c>
    </row>
    <row r="5" spans="1:2" ht="15">
      <c r="A5" s="431">
        <v>3</v>
      </c>
      <c r="B5" s="432" t="s">
        <v>1691</v>
      </c>
    </row>
    <row r="6" spans="1:2" ht="15">
      <c r="A6" s="431">
        <v>4</v>
      </c>
      <c r="B6" s="432" t="s">
        <v>1648</v>
      </c>
    </row>
    <row r="7" spans="1:2" ht="15">
      <c r="A7" s="431">
        <v>5</v>
      </c>
      <c r="B7" s="432" t="s">
        <v>1816</v>
      </c>
    </row>
    <row r="8" spans="1:2" ht="15">
      <c r="A8" s="431">
        <v>6</v>
      </c>
      <c r="B8" s="432" t="s">
        <v>1795</v>
      </c>
    </row>
    <row r="9" spans="1:2" ht="15">
      <c r="A9" s="431">
        <v>7</v>
      </c>
      <c r="B9" s="432" t="s">
        <v>1874</v>
      </c>
    </row>
    <row r="10" spans="1:2" ht="15">
      <c r="A10" s="431">
        <v>8</v>
      </c>
      <c r="B10" s="432" t="s">
        <v>1719</v>
      </c>
    </row>
    <row r="11" spans="1:2" ht="15">
      <c r="A11" s="431">
        <v>9</v>
      </c>
      <c r="B11" s="432" t="s">
        <v>1665</v>
      </c>
    </row>
    <row r="12" spans="1:2" ht="15">
      <c r="A12" s="431">
        <v>10</v>
      </c>
      <c r="B12" s="432" t="s">
        <v>2258</v>
      </c>
    </row>
    <row r="13" spans="1:2" ht="15">
      <c r="A13" s="431">
        <v>11</v>
      </c>
      <c r="B13" s="432" t="s">
        <v>1973</v>
      </c>
    </row>
    <row r="14" spans="1:2" ht="15">
      <c r="A14" s="431">
        <v>12</v>
      </c>
      <c r="B14" s="432" t="s">
        <v>1756</v>
      </c>
    </row>
    <row r="15" spans="1:2" ht="15">
      <c r="A15" s="431">
        <v>13</v>
      </c>
      <c r="B15" s="432" t="s">
        <v>1700</v>
      </c>
    </row>
    <row r="16" spans="1:2" ht="15">
      <c r="A16" s="431">
        <v>14</v>
      </c>
      <c r="B16" s="432" t="s">
        <v>1660</v>
      </c>
    </row>
    <row r="17" spans="1:2" ht="15">
      <c r="A17" s="431">
        <v>15</v>
      </c>
      <c r="B17" s="432" t="s">
        <v>1806</v>
      </c>
    </row>
    <row r="18" spans="1:2" ht="15">
      <c r="A18" s="431">
        <v>16</v>
      </c>
      <c r="B18" s="432" t="s">
        <v>2054</v>
      </c>
    </row>
    <row r="19" spans="1:2" ht="15">
      <c r="A19" s="431">
        <v>17</v>
      </c>
      <c r="B19" s="432" t="s">
        <v>1870</v>
      </c>
    </row>
    <row r="20" spans="1:2" ht="15">
      <c r="A20" s="431">
        <v>18</v>
      </c>
      <c r="B20" s="432" t="s">
        <v>1675</v>
      </c>
    </row>
    <row r="21" spans="1:2" ht="15">
      <c r="A21" s="431">
        <v>19</v>
      </c>
      <c r="B21" s="432" t="s">
        <v>1832</v>
      </c>
    </row>
    <row r="22" spans="1:2" ht="15">
      <c r="A22" s="431">
        <v>20</v>
      </c>
      <c r="B22" s="432" t="s">
        <v>2062</v>
      </c>
    </row>
    <row r="23" spans="1:2" ht="15">
      <c r="A23" s="431">
        <v>21</v>
      </c>
      <c r="B23" s="432" t="s">
        <v>1999</v>
      </c>
    </row>
    <row r="24" spans="1:2" ht="15">
      <c r="A24" s="431">
        <v>22</v>
      </c>
      <c r="B24" s="432" t="s">
        <v>2064</v>
      </c>
    </row>
    <row r="25" spans="1:2" ht="15">
      <c r="A25" s="431">
        <v>23</v>
      </c>
      <c r="B25" s="432" t="s">
        <v>2026</v>
      </c>
    </row>
    <row r="26" spans="1:2" ht="15">
      <c r="A26" s="431">
        <v>24</v>
      </c>
      <c r="B26" s="432" t="s">
        <v>1986</v>
      </c>
    </row>
    <row r="27" spans="1:2" ht="15">
      <c r="A27" s="431">
        <v>25</v>
      </c>
      <c r="B27" s="432" t="s">
        <v>1918</v>
      </c>
    </row>
    <row r="28" spans="1:2" ht="15">
      <c r="A28" s="431">
        <v>26</v>
      </c>
      <c r="B28" s="432" t="s">
        <v>1849</v>
      </c>
    </row>
    <row r="29" spans="1:2" ht="15">
      <c r="A29" s="431">
        <v>27</v>
      </c>
      <c r="B29" s="432" t="s">
        <v>1940</v>
      </c>
    </row>
    <row r="30" spans="1:2" ht="15">
      <c r="A30" s="431">
        <v>28</v>
      </c>
      <c r="B30" s="432" t="s">
        <v>2029</v>
      </c>
    </row>
    <row r="31" spans="1:2" ht="15">
      <c r="A31" s="431">
        <v>29</v>
      </c>
      <c r="B31" s="432" t="s">
        <v>1846</v>
      </c>
    </row>
    <row r="32" spans="1:2" ht="15">
      <c r="A32" s="431">
        <v>30</v>
      </c>
      <c r="B32" s="432" t="s">
        <v>1858</v>
      </c>
    </row>
    <row r="33" spans="1:2" ht="15">
      <c r="A33" s="431">
        <v>31</v>
      </c>
      <c r="B33" s="432" t="s">
        <v>1709</v>
      </c>
    </row>
    <row r="34" spans="1:2" ht="15">
      <c r="A34" s="431">
        <v>32</v>
      </c>
      <c r="B34" s="432" t="s">
        <v>1784</v>
      </c>
    </row>
    <row r="35" spans="1:2" ht="15">
      <c r="A35" s="431">
        <v>33</v>
      </c>
      <c r="B35" s="432" t="s">
        <v>1732</v>
      </c>
    </row>
    <row r="36" spans="1:2" ht="15">
      <c r="A36" s="431">
        <v>34</v>
      </c>
      <c r="B36" s="432" t="s">
        <v>1677</v>
      </c>
    </row>
    <row r="37" spans="1:2" ht="15">
      <c r="A37" s="431">
        <v>35</v>
      </c>
      <c r="B37" s="432" t="s">
        <v>1955</v>
      </c>
    </row>
    <row r="38" spans="1:2" ht="15">
      <c r="A38" s="431">
        <v>36</v>
      </c>
      <c r="B38" s="432" t="s">
        <v>1772</v>
      </c>
    </row>
    <row r="39" spans="1:2" ht="15">
      <c r="A39" s="431">
        <v>37</v>
      </c>
      <c r="B39" s="432" t="s">
        <v>2070</v>
      </c>
    </row>
    <row r="40" spans="1:2" ht="15">
      <c r="A40" s="431">
        <v>38</v>
      </c>
      <c r="B40" s="432" t="s">
        <v>1903</v>
      </c>
    </row>
    <row r="41" spans="1:2" ht="15">
      <c r="A41" s="431">
        <v>39</v>
      </c>
      <c r="B41" s="432" t="s">
        <v>2040</v>
      </c>
    </row>
    <row r="42" spans="1:2" ht="15">
      <c r="A42" s="431">
        <v>40</v>
      </c>
      <c r="B42" s="432" t="s">
        <v>1744</v>
      </c>
    </row>
    <row r="43" spans="1:2" ht="15">
      <c r="A43" s="431">
        <v>41</v>
      </c>
      <c r="B43" s="432" t="s">
        <v>2073</v>
      </c>
    </row>
    <row r="44" spans="1:2" ht="15">
      <c r="A44" s="431">
        <v>42</v>
      </c>
      <c r="B44" s="432" t="s">
        <v>1828</v>
      </c>
    </row>
    <row r="45" spans="1:2" ht="15">
      <c r="A45" s="431">
        <v>43</v>
      </c>
      <c r="B45" s="432" t="s">
        <v>1942</v>
      </c>
    </row>
    <row r="46" spans="1:2" ht="15">
      <c r="A46" s="431">
        <v>44</v>
      </c>
      <c r="B46" s="432" t="s">
        <v>1887</v>
      </c>
    </row>
    <row r="47" spans="1:2" ht="15">
      <c r="A47" s="431">
        <v>45</v>
      </c>
      <c r="B47" s="432" t="s">
        <v>2066</v>
      </c>
    </row>
    <row r="48" spans="1:2" ht="15">
      <c r="A48" s="431">
        <v>46</v>
      </c>
      <c r="B48" s="432" t="s">
        <v>1948</v>
      </c>
    </row>
  </sheetData>
  <mergeCells count="1">
    <mergeCell ref="A1:B1"/>
  </mergeCells>
  <printOptions horizontalCentered="1" verticalCentered="1"/>
  <pageMargins left="0.70866141732283472" right="0.70866141732283472" top="0.74803149606299213" bottom="0.74803149606299213" header="0.31496062992125984" footer="0.31496062992125984"/>
  <pageSetup paperSize="9" orientation="portrait" horizontalDpi="4294967293" r:id="rId1"/>
</worksheet>
</file>

<file path=xl/worksheets/sheet7.xml><?xml version="1.0" encoding="utf-8"?>
<worksheet xmlns="http://schemas.openxmlformats.org/spreadsheetml/2006/main" xmlns:r="http://schemas.openxmlformats.org/officeDocument/2006/relationships">
  <sheetPr>
    <tabColor rgb="FFFF0000"/>
  </sheetPr>
  <dimension ref="A1:U105"/>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329" customWidth="1"/>
    <col min="8" max="8" width="3" style="20" customWidth="1"/>
    <col min="9" max="9" width="4.42578125" style="22" customWidth="1"/>
    <col min="10" max="10" width="14.28515625" style="22" hidden="1"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2319</v>
      </c>
      <c r="E3" s="590"/>
      <c r="F3" s="591" t="s">
        <v>514</v>
      </c>
      <c r="G3" s="591"/>
      <c r="H3" s="592" t="s">
        <v>1266</v>
      </c>
      <c r="I3" s="592"/>
      <c r="J3" s="592"/>
      <c r="K3" s="592"/>
      <c r="L3" s="592"/>
      <c r="M3" s="309" t="s">
        <v>513</v>
      </c>
      <c r="N3" s="593" t="s">
        <v>1285</v>
      </c>
      <c r="O3" s="593"/>
      <c r="P3" s="593"/>
      <c r="T3" s="188">
        <v>1164</v>
      </c>
      <c r="U3" s="187">
        <v>98</v>
      </c>
    </row>
    <row r="4" spans="1:21" s="11" customFormat="1" ht="17.25" customHeight="1">
      <c r="A4" s="586" t="s">
        <v>90</v>
      </c>
      <c r="B4" s="586"/>
      <c r="C4" s="586"/>
      <c r="D4" s="594" t="s">
        <v>491</v>
      </c>
      <c r="E4" s="594"/>
      <c r="F4" s="28"/>
      <c r="G4" s="325"/>
      <c r="H4" s="28"/>
      <c r="I4" s="28"/>
      <c r="J4" s="28"/>
      <c r="K4" s="28"/>
      <c r="L4" s="29"/>
      <c r="M4" s="65" t="s">
        <v>98</v>
      </c>
      <c r="N4" s="595" t="s">
        <v>2215</v>
      </c>
      <c r="O4" s="595"/>
      <c r="P4" s="595"/>
      <c r="T4" s="188">
        <v>1166</v>
      </c>
      <c r="U4" s="187">
        <v>97</v>
      </c>
    </row>
    <row r="5" spans="1:21" s="10" customFormat="1" ht="19.5" customHeight="1">
      <c r="A5" s="12"/>
      <c r="B5" s="12"/>
      <c r="C5" s="13"/>
      <c r="D5" s="14"/>
      <c r="E5" s="15"/>
      <c r="F5" s="15"/>
      <c r="G5" s="326"/>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5" t="s">
        <v>202</v>
      </c>
      <c r="I6" s="201" t="s">
        <v>15</v>
      </c>
      <c r="J6" s="202"/>
      <c r="K6" s="202"/>
      <c r="L6" s="202"/>
      <c r="M6" s="205" t="s">
        <v>348</v>
      </c>
      <c r="N6" s="206"/>
      <c r="O6" s="202"/>
      <c r="P6" s="203"/>
      <c r="T6" s="189">
        <v>1170</v>
      </c>
      <c r="U6" s="190">
        <v>95</v>
      </c>
    </row>
    <row r="7" spans="1:21" ht="26.25" customHeight="1">
      <c r="A7" s="597"/>
      <c r="B7" s="599"/>
      <c r="C7" s="600"/>
      <c r="D7" s="601"/>
      <c r="E7" s="601"/>
      <c r="F7" s="601"/>
      <c r="G7" s="606"/>
      <c r="H7" s="19"/>
      <c r="I7" s="35" t="s">
        <v>11</v>
      </c>
      <c r="J7" s="32" t="s">
        <v>87</v>
      </c>
      <c r="K7" s="32" t="s">
        <v>86</v>
      </c>
      <c r="L7" s="33" t="s">
        <v>12</v>
      </c>
      <c r="M7" s="34" t="s">
        <v>13</v>
      </c>
      <c r="N7" s="34" t="s">
        <v>505</v>
      </c>
      <c r="O7" s="32" t="s">
        <v>14</v>
      </c>
      <c r="P7" s="32" t="s">
        <v>27</v>
      </c>
      <c r="T7" s="189">
        <v>1172</v>
      </c>
      <c r="U7" s="190">
        <v>94</v>
      </c>
    </row>
    <row r="8" spans="1:21" s="18" customFormat="1" ht="31.5" customHeight="1">
      <c r="A8" s="57">
        <v>1</v>
      </c>
      <c r="B8" s="231">
        <v>684</v>
      </c>
      <c r="C8" s="94">
        <v>33022</v>
      </c>
      <c r="D8" s="232" t="s">
        <v>1771</v>
      </c>
      <c r="E8" s="143" t="s">
        <v>1772</v>
      </c>
      <c r="F8" s="95">
        <v>1016</v>
      </c>
      <c r="G8" s="331">
        <v>27</v>
      </c>
      <c r="H8" s="330"/>
      <c r="I8" s="57">
        <v>1</v>
      </c>
      <c r="J8" s="172" t="s">
        <v>147</v>
      </c>
      <c r="K8" s="209"/>
      <c r="L8" s="94"/>
      <c r="M8" s="173"/>
      <c r="N8" s="173"/>
      <c r="O8" s="95"/>
      <c r="P8" s="230"/>
      <c r="T8" s="189">
        <v>1174</v>
      </c>
      <c r="U8" s="190">
        <v>93</v>
      </c>
    </row>
    <row r="9" spans="1:21" s="18" customFormat="1" ht="31.5" customHeight="1">
      <c r="A9" s="57">
        <v>2</v>
      </c>
      <c r="B9" s="231">
        <v>872</v>
      </c>
      <c r="C9" s="94" t="s">
        <v>1997</v>
      </c>
      <c r="D9" s="232" t="s">
        <v>1998</v>
      </c>
      <c r="E9" s="143" t="s">
        <v>1999</v>
      </c>
      <c r="F9" s="95">
        <v>1067</v>
      </c>
      <c r="G9" s="331">
        <v>26</v>
      </c>
      <c r="H9" s="21"/>
      <c r="I9" s="57">
        <v>2</v>
      </c>
      <c r="J9" s="172" t="s">
        <v>148</v>
      </c>
      <c r="K9" s="209"/>
      <c r="L9" s="94"/>
      <c r="M9" s="173"/>
      <c r="N9" s="173"/>
      <c r="O9" s="95"/>
      <c r="P9" s="230"/>
      <c r="T9" s="189">
        <v>1176</v>
      </c>
      <c r="U9" s="190">
        <v>92</v>
      </c>
    </row>
    <row r="10" spans="1:21" s="18" customFormat="1" ht="31.5" customHeight="1">
      <c r="A10" s="57">
        <v>3</v>
      </c>
      <c r="B10" s="231">
        <v>559</v>
      </c>
      <c r="C10" s="94">
        <v>33064</v>
      </c>
      <c r="D10" s="232" t="s">
        <v>1647</v>
      </c>
      <c r="E10" s="143" t="s">
        <v>1648</v>
      </c>
      <c r="F10" s="95">
        <v>1071</v>
      </c>
      <c r="G10" s="331">
        <v>25</v>
      </c>
      <c r="H10" s="21"/>
      <c r="I10" s="57">
        <v>3</v>
      </c>
      <c r="J10" s="172" t="s">
        <v>149</v>
      </c>
      <c r="K10" s="209"/>
      <c r="L10" s="94"/>
      <c r="M10" s="173"/>
      <c r="N10" s="173"/>
      <c r="O10" s="95"/>
      <c r="P10" s="230"/>
      <c r="T10" s="189">
        <v>1178</v>
      </c>
      <c r="U10" s="190">
        <v>91</v>
      </c>
    </row>
    <row r="11" spans="1:21" s="18" customFormat="1" ht="31.5" customHeight="1">
      <c r="A11" s="57" t="s">
        <v>2241</v>
      </c>
      <c r="B11" s="231">
        <v>874</v>
      </c>
      <c r="C11" s="94" t="s">
        <v>2000</v>
      </c>
      <c r="D11" s="232" t="s">
        <v>2001</v>
      </c>
      <c r="E11" s="342" t="s">
        <v>2082</v>
      </c>
      <c r="F11" s="95">
        <v>1092</v>
      </c>
      <c r="G11" s="331">
        <v>24</v>
      </c>
      <c r="H11" s="21"/>
      <c r="I11" s="57">
        <v>4</v>
      </c>
      <c r="J11" s="172" t="s">
        <v>150</v>
      </c>
      <c r="K11" s="209"/>
      <c r="L11" s="94"/>
      <c r="M11" s="173"/>
      <c r="N11" s="173"/>
      <c r="O11" s="95"/>
      <c r="P11" s="230"/>
      <c r="T11" s="189">
        <v>1180</v>
      </c>
      <c r="U11" s="190">
        <v>90</v>
      </c>
    </row>
    <row r="12" spans="1:21" s="18" customFormat="1" ht="31.5" customHeight="1">
      <c r="A12" s="57">
        <v>4</v>
      </c>
      <c r="B12" s="231">
        <v>724</v>
      </c>
      <c r="C12" s="94">
        <v>34710</v>
      </c>
      <c r="D12" s="232" t="s">
        <v>1815</v>
      </c>
      <c r="E12" s="143" t="s">
        <v>1816</v>
      </c>
      <c r="F12" s="95">
        <v>1104</v>
      </c>
      <c r="G12" s="331">
        <v>23</v>
      </c>
      <c r="H12" s="21"/>
      <c r="I12" s="57">
        <v>5</v>
      </c>
      <c r="J12" s="172" t="s">
        <v>151</v>
      </c>
      <c r="K12" s="209"/>
      <c r="L12" s="94"/>
      <c r="M12" s="173"/>
      <c r="N12" s="173"/>
      <c r="O12" s="95"/>
      <c r="P12" s="230"/>
      <c r="T12" s="189">
        <v>1182</v>
      </c>
      <c r="U12" s="190">
        <v>89</v>
      </c>
    </row>
    <row r="13" spans="1:21" s="18" customFormat="1" ht="31.5" customHeight="1">
      <c r="A13" s="57">
        <v>5</v>
      </c>
      <c r="B13" s="231">
        <v>500</v>
      </c>
      <c r="C13" s="94">
        <v>34773</v>
      </c>
      <c r="D13" s="232" t="s">
        <v>2028</v>
      </c>
      <c r="E13" s="143" t="s">
        <v>2029</v>
      </c>
      <c r="F13" s="95">
        <v>1118</v>
      </c>
      <c r="G13" s="331">
        <v>22</v>
      </c>
      <c r="H13" s="21"/>
      <c r="I13" s="57">
        <v>6</v>
      </c>
      <c r="J13" s="172" t="s">
        <v>152</v>
      </c>
      <c r="K13" s="209"/>
      <c r="L13" s="94"/>
      <c r="M13" s="173"/>
      <c r="N13" s="173"/>
      <c r="O13" s="95"/>
      <c r="P13" s="230"/>
      <c r="T13" s="189">
        <v>1184</v>
      </c>
      <c r="U13" s="190">
        <v>88</v>
      </c>
    </row>
    <row r="14" spans="1:21" s="18" customFormat="1" ht="31.5" customHeight="1">
      <c r="A14" s="57">
        <v>6</v>
      </c>
      <c r="B14" s="231">
        <v>598</v>
      </c>
      <c r="C14" s="94">
        <v>33721</v>
      </c>
      <c r="D14" s="232" t="s">
        <v>1309</v>
      </c>
      <c r="E14" s="143" t="s">
        <v>1677</v>
      </c>
      <c r="F14" s="95">
        <v>1125</v>
      </c>
      <c r="G14" s="331">
        <v>21</v>
      </c>
      <c r="H14" s="21"/>
      <c r="I14" s="201" t="s">
        <v>16</v>
      </c>
      <c r="J14" s="202"/>
      <c r="K14" s="202"/>
      <c r="L14" s="202"/>
      <c r="M14" s="205" t="s">
        <v>348</v>
      </c>
      <c r="N14" s="206"/>
      <c r="O14" s="202"/>
      <c r="P14" s="203"/>
      <c r="T14" s="189">
        <v>1190</v>
      </c>
      <c r="U14" s="190">
        <v>85</v>
      </c>
    </row>
    <row r="15" spans="1:21" s="18" customFormat="1" ht="31.5" customHeight="1">
      <c r="A15" s="57">
        <v>7</v>
      </c>
      <c r="B15" s="231">
        <v>814</v>
      </c>
      <c r="C15" s="94">
        <v>33956</v>
      </c>
      <c r="D15" s="232" t="s">
        <v>1939</v>
      </c>
      <c r="E15" s="143" t="s">
        <v>1940</v>
      </c>
      <c r="F15" s="95">
        <v>1131</v>
      </c>
      <c r="G15" s="331">
        <v>20</v>
      </c>
      <c r="H15" s="21"/>
      <c r="I15" s="35" t="s">
        <v>11</v>
      </c>
      <c r="J15" s="32" t="s">
        <v>87</v>
      </c>
      <c r="K15" s="32" t="s">
        <v>86</v>
      </c>
      <c r="L15" s="33" t="s">
        <v>12</v>
      </c>
      <c r="M15" s="34" t="s">
        <v>13</v>
      </c>
      <c r="N15" s="34" t="s">
        <v>505</v>
      </c>
      <c r="O15" s="32" t="s">
        <v>14</v>
      </c>
      <c r="P15" s="32" t="s">
        <v>27</v>
      </c>
      <c r="T15" s="189">
        <v>1192</v>
      </c>
      <c r="U15" s="190">
        <v>84</v>
      </c>
    </row>
    <row r="16" spans="1:21" s="18" customFormat="1" ht="31.5" customHeight="1">
      <c r="A16" s="57">
        <v>8</v>
      </c>
      <c r="B16" s="231">
        <v>750</v>
      </c>
      <c r="C16" s="94">
        <v>34227</v>
      </c>
      <c r="D16" s="232" t="s">
        <v>1848</v>
      </c>
      <c r="E16" s="143" t="s">
        <v>1849</v>
      </c>
      <c r="F16" s="95">
        <v>1134</v>
      </c>
      <c r="G16" s="331">
        <v>19</v>
      </c>
      <c r="H16" s="21"/>
      <c r="I16" s="57">
        <v>1</v>
      </c>
      <c r="J16" s="172" t="s">
        <v>153</v>
      </c>
      <c r="K16" s="209"/>
      <c r="L16" s="94"/>
      <c r="M16" s="173"/>
      <c r="N16" s="173"/>
      <c r="O16" s="95"/>
      <c r="P16" s="230"/>
      <c r="T16" s="189">
        <v>1194</v>
      </c>
      <c r="U16" s="190">
        <v>83</v>
      </c>
    </row>
    <row r="17" spans="1:21" s="18" customFormat="1" ht="31.5" customHeight="1">
      <c r="A17" s="57">
        <v>9</v>
      </c>
      <c r="B17" s="231">
        <v>653</v>
      </c>
      <c r="C17" s="94">
        <v>32709</v>
      </c>
      <c r="D17" s="232" t="s">
        <v>1743</v>
      </c>
      <c r="E17" s="143" t="s">
        <v>1744</v>
      </c>
      <c r="F17" s="95">
        <v>1135</v>
      </c>
      <c r="G17" s="331">
        <v>18</v>
      </c>
      <c r="H17" s="21"/>
      <c r="I17" s="57">
        <v>2</v>
      </c>
      <c r="J17" s="172" t="s">
        <v>154</v>
      </c>
      <c r="K17" s="209"/>
      <c r="L17" s="94"/>
      <c r="M17" s="173"/>
      <c r="N17" s="173"/>
      <c r="O17" s="95"/>
      <c r="P17" s="230"/>
      <c r="T17" s="189">
        <v>1196</v>
      </c>
      <c r="U17" s="190">
        <v>82</v>
      </c>
    </row>
    <row r="18" spans="1:21" s="18" customFormat="1" ht="31.5" customHeight="1">
      <c r="A18" s="57">
        <v>10</v>
      </c>
      <c r="B18" s="231">
        <v>826</v>
      </c>
      <c r="C18" s="94">
        <v>0</v>
      </c>
      <c r="D18" s="232" t="s">
        <v>1954</v>
      </c>
      <c r="E18" s="143" t="s">
        <v>1955</v>
      </c>
      <c r="F18" s="95">
        <v>1137</v>
      </c>
      <c r="G18" s="331">
        <v>17</v>
      </c>
      <c r="H18" s="21"/>
      <c r="I18" s="57">
        <v>3</v>
      </c>
      <c r="J18" s="172" t="s">
        <v>155</v>
      </c>
      <c r="K18" s="209"/>
      <c r="L18" s="94"/>
      <c r="M18" s="173"/>
      <c r="N18" s="173"/>
      <c r="O18" s="95"/>
      <c r="P18" s="230"/>
      <c r="T18" s="189">
        <v>1198</v>
      </c>
      <c r="U18" s="190">
        <v>81</v>
      </c>
    </row>
    <row r="19" spans="1:21" s="18" customFormat="1" ht="31.5" customHeight="1">
      <c r="A19" s="57">
        <v>11</v>
      </c>
      <c r="B19" s="231">
        <v>805</v>
      </c>
      <c r="C19" s="94" t="s">
        <v>1916</v>
      </c>
      <c r="D19" s="232" t="s">
        <v>1917</v>
      </c>
      <c r="E19" s="143" t="s">
        <v>1918</v>
      </c>
      <c r="F19" s="95">
        <v>1140</v>
      </c>
      <c r="G19" s="331">
        <v>16</v>
      </c>
      <c r="H19" s="21"/>
      <c r="I19" s="57">
        <v>4</v>
      </c>
      <c r="J19" s="172" t="s">
        <v>156</v>
      </c>
      <c r="K19" s="209"/>
      <c r="L19" s="94"/>
      <c r="M19" s="173"/>
      <c r="N19" s="173"/>
      <c r="O19" s="95"/>
      <c r="P19" s="230"/>
      <c r="T19" s="189">
        <v>1200</v>
      </c>
      <c r="U19" s="190">
        <v>80</v>
      </c>
    </row>
    <row r="20" spans="1:21" s="18" customFormat="1" ht="31.5" customHeight="1">
      <c r="A20" s="57">
        <v>12</v>
      </c>
      <c r="B20" s="231">
        <v>703</v>
      </c>
      <c r="C20" s="94">
        <v>34453</v>
      </c>
      <c r="D20" s="232" t="s">
        <v>1794</v>
      </c>
      <c r="E20" s="143" t="s">
        <v>1795</v>
      </c>
      <c r="F20" s="95">
        <v>1144</v>
      </c>
      <c r="G20" s="331">
        <v>15</v>
      </c>
      <c r="H20" s="21"/>
      <c r="I20" s="57">
        <v>5</v>
      </c>
      <c r="J20" s="172" t="s">
        <v>157</v>
      </c>
      <c r="K20" s="209"/>
      <c r="L20" s="94"/>
      <c r="M20" s="173"/>
      <c r="N20" s="173"/>
      <c r="O20" s="95"/>
      <c r="P20" s="230"/>
      <c r="T20" s="189">
        <v>1202</v>
      </c>
      <c r="U20" s="190">
        <v>79</v>
      </c>
    </row>
    <row r="21" spans="1:21" s="18" customFormat="1" ht="31.5" customHeight="1">
      <c r="A21" s="57">
        <v>13</v>
      </c>
      <c r="B21" s="231">
        <v>769</v>
      </c>
      <c r="C21" s="94">
        <v>34312</v>
      </c>
      <c r="D21" s="232" t="s">
        <v>1873</v>
      </c>
      <c r="E21" s="143" t="s">
        <v>1874</v>
      </c>
      <c r="F21" s="324">
        <v>1148</v>
      </c>
      <c r="G21" s="331">
        <v>13.5</v>
      </c>
      <c r="H21" s="21"/>
      <c r="I21" s="57">
        <v>6</v>
      </c>
      <c r="J21" s="172" t="s">
        <v>158</v>
      </c>
      <c r="K21" s="209"/>
      <c r="L21" s="94"/>
      <c r="M21" s="173"/>
      <c r="N21" s="173"/>
      <c r="O21" s="95"/>
      <c r="P21" s="230"/>
      <c r="T21" s="189">
        <v>1204</v>
      </c>
      <c r="U21" s="190">
        <v>78</v>
      </c>
    </row>
    <row r="22" spans="1:21" s="18" customFormat="1" ht="31.5" customHeight="1">
      <c r="A22" s="57">
        <v>14</v>
      </c>
      <c r="B22" s="231">
        <v>844</v>
      </c>
      <c r="C22" s="94">
        <v>34300</v>
      </c>
      <c r="D22" s="232" t="s">
        <v>1972</v>
      </c>
      <c r="E22" s="143" t="s">
        <v>1973</v>
      </c>
      <c r="F22" s="324">
        <v>1148</v>
      </c>
      <c r="G22" s="331">
        <v>13.5</v>
      </c>
      <c r="H22" s="21"/>
      <c r="I22" s="201" t="s">
        <v>17</v>
      </c>
      <c r="J22" s="202"/>
      <c r="K22" s="202"/>
      <c r="L22" s="202"/>
      <c r="M22" s="205" t="s">
        <v>348</v>
      </c>
      <c r="N22" s="206"/>
      <c r="O22" s="202"/>
      <c r="P22" s="203"/>
      <c r="T22" s="189">
        <v>1210</v>
      </c>
      <c r="U22" s="190">
        <v>75</v>
      </c>
    </row>
    <row r="23" spans="1:21" s="18" customFormat="1" ht="31.5" customHeight="1">
      <c r="A23" s="57">
        <v>15</v>
      </c>
      <c r="B23" s="231">
        <v>544</v>
      </c>
      <c r="C23" s="94">
        <v>33168</v>
      </c>
      <c r="D23" s="232" t="s">
        <v>2055</v>
      </c>
      <c r="E23" s="143" t="s">
        <v>2054</v>
      </c>
      <c r="F23" s="95">
        <v>1152</v>
      </c>
      <c r="G23" s="331">
        <v>12</v>
      </c>
      <c r="H23" s="21"/>
      <c r="I23" s="35" t="s">
        <v>11</v>
      </c>
      <c r="J23" s="32" t="s">
        <v>87</v>
      </c>
      <c r="K23" s="32" t="s">
        <v>86</v>
      </c>
      <c r="L23" s="33" t="s">
        <v>12</v>
      </c>
      <c r="M23" s="34" t="s">
        <v>13</v>
      </c>
      <c r="N23" s="34" t="s">
        <v>505</v>
      </c>
      <c r="O23" s="32" t="s">
        <v>14</v>
      </c>
      <c r="P23" s="32" t="s">
        <v>27</v>
      </c>
      <c r="T23" s="189">
        <v>1213</v>
      </c>
      <c r="U23" s="190">
        <v>74</v>
      </c>
    </row>
    <row r="24" spans="1:21" s="18" customFormat="1" ht="31.5" customHeight="1">
      <c r="A24" s="57">
        <v>16</v>
      </c>
      <c r="B24" s="231">
        <v>816</v>
      </c>
      <c r="C24" s="94">
        <v>33170</v>
      </c>
      <c r="D24" s="232" t="s">
        <v>1941</v>
      </c>
      <c r="E24" s="143" t="s">
        <v>1942</v>
      </c>
      <c r="F24" s="95">
        <v>1155</v>
      </c>
      <c r="G24" s="331">
        <v>11</v>
      </c>
      <c r="H24" s="21"/>
      <c r="I24" s="57">
        <v>1</v>
      </c>
      <c r="J24" s="172" t="s">
        <v>159</v>
      </c>
      <c r="K24" s="209"/>
      <c r="L24" s="94"/>
      <c r="M24" s="173"/>
      <c r="N24" s="173"/>
      <c r="O24" s="95"/>
      <c r="P24" s="230"/>
      <c r="T24" s="189">
        <v>1216</v>
      </c>
      <c r="U24" s="190">
        <v>73</v>
      </c>
    </row>
    <row r="25" spans="1:21" s="18" customFormat="1" ht="31.5" customHeight="1">
      <c r="A25" s="57">
        <v>17</v>
      </c>
      <c r="B25" s="231">
        <v>642</v>
      </c>
      <c r="C25" s="94">
        <v>34632</v>
      </c>
      <c r="D25" s="232" t="s">
        <v>1731</v>
      </c>
      <c r="E25" s="143" t="s">
        <v>1732</v>
      </c>
      <c r="F25" s="95">
        <v>1169</v>
      </c>
      <c r="G25" s="331">
        <v>10</v>
      </c>
      <c r="H25" s="21"/>
      <c r="I25" s="57">
        <v>2</v>
      </c>
      <c r="J25" s="172" t="s">
        <v>160</v>
      </c>
      <c r="K25" s="209"/>
      <c r="L25" s="94"/>
      <c r="M25" s="173"/>
      <c r="N25" s="173"/>
      <c r="O25" s="95"/>
      <c r="P25" s="230"/>
      <c r="T25" s="189">
        <v>1219</v>
      </c>
      <c r="U25" s="190">
        <v>72</v>
      </c>
    </row>
    <row r="26" spans="1:21" s="18" customFormat="1" ht="31.5" customHeight="1">
      <c r="A26" s="57">
        <v>18</v>
      </c>
      <c r="B26" s="231">
        <v>623</v>
      </c>
      <c r="C26" s="94">
        <v>33302</v>
      </c>
      <c r="D26" s="232" t="s">
        <v>1718</v>
      </c>
      <c r="E26" s="143" t="s">
        <v>1719</v>
      </c>
      <c r="F26" s="95">
        <v>1171</v>
      </c>
      <c r="G26" s="331">
        <v>9</v>
      </c>
      <c r="H26" s="21"/>
      <c r="I26" s="57">
        <v>3</v>
      </c>
      <c r="J26" s="172" t="s">
        <v>161</v>
      </c>
      <c r="K26" s="209"/>
      <c r="L26" s="94"/>
      <c r="M26" s="173"/>
      <c r="N26" s="173"/>
      <c r="O26" s="95"/>
      <c r="P26" s="230"/>
      <c r="T26" s="189">
        <v>1222</v>
      </c>
      <c r="U26" s="190">
        <v>71</v>
      </c>
    </row>
    <row r="27" spans="1:21" s="18" customFormat="1" ht="31.5" customHeight="1">
      <c r="A27" s="57">
        <v>19</v>
      </c>
      <c r="B27" s="231">
        <v>524</v>
      </c>
      <c r="C27" s="94">
        <v>111095</v>
      </c>
      <c r="D27" s="232" t="s">
        <v>2115</v>
      </c>
      <c r="E27" s="143" t="s">
        <v>2114</v>
      </c>
      <c r="F27" s="324">
        <v>1177</v>
      </c>
      <c r="G27" s="331">
        <v>8</v>
      </c>
      <c r="H27" s="21"/>
      <c r="I27" s="57">
        <v>4</v>
      </c>
      <c r="J27" s="172" t="s">
        <v>162</v>
      </c>
      <c r="K27" s="209"/>
      <c r="L27" s="94"/>
      <c r="M27" s="173"/>
      <c r="N27" s="173"/>
      <c r="O27" s="95"/>
      <c r="P27" s="230"/>
      <c r="T27" s="189">
        <v>1225</v>
      </c>
      <c r="U27" s="190">
        <v>70</v>
      </c>
    </row>
    <row r="28" spans="1:21" s="18" customFormat="1" ht="31.5" customHeight="1">
      <c r="A28" s="57">
        <v>20</v>
      </c>
      <c r="B28" s="231">
        <v>1019</v>
      </c>
      <c r="C28" s="94">
        <v>34581</v>
      </c>
      <c r="D28" s="232" t="s">
        <v>2089</v>
      </c>
      <c r="E28" s="143" t="s">
        <v>2088</v>
      </c>
      <c r="F28" s="324">
        <v>1177</v>
      </c>
      <c r="G28" s="331">
        <v>7</v>
      </c>
      <c r="H28" s="21"/>
      <c r="I28" s="57">
        <v>5</v>
      </c>
      <c r="J28" s="172" t="s">
        <v>163</v>
      </c>
      <c r="K28" s="209"/>
      <c r="L28" s="94"/>
      <c r="M28" s="173"/>
      <c r="N28" s="173"/>
      <c r="O28" s="95"/>
      <c r="P28" s="230"/>
      <c r="T28" s="189">
        <v>1228</v>
      </c>
      <c r="U28" s="190">
        <v>69</v>
      </c>
    </row>
    <row r="29" spans="1:21" s="18" customFormat="1" ht="31.5" customHeight="1">
      <c r="A29" s="57">
        <v>21</v>
      </c>
      <c r="B29" s="231">
        <v>858</v>
      </c>
      <c r="C29" s="94">
        <v>33765</v>
      </c>
      <c r="D29" s="232" t="s">
        <v>1985</v>
      </c>
      <c r="E29" s="143" t="s">
        <v>1986</v>
      </c>
      <c r="F29" s="95">
        <v>1183</v>
      </c>
      <c r="G29" s="331">
        <v>6</v>
      </c>
      <c r="H29" s="21"/>
      <c r="I29" s="57">
        <v>6</v>
      </c>
      <c r="J29" s="172" t="s">
        <v>164</v>
      </c>
      <c r="K29" s="209"/>
      <c r="L29" s="94"/>
      <c r="M29" s="173"/>
      <c r="N29" s="173"/>
      <c r="O29" s="95"/>
      <c r="P29" s="230"/>
      <c r="T29" s="189">
        <v>1231</v>
      </c>
      <c r="U29" s="190">
        <v>68</v>
      </c>
    </row>
    <row r="30" spans="1:21" s="18" customFormat="1" ht="31.5" customHeight="1">
      <c r="A30" s="57">
        <v>22</v>
      </c>
      <c r="B30" s="231">
        <v>739</v>
      </c>
      <c r="C30" s="94">
        <v>35058</v>
      </c>
      <c r="D30" s="232" t="s">
        <v>1831</v>
      </c>
      <c r="E30" s="143" t="s">
        <v>1832</v>
      </c>
      <c r="F30" s="95">
        <v>1184</v>
      </c>
      <c r="G30" s="331">
        <v>5</v>
      </c>
      <c r="H30" s="21"/>
      <c r="I30" s="201" t="s">
        <v>512</v>
      </c>
      <c r="J30" s="202"/>
      <c r="K30" s="202"/>
      <c r="L30" s="202"/>
      <c r="M30" s="205" t="s">
        <v>348</v>
      </c>
      <c r="N30" s="206"/>
      <c r="O30" s="202"/>
      <c r="P30" s="203"/>
      <c r="T30" s="189">
        <v>1210</v>
      </c>
      <c r="U30" s="190">
        <v>75</v>
      </c>
    </row>
    <row r="31" spans="1:21" s="18" customFormat="1" ht="31.5" customHeight="1">
      <c r="A31" s="57">
        <v>23</v>
      </c>
      <c r="B31" s="231">
        <v>662</v>
      </c>
      <c r="C31" s="94">
        <v>33660</v>
      </c>
      <c r="D31" s="232" t="s">
        <v>1755</v>
      </c>
      <c r="E31" s="143" t="s">
        <v>1756</v>
      </c>
      <c r="F31" s="95">
        <v>1185</v>
      </c>
      <c r="G31" s="331">
        <v>4</v>
      </c>
      <c r="H31" s="21"/>
      <c r="I31" s="35" t="s">
        <v>11</v>
      </c>
      <c r="J31" s="32" t="s">
        <v>87</v>
      </c>
      <c r="K31" s="32" t="s">
        <v>86</v>
      </c>
      <c r="L31" s="33" t="s">
        <v>12</v>
      </c>
      <c r="M31" s="34" t="s">
        <v>13</v>
      </c>
      <c r="N31" s="34" t="s">
        <v>505</v>
      </c>
      <c r="O31" s="32" t="s">
        <v>14</v>
      </c>
      <c r="P31" s="32" t="s">
        <v>27</v>
      </c>
      <c r="T31" s="189">
        <v>1213</v>
      </c>
      <c r="U31" s="190">
        <v>74</v>
      </c>
    </row>
    <row r="32" spans="1:21" s="18" customFormat="1" ht="31.5" customHeight="1">
      <c r="A32" s="57">
        <v>24</v>
      </c>
      <c r="B32" s="231">
        <v>1018</v>
      </c>
      <c r="C32" s="94">
        <v>34700</v>
      </c>
      <c r="D32" s="232" t="s">
        <v>2087</v>
      </c>
      <c r="E32" s="143" t="s">
        <v>2088</v>
      </c>
      <c r="F32" s="95">
        <v>1186</v>
      </c>
      <c r="G32" s="331">
        <v>3</v>
      </c>
      <c r="H32" s="21"/>
      <c r="I32" s="57">
        <v>1</v>
      </c>
      <c r="J32" s="172" t="s">
        <v>515</v>
      </c>
      <c r="K32" s="209"/>
      <c r="L32" s="94"/>
      <c r="M32" s="173"/>
      <c r="N32" s="173"/>
      <c r="O32" s="95"/>
      <c r="P32" s="230"/>
      <c r="T32" s="189">
        <v>1216</v>
      </c>
      <c r="U32" s="190">
        <v>73</v>
      </c>
    </row>
    <row r="33" spans="1:21" s="18" customFormat="1" ht="31.5" customHeight="1">
      <c r="A33" s="57">
        <v>25</v>
      </c>
      <c r="B33" s="231">
        <v>606</v>
      </c>
      <c r="C33" s="94">
        <v>34831</v>
      </c>
      <c r="D33" s="232" t="s">
        <v>2074</v>
      </c>
      <c r="E33" s="143" t="s">
        <v>2075</v>
      </c>
      <c r="F33" s="95">
        <v>1187</v>
      </c>
      <c r="G33" s="331">
        <v>2</v>
      </c>
      <c r="H33" s="21"/>
      <c r="I33" s="57">
        <v>2</v>
      </c>
      <c r="J33" s="172" t="s">
        <v>516</v>
      </c>
      <c r="K33" s="209"/>
      <c r="L33" s="94"/>
      <c r="M33" s="173"/>
      <c r="N33" s="173"/>
      <c r="O33" s="95"/>
      <c r="P33" s="230"/>
      <c r="T33" s="189">
        <v>1219</v>
      </c>
      <c r="U33" s="190">
        <v>72</v>
      </c>
    </row>
    <row r="34" spans="1:21" s="18" customFormat="1" ht="31.5" customHeight="1">
      <c r="A34" s="57">
        <v>26</v>
      </c>
      <c r="B34" s="231">
        <v>783</v>
      </c>
      <c r="C34" s="94">
        <v>32921</v>
      </c>
      <c r="D34" s="232" t="s">
        <v>1886</v>
      </c>
      <c r="E34" s="143" t="s">
        <v>1887</v>
      </c>
      <c r="F34" s="95">
        <v>1188</v>
      </c>
      <c r="G34" s="331">
        <v>1</v>
      </c>
      <c r="H34" s="21"/>
      <c r="I34" s="57">
        <v>3</v>
      </c>
      <c r="J34" s="172" t="s">
        <v>517</v>
      </c>
      <c r="K34" s="209"/>
      <c r="L34" s="94"/>
      <c r="M34" s="173"/>
      <c r="N34" s="173"/>
      <c r="O34" s="95"/>
      <c r="P34" s="230"/>
      <c r="T34" s="189">
        <v>1222</v>
      </c>
      <c r="U34" s="190">
        <v>71</v>
      </c>
    </row>
    <row r="35" spans="1:21" s="18" customFormat="1" ht="31.5" customHeight="1">
      <c r="A35" s="57">
        <v>27</v>
      </c>
      <c r="B35" s="231">
        <v>755</v>
      </c>
      <c r="C35" s="94">
        <v>34665</v>
      </c>
      <c r="D35" s="232" t="s">
        <v>1857</v>
      </c>
      <c r="E35" s="143" t="s">
        <v>1858</v>
      </c>
      <c r="F35" s="95">
        <v>1190</v>
      </c>
      <c r="G35" s="331"/>
      <c r="H35" s="21"/>
      <c r="I35" s="57">
        <v>4</v>
      </c>
      <c r="J35" s="172" t="s">
        <v>518</v>
      </c>
      <c r="K35" s="209"/>
      <c r="L35" s="94"/>
      <c r="M35" s="173"/>
      <c r="N35" s="173"/>
      <c r="O35" s="95"/>
      <c r="P35" s="230"/>
      <c r="T35" s="189">
        <v>1225</v>
      </c>
      <c r="U35" s="190">
        <v>70</v>
      </c>
    </row>
    <row r="36" spans="1:21" s="18" customFormat="1" ht="31.5" customHeight="1">
      <c r="A36" s="57">
        <v>28</v>
      </c>
      <c r="B36" s="231">
        <v>808</v>
      </c>
      <c r="C36" s="94" t="s">
        <v>2077</v>
      </c>
      <c r="D36" s="232" t="s">
        <v>2078</v>
      </c>
      <c r="E36" s="143" t="s">
        <v>2079</v>
      </c>
      <c r="F36" s="324">
        <v>1208</v>
      </c>
      <c r="G36" s="327"/>
      <c r="H36" s="21"/>
      <c r="I36" s="57">
        <v>5</v>
      </c>
      <c r="J36" s="172" t="s">
        <v>519</v>
      </c>
      <c r="K36" s="209"/>
      <c r="L36" s="94"/>
      <c r="M36" s="173"/>
      <c r="N36" s="173"/>
      <c r="O36" s="95"/>
      <c r="P36" s="230"/>
      <c r="T36" s="189">
        <v>1228</v>
      </c>
      <c r="U36" s="190">
        <v>69</v>
      </c>
    </row>
    <row r="37" spans="1:21" s="18" customFormat="1" ht="31.5" customHeight="1">
      <c r="A37" s="57">
        <v>29</v>
      </c>
      <c r="B37" s="231">
        <v>534</v>
      </c>
      <c r="C37" s="94">
        <v>33047</v>
      </c>
      <c r="D37" s="232" t="s">
        <v>2041</v>
      </c>
      <c r="E37" s="143" t="s">
        <v>2040</v>
      </c>
      <c r="F37" s="324">
        <v>1208</v>
      </c>
      <c r="G37" s="327"/>
      <c r="H37" s="21"/>
      <c r="I37" s="57">
        <v>6</v>
      </c>
      <c r="J37" s="172" t="s">
        <v>520</v>
      </c>
      <c r="K37" s="313">
        <v>544</v>
      </c>
      <c r="L37" s="314">
        <v>33168</v>
      </c>
      <c r="M37" s="315" t="s">
        <v>2055</v>
      </c>
      <c r="N37" s="315" t="s">
        <v>2054</v>
      </c>
      <c r="O37" s="95"/>
      <c r="P37" s="230"/>
      <c r="T37" s="189">
        <v>1231</v>
      </c>
      <c r="U37" s="190">
        <v>68</v>
      </c>
    </row>
    <row r="38" spans="1:21" s="18" customFormat="1" ht="31.5" customHeight="1">
      <c r="A38" s="57">
        <v>30</v>
      </c>
      <c r="B38" s="231">
        <v>697</v>
      </c>
      <c r="C38" s="94">
        <v>0</v>
      </c>
      <c r="D38" s="232" t="s">
        <v>1783</v>
      </c>
      <c r="E38" s="143" t="s">
        <v>1784</v>
      </c>
      <c r="F38" s="95">
        <v>1211</v>
      </c>
      <c r="G38" s="327"/>
      <c r="H38" s="21"/>
      <c r="I38" s="201" t="s">
        <v>979</v>
      </c>
      <c r="J38" s="202"/>
      <c r="K38" s="202"/>
      <c r="L38" s="202"/>
      <c r="M38" s="205" t="s">
        <v>348</v>
      </c>
      <c r="N38" s="206"/>
      <c r="O38" s="202"/>
      <c r="P38" s="203"/>
      <c r="T38" s="189">
        <v>1210</v>
      </c>
      <c r="U38" s="190">
        <v>75</v>
      </c>
    </row>
    <row r="39" spans="1:21" s="18" customFormat="1" ht="31.5" customHeight="1">
      <c r="A39" s="57">
        <v>31</v>
      </c>
      <c r="B39" s="231">
        <v>567</v>
      </c>
      <c r="C39" s="94">
        <v>34184</v>
      </c>
      <c r="D39" s="232" t="s">
        <v>1664</v>
      </c>
      <c r="E39" s="143" t="s">
        <v>1665</v>
      </c>
      <c r="F39" s="95">
        <v>1214</v>
      </c>
      <c r="G39" s="327"/>
      <c r="H39" s="21"/>
      <c r="I39" s="35" t="s">
        <v>11</v>
      </c>
      <c r="J39" s="32" t="s">
        <v>87</v>
      </c>
      <c r="K39" s="32" t="s">
        <v>86</v>
      </c>
      <c r="L39" s="33" t="s">
        <v>12</v>
      </c>
      <c r="M39" s="34" t="s">
        <v>13</v>
      </c>
      <c r="N39" s="34" t="s">
        <v>505</v>
      </c>
      <c r="O39" s="32" t="s">
        <v>14</v>
      </c>
      <c r="P39" s="32" t="s">
        <v>27</v>
      </c>
      <c r="T39" s="189">
        <v>1213</v>
      </c>
      <c r="U39" s="190">
        <v>74</v>
      </c>
    </row>
    <row r="40" spans="1:21" s="18" customFormat="1" ht="31.5" customHeight="1">
      <c r="A40" s="57">
        <v>32</v>
      </c>
      <c r="B40" s="231">
        <v>792</v>
      </c>
      <c r="C40" s="94">
        <v>33986</v>
      </c>
      <c r="D40" s="232" t="s">
        <v>1902</v>
      </c>
      <c r="E40" s="143" t="s">
        <v>1903</v>
      </c>
      <c r="F40" s="95">
        <v>1221</v>
      </c>
      <c r="G40" s="327"/>
      <c r="H40" s="21"/>
      <c r="I40" s="57">
        <v>1</v>
      </c>
      <c r="J40" s="172" t="s">
        <v>515</v>
      </c>
      <c r="K40" s="209"/>
      <c r="L40" s="94"/>
      <c r="M40" s="173"/>
      <c r="N40" s="173"/>
      <c r="O40" s="95"/>
      <c r="P40" s="230"/>
      <c r="T40" s="189">
        <v>1216</v>
      </c>
      <c r="U40" s="190">
        <v>73</v>
      </c>
    </row>
    <row r="41" spans="1:21" s="18" customFormat="1" ht="31.5" customHeight="1">
      <c r="A41" s="57">
        <v>33</v>
      </c>
      <c r="B41" s="231">
        <v>860</v>
      </c>
      <c r="C41" s="94">
        <v>34109</v>
      </c>
      <c r="D41" s="232" t="s">
        <v>2080</v>
      </c>
      <c r="E41" s="143" t="s">
        <v>2081</v>
      </c>
      <c r="F41" s="95">
        <v>1222</v>
      </c>
      <c r="G41" s="327"/>
      <c r="H41" s="21"/>
      <c r="I41" s="57">
        <v>2</v>
      </c>
      <c r="J41" s="172" t="s">
        <v>516</v>
      </c>
      <c r="K41" s="209"/>
      <c r="L41" s="94"/>
      <c r="M41" s="173"/>
      <c r="N41" s="173"/>
      <c r="O41" s="95"/>
      <c r="P41" s="230"/>
      <c r="T41" s="189">
        <v>1219</v>
      </c>
      <c r="U41" s="190">
        <v>72</v>
      </c>
    </row>
    <row r="42" spans="1:21" s="18" customFormat="1" ht="31.5" customHeight="1">
      <c r="A42" s="57">
        <v>34</v>
      </c>
      <c r="B42" s="231">
        <v>820</v>
      </c>
      <c r="C42" s="94">
        <v>34599</v>
      </c>
      <c r="D42" s="232" t="s">
        <v>1947</v>
      </c>
      <c r="E42" s="143" t="s">
        <v>1948</v>
      </c>
      <c r="F42" s="95">
        <v>1224</v>
      </c>
      <c r="G42" s="327"/>
      <c r="H42" s="21"/>
      <c r="I42" s="57">
        <v>3</v>
      </c>
      <c r="J42" s="172" t="s">
        <v>517</v>
      </c>
      <c r="K42" s="209"/>
      <c r="L42" s="94"/>
      <c r="M42" s="173"/>
      <c r="N42" s="173"/>
      <c r="O42" s="95"/>
      <c r="P42" s="230"/>
      <c r="T42" s="189">
        <v>1222</v>
      </c>
      <c r="U42" s="190">
        <v>71</v>
      </c>
    </row>
    <row r="43" spans="1:21" s="18" customFormat="1" ht="31.5" customHeight="1">
      <c r="A43" s="57">
        <v>35</v>
      </c>
      <c r="B43" s="231">
        <v>867</v>
      </c>
      <c r="C43" s="94">
        <v>34993</v>
      </c>
      <c r="D43" s="232" t="s">
        <v>1995</v>
      </c>
      <c r="E43" s="143" t="s">
        <v>2081</v>
      </c>
      <c r="F43" s="95">
        <v>1238</v>
      </c>
      <c r="G43" s="327"/>
      <c r="H43" s="21"/>
      <c r="I43" s="57">
        <v>4</v>
      </c>
      <c r="J43" s="172" t="s">
        <v>518</v>
      </c>
      <c r="K43" s="209"/>
      <c r="L43" s="94"/>
      <c r="M43" s="173"/>
      <c r="N43" s="173"/>
      <c r="O43" s="95"/>
      <c r="P43" s="230"/>
      <c r="T43" s="189">
        <v>1225</v>
      </c>
      <c r="U43" s="190">
        <v>70</v>
      </c>
    </row>
    <row r="44" spans="1:21" s="18" customFormat="1" ht="31.5" customHeight="1">
      <c r="A44" s="57">
        <v>36</v>
      </c>
      <c r="B44" s="231">
        <v>613</v>
      </c>
      <c r="C44" s="94">
        <v>33782</v>
      </c>
      <c r="D44" s="232" t="s">
        <v>1708</v>
      </c>
      <c r="E44" s="143" t="s">
        <v>1709</v>
      </c>
      <c r="F44" s="95">
        <v>1256</v>
      </c>
      <c r="G44" s="327"/>
      <c r="H44" s="21"/>
      <c r="I44" s="57">
        <v>5</v>
      </c>
      <c r="J44" s="172" t="s">
        <v>519</v>
      </c>
      <c r="K44" s="209"/>
      <c r="L44" s="94"/>
      <c r="M44" s="173"/>
      <c r="N44" s="173"/>
      <c r="O44" s="95"/>
      <c r="P44" s="230"/>
      <c r="T44" s="189">
        <v>1228</v>
      </c>
      <c r="U44" s="190">
        <v>69</v>
      </c>
    </row>
    <row r="45" spans="1:21" s="18" customFormat="1" ht="31.5" customHeight="1">
      <c r="A45" s="57">
        <v>37</v>
      </c>
      <c r="B45" s="231">
        <v>812</v>
      </c>
      <c r="C45" s="94" t="s">
        <v>1933</v>
      </c>
      <c r="D45" s="232" t="s">
        <v>1934</v>
      </c>
      <c r="E45" s="143" t="s">
        <v>2079</v>
      </c>
      <c r="F45" s="95">
        <v>1263</v>
      </c>
      <c r="G45" s="327"/>
      <c r="H45" s="21"/>
      <c r="I45" s="57">
        <v>6</v>
      </c>
      <c r="J45" s="172" t="s">
        <v>520</v>
      </c>
      <c r="K45" s="313">
        <v>544</v>
      </c>
      <c r="L45" s="314">
        <v>33168</v>
      </c>
      <c r="M45" s="315" t="s">
        <v>2055</v>
      </c>
      <c r="N45" s="315" t="s">
        <v>2054</v>
      </c>
      <c r="O45" s="95"/>
      <c r="P45" s="230"/>
      <c r="T45" s="189">
        <v>1231</v>
      </c>
      <c r="U45" s="190">
        <v>68</v>
      </c>
    </row>
    <row r="46" spans="1:21" s="18" customFormat="1" ht="31.5" customHeight="1">
      <c r="A46" s="57">
        <v>38</v>
      </c>
      <c r="B46" s="231">
        <v>689</v>
      </c>
      <c r="C46" s="94">
        <v>34950</v>
      </c>
      <c r="D46" s="232" t="s">
        <v>1699</v>
      </c>
      <c r="E46" s="143" t="s">
        <v>1700</v>
      </c>
      <c r="F46" s="95">
        <v>1265</v>
      </c>
      <c r="G46" s="327"/>
      <c r="H46" s="21"/>
      <c r="I46" s="201" t="s">
        <v>980</v>
      </c>
      <c r="J46" s="202"/>
      <c r="K46" s="202"/>
      <c r="L46" s="202"/>
      <c r="M46" s="205" t="s">
        <v>348</v>
      </c>
      <c r="N46" s="206"/>
      <c r="O46" s="202"/>
      <c r="P46" s="203"/>
      <c r="T46" s="189">
        <v>1210</v>
      </c>
      <c r="U46" s="190">
        <v>75</v>
      </c>
    </row>
    <row r="47" spans="1:21" s="18" customFormat="1" ht="31.5" customHeight="1">
      <c r="A47" s="57">
        <v>39</v>
      </c>
      <c r="B47" s="231">
        <v>727</v>
      </c>
      <c r="C47" s="94">
        <v>34547</v>
      </c>
      <c r="D47" s="232" t="s">
        <v>1827</v>
      </c>
      <c r="E47" s="143" t="s">
        <v>1828</v>
      </c>
      <c r="F47" s="95">
        <v>1269</v>
      </c>
      <c r="G47" s="327"/>
      <c r="H47" s="21"/>
      <c r="I47" s="35" t="s">
        <v>11</v>
      </c>
      <c r="J47" s="32" t="s">
        <v>87</v>
      </c>
      <c r="K47" s="32" t="s">
        <v>86</v>
      </c>
      <c r="L47" s="33" t="s">
        <v>12</v>
      </c>
      <c r="M47" s="34" t="s">
        <v>13</v>
      </c>
      <c r="N47" s="34" t="s">
        <v>505</v>
      </c>
      <c r="O47" s="32" t="s">
        <v>14</v>
      </c>
      <c r="P47" s="32" t="s">
        <v>27</v>
      </c>
      <c r="T47" s="189">
        <v>1213</v>
      </c>
      <c r="U47" s="190">
        <v>74</v>
      </c>
    </row>
    <row r="48" spans="1:21" s="18" customFormat="1" ht="31.5" customHeight="1">
      <c r="A48" s="57">
        <v>40</v>
      </c>
      <c r="B48" s="231">
        <v>542</v>
      </c>
      <c r="C48" s="94">
        <v>34609</v>
      </c>
      <c r="D48" s="232" t="s">
        <v>2067</v>
      </c>
      <c r="E48" s="143" t="s">
        <v>2066</v>
      </c>
      <c r="F48" s="95">
        <v>1484</v>
      </c>
      <c r="G48" s="327"/>
      <c r="H48" s="21"/>
      <c r="I48" s="57">
        <v>1</v>
      </c>
      <c r="J48" s="172" t="s">
        <v>515</v>
      </c>
      <c r="K48" s="209"/>
      <c r="L48" s="94"/>
      <c r="M48" s="173"/>
      <c r="N48" s="173"/>
      <c r="O48" s="95"/>
      <c r="P48" s="230"/>
      <c r="T48" s="189">
        <v>1216</v>
      </c>
      <c r="U48" s="190">
        <v>73</v>
      </c>
    </row>
    <row r="49" spans="1:21" s="18" customFormat="1" ht="31.5" customHeight="1">
      <c r="A49" s="57" t="s">
        <v>2241</v>
      </c>
      <c r="B49" s="231">
        <v>1012</v>
      </c>
      <c r="C49" s="94">
        <v>33719</v>
      </c>
      <c r="D49" s="232" t="s">
        <v>2083</v>
      </c>
      <c r="E49" s="143" t="s">
        <v>2084</v>
      </c>
      <c r="F49" s="95" t="s">
        <v>2255</v>
      </c>
      <c r="G49" s="327"/>
      <c r="H49" s="21"/>
      <c r="I49" s="57">
        <v>2</v>
      </c>
      <c r="J49" s="172" t="s">
        <v>516</v>
      </c>
      <c r="K49" s="209"/>
      <c r="L49" s="94"/>
      <c r="M49" s="173"/>
      <c r="N49" s="173"/>
      <c r="O49" s="95"/>
      <c r="P49" s="230"/>
      <c r="T49" s="189">
        <v>1219</v>
      </c>
      <c r="U49" s="190">
        <v>72</v>
      </c>
    </row>
    <row r="50" spans="1:21" s="18" customFormat="1" ht="31.5" customHeight="1">
      <c r="A50" s="57" t="s">
        <v>2241</v>
      </c>
      <c r="B50" s="231">
        <v>1017</v>
      </c>
      <c r="C50" s="94">
        <v>0</v>
      </c>
      <c r="D50" s="232" t="s">
        <v>2085</v>
      </c>
      <c r="E50" s="143" t="s">
        <v>2086</v>
      </c>
      <c r="F50" s="95" t="s">
        <v>2255</v>
      </c>
      <c r="G50" s="327"/>
      <c r="H50" s="21"/>
      <c r="I50" s="57">
        <v>3</v>
      </c>
      <c r="J50" s="172" t="s">
        <v>517</v>
      </c>
      <c r="K50" s="209"/>
      <c r="L50" s="94"/>
      <c r="M50" s="173"/>
      <c r="N50" s="173"/>
      <c r="O50" s="95"/>
      <c r="P50" s="230"/>
      <c r="T50" s="189">
        <v>1222</v>
      </c>
      <c r="U50" s="190">
        <v>71</v>
      </c>
    </row>
    <row r="51" spans="1:21" s="18" customFormat="1" ht="31.5" customHeight="1">
      <c r="A51" s="57" t="s">
        <v>2241</v>
      </c>
      <c r="B51" s="231">
        <v>756</v>
      </c>
      <c r="C51" s="94">
        <v>35101</v>
      </c>
      <c r="D51" s="232" t="s">
        <v>1859</v>
      </c>
      <c r="E51" s="143" t="s">
        <v>2076</v>
      </c>
      <c r="F51" s="95" t="s">
        <v>2255</v>
      </c>
      <c r="G51" s="327"/>
      <c r="H51" s="21"/>
      <c r="I51" s="57">
        <v>4</v>
      </c>
      <c r="J51" s="172" t="s">
        <v>518</v>
      </c>
      <c r="K51" s="209"/>
      <c r="L51" s="94"/>
      <c r="M51" s="173"/>
      <c r="N51" s="173"/>
      <c r="O51" s="95"/>
      <c r="P51" s="230"/>
      <c r="T51" s="189">
        <v>1225</v>
      </c>
      <c r="U51" s="190">
        <v>70</v>
      </c>
    </row>
    <row r="52" spans="1:21" s="18" customFormat="1" ht="31.5" customHeight="1">
      <c r="A52" s="57" t="s">
        <v>2241</v>
      </c>
      <c r="B52" s="231">
        <v>835</v>
      </c>
      <c r="C52" s="94">
        <v>34350</v>
      </c>
      <c r="D52" s="232" t="s">
        <v>1961</v>
      </c>
      <c r="E52" s="143" t="s">
        <v>1962</v>
      </c>
      <c r="F52" s="95" t="s">
        <v>2255</v>
      </c>
      <c r="G52" s="327"/>
      <c r="H52" s="21"/>
      <c r="I52" s="57">
        <v>5</v>
      </c>
      <c r="J52" s="172" t="s">
        <v>519</v>
      </c>
      <c r="K52" s="209"/>
      <c r="L52" s="94"/>
      <c r="M52" s="173"/>
      <c r="N52" s="173"/>
      <c r="O52" s="95"/>
      <c r="P52" s="230"/>
      <c r="T52" s="189">
        <v>1228</v>
      </c>
      <c r="U52" s="190">
        <v>69</v>
      </c>
    </row>
    <row r="53" spans="1:21" s="18" customFormat="1" ht="31.5" customHeight="1">
      <c r="A53" s="57" t="s">
        <v>2241</v>
      </c>
      <c r="B53" s="231"/>
      <c r="C53" s="94"/>
      <c r="D53" s="232"/>
      <c r="E53" s="143"/>
      <c r="F53" s="95"/>
      <c r="G53" s="327"/>
      <c r="H53" s="21"/>
      <c r="I53" s="57">
        <v>6</v>
      </c>
      <c r="J53" s="172" t="s">
        <v>520</v>
      </c>
      <c r="K53" s="313">
        <v>544</v>
      </c>
      <c r="L53" s="314">
        <v>33168</v>
      </c>
      <c r="M53" s="315" t="s">
        <v>2055</v>
      </c>
      <c r="N53" s="315" t="s">
        <v>2054</v>
      </c>
      <c r="O53" s="95"/>
      <c r="P53" s="230"/>
      <c r="T53" s="189">
        <v>1231</v>
      </c>
      <c r="U53" s="190">
        <v>68</v>
      </c>
    </row>
    <row r="54" spans="1:21" s="18" customFormat="1" ht="36.75" customHeight="1">
      <c r="A54" s="604" t="s">
        <v>2256</v>
      </c>
      <c r="B54" s="604"/>
      <c r="C54" s="604"/>
      <c r="D54" s="604"/>
      <c r="E54" s="604"/>
      <c r="F54" s="604"/>
      <c r="G54" s="604"/>
      <c r="H54" s="604"/>
      <c r="I54" s="604"/>
      <c r="J54" s="604"/>
      <c r="K54" s="604"/>
      <c r="L54" s="604"/>
      <c r="M54" s="604"/>
      <c r="N54" s="604"/>
      <c r="O54" s="604"/>
      <c r="P54" s="604"/>
      <c r="T54" s="189"/>
      <c r="U54" s="190"/>
    </row>
    <row r="55" spans="1:21" ht="14.25" customHeight="1">
      <c r="A55" s="25" t="s">
        <v>18</v>
      </c>
      <c r="B55" s="25"/>
      <c r="C55" s="25"/>
      <c r="D55" s="42"/>
      <c r="E55" s="36" t="s">
        <v>0</v>
      </c>
      <c r="F55" s="31" t="s">
        <v>1</v>
      </c>
      <c r="G55" s="328"/>
      <c r="H55" s="26" t="s">
        <v>2</v>
      </c>
      <c r="I55" s="26"/>
      <c r="J55" s="26"/>
      <c r="K55" s="26"/>
      <c r="M55" s="38" t="s">
        <v>3</v>
      </c>
      <c r="N55" s="39" t="s">
        <v>3</v>
      </c>
      <c r="O55" s="22" t="s">
        <v>3</v>
      </c>
      <c r="P55" s="25"/>
      <c r="Q55" s="27"/>
      <c r="T55" s="189">
        <v>1280</v>
      </c>
      <c r="U55" s="190">
        <v>54</v>
      </c>
    </row>
    <row r="56" spans="1:21" ht="25.5">
      <c r="E56" s="37" t="s">
        <v>1962</v>
      </c>
      <c r="T56" s="189">
        <v>1300</v>
      </c>
      <c r="U56" s="190">
        <v>50</v>
      </c>
    </row>
    <row r="57" spans="1:21" ht="25.5">
      <c r="E57" s="37" t="s">
        <v>1769</v>
      </c>
      <c r="T57" s="189">
        <v>1305</v>
      </c>
      <c r="U57" s="190">
        <v>49</v>
      </c>
    </row>
    <row r="58" spans="1:21" ht="25.5">
      <c r="E58" s="37" t="s">
        <v>1691</v>
      </c>
      <c r="T58" s="189">
        <v>1310</v>
      </c>
      <c r="U58" s="190">
        <v>48</v>
      </c>
    </row>
    <row r="59" spans="1:21" ht="25.5">
      <c r="E59" s="37" t="s">
        <v>1648</v>
      </c>
      <c r="T59" s="189">
        <v>1315</v>
      </c>
      <c r="U59" s="190">
        <v>47</v>
      </c>
    </row>
    <row r="60" spans="1:21" ht="25.5">
      <c r="E60" s="37" t="s">
        <v>1816</v>
      </c>
      <c r="T60" s="189">
        <v>1320</v>
      </c>
      <c r="U60" s="190">
        <v>46</v>
      </c>
    </row>
    <row r="61" spans="1:21">
      <c r="E61" s="37" t="s">
        <v>1795</v>
      </c>
      <c r="T61" s="189">
        <v>1325</v>
      </c>
      <c r="U61" s="190">
        <v>45</v>
      </c>
    </row>
    <row r="62" spans="1:21" ht="25.5">
      <c r="E62" s="37" t="s">
        <v>1874</v>
      </c>
      <c r="T62" s="189">
        <v>1330</v>
      </c>
      <c r="U62" s="190">
        <v>44</v>
      </c>
    </row>
    <row r="63" spans="1:21" ht="25.5">
      <c r="E63" s="37" t="s">
        <v>1719</v>
      </c>
      <c r="T63" s="189">
        <v>1335</v>
      </c>
      <c r="U63" s="190">
        <v>43</v>
      </c>
    </row>
    <row r="64" spans="1:21" ht="25.5">
      <c r="E64" s="37" t="s">
        <v>1665</v>
      </c>
      <c r="T64" s="189">
        <v>1340</v>
      </c>
      <c r="U64" s="190">
        <v>42</v>
      </c>
    </row>
    <row r="65" spans="5:21" ht="25.5">
      <c r="E65" s="37" t="s">
        <v>1973</v>
      </c>
      <c r="T65" s="189">
        <v>1345</v>
      </c>
      <c r="U65" s="190">
        <v>41</v>
      </c>
    </row>
    <row r="66" spans="5:21" ht="25.5">
      <c r="E66" s="37" t="s">
        <v>1756</v>
      </c>
      <c r="T66" s="189">
        <v>1350</v>
      </c>
      <c r="U66" s="190">
        <v>40</v>
      </c>
    </row>
    <row r="67" spans="5:21">
      <c r="E67" s="37" t="s">
        <v>1700</v>
      </c>
      <c r="T67" s="189">
        <v>1355</v>
      </c>
      <c r="U67" s="190">
        <v>39</v>
      </c>
    </row>
    <row r="68" spans="5:21" ht="25.5">
      <c r="E68" s="37" t="s">
        <v>1660</v>
      </c>
      <c r="T68" s="189">
        <v>1365</v>
      </c>
      <c r="U68" s="190">
        <v>38</v>
      </c>
    </row>
    <row r="69" spans="5:21" ht="25.5">
      <c r="E69" s="37" t="s">
        <v>1806</v>
      </c>
      <c r="T69" s="189">
        <v>1375</v>
      </c>
      <c r="U69" s="190">
        <v>37</v>
      </c>
    </row>
    <row r="70" spans="5:21" ht="25.5">
      <c r="E70" s="37" t="s">
        <v>2054</v>
      </c>
      <c r="T70" s="189">
        <v>1385</v>
      </c>
      <c r="U70" s="190">
        <v>36</v>
      </c>
    </row>
    <row r="71" spans="5:21">
      <c r="E71" s="37" t="s">
        <v>1870</v>
      </c>
      <c r="T71" s="189">
        <v>1395</v>
      </c>
      <c r="U71" s="190">
        <v>35</v>
      </c>
    </row>
    <row r="72" spans="5:21" ht="25.5">
      <c r="E72" s="37" t="s">
        <v>1675</v>
      </c>
      <c r="T72" s="189">
        <v>1405</v>
      </c>
      <c r="U72" s="190">
        <v>34</v>
      </c>
    </row>
    <row r="73" spans="5:21" ht="25.5">
      <c r="E73" s="37" t="s">
        <v>1832</v>
      </c>
      <c r="T73" s="189">
        <v>1415</v>
      </c>
      <c r="U73" s="190">
        <v>33</v>
      </c>
    </row>
    <row r="74" spans="5:21" ht="25.5">
      <c r="E74" s="37" t="s">
        <v>2062</v>
      </c>
      <c r="T74" s="189">
        <v>1425</v>
      </c>
      <c r="U74" s="190">
        <v>32</v>
      </c>
    </row>
    <row r="75" spans="5:21" ht="25.5">
      <c r="E75" s="37" t="s">
        <v>1999</v>
      </c>
      <c r="T75" s="189">
        <v>1435</v>
      </c>
      <c r="U75" s="190">
        <v>31</v>
      </c>
    </row>
    <row r="76" spans="5:21" ht="25.5">
      <c r="E76" s="37" t="s">
        <v>2064</v>
      </c>
      <c r="T76" s="189">
        <v>1445</v>
      </c>
      <c r="U76" s="190">
        <v>30</v>
      </c>
    </row>
    <row r="77" spans="5:21" ht="25.5">
      <c r="E77" s="37" t="s">
        <v>2026</v>
      </c>
      <c r="T77" s="189">
        <v>1455</v>
      </c>
      <c r="U77" s="190">
        <v>29</v>
      </c>
    </row>
    <row r="78" spans="5:21" ht="25.5">
      <c r="E78" s="37" t="s">
        <v>1986</v>
      </c>
      <c r="T78" s="189">
        <v>1465</v>
      </c>
      <c r="U78" s="190">
        <v>28</v>
      </c>
    </row>
    <row r="79" spans="5:21" ht="25.5">
      <c r="E79" s="37" t="s">
        <v>1918</v>
      </c>
      <c r="T79" s="189">
        <v>1475</v>
      </c>
      <c r="U79" s="190">
        <v>27</v>
      </c>
    </row>
    <row r="80" spans="5:21" ht="25.5">
      <c r="E80" s="37" t="s">
        <v>1849</v>
      </c>
      <c r="T80" s="189">
        <v>1485</v>
      </c>
      <c r="U80" s="190">
        <v>26</v>
      </c>
    </row>
    <row r="81" spans="5:21" ht="25.5">
      <c r="E81" s="37" t="s">
        <v>1940</v>
      </c>
      <c r="T81" s="189">
        <v>1495</v>
      </c>
      <c r="U81" s="190">
        <v>25</v>
      </c>
    </row>
    <row r="82" spans="5:21" ht="25.5">
      <c r="E82" s="37" t="s">
        <v>2029</v>
      </c>
      <c r="T82" s="189">
        <v>1505</v>
      </c>
      <c r="U82" s="190">
        <v>24</v>
      </c>
    </row>
    <row r="83" spans="5:21" ht="25.5">
      <c r="E83" s="37" t="s">
        <v>1846</v>
      </c>
      <c r="T83" s="189">
        <v>1515</v>
      </c>
      <c r="U83" s="190">
        <v>23</v>
      </c>
    </row>
    <row r="84" spans="5:21">
      <c r="E84" s="37" t="s">
        <v>1858</v>
      </c>
      <c r="T84" s="189">
        <v>1525</v>
      </c>
      <c r="U84" s="190">
        <v>22</v>
      </c>
    </row>
    <row r="85" spans="5:21">
      <c r="E85" s="37" t="s">
        <v>1709</v>
      </c>
      <c r="T85" s="189">
        <v>1535</v>
      </c>
      <c r="U85" s="190">
        <v>21</v>
      </c>
    </row>
    <row r="86" spans="5:21" ht="25.5">
      <c r="E86" s="37" t="s">
        <v>1784</v>
      </c>
      <c r="T86" s="189">
        <v>1545</v>
      </c>
      <c r="U86" s="190">
        <v>20</v>
      </c>
    </row>
    <row r="87" spans="5:21" ht="25.5">
      <c r="E87" s="37" t="s">
        <v>1732</v>
      </c>
      <c r="T87" s="189">
        <v>1555</v>
      </c>
      <c r="U87" s="190">
        <v>19</v>
      </c>
    </row>
    <row r="88" spans="5:21" ht="25.5">
      <c r="E88" s="37" t="s">
        <v>1677</v>
      </c>
      <c r="T88" s="189">
        <v>1565</v>
      </c>
      <c r="U88" s="190">
        <v>18</v>
      </c>
    </row>
    <row r="89" spans="5:21">
      <c r="E89" s="37" t="s">
        <v>1955</v>
      </c>
      <c r="T89" s="189">
        <v>1575</v>
      </c>
      <c r="U89" s="190">
        <v>17</v>
      </c>
    </row>
    <row r="90" spans="5:21" ht="25.5">
      <c r="E90" s="37" t="s">
        <v>1772</v>
      </c>
      <c r="T90" s="189">
        <v>1585</v>
      </c>
      <c r="U90" s="190">
        <v>16</v>
      </c>
    </row>
    <row r="91" spans="5:21" ht="25.5">
      <c r="E91" s="37" t="s">
        <v>2070</v>
      </c>
      <c r="T91" s="189">
        <v>1595</v>
      </c>
      <c r="U91" s="190">
        <v>15</v>
      </c>
    </row>
    <row r="92" spans="5:21" ht="25.5">
      <c r="E92" s="37" t="s">
        <v>1903</v>
      </c>
      <c r="T92" s="189">
        <v>1605</v>
      </c>
      <c r="U92" s="190">
        <v>14</v>
      </c>
    </row>
    <row r="93" spans="5:21" ht="25.5">
      <c r="E93" s="37" t="s">
        <v>2040</v>
      </c>
      <c r="T93" s="189">
        <v>1615</v>
      </c>
      <c r="U93" s="190">
        <v>13</v>
      </c>
    </row>
    <row r="94" spans="5:21">
      <c r="E94" s="37" t="s">
        <v>1744</v>
      </c>
      <c r="T94" s="189">
        <v>1625</v>
      </c>
      <c r="U94" s="190">
        <v>12</v>
      </c>
    </row>
    <row r="95" spans="5:21" ht="25.5">
      <c r="E95" s="37" t="s">
        <v>2073</v>
      </c>
      <c r="T95" s="189">
        <v>1645</v>
      </c>
      <c r="U95" s="190">
        <v>11</v>
      </c>
    </row>
    <row r="96" spans="5:21" ht="25.5">
      <c r="E96" s="37" t="s">
        <v>1828</v>
      </c>
      <c r="T96" s="189">
        <v>1665</v>
      </c>
      <c r="U96" s="190">
        <v>10</v>
      </c>
    </row>
    <row r="97" spans="5:21" ht="25.5">
      <c r="E97" s="37" t="s">
        <v>1942</v>
      </c>
      <c r="T97" s="189">
        <v>1685</v>
      </c>
      <c r="U97" s="190">
        <v>9</v>
      </c>
    </row>
    <row r="98" spans="5:21" ht="25.5">
      <c r="E98" s="37" t="s">
        <v>1887</v>
      </c>
      <c r="T98" s="189">
        <v>1705</v>
      </c>
      <c r="U98" s="190">
        <v>8</v>
      </c>
    </row>
    <row r="99" spans="5:21">
      <c r="E99" s="37" t="s">
        <v>2066</v>
      </c>
      <c r="T99" s="189">
        <v>1725</v>
      </c>
      <c r="U99" s="190">
        <v>7</v>
      </c>
    </row>
    <row r="100" spans="5:21" ht="25.5">
      <c r="E100" s="37" t="s">
        <v>1948</v>
      </c>
      <c r="T100" s="189">
        <v>1745</v>
      </c>
      <c r="U100" s="190">
        <v>6</v>
      </c>
    </row>
    <row r="101" spans="5:21">
      <c r="T101" s="189">
        <v>1765</v>
      </c>
      <c r="U101" s="190">
        <v>5</v>
      </c>
    </row>
    <row r="102" spans="5:21">
      <c r="T102" s="189">
        <v>1785</v>
      </c>
      <c r="U102" s="190">
        <v>4</v>
      </c>
    </row>
    <row r="103" spans="5:21">
      <c r="T103" s="189">
        <v>1805</v>
      </c>
      <c r="U103" s="190">
        <v>3</v>
      </c>
    </row>
    <row r="104" spans="5:21">
      <c r="T104" s="189">
        <v>1825</v>
      </c>
      <c r="U104" s="190">
        <v>2</v>
      </c>
    </row>
    <row r="105" spans="5:21">
      <c r="T105" s="189">
        <v>1845</v>
      </c>
      <c r="U105" s="190">
        <v>1</v>
      </c>
    </row>
  </sheetData>
  <mergeCells count="19">
    <mergeCell ref="F6:F7"/>
    <mergeCell ref="A1:P1"/>
    <mergeCell ref="A2:P2"/>
    <mergeCell ref="A3:C3"/>
    <mergeCell ref="D3:E3"/>
    <mergeCell ref="F3:G3"/>
    <mergeCell ref="H3:L3"/>
    <mergeCell ref="N3:P3"/>
    <mergeCell ref="G6:G7"/>
    <mergeCell ref="A54:P54"/>
    <mergeCell ref="A4:C4"/>
    <mergeCell ref="D4:E4"/>
    <mergeCell ref="N4:P4"/>
    <mergeCell ref="N5:P5"/>
    <mergeCell ref="A6:A7"/>
    <mergeCell ref="B6:B7"/>
    <mergeCell ref="C6:C7"/>
    <mergeCell ref="D6:D7"/>
    <mergeCell ref="E6:E7"/>
  </mergeCells>
  <conditionalFormatting sqref="F8:F53">
    <cfRule type="cellIs" dxfId="95" priority="1" stopIfTrue="1" operator="lessThan">
      <formula>1041</formula>
    </cfRule>
    <cfRule type="cellIs" dxfId="94" priority="2" stopIfTrue="1" operator="lessThan">
      <formula>1040</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sheetPr>
    <tabColor rgb="FFFF0000"/>
  </sheetPr>
  <dimension ref="A1:U105"/>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23" customWidth="1"/>
    <col min="8" max="8" width="2.140625" style="20" customWidth="1"/>
    <col min="9" max="9" width="4.42578125" style="22" customWidth="1"/>
    <col min="10" max="10" width="14.28515625" style="22" hidden="1"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2182</v>
      </c>
      <c r="E3" s="590"/>
      <c r="F3" s="591" t="s">
        <v>514</v>
      </c>
      <c r="G3" s="591"/>
      <c r="H3" s="592" t="s">
        <v>1266</v>
      </c>
      <c r="I3" s="592"/>
      <c r="J3" s="592"/>
      <c r="K3" s="592"/>
      <c r="L3" s="592"/>
      <c r="M3" s="309" t="s">
        <v>513</v>
      </c>
      <c r="N3" s="593" t="s">
        <v>1285</v>
      </c>
      <c r="O3" s="593"/>
      <c r="P3" s="593"/>
      <c r="T3" s="188">
        <v>1164</v>
      </c>
      <c r="U3" s="187">
        <v>98</v>
      </c>
    </row>
    <row r="4" spans="1:21" s="11" customFormat="1" ht="17.25" customHeight="1">
      <c r="A4" s="586" t="s">
        <v>90</v>
      </c>
      <c r="B4" s="586"/>
      <c r="C4" s="586"/>
      <c r="D4" s="594" t="s">
        <v>491</v>
      </c>
      <c r="E4" s="594"/>
      <c r="F4" s="28"/>
      <c r="G4" s="28"/>
      <c r="H4" s="28"/>
      <c r="I4" s="28"/>
      <c r="J4" s="28"/>
      <c r="K4" s="28"/>
      <c r="L4" s="29"/>
      <c r="M4" s="65" t="s">
        <v>98</v>
      </c>
      <c r="N4" s="595" t="s">
        <v>2215</v>
      </c>
      <c r="O4" s="595"/>
      <c r="P4" s="595"/>
      <c r="T4" s="188">
        <v>1166</v>
      </c>
      <c r="U4" s="187">
        <v>97</v>
      </c>
    </row>
    <row r="5" spans="1:21" s="10" customFormat="1" ht="19.5" customHeight="1">
      <c r="A5" s="12"/>
      <c r="B5" s="12"/>
      <c r="C5" s="13"/>
      <c r="D5" s="14"/>
      <c r="E5" s="15"/>
      <c r="F5" s="15"/>
      <c r="G5" s="15"/>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2" t="s">
        <v>202</v>
      </c>
      <c r="I6" s="201" t="s">
        <v>15</v>
      </c>
      <c r="J6" s="202"/>
      <c r="K6" s="202"/>
      <c r="L6" s="202"/>
      <c r="M6" s="205" t="s">
        <v>348</v>
      </c>
      <c r="N6" s="206" t="s">
        <v>2266</v>
      </c>
      <c r="O6" s="202"/>
      <c r="P6" s="203"/>
      <c r="T6" s="189">
        <v>1170</v>
      </c>
      <c r="U6" s="190">
        <v>95</v>
      </c>
    </row>
    <row r="7" spans="1:21" ht="26.25" customHeight="1">
      <c r="A7" s="597"/>
      <c r="B7" s="599"/>
      <c r="C7" s="600"/>
      <c r="D7" s="601"/>
      <c r="E7" s="601"/>
      <c r="F7" s="601"/>
      <c r="G7" s="603"/>
      <c r="H7" s="19"/>
      <c r="I7" s="35" t="s">
        <v>11</v>
      </c>
      <c r="J7" s="32" t="s">
        <v>87</v>
      </c>
      <c r="K7" s="32" t="s">
        <v>86</v>
      </c>
      <c r="L7" s="33" t="s">
        <v>12</v>
      </c>
      <c r="M7" s="34" t="s">
        <v>13</v>
      </c>
      <c r="N7" s="34" t="s">
        <v>505</v>
      </c>
      <c r="O7" s="32" t="s">
        <v>14</v>
      </c>
      <c r="P7" s="32" t="s">
        <v>27</v>
      </c>
      <c r="T7" s="189">
        <v>1172</v>
      </c>
      <c r="U7" s="190">
        <v>94</v>
      </c>
    </row>
    <row r="8" spans="1:21" s="18" customFormat="1" ht="69" customHeight="1">
      <c r="A8" s="57">
        <v>1</v>
      </c>
      <c r="B8" s="231">
        <v>684</v>
      </c>
      <c r="C8" s="94">
        <v>33022</v>
      </c>
      <c r="D8" s="232" t="s">
        <v>1771</v>
      </c>
      <c r="E8" s="143" t="s">
        <v>1772</v>
      </c>
      <c r="F8" s="95">
        <v>1012</v>
      </c>
      <c r="G8" s="209"/>
      <c r="H8" s="21"/>
      <c r="I8" s="57">
        <v>1</v>
      </c>
      <c r="J8" s="172" t="s">
        <v>150</v>
      </c>
      <c r="K8" s="209">
        <v>805</v>
      </c>
      <c r="L8" s="94" t="s">
        <v>1916</v>
      </c>
      <c r="M8" s="173" t="s">
        <v>1917</v>
      </c>
      <c r="N8" s="173" t="s">
        <v>1918</v>
      </c>
      <c r="O8" s="95">
        <v>1140</v>
      </c>
      <c r="P8" s="230">
        <v>2</v>
      </c>
      <c r="T8" s="189">
        <v>1174</v>
      </c>
      <c r="U8" s="190">
        <v>93</v>
      </c>
    </row>
    <row r="9" spans="1:21" s="18" customFormat="1" ht="69" customHeight="1">
      <c r="A9" s="57">
        <v>2</v>
      </c>
      <c r="B9" s="231">
        <v>559</v>
      </c>
      <c r="C9" s="94">
        <v>33064</v>
      </c>
      <c r="D9" s="232" t="s">
        <v>1647</v>
      </c>
      <c r="E9" s="143" t="s">
        <v>1648</v>
      </c>
      <c r="F9" s="95">
        <v>1062</v>
      </c>
      <c r="G9" s="209"/>
      <c r="H9" s="21"/>
      <c r="I9" s="57">
        <v>2</v>
      </c>
      <c r="J9" s="172" t="s">
        <v>147</v>
      </c>
      <c r="K9" s="209">
        <v>653</v>
      </c>
      <c r="L9" s="94">
        <v>32709</v>
      </c>
      <c r="M9" s="173" t="s">
        <v>1743</v>
      </c>
      <c r="N9" s="173" t="s">
        <v>1744</v>
      </c>
      <c r="O9" s="95">
        <v>1137</v>
      </c>
      <c r="P9" s="230">
        <v>1</v>
      </c>
      <c r="T9" s="189">
        <v>1176</v>
      </c>
      <c r="U9" s="190">
        <v>92</v>
      </c>
    </row>
    <row r="10" spans="1:21" s="18" customFormat="1" ht="69" customHeight="1">
      <c r="A10" s="57">
        <v>3</v>
      </c>
      <c r="B10" s="231">
        <v>872</v>
      </c>
      <c r="C10" s="94" t="s">
        <v>1997</v>
      </c>
      <c r="D10" s="232" t="s">
        <v>1998</v>
      </c>
      <c r="E10" s="143" t="s">
        <v>1999</v>
      </c>
      <c r="F10" s="95">
        <v>1078</v>
      </c>
      <c r="G10" s="209"/>
      <c r="H10" s="21"/>
      <c r="I10" s="57">
        <v>3</v>
      </c>
      <c r="J10" s="172" t="s">
        <v>151</v>
      </c>
      <c r="K10" s="209">
        <v>814</v>
      </c>
      <c r="L10" s="94">
        <v>33956</v>
      </c>
      <c r="M10" s="173" t="s">
        <v>1939</v>
      </c>
      <c r="N10" s="173" t="s">
        <v>1940</v>
      </c>
      <c r="O10" s="95">
        <v>1151</v>
      </c>
      <c r="P10" s="230">
        <v>3</v>
      </c>
      <c r="T10" s="189">
        <v>1178</v>
      </c>
      <c r="U10" s="190">
        <v>91</v>
      </c>
    </row>
    <row r="11" spans="1:21" s="18" customFormat="1" ht="69" customHeight="1">
      <c r="A11" s="57">
        <v>4</v>
      </c>
      <c r="B11" s="231">
        <v>500</v>
      </c>
      <c r="C11" s="94">
        <v>34773</v>
      </c>
      <c r="D11" s="232" t="s">
        <v>2028</v>
      </c>
      <c r="E11" s="143" t="s">
        <v>2029</v>
      </c>
      <c r="F11" s="95">
        <v>1105</v>
      </c>
      <c r="G11" s="209"/>
      <c r="H11" s="21"/>
      <c r="I11" s="57">
        <v>5</v>
      </c>
      <c r="J11" s="172" t="s">
        <v>149</v>
      </c>
      <c r="K11" s="209">
        <v>750</v>
      </c>
      <c r="L11" s="94">
        <v>34227</v>
      </c>
      <c r="M11" s="173" t="s">
        <v>1848</v>
      </c>
      <c r="N11" s="173" t="s">
        <v>1849</v>
      </c>
      <c r="O11" s="95">
        <v>1146</v>
      </c>
      <c r="P11" s="230">
        <v>5</v>
      </c>
      <c r="T11" s="189">
        <v>1180</v>
      </c>
      <c r="U11" s="190">
        <v>90</v>
      </c>
    </row>
    <row r="12" spans="1:21" s="18" customFormat="1" ht="69" customHeight="1">
      <c r="A12" s="57">
        <v>5</v>
      </c>
      <c r="B12" s="231">
        <v>724</v>
      </c>
      <c r="C12" s="94">
        <v>34710</v>
      </c>
      <c r="D12" s="232" t="s">
        <v>1815</v>
      </c>
      <c r="E12" s="143" t="s">
        <v>1816</v>
      </c>
      <c r="F12" s="95">
        <v>1111</v>
      </c>
      <c r="G12" s="209"/>
      <c r="H12" s="21"/>
      <c r="I12" s="57">
        <v>5</v>
      </c>
      <c r="J12" s="172" t="s">
        <v>148</v>
      </c>
      <c r="K12" s="209">
        <v>826</v>
      </c>
      <c r="L12" s="94">
        <v>0</v>
      </c>
      <c r="M12" s="173" t="s">
        <v>1954</v>
      </c>
      <c r="N12" s="173" t="s">
        <v>1955</v>
      </c>
      <c r="O12" s="95" t="s">
        <v>2255</v>
      </c>
      <c r="P12" s="230"/>
      <c r="T12" s="189">
        <v>1182</v>
      </c>
      <c r="U12" s="190">
        <v>89</v>
      </c>
    </row>
    <row r="13" spans="1:21" s="18" customFormat="1" ht="69" customHeight="1">
      <c r="A13" s="57">
        <v>6</v>
      </c>
      <c r="B13" s="231">
        <v>653</v>
      </c>
      <c r="C13" s="94">
        <v>32709</v>
      </c>
      <c r="D13" s="232" t="s">
        <v>1743</v>
      </c>
      <c r="E13" s="143" t="s">
        <v>1744</v>
      </c>
      <c r="F13" s="95">
        <v>1137</v>
      </c>
      <c r="G13" s="209"/>
      <c r="H13" s="21"/>
      <c r="I13" s="57">
        <v>6</v>
      </c>
      <c r="J13" s="172" t="s">
        <v>152</v>
      </c>
      <c r="K13" s="209">
        <v>703</v>
      </c>
      <c r="L13" s="94">
        <v>34453</v>
      </c>
      <c r="M13" s="173" t="s">
        <v>1794</v>
      </c>
      <c r="N13" s="173" t="s">
        <v>1795</v>
      </c>
      <c r="O13" s="95">
        <v>1148</v>
      </c>
      <c r="P13" s="230">
        <v>4</v>
      </c>
      <c r="T13" s="189">
        <v>1184</v>
      </c>
      <c r="U13" s="190">
        <v>88</v>
      </c>
    </row>
    <row r="14" spans="1:21" s="18" customFormat="1" ht="69" customHeight="1">
      <c r="A14" s="57">
        <v>7</v>
      </c>
      <c r="B14" s="231">
        <v>805</v>
      </c>
      <c r="C14" s="94" t="s">
        <v>1916</v>
      </c>
      <c r="D14" s="232" t="s">
        <v>1917</v>
      </c>
      <c r="E14" s="143" t="s">
        <v>1918</v>
      </c>
      <c r="F14" s="95">
        <v>1140</v>
      </c>
      <c r="G14" s="209"/>
      <c r="H14" s="21"/>
      <c r="I14" s="201" t="s">
        <v>16</v>
      </c>
      <c r="J14" s="202"/>
      <c r="K14" s="202"/>
      <c r="L14" s="202"/>
      <c r="M14" s="205" t="s">
        <v>348</v>
      </c>
      <c r="N14" s="206" t="s">
        <v>2267</v>
      </c>
      <c r="O14" s="202"/>
      <c r="P14" s="203"/>
      <c r="T14" s="189">
        <v>1190</v>
      </c>
      <c r="U14" s="190">
        <v>85</v>
      </c>
    </row>
    <row r="15" spans="1:21" s="18" customFormat="1" ht="69" customHeight="1">
      <c r="A15" s="57">
        <v>8</v>
      </c>
      <c r="B15" s="231">
        <v>750</v>
      </c>
      <c r="C15" s="94">
        <v>34227</v>
      </c>
      <c r="D15" s="232" t="s">
        <v>1848</v>
      </c>
      <c r="E15" s="143" t="s">
        <v>1849</v>
      </c>
      <c r="F15" s="95">
        <v>1146</v>
      </c>
      <c r="G15" s="209"/>
      <c r="H15" s="21"/>
      <c r="I15" s="35" t="s">
        <v>11</v>
      </c>
      <c r="J15" s="32" t="s">
        <v>87</v>
      </c>
      <c r="K15" s="32" t="s">
        <v>86</v>
      </c>
      <c r="L15" s="33" t="s">
        <v>12</v>
      </c>
      <c r="M15" s="34" t="s">
        <v>13</v>
      </c>
      <c r="N15" s="34" t="s">
        <v>505</v>
      </c>
      <c r="O15" s="32" t="s">
        <v>14</v>
      </c>
      <c r="P15" s="32" t="s">
        <v>27</v>
      </c>
      <c r="T15" s="189">
        <v>1192</v>
      </c>
      <c r="U15" s="190">
        <v>84</v>
      </c>
    </row>
    <row r="16" spans="1:21" s="18" customFormat="1" ht="69" customHeight="1">
      <c r="A16" s="57">
        <v>9</v>
      </c>
      <c r="B16" s="231">
        <v>703</v>
      </c>
      <c r="C16" s="94">
        <v>34453</v>
      </c>
      <c r="D16" s="232" t="s">
        <v>1794</v>
      </c>
      <c r="E16" s="143" t="s">
        <v>1795</v>
      </c>
      <c r="F16" s="95">
        <v>1148</v>
      </c>
      <c r="G16" s="209"/>
      <c r="H16" s="21"/>
      <c r="I16" s="57">
        <v>1</v>
      </c>
      <c r="J16" s="172" t="s">
        <v>156</v>
      </c>
      <c r="K16" s="209">
        <v>500</v>
      </c>
      <c r="L16" s="94">
        <v>34773</v>
      </c>
      <c r="M16" s="173" t="s">
        <v>2028</v>
      </c>
      <c r="N16" s="173" t="s">
        <v>2029</v>
      </c>
      <c r="O16" s="95">
        <v>1105</v>
      </c>
      <c r="P16" s="230">
        <v>4</v>
      </c>
      <c r="T16" s="189">
        <v>1194</v>
      </c>
      <c r="U16" s="190">
        <v>83</v>
      </c>
    </row>
    <row r="17" spans="1:21" s="18" customFormat="1" ht="69" customHeight="1">
      <c r="A17" s="57">
        <v>10</v>
      </c>
      <c r="B17" s="231">
        <v>814</v>
      </c>
      <c r="C17" s="94">
        <v>33956</v>
      </c>
      <c r="D17" s="232" t="s">
        <v>1939</v>
      </c>
      <c r="E17" s="143" t="s">
        <v>1940</v>
      </c>
      <c r="F17" s="95">
        <v>1151</v>
      </c>
      <c r="G17" s="209"/>
      <c r="H17" s="21"/>
      <c r="I17" s="57">
        <v>2</v>
      </c>
      <c r="J17" s="172" t="s">
        <v>155</v>
      </c>
      <c r="K17" s="209">
        <v>559</v>
      </c>
      <c r="L17" s="94">
        <v>33064</v>
      </c>
      <c r="M17" s="173" t="s">
        <v>1647</v>
      </c>
      <c r="N17" s="173" t="s">
        <v>1648</v>
      </c>
      <c r="O17" s="95">
        <v>1062</v>
      </c>
      <c r="P17" s="230">
        <v>2</v>
      </c>
      <c r="T17" s="189">
        <v>1196</v>
      </c>
      <c r="U17" s="190">
        <v>82</v>
      </c>
    </row>
    <row r="18" spans="1:21" s="18" customFormat="1" ht="69" customHeight="1">
      <c r="A18" s="57">
        <v>11</v>
      </c>
      <c r="B18" s="231">
        <v>598</v>
      </c>
      <c r="C18" s="94">
        <v>33721</v>
      </c>
      <c r="D18" s="232" t="s">
        <v>1309</v>
      </c>
      <c r="E18" s="143" t="s">
        <v>1677</v>
      </c>
      <c r="F18" s="95">
        <v>1621</v>
      </c>
      <c r="G18" s="209"/>
      <c r="H18" s="21"/>
      <c r="I18" s="57">
        <v>3</v>
      </c>
      <c r="J18" s="172" t="s">
        <v>153</v>
      </c>
      <c r="K18" s="209">
        <v>684</v>
      </c>
      <c r="L18" s="94">
        <v>33022</v>
      </c>
      <c r="M18" s="173" t="s">
        <v>1771</v>
      </c>
      <c r="N18" s="173" t="s">
        <v>1772</v>
      </c>
      <c r="O18" s="95">
        <v>1012</v>
      </c>
      <c r="P18" s="230">
        <v>1</v>
      </c>
      <c r="T18" s="189">
        <v>1198</v>
      </c>
      <c r="U18" s="190">
        <v>81</v>
      </c>
    </row>
    <row r="19" spans="1:21" s="18" customFormat="1" ht="69" customHeight="1">
      <c r="A19" s="57">
        <v>12</v>
      </c>
      <c r="B19" s="231">
        <v>826</v>
      </c>
      <c r="C19" s="94">
        <v>0</v>
      </c>
      <c r="D19" s="232" t="s">
        <v>1954</v>
      </c>
      <c r="E19" s="143" t="s">
        <v>1955</v>
      </c>
      <c r="F19" s="95" t="s">
        <v>2255</v>
      </c>
      <c r="G19" s="209"/>
      <c r="H19" s="21"/>
      <c r="I19" s="57">
        <v>5</v>
      </c>
      <c r="J19" s="172" t="s">
        <v>157</v>
      </c>
      <c r="K19" s="209">
        <v>872</v>
      </c>
      <c r="L19" s="94" t="s">
        <v>1997</v>
      </c>
      <c r="M19" s="173" t="s">
        <v>1998</v>
      </c>
      <c r="N19" s="173" t="s">
        <v>1999</v>
      </c>
      <c r="O19" s="95">
        <v>1078</v>
      </c>
      <c r="P19" s="230">
        <v>3</v>
      </c>
      <c r="T19" s="189">
        <v>1200</v>
      </c>
      <c r="U19" s="190">
        <v>80</v>
      </c>
    </row>
    <row r="20" spans="1:21" s="18" customFormat="1" ht="69" customHeight="1">
      <c r="A20" s="57">
        <v>13</v>
      </c>
      <c r="B20" s="231"/>
      <c r="C20" s="94"/>
      <c r="D20" s="232"/>
      <c r="E20" s="143"/>
      <c r="F20" s="95"/>
      <c r="G20" s="209"/>
      <c r="H20" s="21"/>
      <c r="I20" s="57">
        <v>5</v>
      </c>
      <c r="J20" s="172" t="s">
        <v>154</v>
      </c>
      <c r="K20" s="209">
        <v>724</v>
      </c>
      <c r="L20" s="94">
        <v>34710</v>
      </c>
      <c r="M20" s="173" t="s">
        <v>1815</v>
      </c>
      <c r="N20" s="173" t="s">
        <v>1816</v>
      </c>
      <c r="O20" s="95">
        <v>1111</v>
      </c>
      <c r="P20" s="230">
        <v>5</v>
      </c>
      <c r="T20" s="189">
        <v>1202</v>
      </c>
      <c r="U20" s="190">
        <v>79</v>
      </c>
    </row>
    <row r="21" spans="1:21" s="18" customFormat="1" ht="69" customHeight="1">
      <c r="A21" s="57">
        <v>14</v>
      </c>
      <c r="B21" s="231"/>
      <c r="C21" s="94"/>
      <c r="D21" s="232"/>
      <c r="E21" s="143"/>
      <c r="F21" s="95"/>
      <c r="G21" s="209"/>
      <c r="H21" s="21"/>
      <c r="I21" s="57">
        <v>6</v>
      </c>
      <c r="J21" s="172" t="s">
        <v>158</v>
      </c>
      <c r="K21" s="209">
        <v>598</v>
      </c>
      <c r="L21" s="94">
        <v>33721</v>
      </c>
      <c r="M21" s="173" t="s">
        <v>1309</v>
      </c>
      <c r="N21" s="173" t="s">
        <v>1677</v>
      </c>
      <c r="O21" s="95">
        <v>1621</v>
      </c>
      <c r="P21" s="230">
        <v>6</v>
      </c>
      <c r="T21" s="189">
        <v>1204</v>
      </c>
      <c r="U21" s="190">
        <v>78</v>
      </c>
    </row>
    <row r="22" spans="1:21" s="18" customFormat="1" ht="31.5" hidden="1" customHeight="1">
      <c r="A22" s="57">
        <v>15</v>
      </c>
      <c r="B22" s="231"/>
      <c r="C22" s="94"/>
      <c r="D22" s="232"/>
      <c r="E22" s="143"/>
      <c r="F22" s="95"/>
      <c r="G22" s="209"/>
      <c r="H22" s="21"/>
      <c r="I22" s="201" t="s">
        <v>17</v>
      </c>
      <c r="J22" s="202"/>
      <c r="K22" s="202"/>
      <c r="L22" s="202"/>
      <c r="M22" s="205" t="s">
        <v>348</v>
      </c>
      <c r="N22" s="206"/>
      <c r="O22" s="202"/>
      <c r="P22" s="203"/>
      <c r="T22" s="189">
        <v>1210</v>
      </c>
      <c r="U22" s="190">
        <v>75</v>
      </c>
    </row>
    <row r="23" spans="1:21" s="18" customFormat="1" ht="31.5" hidden="1" customHeight="1">
      <c r="A23" s="57">
        <v>16</v>
      </c>
      <c r="B23" s="231"/>
      <c r="C23" s="94"/>
      <c r="D23" s="232"/>
      <c r="E23" s="143"/>
      <c r="F23" s="95"/>
      <c r="G23" s="209"/>
      <c r="H23" s="21"/>
      <c r="I23" s="35" t="s">
        <v>11</v>
      </c>
      <c r="J23" s="32" t="s">
        <v>87</v>
      </c>
      <c r="K23" s="32" t="s">
        <v>86</v>
      </c>
      <c r="L23" s="33" t="s">
        <v>12</v>
      </c>
      <c r="M23" s="34" t="s">
        <v>13</v>
      </c>
      <c r="N23" s="34" t="s">
        <v>505</v>
      </c>
      <c r="O23" s="32" t="s">
        <v>14</v>
      </c>
      <c r="P23" s="32" t="s">
        <v>27</v>
      </c>
      <c r="T23" s="189">
        <v>1213</v>
      </c>
      <c r="U23" s="190">
        <v>74</v>
      </c>
    </row>
    <row r="24" spans="1:21" s="18" customFormat="1" ht="31.5" hidden="1" customHeight="1">
      <c r="A24" s="57">
        <v>17</v>
      </c>
      <c r="B24" s="231"/>
      <c r="C24" s="94"/>
      <c r="D24" s="232"/>
      <c r="E24" s="143"/>
      <c r="F24" s="95"/>
      <c r="G24" s="209"/>
      <c r="H24" s="21"/>
      <c r="I24" s="57">
        <v>1</v>
      </c>
      <c r="J24" s="172" t="s">
        <v>159</v>
      </c>
      <c r="K24" s="209"/>
      <c r="L24" s="94"/>
      <c r="M24" s="173"/>
      <c r="N24" s="173"/>
      <c r="O24" s="95"/>
      <c r="P24" s="230"/>
      <c r="T24" s="189">
        <v>1216</v>
      </c>
      <c r="U24" s="190">
        <v>73</v>
      </c>
    </row>
    <row r="25" spans="1:21" s="18" customFormat="1" ht="31.5" hidden="1" customHeight="1">
      <c r="A25" s="57">
        <v>18</v>
      </c>
      <c r="B25" s="231"/>
      <c r="C25" s="94"/>
      <c r="D25" s="232"/>
      <c r="E25" s="143"/>
      <c r="F25" s="95"/>
      <c r="G25" s="209"/>
      <c r="H25" s="21"/>
      <c r="I25" s="57">
        <v>2</v>
      </c>
      <c r="J25" s="172" t="s">
        <v>160</v>
      </c>
      <c r="K25" s="209"/>
      <c r="L25" s="94"/>
      <c r="M25" s="173"/>
      <c r="N25" s="173"/>
      <c r="O25" s="95"/>
      <c r="P25" s="230"/>
      <c r="T25" s="189">
        <v>1219</v>
      </c>
      <c r="U25" s="190">
        <v>72</v>
      </c>
    </row>
    <row r="26" spans="1:21" s="18" customFormat="1" ht="31.5" hidden="1" customHeight="1">
      <c r="A26" s="57">
        <v>19</v>
      </c>
      <c r="B26" s="231"/>
      <c r="C26" s="94"/>
      <c r="D26" s="232"/>
      <c r="E26" s="143"/>
      <c r="F26" s="95"/>
      <c r="G26" s="209"/>
      <c r="H26" s="21"/>
      <c r="I26" s="57">
        <v>3</v>
      </c>
      <c r="J26" s="172" t="s">
        <v>161</v>
      </c>
      <c r="K26" s="209"/>
      <c r="L26" s="94"/>
      <c r="M26" s="173"/>
      <c r="N26" s="173"/>
      <c r="O26" s="95"/>
      <c r="P26" s="230"/>
      <c r="T26" s="189">
        <v>1222</v>
      </c>
      <c r="U26" s="190">
        <v>71</v>
      </c>
    </row>
    <row r="27" spans="1:21" s="18" customFormat="1" ht="31.5" hidden="1" customHeight="1">
      <c r="A27" s="57">
        <v>20</v>
      </c>
      <c r="B27" s="231"/>
      <c r="C27" s="94"/>
      <c r="D27" s="232"/>
      <c r="E27" s="143"/>
      <c r="F27" s="95"/>
      <c r="G27" s="209"/>
      <c r="H27" s="21"/>
      <c r="I27" s="57">
        <v>4</v>
      </c>
      <c r="J27" s="172" t="s">
        <v>162</v>
      </c>
      <c r="K27" s="209"/>
      <c r="L27" s="94"/>
      <c r="M27" s="173"/>
      <c r="N27" s="173"/>
      <c r="O27" s="95"/>
      <c r="P27" s="230"/>
      <c r="T27" s="189">
        <v>1225</v>
      </c>
      <c r="U27" s="190">
        <v>70</v>
      </c>
    </row>
    <row r="28" spans="1:21" s="18" customFormat="1" ht="31.5" hidden="1" customHeight="1">
      <c r="A28" s="57">
        <v>21</v>
      </c>
      <c r="B28" s="231"/>
      <c r="C28" s="94"/>
      <c r="D28" s="232"/>
      <c r="E28" s="143"/>
      <c r="F28" s="95"/>
      <c r="G28" s="209"/>
      <c r="H28" s="21"/>
      <c r="I28" s="57">
        <v>5</v>
      </c>
      <c r="J28" s="172" t="s">
        <v>163</v>
      </c>
      <c r="K28" s="209"/>
      <c r="L28" s="94"/>
      <c r="M28" s="173"/>
      <c r="N28" s="173"/>
      <c r="O28" s="95"/>
      <c r="P28" s="230"/>
      <c r="T28" s="189">
        <v>1228</v>
      </c>
      <c r="U28" s="190">
        <v>69</v>
      </c>
    </row>
    <row r="29" spans="1:21" s="18" customFormat="1" ht="31.5" hidden="1" customHeight="1">
      <c r="A29" s="57">
        <v>22</v>
      </c>
      <c r="B29" s="231"/>
      <c r="C29" s="94"/>
      <c r="D29" s="232"/>
      <c r="E29" s="143"/>
      <c r="F29" s="95"/>
      <c r="G29" s="209"/>
      <c r="H29" s="21"/>
      <c r="I29" s="57">
        <v>6</v>
      </c>
      <c r="J29" s="172" t="s">
        <v>164</v>
      </c>
      <c r="K29" s="209"/>
      <c r="L29" s="94"/>
      <c r="M29" s="173"/>
      <c r="N29" s="173"/>
      <c r="O29" s="95"/>
      <c r="P29" s="230"/>
      <c r="T29" s="189">
        <v>1231</v>
      </c>
      <c r="U29" s="190">
        <v>68</v>
      </c>
    </row>
    <row r="30" spans="1:21" s="18" customFormat="1" ht="31.5" hidden="1" customHeight="1">
      <c r="A30" s="57">
        <v>23</v>
      </c>
      <c r="B30" s="231"/>
      <c r="C30" s="94"/>
      <c r="D30" s="232"/>
      <c r="E30" s="143"/>
      <c r="F30" s="95"/>
      <c r="G30" s="209"/>
      <c r="H30" s="21"/>
      <c r="I30" s="201" t="s">
        <v>512</v>
      </c>
      <c r="J30" s="202"/>
      <c r="K30" s="202"/>
      <c r="L30" s="202"/>
      <c r="M30" s="205" t="s">
        <v>348</v>
      </c>
      <c r="N30" s="206"/>
      <c r="O30" s="202"/>
      <c r="P30" s="203"/>
      <c r="T30" s="189">
        <v>1210</v>
      </c>
      <c r="U30" s="190">
        <v>75</v>
      </c>
    </row>
    <row r="31" spans="1:21" s="18" customFormat="1" ht="31.5" hidden="1" customHeight="1">
      <c r="A31" s="57">
        <v>24</v>
      </c>
      <c r="B31" s="231"/>
      <c r="C31" s="94"/>
      <c r="D31" s="232"/>
      <c r="E31" s="143"/>
      <c r="F31" s="95"/>
      <c r="G31" s="209"/>
      <c r="H31" s="21"/>
      <c r="I31" s="35" t="s">
        <v>11</v>
      </c>
      <c r="J31" s="32" t="s">
        <v>87</v>
      </c>
      <c r="K31" s="32" t="s">
        <v>86</v>
      </c>
      <c r="L31" s="33" t="s">
        <v>12</v>
      </c>
      <c r="M31" s="34" t="s">
        <v>13</v>
      </c>
      <c r="N31" s="34" t="s">
        <v>505</v>
      </c>
      <c r="O31" s="32" t="s">
        <v>14</v>
      </c>
      <c r="P31" s="32" t="s">
        <v>27</v>
      </c>
      <c r="T31" s="189">
        <v>1213</v>
      </c>
      <c r="U31" s="190">
        <v>74</v>
      </c>
    </row>
    <row r="32" spans="1:21" s="18" customFormat="1" ht="31.5" hidden="1" customHeight="1">
      <c r="A32" s="57">
        <v>25</v>
      </c>
      <c r="B32" s="231"/>
      <c r="C32" s="94"/>
      <c r="D32" s="232"/>
      <c r="E32" s="143"/>
      <c r="F32" s="95"/>
      <c r="G32" s="209"/>
      <c r="H32" s="21"/>
      <c r="I32" s="57">
        <v>1</v>
      </c>
      <c r="J32" s="172" t="s">
        <v>515</v>
      </c>
      <c r="K32" s="209"/>
      <c r="L32" s="94"/>
      <c r="M32" s="173"/>
      <c r="N32" s="173"/>
      <c r="O32" s="95"/>
      <c r="P32" s="230"/>
      <c r="T32" s="189">
        <v>1216</v>
      </c>
      <c r="U32" s="190">
        <v>73</v>
      </c>
    </row>
    <row r="33" spans="1:21" s="18" customFormat="1" ht="31.5" hidden="1" customHeight="1">
      <c r="A33" s="57">
        <v>26</v>
      </c>
      <c r="B33" s="231"/>
      <c r="C33" s="94"/>
      <c r="D33" s="232"/>
      <c r="E33" s="143"/>
      <c r="F33" s="95"/>
      <c r="G33" s="209"/>
      <c r="H33" s="21"/>
      <c r="I33" s="57">
        <v>2</v>
      </c>
      <c r="J33" s="172" t="s">
        <v>516</v>
      </c>
      <c r="K33" s="209"/>
      <c r="L33" s="94"/>
      <c r="M33" s="173"/>
      <c r="N33" s="173"/>
      <c r="O33" s="95"/>
      <c r="P33" s="230"/>
      <c r="T33" s="189">
        <v>1219</v>
      </c>
      <c r="U33" s="190">
        <v>72</v>
      </c>
    </row>
    <row r="34" spans="1:21" s="18" customFormat="1" ht="31.5" hidden="1" customHeight="1">
      <c r="A34" s="57">
        <v>27</v>
      </c>
      <c r="B34" s="231"/>
      <c r="C34" s="94"/>
      <c r="D34" s="232"/>
      <c r="E34" s="143"/>
      <c r="F34" s="95"/>
      <c r="G34" s="209"/>
      <c r="H34" s="21"/>
      <c r="I34" s="57">
        <v>3</v>
      </c>
      <c r="J34" s="172" t="s">
        <v>517</v>
      </c>
      <c r="K34" s="209"/>
      <c r="L34" s="94"/>
      <c r="M34" s="173"/>
      <c r="N34" s="173"/>
      <c r="O34" s="95"/>
      <c r="P34" s="230"/>
      <c r="T34" s="189">
        <v>1222</v>
      </c>
      <c r="U34" s="190">
        <v>71</v>
      </c>
    </row>
    <row r="35" spans="1:21" s="18" customFormat="1" ht="31.5" hidden="1" customHeight="1">
      <c r="A35" s="57">
        <v>28</v>
      </c>
      <c r="B35" s="231"/>
      <c r="C35" s="94"/>
      <c r="D35" s="232"/>
      <c r="E35" s="143"/>
      <c r="F35" s="95"/>
      <c r="G35" s="209"/>
      <c r="H35" s="21"/>
      <c r="I35" s="57">
        <v>4</v>
      </c>
      <c r="J35" s="172" t="s">
        <v>518</v>
      </c>
      <c r="K35" s="209"/>
      <c r="L35" s="94"/>
      <c r="M35" s="173"/>
      <c r="N35" s="173"/>
      <c r="O35" s="95"/>
      <c r="P35" s="230"/>
      <c r="T35" s="189">
        <v>1225</v>
      </c>
      <c r="U35" s="190">
        <v>70</v>
      </c>
    </row>
    <row r="36" spans="1:21" s="18" customFormat="1" ht="31.5" hidden="1" customHeight="1">
      <c r="A36" s="57">
        <v>29</v>
      </c>
      <c r="B36" s="231"/>
      <c r="C36" s="94"/>
      <c r="D36" s="232"/>
      <c r="E36" s="143"/>
      <c r="F36" s="95"/>
      <c r="G36" s="209"/>
      <c r="H36" s="21"/>
      <c r="I36" s="57">
        <v>5</v>
      </c>
      <c r="J36" s="172" t="s">
        <v>519</v>
      </c>
      <c r="K36" s="209"/>
      <c r="L36" s="94"/>
      <c r="M36" s="173"/>
      <c r="N36" s="173"/>
      <c r="O36" s="95"/>
      <c r="P36" s="230"/>
      <c r="T36" s="189">
        <v>1228</v>
      </c>
      <c r="U36" s="190">
        <v>69</v>
      </c>
    </row>
    <row r="37" spans="1:21" s="18" customFormat="1" ht="31.5" hidden="1" customHeight="1">
      <c r="A37" s="57">
        <v>30</v>
      </c>
      <c r="B37" s="231"/>
      <c r="C37" s="94"/>
      <c r="D37" s="232"/>
      <c r="E37" s="143"/>
      <c r="F37" s="95"/>
      <c r="G37" s="209"/>
      <c r="H37" s="21"/>
      <c r="I37" s="57">
        <v>6</v>
      </c>
      <c r="J37" s="172" t="s">
        <v>520</v>
      </c>
      <c r="K37" s="313">
        <v>544</v>
      </c>
      <c r="L37" s="314">
        <v>33168</v>
      </c>
      <c r="M37" s="315" t="s">
        <v>2055</v>
      </c>
      <c r="N37" s="315" t="s">
        <v>2054</v>
      </c>
      <c r="O37" s="95"/>
      <c r="P37" s="230"/>
      <c r="T37" s="189">
        <v>1231</v>
      </c>
      <c r="U37" s="190">
        <v>68</v>
      </c>
    </row>
    <row r="38" spans="1:21" s="18" customFormat="1" ht="31.5" hidden="1" customHeight="1">
      <c r="A38" s="57">
        <v>31</v>
      </c>
      <c r="B38" s="231"/>
      <c r="C38" s="94"/>
      <c r="D38" s="232"/>
      <c r="E38" s="143"/>
      <c r="F38" s="95"/>
      <c r="G38" s="209"/>
      <c r="H38" s="21"/>
      <c r="I38" s="201" t="s">
        <v>512</v>
      </c>
      <c r="J38" s="202"/>
      <c r="K38" s="202"/>
      <c r="L38" s="202"/>
      <c r="M38" s="205" t="s">
        <v>348</v>
      </c>
      <c r="N38" s="206"/>
      <c r="O38" s="202"/>
      <c r="P38" s="203"/>
      <c r="T38" s="189">
        <v>1210</v>
      </c>
      <c r="U38" s="190">
        <v>75</v>
      </c>
    </row>
    <row r="39" spans="1:21" s="18" customFormat="1" ht="31.5" hidden="1" customHeight="1">
      <c r="A39" s="57">
        <v>32</v>
      </c>
      <c r="B39" s="231"/>
      <c r="C39" s="94"/>
      <c r="D39" s="232"/>
      <c r="E39" s="143"/>
      <c r="F39" s="95"/>
      <c r="G39" s="209"/>
      <c r="H39" s="21"/>
      <c r="I39" s="35" t="s">
        <v>11</v>
      </c>
      <c r="J39" s="32" t="s">
        <v>87</v>
      </c>
      <c r="K39" s="32" t="s">
        <v>86</v>
      </c>
      <c r="L39" s="33" t="s">
        <v>12</v>
      </c>
      <c r="M39" s="34" t="s">
        <v>13</v>
      </c>
      <c r="N39" s="34" t="s">
        <v>505</v>
      </c>
      <c r="O39" s="32" t="s">
        <v>14</v>
      </c>
      <c r="P39" s="32" t="s">
        <v>27</v>
      </c>
      <c r="T39" s="189">
        <v>1213</v>
      </c>
      <c r="U39" s="190">
        <v>74</v>
      </c>
    </row>
    <row r="40" spans="1:21" s="18" customFormat="1" ht="31.5" hidden="1" customHeight="1">
      <c r="A40" s="57">
        <v>33</v>
      </c>
      <c r="B40" s="231"/>
      <c r="C40" s="94"/>
      <c r="D40" s="232"/>
      <c r="E40" s="143"/>
      <c r="F40" s="95"/>
      <c r="G40" s="209"/>
      <c r="H40" s="21"/>
      <c r="I40" s="57">
        <v>1</v>
      </c>
      <c r="J40" s="172" t="s">
        <v>515</v>
      </c>
      <c r="K40" s="209"/>
      <c r="L40" s="94"/>
      <c r="M40" s="173"/>
      <c r="N40" s="173"/>
      <c r="O40" s="95"/>
      <c r="P40" s="230"/>
      <c r="T40" s="189">
        <v>1216</v>
      </c>
      <c r="U40" s="190">
        <v>73</v>
      </c>
    </row>
    <row r="41" spans="1:21" s="18" customFormat="1" ht="31.5" hidden="1" customHeight="1">
      <c r="A41" s="57">
        <v>34</v>
      </c>
      <c r="B41" s="231"/>
      <c r="C41" s="94"/>
      <c r="D41" s="232"/>
      <c r="E41" s="143"/>
      <c r="F41" s="95"/>
      <c r="G41" s="209"/>
      <c r="H41" s="21"/>
      <c r="I41" s="57">
        <v>2</v>
      </c>
      <c r="J41" s="172" t="s">
        <v>516</v>
      </c>
      <c r="K41" s="209"/>
      <c r="L41" s="94"/>
      <c r="M41" s="173"/>
      <c r="N41" s="173"/>
      <c r="O41" s="95"/>
      <c r="P41" s="230"/>
      <c r="T41" s="189">
        <v>1219</v>
      </c>
      <c r="U41" s="190">
        <v>72</v>
      </c>
    </row>
    <row r="42" spans="1:21" s="18" customFormat="1" ht="31.5" hidden="1" customHeight="1">
      <c r="A42" s="57">
        <v>35</v>
      </c>
      <c r="B42" s="231"/>
      <c r="C42" s="94"/>
      <c r="D42" s="232"/>
      <c r="E42" s="143"/>
      <c r="F42" s="95"/>
      <c r="G42" s="209"/>
      <c r="H42" s="21"/>
      <c r="I42" s="57">
        <v>3</v>
      </c>
      <c r="J42" s="172" t="s">
        <v>517</v>
      </c>
      <c r="K42" s="209"/>
      <c r="L42" s="94"/>
      <c r="M42" s="173"/>
      <c r="N42" s="173"/>
      <c r="O42" s="95"/>
      <c r="P42" s="230"/>
      <c r="T42" s="189">
        <v>1222</v>
      </c>
      <c r="U42" s="190">
        <v>71</v>
      </c>
    </row>
    <row r="43" spans="1:21" s="18" customFormat="1" ht="31.5" hidden="1" customHeight="1">
      <c r="A43" s="57">
        <v>36</v>
      </c>
      <c r="B43" s="231"/>
      <c r="C43" s="94"/>
      <c r="D43" s="232"/>
      <c r="E43" s="143"/>
      <c r="F43" s="95"/>
      <c r="G43" s="209"/>
      <c r="H43" s="21"/>
      <c r="I43" s="57">
        <v>4</v>
      </c>
      <c r="J43" s="172" t="s">
        <v>518</v>
      </c>
      <c r="K43" s="209"/>
      <c r="L43" s="94"/>
      <c r="M43" s="173"/>
      <c r="N43" s="173"/>
      <c r="O43" s="95"/>
      <c r="P43" s="230"/>
      <c r="T43" s="189">
        <v>1225</v>
      </c>
      <c r="U43" s="190">
        <v>70</v>
      </c>
    </row>
    <row r="44" spans="1:21" s="18" customFormat="1" ht="31.5" hidden="1" customHeight="1">
      <c r="A44" s="57">
        <v>37</v>
      </c>
      <c r="B44" s="231"/>
      <c r="C44" s="94"/>
      <c r="D44" s="232"/>
      <c r="E44" s="143"/>
      <c r="F44" s="95"/>
      <c r="G44" s="209"/>
      <c r="H44" s="21"/>
      <c r="I44" s="57">
        <v>5</v>
      </c>
      <c r="J44" s="172" t="s">
        <v>519</v>
      </c>
      <c r="K44" s="209"/>
      <c r="L44" s="94"/>
      <c r="M44" s="173"/>
      <c r="N44" s="173"/>
      <c r="O44" s="95"/>
      <c r="P44" s="230"/>
      <c r="T44" s="189">
        <v>1228</v>
      </c>
      <c r="U44" s="190">
        <v>69</v>
      </c>
    </row>
    <row r="45" spans="1:21" s="18" customFormat="1" ht="31.5" hidden="1" customHeight="1">
      <c r="A45" s="57">
        <v>38</v>
      </c>
      <c r="B45" s="231"/>
      <c r="C45" s="94"/>
      <c r="D45" s="232"/>
      <c r="E45" s="143"/>
      <c r="F45" s="95"/>
      <c r="G45" s="209"/>
      <c r="H45" s="21"/>
      <c r="I45" s="57">
        <v>6</v>
      </c>
      <c r="J45" s="172" t="s">
        <v>520</v>
      </c>
      <c r="K45" s="313">
        <v>544</v>
      </c>
      <c r="L45" s="314">
        <v>33168</v>
      </c>
      <c r="M45" s="315" t="s">
        <v>2055</v>
      </c>
      <c r="N45" s="315" t="s">
        <v>2054</v>
      </c>
      <c r="O45" s="95"/>
      <c r="P45" s="230"/>
      <c r="T45" s="189">
        <v>1231</v>
      </c>
      <c r="U45" s="190">
        <v>68</v>
      </c>
    </row>
    <row r="46" spans="1:21" s="18" customFormat="1" ht="31.5" hidden="1" customHeight="1">
      <c r="A46" s="57">
        <v>39</v>
      </c>
      <c r="B46" s="231"/>
      <c r="C46" s="94"/>
      <c r="D46" s="232"/>
      <c r="E46" s="143"/>
      <c r="F46" s="95"/>
      <c r="G46" s="209"/>
      <c r="H46" s="21"/>
      <c r="I46" s="201" t="s">
        <v>512</v>
      </c>
      <c r="J46" s="202"/>
      <c r="K46" s="202"/>
      <c r="L46" s="202"/>
      <c r="M46" s="205" t="s">
        <v>348</v>
      </c>
      <c r="N46" s="206"/>
      <c r="O46" s="202"/>
      <c r="P46" s="203"/>
      <c r="T46" s="189">
        <v>1210</v>
      </c>
      <c r="U46" s="190">
        <v>75</v>
      </c>
    </row>
    <row r="47" spans="1:21" s="18" customFormat="1" ht="31.5" hidden="1" customHeight="1">
      <c r="A47" s="57">
        <v>40</v>
      </c>
      <c r="B47" s="231"/>
      <c r="C47" s="94"/>
      <c r="D47" s="232"/>
      <c r="E47" s="143"/>
      <c r="F47" s="95"/>
      <c r="G47" s="209"/>
      <c r="H47" s="21"/>
      <c r="I47" s="35" t="s">
        <v>11</v>
      </c>
      <c r="J47" s="32" t="s">
        <v>87</v>
      </c>
      <c r="K47" s="32" t="s">
        <v>86</v>
      </c>
      <c r="L47" s="33" t="s">
        <v>12</v>
      </c>
      <c r="M47" s="34" t="s">
        <v>13</v>
      </c>
      <c r="N47" s="34" t="s">
        <v>505</v>
      </c>
      <c r="O47" s="32" t="s">
        <v>14</v>
      </c>
      <c r="P47" s="32" t="s">
        <v>27</v>
      </c>
      <c r="T47" s="189">
        <v>1213</v>
      </c>
      <c r="U47" s="190">
        <v>74</v>
      </c>
    </row>
    <row r="48" spans="1:21" s="18" customFormat="1" ht="31.5" hidden="1" customHeight="1">
      <c r="A48" s="57">
        <v>41</v>
      </c>
      <c r="B48" s="231"/>
      <c r="C48" s="94"/>
      <c r="D48" s="232"/>
      <c r="E48" s="143"/>
      <c r="F48" s="95"/>
      <c r="G48" s="209"/>
      <c r="H48" s="21"/>
      <c r="I48" s="57">
        <v>1</v>
      </c>
      <c r="J48" s="172" t="s">
        <v>515</v>
      </c>
      <c r="K48" s="209"/>
      <c r="L48" s="94"/>
      <c r="M48" s="173"/>
      <c r="N48" s="173"/>
      <c r="O48" s="95"/>
      <c r="P48" s="230"/>
      <c r="T48" s="189">
        <v>1216</v>
      </c>
      <c r="U48" s="190">
        <v>73</v>
      </c>
    </row>
    <row r="49" spans="1:21" s="18" customFormat="1" ht="31.5" hidden="1" customHeight="1">
      <c r="A49" s="57">
        <v>42</v>
      </c>
      <c r="B49" s="231"/>
      <c r="C49" s="94"/>
      <c r="D49" s="232"/>
      <c r="E49" s="143"/>
      <c r="F49" s="95"/>
      <c r="G49" s="209"/>
      <c r="H49" s="21"/>
      <c r="I49" s="57">
        <v>2</v>
      </c>
      <c r="J49" s="172" t="s">
        <v>516</v>
      </c>
      <c r="K49" s="209"/>
      <c r="L49" s="94"/>
      <c r="M49" s="173"/>
      <c r="N49" s="173"/>
      <c r="O49" s="95"/>
      <c r="P49" s="230"/>
      <c r="T49" s="189">
        <v>1219</v>
      </c>
      <c r="U49" s="190">
        <v>72</v>
      </c>
    </row>
    <row r="50" spans="1:21" s="18" customFormat="1" ht="31.5" hidden="1" customHeight="1">
      <c r="A50" s="57">
        <v>43</v>
      </c>
      <c r="B50" s="231"/>
      <c r="C50" s="94"/>
      <c r="D50" s="232"/>
      <c r="E50" s="143"/>
      <c r="F50" s="95"/>
      <c r="G50" s="209"/>
      <c r="H50" s="21"/>
      <c r="I50" s="57">
        <v>3</v>
      </c>
      <c r="J50" s="172" t="s">
        <v>517</v>
      </c>
      <c r="K50" s="209"/>
      <c r="L50" s="94"/>
      <c r="M50" s="173"/>
      <c r="N50" s="173"/>
      <c r="O50" s="95"/>
      <c r="P50" s="230"/>
      <c r="T50" s="189">
        <v>1222</v>
      </c>
      <c r="U50" s="190">
        <v>71</v>
      </c>
    </row>
    <row r="51" spans="1:21" s="18" customFormat="1" ht="31.5" hidden="1" customHeight="1">
      <c r="A51" s="57">
        <v>44</v>
      </c>
      <c r="B51" s="231"/>
      <c r="C51" s="94"/>
      <c r="D51" s="232"/>
      <c r="E51" s="143"/>
      <c r="F51" s="95"/>
      <c r="G51" s="209"/>
      <c r="H51" s="21"/>
      <c r="I51" s="57">
        <v>4</v>
      </c>
      <c r="J51" s="172" t="s">
        <v>518</v>
      </c>
      <c r="K51" s="209"/>
      <c r="L51" s="94"/>
      <c r="M51" s="173"/>
      <c r="N51" s="173"/>
      <c r="O51" s="95"/>
      <c r="P51" s="230"/>
      <c r="T51" s="189">
        <v>1225</v>
      </c>
      <c r="U51" s="190">
        <v>70</v>
      </c>
    </row>
    <row r="52" spans="1:21" s="18" customFormat="1" ht="31.5" hidden="1" customHeight="1">
      <c r="A52" s="57">
        <v>45</v>
      </c>
      <c r="B52" s="231"/>
      <c r="C52" s="94"/>
      <c r="D52" s="232"/>
      <c r="E52" s="143"/>
      <c r="F52" s="95"/>
      <c r="G52" s="209"/>
      <c r="H52" s="21"/>
      <c r="I52" s="57">
        <v>5</v>
      </c>
      <c r="J52" s="172" t="s">
        <v>519</v>
      </c>
      <c r="K52" s="209"/>
      <c r="L52" s="94"/>
      <c r="M52" s="173"/>
      <c r="N52" s="173"/>
      <c r="O52" s="95"/>
      <c r="P52" s="230"/>
      <c r="T52" s="189">
        <v>1228</v>
      </c>
      <c r="U52" s="190">
        <v>69</v>
      </c>
    </row>
    <row r="53" spans="1:21" s="18" customFormat="1" ht="31.5" hidden="1" customHeight="1">
      <c r="A53" s="57">
        <v>46</v>
      </c>
      <c r="B53" s="231"/>
      <c r="C53" s="94"/>
      <c r="D53" s="232"/>
      <c r="E53" s="143"/>
      <c r="F53" s="95"/>
      <c r="G53" s="209"/>
      <c r="H53" s="21"/>
      <c r="I53" s="57">
        <v>6</v>
      </c>
      <c r="J53" s="172" t="s">
        <v>520</v>
      </c>
      <c r="K53" s="313">
        <v>544</v>
      </c>
      <c r="L53" s="314">
        <v>33168</v>
      </c>
      <c r="M53" s="315" t="s">
        <v>2055</v>
      </c>
      <c r="N53" s="315" t="s">
        <v>2054</v>
      </c>
      <c r="O53" s="95"/>
      <c r="P53" s="230"/>
      <c r="T53" s="189">
        <v>1231</v>
      </c>
      <c r="U53" s="190">
        <v>68</v>
      </c>
    </row>
    <row r="54" spans="1:21" s="18" customFormat="1" ht="36.75" customHeight="1">
      <c r="A54" s="604" t="s">
        <v>2256</v>
      </c>
      <c r="B54" s="604"/>
      <c r="C54" s="604"/>
      <c r="D54" s="604"/>
      <c r="E54" s="604"/>
      <c r="F54" s="604"/>
      <c r="G54" s="604"/>
      <c r="H54" s="604"/>
      <c r="I54" s="604"/>
      <c r="J54" s="604"/>
      <c r="K54" s="604"/>
      <c r="L54" s="604"/>
      <c r="M54" s="604"/>
      <c r="N54" s="604"/>
      <c r="O54" s="604"/>
      <c r="P54" s="604"/>
      <c r="T54" s="189"/>
      <c r="U54" s="190"/>
    </row>
    <row r="55" spans="1:21" ht="14.25" customHeight="1">
      <c r="A55" s="25" t="s">
        <v>18</v>
      </c>
      <c r="B55" s="25"/>
      <c r="C55" s="25"/>
      <c r="D55" s="42"/>
      <c r="E55" s="36" t="s">
        <v>0</v>
      </c>
      <c r="F55" s="31" t="s">
        <v>1</v>
      </c>
      <c r="G55" s="22"/>
      <c r="H55" s="26" t="s">
        <v>2</v>
      </c>
      <c r="I55" s="26"/>
      <c r="J55" s="26"/>
      <c r="K55" s="26"/>
      <c r="M55" s="38" t="s">
        <v>3</v>
      </c>
      <c r="N55" s="39" t="s">
        <v>3</v>
      </c>
      <c r="O55" s="22" t="s">
        <v>3</v>
      </c>
      <c r="P55" s="25"/>
      <c r="Q55" s="27"/>
      <c r="T55" s="189">
        <v>1280</v>
      </c>
      <c r="U55" s="190">
        <v>54</v>
      </c>
    </row>
    <row r="56" spans="1:21" ht="25.5">
      <c r="E56" s="37" t="s">
        <v>1962</v>
      </c>
      <c r="T56" s="189">
        <v>1300</v>
      </c>
      <c r="U56" s="190">
        <v>50</v>
      </c>
    </row>
    <row r="57" spans="1:21" ht="25.5">
      <c r="E57" s="37" t="s">
        <v>1769</v>
      </c>
      <c r="T57" s="189">
        <v>1305</v>
      </c>
      <c r="U57" s="190">
        <v>49</v>
      </c>
    </row>
    <row r="58" spans="1:21" ht="25.5">
      <c r="E58" s="37" t="s">
        <v>1691</v>
      </c>
      <c r="T58" s="189">
        <v>1310</v>
      </c>
      <c r="U58" s="190">
        <v>48</v>
      </c>
    </row>
    <row r="59" spans="1:21" ht="25.5">
      <c r="E59" s="37" t="s">
        <v>1648</v>
      </c>
      <c r="T59" s="189">
        <v>1315</v>
      </c>
      <c r="U59" s="190">
        <v>47</v>
      </c>
    </row>
    <row r="60" spans="1:21" ht="25.5">
      <c r="E60" s="37" t="s">
        <v>1816</v>
      </c>
      <c r="T60" s="189">
        <v>1320</v>
      </c>
      <c r="U60" s="190">
        <v>46</v>
      </c>
    </row>
    <row r="61" spans="1:21">
      <c r="E61" s="37" t="s">
        <v>1795</v>
      </c>
      <c r="T61" s="189">
        <v>1325</v>
      </c>
      <c r="U61" s="190">
        <v>45</v>
      </c>
    </row>
    <row r="62" spans="1:21" ht="25.5">
      <c r="E62" s="37" t="s">
        <v>1874</v>
      </c>
      <c r="T62" s="189">
        <v>1330</v>
      </c>
      <c r="U62" s="190">
        <v>44</v>
      </c>
    </row>
    <row r="63" spans="1:21" ht="25.5">
      <c r="E63" s="37" t="s">
        <v>1719</v>
      </c>
      <c r="T63" s="189">
        <v>1335</v>
      </c>
      <c r="U63" s="190">
        <v>43</v>
      </c>
    </row>
    <row r="64" spans="1:21" ht="25.5">
      <c r="E64" s="37" t="s">
        <v>1665</v>
      </c>
      <c r="T64" s="189">
        <v>1340</v>
      </c>
      <c r="U64" s="190">
        <v>42</v>
      </c>
    </row>
    <row r="65" spans="5:21" ht="25.5">
      <c r="E65" s="37" t="s">
        <v>1973</v>
      </c>
      <c r="T65" s="189">
        <v>1345</v>
      </c>
      <c r="U65" s="190">
        <v>41</v>
      </c>
    </row>
    <row r="66" spans="5:21" ht="25.5">
      <c r="E66" s="37" t="s">
        <v>1756</v>
      </c>
      <c r="T66" s="189">
        <v>1350</v>
      </c>
      <c r="U66" s="190">
        <v>40</v>
      </c>
    </row>
    <row r="67" spans="5:21">
      <c r="E67" s="37" t="s">
        <v>1700</v>
      </c>
      <c r="T67" s="189">
        <v>1355</v>
      </c>
      <c r="U67" s="190">
        <v>39</v>
      </c>
    </row>
    <row r="68" spans="5:21" ht="25.5">
      <c r="E68" s="37" t="s">
        <v>1660</v>
      </c>
      <c r="T68" s="189">
        <v>1365</v>
      </c>
      <c r="U68" s="190">
        <v>38</v>
      </c>
    </row>
    <row r="69" spans="5:21" ht="25.5">
      <c r="E69" s="37" t="s">
        <v>1806</v>
      </c>
      <c r="T69" s="189">
        <v>1375</v>
      </c>
      <c r="U69" s="190">
        <v>37</v>
      </c>
    </row>
    <row r="70" spans="5:21" ht="25.5">
      <c r="E70" s="37" t="s">
        <v>2054</v>
      </c>
      <c r="T70" s="189">
        <v>1385</v>
      </c>
      <c r="U70" s="190">
        <v>36</v>
      </c>
    </row>
    <row r="71" spans="5:21">
      <c r="E71" s="37" t="s">
        <v>1870</v>
      </c>
      <c r="T71" s="189">
        <v>1395</v>
      </c>
      <c r="U71" s="190">
        <v>35</v>
      </c>
    </row>
    <row r="72" spans="5:21" ht="25.5">
      <c r="E72" s="37" t="s">
        <v>1675</v>
      </c>
      <c r="T72" s="189">
        <v>1405</v>
      </c>
      <c r="U72" s="190">
        <v>34</v>
      </c>
    </row>
    <row r="73" spans="5:21" ht="25.5">
      <c r="E73" s="37" t="s">
        <v>1832</v>
      </c>
      <c r="T73" s="189">
        <v>1415</v>
      </c>
      <c r="U73" s="190">
        <v>33</v>
      </c>
    </row>
    <row r="74" spans="5:21" ht="25.5">
      <c r="E74" s="37" t="s">
        <v>2062</v>
      </c>
      <c r="T74" s="189">
        <v>1425</v>
      </c>
      <c r="U74" s="190">
        <v>32</v>
      </c>
    </row>
    <row r="75" spans="5:21" ht="25.5">
      <c r="E75" s="37" t="s">
        <v>1999</v>
      </c>
      <c r="T75" s="189">
        <v>1435</v>
      </c>
      <c r="U75" s="190">
        <v>31</v>
      </c>
    </row>
    <row r="76" spans="5:21" ht="25.5">
      <c r="E76" s="37" t="s">
        <v>2064</v>
      </c>
      <c r="T76" s="189">
        <v>1445</v>
      </c>
      <c r="U76" s="190">
        <v>30</v>
      </c>
    </row>
    <row r="77" spans="5:21" ht="25.5">
      <c r="E77" s="37" t="s">
        <v>2026</v>
      </c>
      <c r="T77" s="189">
        <v>1455</v>
      </c>
      <c r="U77" s="190">
        <v>29</v>
      </c>
    </row>
    <row r="78" spans="5:21" ht="25.5">
      <c r="E78" s="37" t="s">
        <v>1986</v>
      </c>
      <c r="T78" s="189">
        <v>1465</v>
      </c>
      <c r="U78" s="190">
        <v>28</v>
      </c>
    </row>
    <row r="79" spans="5:21" ht="25.5">
      <c r="E79" s="37" t="s">
        <v>1918</v>
      </c>
      <c r="T79" s="189">
        <v>1475</v>
      </c>
      <c r="U79" s="190">
        <v>27</v>
      </c>
    </row>
    <row r="80" spans="5:21" ht="25.5">
      <c r="E80" s="37" t="s">
        <v>1849</v>
      </c>
      <c r="T80" s="189">
        <v>1485</v>
      </c>
      <c r="U80" s="190">
        <v>26</v>
      </c>
    </row>
    <row r="81" spans="5:21" ht="25.5">
      <c r="E81" s="37" t="s">
        <v>1940</v>
      </c>
      <c r="T81" s="189">
        <v>1495</v>
      </c>
      <c r="U81" s="190">
        <v>25</v>
      </c>
    </row>
    <row r="82" spans="5:21" ht="25.5">
      <c r="E82" s="37" t="s">
        <v>2029</v>
      </c>
      <c r="T82" s="189">
        <v>1505</v>
      </c>
      <c r="U82" s="190">
        <v>24</v>
      </c>
    </row>
    <row r="83" spans="5:21" ht="25.5">
      <c r="E83" s="37" t="s">
        <v>1846</v>
      </c>
      <c r="T83" s="189">
        <v>1515</v>
      </c>
      <c r="U83" s="190">
        <v>23</v>
      </c>
    </row>
    <row r="84" spans="5:21">
      <c r="E84" s="37" t="s">
        <v>1858</v>
      </c>
      <c r="T84" s="189">
        <v>1525</v>
      </c>
      <c r="U84" s="190">
        <v>22</v>
      </c>
    </row>
    <row r="85" spans="5:21">
      <c r="E85" s="37" t="s">
        <v>1709</v>
      </c>
      <c r="T85" s="189">
        <v>1535</v>
      </c>
      <c r="U85" s="190">
        <v>21</v>
      </c>
    </row>
    <row r="86" spans="5:21" ht="25.5">
      <c r="E86" s="37" t="s">
        <v>1784</v>
      </c>
      <c r="T86" s="189">
        <v>1545</v>
      </c>
      <c r="U86" s="190">
        <v>20</v>
      </c>
    </row>
    <row r="87" spans="5:21" ht="25.5">
      <c r="E87" s="37" t="s">
        <v>1732</v>
      </c>
      <c r="T87" s="189">
        <v>1555</v>
      </c>
      <c r="U87" s="190">
        <v>19</v>
      </c>
    </row>
    <row r="88" spans="5:21" ht="25.5">
      <c r="E88" s="37" t="s">
        <v>1677</v>
      </c>
      <c r="T88" s="189">
        <v>1565</v>
      </c>
      <c r="U88" s="190">
        <v>18</v>
      </c>
    </row>
    <row r="89" spans="5:21">
      <c r="E89" s="37" t="s">
        <v>1955</v>
      </c>
      <c r="T89" s="189">
        <v>1575</v>
      </c>
      <c r="U89" s="190">
        <v>17</v>
      </c>
    </row>
    <row r="90" spans="5:21" ht="25.5">
      <c r="E90" s="37" t="s">
        <v>1772</v>
      </c>
      <c r="T90" s="189">
        <v>1585</v>
      </c>
      <c r="U90" s="190">
        <v>16</v>
      </c>
    </row>
    <row r="91" spans="5:21" ht="25.5">
      <c r="E91" s="37" t="s">
        <v>2070</v>
      </c>
      <c r="T91" s="189">
        <v>1595</v>
      </c>
      <c r="U91" s="190">
        <v>15</v>
      </c>
    </row>
    <row r="92" spans="5:21" ht="25.5">
      <c r="E92" s="37" t="s">
        <v>1903</v>
      </c>
      <c r="T92" s="189">
        <v>1605</v>
      </c>
      <c r="U92" s="190">
        <v>14</v>
      </c>
    </row>
    <row r="93" spans="5:21" ht="25.5">
      <c r="E93" s="37" t="s">
        <v>2040</v>
      </c>
      <c r="T93" s="189">
        <v>1615</v>
      </c>
      <c r="U93" s="190">
        <v>13</v>
      </c>
    </row>
    <row r="94" spans="5:21">
      <c r="E94" s="37" t="s">
        <v>1744</v>
      </c>
      <c r="T94" s="189">
        <v>1625</v>
      </c>
      <c r="U94" s="190">
        <v>12</v>
      </c>
    </row>
    <row r="95" spans="5:21" ht="25.5">
      <c r="E95" s="37" t="s">
        <v>2073</v>
      </c>
      <c r="T95" s="189">
        <v>1645</v>
      </c>
      <c r="U95" s="190">
        <v>11</v>
      </c>
    </row>
    <row r="96" spans="5:21" ht="25.5">
      <c r="E96" s="37" t="s">
        <v>1828</v>
      </c>
      <c r="T96" s="189">
        <v>1665</v>
      </c>
      <c r="U96" s="190">
        <v>10</v>
      </c>
    </row>
    <row r="97" spans="5:21" ht="25.5">
      <c r="E97" s="37" t="s">
        <v>1942</v>
      </c>
      <c r="T97" s="189">
        <v>1685</v>
      </c>
      <c r="U97" s="190">
        <v>9</v>
      </c>
    </row>
    <row r="98" spans="5:21" ht="25.5">
      <c r="E98" s="37" t="s">
        <v>1887</v>
      </c>
      <c r="T98" s="189">
        <v>1705</v>
      </c>
      <c r="U98" s="190">
        <v>8</v>
      </c>
    </row>
    <row r="99" spans="5:21">
      <c r="E99" s="37" t="s">
        <v>2066</v>
      </c>
      <c r="T99" s="189">
        <v>1725</v>
      </c>
      <c r="U99" s="190">
        <v>7</v>
      </c>
    </row>
    <row r="100" spans="5:21" ht="25.5">
      <c r="E100" s="37" t="s">
        <v>1948</v>
      </c>
      <c r="T100" s="189">
        <v>1745</v>
      </c>
      <c r="U100" s="190">
        <v>6</v>
      </c>
    </row>
    <row r="101" spans="5:21">
      <c r="T101" s="189">
        <v>1765</v>
      </c>
      <c r="U101" s="190">
        <v>5</v>
      </c>
    </row>
    <row r="102" spans="5:21">
      <c r="T102" s="189">
        <v>1785</v>
      </c>
      <c r="U102" s="190">
        <v>4</v>
      </c>
    </row>
    <row r="103" spans="5:21">
      <c r="T103" s="189">
        <v>1805</v>
      </c>
      <c r="U103" s="190">
        <v>3</v>
      </c>
    </row>
    <row r="104" spans="5:21">
      <c r="T104" s="189">
        <v>1825</v>
      </c>
      <c r="U104" s="190">
        <v>2</v>
      </c>
    </row>
    <row r="105" spans="5:21">
      <c r="T105" s="189">
        <v>1845</v>
      </c>
      <c r="U105" s="190">
        <v>1</v>
      </c>
    </row>
  </sheetData>
  <mergeCells count="19">
    <mergeCell ref="F6:F7"/>
    <mergeCell ref="A1:P1"/>
    <mergeCell ref="A2:P2"/>
    <mergeCell ref="A3:C3"/>
    <mergeCell ref="D3:E3"/>
    <mergeCell ref="F3:G3"/>
    <mergeCell ref="H3:L3"/>
    <mergeCell ref="N3:P3"/>
    <mergeCell ref="G6:G7"/>
    <mergeCell ref="A54:P54"/>
    <mergeCell ref="A4:C4"/>
    <mergeCell ref="D4:E4"/>
    <mergeCell ref="N4:P4"/>
    <mergeCell ref="N5:P5"/>
    <mergeCell ref="A6:A7"/>
    <mergeCell ref="B6:B7"/>
    <mergeCell ref="C6:C7"/>
    <mergeCell ref="D6:D7"/>
    <mergeCell ref="E6:E7"/>
  </mergeCells>
  <conditionalFormatting sqref="F8:F53">
    <cfRule type="cellIs" dxfId="93" priority="1" stopIfTrue="1" operator="lessThan">
      <formula>1041</formula>
    </cfRule>
    <cfRule type="cellIs" dxfId="92" priority="2" stopIfTrue="1" operator="lessThan">
      <formula>1040</formula>
    </cfRule>
  </conditionalFormatting>
  <printOptions horizontalCentered="1" verticalCentered="1"/>
  <pageMargins left="0.27559055118110237" right="0.19685039370078741" top="0.51181102362204722" bottom="0.35433070866141736" header="0.39370078740157483" footer="0.27559055118110237"/>
  <pageSetup paperSize="9" scale="55" orientation="portrait" r:id="rId1"/>
  <headerFooter alignWithMargins="0"/>
  <drawing r:id="rId2"/>
</worksheet>
</file>

<file path=xl/worksheets/sheet9.xml><?xml version="1.0" encoding="utf-8"?>
<worksheet xmlns="http://schemas.openxmlformats.org/spreadsheetml/2006/main" xmlns:r="http://schemas.openxmlformats.org/officeDocument/2006/relationships">
  <sheetPr>
    <tabColor rgb="FFFF0000"/>
  </sheetPr>
  <dimension ref="A1:U105"/>
  <sheetViews>
    <sheetView view="pageBreakPreview" zoomScale="80" zoomScaleNormal="100" zoomScaleSheetLayoutView="80" workbookViewId="0">
      <selection activeCell="U16" sqref="U16"/>
    </sheetView>
  </sheetViews>
  <sheetFormatPr defaultRowHeight="12.75"/>
  <cols>
    <col min="1" max="1" width="4.85546875" style="22" customWidth="1"/>
    <col min="2" max="2" width="7.7109375" style="22" bestFit="1" customWidth="1"/>
    <col min="3" max="3" width="14.42578125" style="20" customWidth="1"/>
    <col min="4" max="4" width="20.85546875" style="37" customWidth="1"/>
    <col min="5" max="5" width="26.5703125" style="37" customWidth="1"/>
    <col min="6" max="6" width="9.28515625" style="20" customWidth="1"/>
    <col min="7" max="7" width="7.5703125" style="329" customWidth="1"/>
    <col min="8" max="8" width="3" style="20" customWidth="1"/>
    <col min="9" max="9" width="4.42578125" style="22" customWidth="1"/>
    <col min="10" max="10" width="14.28515625" style="22" hidden="1" customWidth="1"/>
    <col min="11" max="11" width="6.5703125" style="22" customWidth="1"/>
    <col min="12" max="12" width="12.7109375" style="24" customWidth="1"/>
    <col min="13" max="13" width="14.7109375" style="40" bestFit="1" customWidth="1"/>
    <col min="14" max="14" width="26.85546875" style="40" customWidth="1"/>
    <col min="15" max="15" width="9.5703125" style="20" customWidth="1"/>
    <col min="16" max="16" width="7.7109375" style="20" customWidth="1"/>
    <col min="17" max="17" width="5.7109375" style="20" customWidth="1"/>
    <col min="18" max="19" width="9.140625" style="20"/>
    <col min="20" max="20" width="9.140625" style="189" hidden="1" customWidth="1"/>
    <col min="21" max="21" width="9.140625" style="190" hidden="1" customWidth="1"/>
    <col min="22" max="16384" width="9.140625" style="20"/>
  </cols>
  <sheetData>
    <row r="1" spans="1:21" s="10" customFormat="1" ht="53.25" customHeight="1">
      <c r="A1" s="587" t="s">
        <v>510</v>
      </c>
      <c r="B1" s="587"/>
      <c r="C1" s="587"/>
      <c r="D1" s="587"/>
      <c r="E1" s="587"/>
      <c r="F1" s="587"/>
      <c r="G1" s="587"/>
      <c r="H1" s="587"/>
      <c r="I1" s="587"/>
      <c r="J1" s="587"/>
      <c r="K1" s="587"/>
      <c r="L1" s="587"/>
      <c r="M1" s="587"/>
      <c r="N1" s="587"/>
      <c r="O1" s="587"/>
      <c r="P1" s="587"/>
      <c r="T1" s="188">
        <v>1160</v>
      </c>
      <c r="U1" s="187">
        <v>100</v>
      </c>
    </row>
    <row r="2" spans="1:21" s="10" customFormat="1" ht="24.75" customHeight="1">
      <c r="A2" s="588" t="s">
        <v>506</v>
      </c>
      <c r="B2" s="588"/>
      <c r="C2" s="588"/>
      <c r="D2" s="588"/>
      <c r="E2" s="588"/>
      <c r="F2" s="588"/>
      <c r="G2" s="588"/>
      <c r="H2" s="588"/>
      <c r="I2" s="588"/>
      <c r="J2" s="588"/>
      <c r="K2" s="588"/>
      <c r="L2" s="588"/>
      <c r="M2" s="588"/>
      <c r="N2" s="588"/>
      <c r="O2" s="588"/>
      <c r="P2" s="588"/>
      <c r="T2" s="188">
        <v>1162</v>
      </c>
      <c r="U2" s="187">
        <v>99</v>
      </c>
    </row>
    <row r="3" spans="1:21" s="11" customFormat="1" ht="21.75" customHeight="1">
      <c r="A3" s="589" t="s">
        <v>100</v>
      </c>
      <c r="B3" s="589"/>
      <c r="C3" s="589"/>
      <c r="D3" s="590" t="s">
        <v>2183</v>
      </c>
      <c r="E3" s="590"/>
      <c r="F3" s="591" t="s">
        <v>514</v>
      </c>
      <c r="G3" s="591"/>
      <c r="H3" s="592" t="s">
        <v>1266</v>
      </c>
      <c r="I3" s="592"/>
      <c r="J3" s="592"/>
      <c r="K3" s="592"/>
      <c r="L3" s="592"/>
      <c r="M3" s="184" t="s">
        <v>513</v>
      </c>
      <c r="N3" s="593" t="s">
        <v>1285</v>
      </c>
      <c r="O3" s="593"/>
      <c r="P3" s="593"/>
      <c r="T3" s="188">
        <v>1164</v>
      </c>
      <c r="U3" s="187">
        <v>98</v>
      </c>
    </row>
    <row r="4" spans="1:21" s="11" customFormat="1" ht="17.25" customHeight="1">
      <c r="A4" s="586" t="s">
        <v>90</v>
      </c>
      <c r="B4" s="586"/>
      <c r="C4" s="586"/>
      <c r="D4" s="594" t="s">
        <v>491</v>
      </c>
      <c r="E4" s="594"/>
      <c r="F4" s="28"/>
      <c r="G4" s="325"/>
      <c r="H4" s="28"/>
      <c r="I4" s="28"/>
      <c r="J4" s="28"/>
      <c r="K4" s="28"/>
      <c r="L4" s="29"/>
      <c r="M4" s="65" t="s">
        <v>98</v>
      </c>
      <c r="N4" s="595" t="s">
        <v>2215</v>
      </c>
      <c r="O4" s="595"/>
      <c r="P4" s="595"/>
      <c r="T4" s="188">
        <v>1166</v>
      </c>
      <c r="U4" s="187">
        <v>97</v>
      </c>
    </row>
    <row r="5" spans="1:21" s="10" customFormat="1" ht="19.5" customHeight="1">
      <c r="A5" s="12"/>
      <c r="B5" s="12"/>
      <c r="C5" s="13"/>
      <c r="D5" s="14"/>
      <c r="E5" s="15"/>
      <c r="F5" s="15"/>
      <c r="G5" s="326"/>
      <c r="H5" s="15"/>
      <c r="I5" s="12"/>
      <c r="J5" s="12"/>
      <c r="K5" s="12"/>
      <c r="L5" s="16"/>
      <c r="M5" s="17"/>
      <c r="N5" s="596">
        <v>42135.584302662035</v>
      </c>
      <c r="O5" s="596"/>
      <c r="P5" s="596"/>
      <c r="T5" s="188">
        <v>1168</v>
      </c>
      <c r="U5" s="187">
        <v>96</v>
      </c>
    </row>
    <row r="6" spans="1:21" s="18" customFormat="1" ht="24.95" customHeight="1">
      <c r="A6" s="597" t="s">
        <v>11</v>
      </c>
      <c r="B6" s="598" t="s">
        <v>86</v>
      </c>
      <c r="C6" s="600" t="s">
        <v>97</v>
      </c>
      <c r="D6" s="601" t="s">
        <v>13</v>
      </c>
      <c r="E6" s="601" t="s">
        <v>505</v>
      </c>
      <c r="F6" s="601" t="s">
        <v>14</v>
      </c>
      <c r="G6" s="605" t="s">
        <v>202</v>
      </c>
      <c r="I6" s="201" t="s">
        <v>15</v>
      </c>
      <c r="J6" s="202"/>
      <c r="K6" s="202"/>
      <c r="L6" s="202"/>
      <c r="M6" s="205" t="s">
        <v>348</v>
      </c>
      <c r="N6" s="206"/>
      <c r="O6" s="202"/>
      <c r="P6" s="203"/>
      <c r="T6" s="189">
        <v>1170</v>
      </c>
      <c r="U6" s="190">
        <v>95</v>
      </c>
    </row>
    <row r="7" spans="1:21" ht="26.25" customHeight="1">
      <c r="A7" s="597"/>
      <c r="B7" s="599"/>
      <c r="C7" s="600"/>
      <c r="D7" s="601"/>
      <c r="E7" s="601"/>
      <c r="F7" s="601"/>
      <c r="G7" s="606"/>
      <c r="H7" s="19"/>
      <c r="I7" s="35" t="s">
        <v>11</v>
      </c>
      <c r="J7" s="32" t="s">
        <v>87</v>
      </c>
      <c r="K7" s="32" t="s">
        <v>86</v>
      </c>
      <c r="L7" s="33" t="s">
        <v>12</v>
      </c>
      <c r="M7" s="34" t="s">
        <v>13</v>
      </c>
      <c r="N7" s="34" t="s">
        <v>505</v>
      </c>
      <c r="O7" s="32" t="s">
        <v>14</v>
      </c>
      <c r="P7" s="32" t="s">
        <v>27</v>
      </c>
      <c r="T7" s="189">
        <v>1172</v>
      </c>
      <c r="U7" s="190">
        <v>94</v>
      </c>
    </row>
    <row r="8" spans="1:21" s="18" customFormat="1" ht="31.5" customHeight="1">
      <c r="A8" s="57">
        <v>1</v>
      </c>
      <c r="B8" s="231">
        <v>684</v>
      </c>
      <c r="C8" s="94">
        <v>33022</v>
      </c>
      <c r="D8" s="232" t="s">
        <v>1771</v>
      </c>
      <c r="E8" s="143" t="s">
        <v>1772</v>
      </c>
      <c r="F8" s="95">
        <v>1012</v>
      </c>
      <c r="G8" s="327">
        <v>27</v>
      </c>
      <c r="H8" s="330"/>
      <c r="I8" s="57">
        <v>1</v>
      </c>
      <c r="J8" s="172" t="s">
        <v>147</v>
      </c>
      <c r="K8" s="209"/>
      <c r="L8" s="94"/>
      <c r="M8" s="173"/>
      <c r="N8" s="173"/>
      <c r="O8" s="95"/>
      <c r="P8" s="230"/>
      <c r="T8" s="189">
        <v>1174</v>
      </c>
      <c r="U8" s="190">
        <v>93</v>
      </c>
    </row>
    <row r="9" spans="1:21" s="18" customFormat="1" ht="31.5" customHeight="1">
      <c r="A9" s="57">
        <v>2</v>
      </c>
      <c r="B9" s="231">
        <v>559</v>
      </c>
      <c r="C9" s="94">
        <v>33064</v>
      </c>
      <c r="D9" s="232" t="s">
        <v>1647</v>
      </c>
      <c r="E9" s="143" t="s">
        <v>1648</v>
      </c>
      <c r="F9" s="95">
        <v>1062</v>
      </c>
      <c r="G9" s="327">
        <v>26</v>
      </c>
      <c r="H9" s="21"/>
      <c r="I9" s="57">
        <v>2</v>
      </c>
      <c r="J9" s="172" t="s">
        <v>148</v>
      </c>
      <c r="K9" s="209"/>
      <c r="L9" s="94"/>
      <c r="M9" s="173"/>
      <c r="N9" s="173"/>
      <c r="O9" s="95"/>
      <c r="P9" s="230"/>
      <c r="T9" s="189">
        <v>1176</v>
      </c>
      <c r="U9" s="190">
        <v>92</v>
      </c>
    </row>
    <row r="10" spans="1:21" s="18" customFormat="1" ht="31.5" customHeight="1">
      <c r="A10" s="57">
        <v>3</v>
      </c>
      <c r="B10" s="231">
        <v>872</v>
      </c>
      <c r="C10" s="94" t="s">
        <v>1997</v>
      </c>
      <c r="D10" s="232" t="s">
        <v>1998</v>
      </c>
      <c r="E10" s="143" t="s">
        <v>1999</v>
      </c>
      <c r="F10" s="95">
        <v>1078</v>
      </c>
      <c r="G10" s="327">
        <v>25</v>
      </c>
      <c r="H10" s="21"/>
      <c r="I10" s="57">
        <v>3</v>
      </c>
      <c r="J10" s="172" t="s">
        <v>149</v>
      </c>
      <c r="K10" s="209"/>
      <c r="L10" s="94"/>
      <c r="M10" s="173"/>
      <c r="N10" s="173"/>
      <c r="O10" s="95"/>
      <c r="P10" s="230"/>
      <c r="T10" s="189">
        <v>1178</v>
      </c>
      <c r="U10" s="190">
        <v>91</v>
      </c>
    </row>
    <row r="11" spans="1:21" s="18" customFormat="1" ht="31.5" customHeight="1">
      <c r="A11" s="57">
        <v>4</v>
      </c>
      <c r="B11" s="231">
        <v>500</v>
      </c>
      <c r="C11" s="94">
        <v>34773</v>
      </c>
      <c r="D11" s="232" t="s">
        <v>2028</v>
      </c>
      <c r="E11" s="143" t="s">
        <v>2029</v>
      </c>
      <c r="F11" s="95">
        <v>1105</v>
      </c>
      <c r="G11" s="327">
        <v>24</v>
      </c>
      <c r="H11" s="21"/>
      <c r="I11" s="57">
        <v>4</v>
      </c>
      <c r="J11" s="172" t="s">
        <v>150</v>
      </c>
      <c r="K11" s="209"/>
      <c r="L11" s="94"/>
      <c r="M11" s="173"/>
      <c r="N11" s="173"/>
      <c r="O11" s="95"/>
      <c r="P11" s="230"/>
      <c r="T11" s="189">
        <v>1180</v>
      </c>
      <c r="U11" s="190">
        <v>90</v>
      </c>
    </row>
    <row r="12" spans="1:21" s="18" customFormat="1" ht="31.5" customHeight="1">
      <c r="A12" s="57">
        <v>5</v>
      </c>
      <c r="B12" s="231">
        <v>724</v>
      </c>
      <c r="C12" s="94">
        <v>34710</v>
      </c>
      <c r="D12" s="232" t="s">
        <v>1815</v>
      </c>
      <c r="E12" s="143" t="s">
        <v>1816</v>
      </c>
      <c r="F12" s="95">
        <v>1111</v>
      </c>
      <c r="G12" s="327">
        <v>23</v>
      </c>
      <c r="H12" s="21"/>
      <c r="I12" s="57">
        <v>5</v>
      </c>
      <c r="J12" s="172" t="s">
        <v>151</v>
      </c>
      <c r="K12" s="209"/>
      <c r="L12" s="94"/>
      <c r="M12" s="173"/>
      <c r="N12" s="173"/>
      <c r="O12" s="95"/>
      <c r="P12" s="230"/>
      <c r="T12" s="189">
        <v>1182</v>
      </c>
      <c r="U12" s="190">
        <v>89</v>
      </c>
    </row>
    <row r="13" spans="1:21" s="18" customFormat="1" ht="31.5" customHeight="1">
      <c r="A13" s="57">
        <v>6</v>
      </c>
      <c r="B13" s="231">
        <v>653</v>
      </c>
      <c r="C13" s="94">
        <v>32709</v>
      </c>
      <c r="D13" s="232" t="s">
        <v>1743</v>
      </c>
      <c r="E13" s="143" t="s">
        <v>1744</v>
      </c>
      <c r="F13" s="95">
        <v>1137</v>
      </c>
      <c r="G13" s="327">
        <v>22</v>
      </c>
      <c r="H13" s="21"/>
      <c r="I13" s="57">
        <v>6</v>
      </c>
      <c r="J13" s="172" t="s">
        <v>152</v>
      </c>
      <c r="K13" s="209"/>
      <c r="L13" s="94"/>
      <c r="M13" s="173"/>
      <c r="N13" s="173"/>
      <c r="O13" s="95"/>
      <c r="P13" s="230"/>
      <c r="T13" s="189">
        <v>1184</v>
      </c>
      <c r="U13" s="190">
        <v>88</v>
      </c>
    </row>
    <row r="14" spans="1:21" s="18" customFormat="1" ht="31.5" customHeight="1">
      <c r="A14" s="57">
        <v>7</v>
      </c>
      <c r="B14" s="231">
        <v>805</v>
      </c>
      <c r="C14" s="94" t="s">
        <v>1916</v>
      </c>
      <c r="D14" s="232" t="s">
        <v>1917</v>
      </c>
      <c r="E14" s="143" t="s">
        <v>1918</v>
      </c>
      <c r="F14" s="95">
        <v>1140</v>
      </c>
      <c r="G14" s="327">
        <v>21</v>
      </c>
      <c r="H14" s="21"/>
      <c r="I14" s="201" t="s">
        <v>16</v>
      </c>
      <c r="J14" s="202"/>
      <c r="K14" s="202"/>
      <c r="L14" s="202"/>
      <c r="M14" s="205" t="s">
        <v>348</v>
      </c>
      <c r="N14" s="206"/>
      <c r="O14" s="202"/>
      <c r="P14" s="203"/>
      <c r="T14" s="189">
        <v>1190</v>
      </c>
      <c r="U14" s="190">
        <v>85</v>
      </c>
    </row>
    <row r="15" spans="1:21" s="18" customFormat="1" ht="31.5" customHeight="1">
      <c r="A15" s="57">
        <v>8</v>
      </c>
      <c r="B15" s="231">
        <v>750</v>
      </c>
      <c r="C15" s="94">
        <v>34227</v>
      </c>
      <c r="D15" s="232" t="s">
        <v>1848</v>
      </c>
      <c r="E15" s="143" t="s">
        <v>1849</v>
      </c>
      <c r="F15" s="95">
        <v>1146</v>
      </c>
      <c r="G15" s="327">
        <v>20</v>
      </c>
      <c r="H15" s="21"/>
      <c r="I15" s="35" t="s">
        <v>11</v>
      </c>
      <c r="J15" s="32" t="s">
        <v>87</v>
      </c>
      <c r="K15" s="32" t="s">
        <v>86</v>
      </c>
      <c r="L15" s="33" t="s">
        <v>12</v>
      </c>
      <c r="M15" s="34" t="s">
        <v>13</v>
      </c>
      <c r="N15" s="34" t="s">
        <v>505</v>
      </c>
      <c r="O15" s="32" t="s">
        <v>14</v>
      </c>
      <c r="P15" s="32" t="s">
        <v>27</v>
      </c>
      <c r="T15" s="189">
        <v>1192</v>
      </c>
      <c r="U15" s="190">
        <v>84</v>
      </c>
    </row>
    <row r="16" spans="1:21" s="18" customFormat="1" ht="31.5" customHeight="1">
      <c r="A16" s="57">
        <v>9</v>
      </c>
      <c r="B16" s="231">
        <v>703</v>
      </c>
      <c r="C16" s="94">
        <v>34453</v>
      </c>
      <c r="D16" s="232" t="s">
        <v>1794</v>
      </c>
      <c r="E16" s="143" t="s">
        <v>1795</v>
      </c>
      <c r="F16" s="95">
        <v>1148</v>
      </c>
      <c r="G16" s="327">
        <v>19</v>
      </c>
      <c r="H16" s="21"/>
      <c r="I16" s="57">
        <v>1</v>
      </c>
      <c r="J16" s="172" t="s">
        <v>153</v>
      </c>
      <c r="K16" s="209"/>
      <c r="L16" s="94"/>
      <c r="M16" s="173"/>
      <c r="N16" s="173"/>
      <c r="O16" s="95"/>
      <c r="P16" s="230"/>
      <c r="T16" s="189">
        <v>1194</v>
      </c>
      <c r="U16" s="190">
        <v>83</v>
      </c>
    </row>
    <row r="17" spans="1:21" s="18" customFormat="1" ht="31.5" customHeight="1">
      <c r="A17" s="57">
        <v>10</v>
      </c>
      <c r="B17" s="231">
        <v>814</v>
      </c>
      <c r="C17" s="94">
        <v>33956</v>
      </c>
      <c r="D17" s="232" t="s">
        <v>1939</v>
      </c>
      <c r="E17" s="143" t="s">
        <v>1940</v>
      </c>
      <c r="F17" s="95">
        <v>1151</v>
      </c>
      <c r="G17" s="327">
        <v>18</v>
      </c>
      <c r="H17" s="21"/>
      <c r="I17" s="57">
        <v>2</v>
      </c>
      <c r="J17" s="172" t="s">
        <v>154</v>
      </c>
      <c r="K17" s="209"/>
      <c r="L17" s="94"/>
      <c r="M17" s="173"/>
      <c r="N17" s="173"/>
      <c r="O17" s="95"/>
      <c r="P17" s="230"/>
      <c r="T17" s="189">
        <v>1196</v>
      </c>
      <c r="U17" s="190">
        <v>82</v>
      </c>
    </row>
    <row r="18" spans="1:21" s="18" customFormat="1" ht="31.5" customHeight="1" thickBot="1">
      <c r="A18" s="396">
        <v>11</v>
      </c>
      <c r="B18" s="397">
        <v>598</v>
      </c>
      <c r="C18" s="398">
        <v>33721</v>
      </c>
      <c r="D18" s="399" t="s">
        <v>1309</v>
      </c>
      <c r="E18" s="400" t="s">
        <v>1677</v>
      </c>
      <c r="F18" s="401">
        <v>1621</v>
      </c>
      <c r="G18" s="402">
        <v>17</v>
      </c>
      <c r="H18" s="21"/>
      <c r="I18" s="57">
        <v>3</v>
      </c>
      <c r="J18" s="172" t="s">
        <v>155</v>
      </c>
      <c r="K18" s="209"/>
      <c r="L18" s="94"/>
      <c r="M18" s="173"/>
      <c r="N18" s="173"/>
      <c r="O18" s="95"/>
      <c r="P18" s="230"/>
      <c r="T18" s="189">
        <v>1198</v>
      </c>
      <c r="U18" s="190">
        <v>81</v>
      </c>
    </row>
    <row r="19" spans="1:21" s="18" customFormat="1" ht="31.5" customHeight="1">
      <c r="A19" s="389">
        <v>12</v>
      </c>
      <c r="B19" s="390">
        <v>703</v>
      </c>
      <c r="C19" s="391">
        <v>34453</v>
      </c>
      <c r="D19" s="392" t="s">
        <v>1794</v>
      </c>
      <c r="E19" s="393" t="s">
        <v>1795</v>
      </c>
      <c r="F19" s="394">
        <v>1144</v>
      </c>
      <c r="G19" s="395">
        <v>16</v>
      </c>
      <c r="H19" s="21"/>
      <c r="I19" s="57">
        <v>4</v>
      </c>
      <c r="J19" s="172" t="s">
        <v>156</v>
      </c>
      <c r="K19" s="209"/>
      <c r="L19" s="94"/>
      <c r="M19" s="173"/>
      <c r="N19" s="173"/>
      <c r="O19" s="95"/>
      <c r="P19" s="230"/>
      <c r="T19" s="189">
        <v>1200</v>
      </c>
      <c r="U19" s="190">
        <v>80</v>
      </c>
    </row>
    <row r="20" spans="1:21" s="18" customFormat="1" ht="31.5" customHeight="1">
      <c r="A20" s="57">
        <v>13</v>
      </c>
      <c r="B20" s="231">
        <v>769</v>
      </c>
      <c r="C20" s="94">
        <v>34312</v>
      </c>
      <c r="D20" s="232" t="s">
        <v>1873</v>
      </c>
      <c r="E20" s="143" t="s">
        <v>1874</v>
      </c>
      <c r="F20" s="324">
        <v>1148</v>
      </c>
      <c r="G20" s="327">
        <v>15</v>
      </c>
      <c r="H20" s="21"/>
      <c r="I20" s="57">
        <v>5</v>
      </c>
      <c r="J20" s="172" t="s">
        <v>157</v>
      </c>
      <c r="K20" s="209"/>
      <c r="L20" s="94"/>
      <c r="M20" s="173"/>
      <c r="N20" s="173"/>
      <c r="O20" s="95"/>
      <c r="P20" s="230"/>
      <c r="T20" s="189">
        <v>1202</v>
      </c>
      <c r="U20" s="190">
        <v>79</v>
      </c>
    </row>
    <row r="21" spans="1:21" s="18" customFormat="1" ht="31.5" customHeight="1">
      <c r="A21" s="57">
        <v>14</v>
      </c>
      <c r="B21" s="231">
        <v>844</v>
      </c>
      <c r="C21" s="94">
        <v>34300</v>
      </c>
      <c r="D21" s="232" t="s">
        <v>1972</v>
      </c>
      <c r="E21" s="143" t="s">
        <v>1973</v>
      </c>
      <c r="F21" s="324">
        <v>1148</v>
      </c>
      <c r="G21" s="327">
        <v>13.5</v>
      </c>
      <c r="H21" s="21"/>
      <c r="I21" s="57">
        <v>6</v>
      </c>
      <c r="J21" s="172" t="s">
        <v>158</v>
      </c>
      <c r="K21" s="209"/>
      <c r="L21" s="94"/>
      <c r="M21" s="173"/>
      <c r="N21" s="173"/>
      <c r="O21" s="95"/>
      <c r="P21" s="230"/>
      <c r="T21" s="189">
        <v>1204</v>
      </c>
      <c r="U21" s="190">
        <v>78</v>
      </c>
    </row>
    <row r="22" spans="1:21" s="18" customFormat="1" ht="31.5" customHeight="1">
      <c r="A22" s="57">
        <v>14</v>
      </c>
      <c r="B22" s="231">
        <v>544</v>
      </c>
      <c r="C22" s="94">
        <v>33168</v>
      </c>
      <c r="D22" s="232" t="s">
        <v>2055</v>
      </c>
      <c r="E22" s="143" t="s">
        <v>2054</v>
      </c>
      <c r="F22" s="95">
        <v>1152</v>
      </c>
      <c r="G22" s="327">
        <v>13.5</v>
      </c>
      <c r="H22" s="21"/>
      <c r="I22" s="201" t="s">
        <v>17</v>
      </c>
      <c r="J22" s="202"/>
      <c r="K22" s="202"/>
      <c r="L22" s="202"/>
      <c r="M22" s="205" t="s">
        <v>348</v>
      </c>
      <c r="N22" s="206"/>
      <c r="O22" s="202"/>
      <c r="P22" s="203"/>
      <c r="T22" s="189">
        <v>1210</v>
      </c>
      <c r="U22" s="190">
        <v>75</v>
      </c>
    </row>
    <row r="23" spans="1:21" s="18" customFormat="1" ht="31.5" customHeight="1">
      <c r="A23" s="57">
        <v>16</v>
      </c>
      <c r="B23" s="231">
        <v>816</v>
      </c>
      <c r="C23" s="94">
        <v>33170</v>
      </c>
      <c r="D23" s="232" t="s">
        <v>1941</v>
      </c>
      <c r="E23" s="143" t="s">
        <v>1942</v>
      </c>
      <c r="F23" s="95">
        <v>1155</v>
      </c>
      <c r="G23" s="327">
        <v>12</v>
      </c>
      <c r="H23" s="21"/>
      <c r="I23" s="35" t="s">
        <v>11</v>
      </c>
      <c r="J23" s="32" t="s">
        <v>87</v>
      </c>
      <c r="K23" s="32" t="s">
        <v>86</v>
      </c>
      <c r="L23" s="33" t="s">
        <v>12</v>
      </c>
      <c r="M23" s="34" t="s">
        <v>13</v>
      </c>
      <c r="N23" s="34" t="s">
        <v>505</v>
      </c>
      <c r="O23" s="32" t="s">
        <v>14</v>
      </c>
      <c r="P23" s="32" t="s">
        <v>27</v>
      </c>
      <c r="T23" s="189">
        <v>1213</v>
      </c>
      <c r="U23" s="190">
        <v>74</v>
      </c>
    </row>
    <row r="24" spans="1:21" s="18" customFormat="1" ht="31.5" customHeight="1">
      <c r="A24" s="57">
        <v>17</v>
      </c>
      <c r="B24" s="231">
        <v>642</v>
      </c>
      <c r="C24" s="94">
        <v>34632</v>
      </c>
      <c r="D24" s="232" t="s">
        <v>1731</v>
      </c>
      <c r="E24" s="143" t="s">
        <v>1732</v>
      </c>
      <c r="F24" s="95">
        <v>1169</v>
      </c>
      <c r="G24" s="327">
        <v>11</v>
      </c>
      <c r="H24" s="21"/>
      <c r="I24" s="57">
        <v>1</v>
      </c>
      <c r="J24" s="172" t="s">
        <v>159</v>
      </c>
      <c r="K24" s="209"/>
      <c r="L24" s="94"/>
      <c r="M24" s="173"/>
      <c r="N24" s="173"/>
      <c r="O24" s="95"/>
      <c r="P24" s="230"/>
      <c r="T24" s="189">
        <v>1216</v>
      </c>
      <c r="U24" s="190">
        <v>73</v>
      </c>
    </row>
    <row r="25" spans="1:21" s="18" customFormat="1" ht="31.5" customHeight="1">
      <c r="A25" s="57">
        <v>18</v>
      </c>
      <c r="B25" s="231">
        <v>623</v>
      </c>
      <c r="C25" s="94">
        <v>33302</v>
      </c>
      <c r="D25" s="232" t="s">
        <v>1718</v>
      </c>
      <c r="E25" s="143" t="s">
        <v>1719</v>
      </c>
      <c r="F25" s="95">
        <v>1171</v>
      </c>
      <c r="G25" s="327">
        <v>10</v>
      </c>
      <c r="H25" s="21"/>
      <c r="I25" s="57">
        <v>2</v>
      </c>
      <c r="J25" s="172" t="s">
        <v>160</v>
      </c>
      <c r="K25" s="209"/>
      <c r="L25" s="94"/>
      <c r="M25" s="173"/>
      <c r="N25" s="173"/>
      <c r="O25" s="95"/>
      <c r="P25" s="230"/>
      <c r="T25" s="189">
        <v>1219</v>
      </c>
      <c r="U25" s="190">
        <v>72</v>
      </c>
    </row>
    <row r="26" spans="1:21" s="18" customFormat="1" ht="31.5" customHeight="1">
      <c r="A26" s="57">
        <v>19</v>
      </c>
      <c r="B26" s="231">
        <v>524</v>
      </c>
      <c r="C26" s="94">
        <v>111095</v>
      </c>
      <c r="D26" s="232" t="s">
        <v>2115</v>
      </c>
      <c r="E26" s="342" t="s">
        <v>2114</v>
      </c>
      <c r="F26" s="324">
        <v>1177</v>
      </c>
      <c r="G26" s="327" t="s">
        <v>2241</v>
      </c>
      <c r="H26" s="21"/>
      <c r="I26" s="57">
        <v>3</v>
      </c>
      <c r="J26" s="172" t="s">
        <v>161</v>
      </c>
      <c r="K26" s="209"/>
      <c r="L26" s="94"/>
      <c r="M26" s="173"/>
      <c r="N26" s="173"/>
      <c r="O26" s="95"/>
      <c r="P26" s="230"/>
      <c r="T26" s="189">
        <v>1222</v>
      </c>
      <c r="U26" s="190">
        <v>71</v>
      </c>
    </row>
    <row r="27" spans="1:21" s="18" customFormat="1" ht="31.5" customHeight="1">
      <c r="A27" s="57">
        <v>20</v>
      </c>
      <c r="B27" s="231">
        <v>1019</v>
      </c>
      <c r="C27" s="94">
        <v>34581</v>
      </c>
      <c r="D27" s="232" t="s">
        <v>2089</v>
      </c>
      <c r="E27" s="143" t="s">
        <v>2088</v>
      </c>
      <c r="F27" s="324">
        <v>1177</v>
      </c>
      <c r="G27" s="327">
        <v>9</v>
      </c>
      <c r="H27" s="21"/>
      <c r="I27" s="57">
        <v>4</v>
      </c>
      <c r="J27" s="172" t="s">
        <v>162</v>
      </c>
      <c r="K27" s="209"/>
      <c r="L27" s="94"/>
      <c r="M27" s="173"/>
      <c r="N27" s="173"/>
      <c r="O27" s="95"/>
      <c r="P27" s="230"/>
      <c r="T27" s="189">
        <v>1225</v>
      </c>
      <c r="U27" s="190">
        <v>70</v>
      </c>
    </row>
    <row r="28" spans="1:21" s="18" customFormat="1" ht="31.5" customHeight="1">
      <c r="A28" s="57">
        <v>21</v>
      </c>
      <c r="B28" s="231">
        <v>858</v>
      </c>
      <c r="C28" s="94">
        <v>33765</v>
      </c>
      <c r="D28" s="232" t="s">
        <v>1985</v>
      </c>
      <c r="E28" s="143" t="s">
        <v>1986</v>
      </c>
      <c r="F28" s="95">
        <v>1183</v>
      </c>
      <c r="G28" s="327">
        <v>8</v>
      </c>
      <c r="H28" s="21"/>
      <c r="I28" s="57">
        <v>5</v>
      </c>
      <c r="J28" s="172" t="s">
        <v>163</v>
      </c>
      <c r="K28" s="209"/>
      <c r="L28" s="94"/>
      <c r="M28" s="173"/>
      <c r="N28" s="173"/>
      <c r="O28" s="95"/>
      <c r="P28" s="230"/>
      <c r="T28" s="189">
        <v>1228</v>
      </c>
      <c r="U28" s="190">
        <v>69</v>
      </c>
    </row>
    <row r="29" spans="1:21" s="18" customFormat="1" ht="31.5" customHeight="1">
      <c r="A29" s="57">
        <v>22</v>
      </c>
      <c r="B29" s="231">
        <v>739</v>
      </c>
      <c r="C29" s="94">
        <v>35058</v>
      </c>
      <c r="D29" s="232" t="s">
        <v>1831</v>
      </c>
      <c r="E29" s="143" t="s">
        <v>1832</v>
      </c>
      <c r="F29" s="95">
        <v>1184</v>
      </c>
      <c r="G29" s="327">
        <v>7</v>
      </c>
      <c r="H29" s="21"/>
      <c r="I29" s="57">
        <v>6</v>
      </c>
      <c r="J29" s="172" t="s">
        <v>164</v>
      </c>
      <c r="K29" s="209"/>
      <c r="L29" s="94"/>
      <c r="M29" s="173"/>
      <c r="N29" s="173"/>
      <c r="O29" s="95"/>
      <c r="P29" s="230"/>
      <c r="T29" s="189">
        <v>1231</v>
      </c>
      <c r="U29" s="190">
        <v>68</v>
      </c>
    </row>
    <row r="30" spans="1:21" s="18" customFormat="1" ht="31.5" customHeight="1">
      <c r="A30" s="57">
        <v>23</v>
      </c>
      <c r="B30" s="231">
        <v>662</v>
      </c>
      <c r="C30" s="94">
        <v>33660</v>
      </c>
      <c r="D30" s="232" t="s">
        <v>1755</v>
      </c>
      <c r="E30" s="143" t="s">
        <v>1756</v>
      </c>
      <c r="F30" s="95">
        <v>1185</v>
      </c>
      <c r="G30" s="327">
        <v>6</v>
      </c>
      <c r="H30" s="21"/>
      <c r="I30" s="201" t="s">
        <v>512</v>
      </c>
      <c r="J30" s="202"/>
      <c r="K30" s="202"/>
      <c r="L30" s="202"/>
      <c r="M30" s="205" t="s">
        <v>348</v>
      </c>
      <c r="N30" s="206"/>
      <c r="O30" s="202"/>
      <c r="P30" s="203"/>
      <c r="T30" s="189">
        <v>1210</v>
      </c>
      <c r="U30" s="190">
        <v>75</v>
      </c>
    </row>
    <row r="31" spans="1:21" s="18" customFormat="1" ht="31.5" customHeight="1">
      <c r="A31" s="57">
        <v>24</v>
      </c>
      <c r="B31" s="231">
        <v>1018</v>
      </c>
      <c r="C31" s="94">
        <v>34700</v>
      </c>
      <c r="D31" s="232" t="s">
        <v>2087</v>
      </c>
      <c r="E31" s="143" t="s">
        <v>2088</v>
      </c>
      <c r="F31" s="95">
        <v>1186</v>
      </c>
      <c r="G31" s="327">
        <v>5</v>
      </c>
      <c r="H31" s="21"/>
      <c r="I31" s="35" t="s">
        <v>11</v>
      </c>
      <c r="J31" s="32" t="s">
        <v>87</v>
      </c>
      <c r="K31" s="32" t="s">
        <v>86</v>
      </c>
      <c r="L31" s="33" t="s">
        <v>12</v>
      </c>
      <c r="M31" s="34" t="s">
        <v>13</v>
      </c>
      <c r="N31" s="34" t="s">
        <v>505</v>
      </c>
      <c r="O31" s="32" t="s">
        <v>14</v>
      </c>
      <c r="P31" s="32" t="s">
        <v>27</v>
      </c>
      <c r="T31" s="189">
        <v>1213</v>
      </c>
      <c r="U31" s="190">
        <v>74</v>
      </c>
    </row>
    <row r="32" spans="1:21" s="18" customFormat="1" ht="31.5" customHeight="1">
      <c r="A32" s="57">
        <v>25</v>
      </c>
      <c r="B32" s="231">
        <v>606</v>
      </c>
      <c r="C32" s="94">
        <v>34831</v>
      </c>
      <c r="D32" s="232" t="s">
        <v>2074</v>
      </c>
      <c r="E32" s="342" t="s">
        <v>2075</v>
      </c>
      <c r="F32" s="95">
        <v>1187</v>
      </c>
      <c r="G32" s="327" t="s">
        <v>2241</v>
      </c>
      <c r="H32" s="21"/>
      <c r="I32" s="57">
        <v>1</v>
      </c>
      <c r="J32" s="172" t="s">
        <v>515</v>
      </c>
      <c r="K32" s="209"/>
      <c r="L32" s="94"/>
      <c r="M32" s="173"/>
      <c r="N32" s="173"/>
      <c r="O32" s="95"/>
      <c r="P32" s="230"/>
      <c r="T32" s="189">
        <v>1216</v>
      </c>
      <c r="U32" s="190">
        <v>73</v>
      </c>
    </row>
    <row r="33" spans="1:21" s="18" customFormat="1" ht="31.5" customHeight="1">
      <c r="A33" s="57">
        <v>26</v>
      </c>
      <c r="B33" s="231">
        <v>783</v>
      </c>
      <c r="C33" s="94">
        <v>32921</v>
      </c>
      <c r="D33" s="232" t="s">
        <v>1886</v>
      </c>
      <c r="E33" s="143" t="s">
        <v>1887</v>
      </c>
      <c r="F33" s="95">
        <v>1188</v>
      </c>
      <c r="G33" s="327">
        <v>4</v>
      </c>
      <c r="H33" s="21"/>
      <c r="I33" s="57">
        <v>2</v>
      </c>
      <c r="J33" s="172" t="s">
        <v>516</v>
      </c>
      <c r="K33" s="209"/>
      <c r="L33" s="94"/>
      <c r="M33" s="173"/>
      <c r="N33" s="173"/>
      <c r="O33" s="95"/>
      <c r="P33" s="230"/>
      <c r="T33" s="189">
        <v>1219</v>
      </c>
      <c r="U33" s="190">
        <v>72</v>
      </c>
    </row>
    <row r="34" spans="1:21" s="18" customFormat="1" ht="31.5" customHeight="1">
      <c r="A34" s="57">
        <v>27</v>
      </c>
      <c r="B34" s="231">
        <v>755</v>
      </c>
      <c r="C34" s="94">
        <v>34665</v>
      </c>
      <c r="D34" s="232" t="s">
        <v>1857</v>
      </c>
      <c r="E34" s="143" t="s">
        <v>1858</v>
      </c>
      <c r="F34" s="95">
        <v>1190</v>
      </c>
      <c r="G34" s="327">
        <v>3</v>
      </c>
      <c r="H34" s="21"/>
      <c r="I34" s="57">
        <v>3</v>
      </c>
      <c r="J34" s="172" t="s">
        <v>517</v>
      </c>
      <c r="K34" s="209"/>
      <c r="L34" s="94"/>
      <c r="M34" s="173"/>
      <c r="N34" s="173"/>
      <c r="O34" s="95"/>
      <c r="P34" s="230"/>
      <c r="T34" s="189">
        <v>1222</v>
      </c>
      <c r="U34" s="190">
        <v>71</v>
      </c>
    </row>
    <row r="35" spans="1:21" s="18" customFormat="1" ht="31.5" customHeight="1">
      <c r="A35" s="57">
        <v>28</v>
      </c>
      <c r="B35" s="231">
        <v>808</v>
      </c>
      <c r="C35" s="94" t="s">
        <v>2077</v>
      </c>
      <c r="D35" s="232" t="s">
        <v>2078</v>
      </c>
      <c r="E35" s="143" t="s">
        <v>2079</v>
      </c>
      <c r="F35" s="324">
        <v>1208</v>
      </c>
      <c r="G35" s="327">
        <v>2</v>
      </c>
      <c r="H35" s="21"/>
      <c r="I35" s="57">
        <v>4</v>
      </c>
      <c r="J35" s="172" t="s">
        <v>518</v>
      </c>
      <c r="K35" s="209"/>
      <c r="L35" s="94"/>
      <c r="M35" s="173"/>
      <c r="N35" s="173"/>
      <c r="O35" s="95"/>
      <c r="P35" s="230"/>
      <c r="T35" s="189">
        <v>1225</v>
      </c>
      <c r="U35" s="190">
        <v>70</v>
      </c>
    </row>
    <row r="36" spans="1:21" s="18" customFormat="1" ht="31.5" customHeight="1">
      <c r="A36" s="57">
        <v>29</v>
      </c>
      <c r="B36" s="231">
        <v>534</v>
      </c>
      <c r="C36" s="94">
        <v>33047</v>
      </c>
      <c r="D36" s="232" t="s">
        <v>2041</v>
      </c>
      <c r="E36" s="143" t="s">
        <v>2040</v>
      </c>
      <c r="F36" s="324">
        <v>1208</v>
      </c>
      <c r="G36" s="327">
        <v>1</v>
      </c>
      <c r="H36" s="21"/>
      <c r="I36" s="57">
        <v>5</v>
      </c>
      <c r="J36" s="172" t="s">
        <v>519</v>
      </c>
      <c r="K36" s="209"/>
      <c r="L36" s="94"/>
      <c r="M36" s="173"/>
      <c r="N36" s="173"/>
      <c r="O36" s="95"/>
      <c r="P36" s="230"/>
      <c r="T36" s="189">
        <v>1228</v>
      </c>
      <c r="U36" s="190">
        <v>69</v>
      </c>
    </row>
    <row r="37" spans="1:21" s="18" customFormat="1" ht="31.5" customHeight="1">
      <c r="A37" s="57">
        <v>29</v>
      </c>
      <c r="B37" s="231">
        <v>697</v>
      </c>
      <c r="C37" s="94">
        <v>0</v>
      </c>
      <c r="D37" s="232" t="s">
        <v>1783</v>
      </c>
      <c r="E37" s="143" t="s">
        <v>1784</v>
      </c>
      <c r="F37" s="95">
        <v>1211</v>
      </c>
      <c r="G37" s="327"/>
      <c r="H37" s="21"/>
      <c r="I37" s="57">
        <v>6</v>
      </c>
      <c r="J37" s="172" t="s">
        <v>520</v>
      </c>
      <c r="K37" s="313">
        <v>544</v>
      </c>
      <c r="L37" s="314">
        <v>33168</v>
      </c>
      <c r="M37" s="315" t="s">
        <v>2055</v>
      </c>
      <c r="N37" s="315" t="s">
        <v>2054</v>
      </c>
      <c r="O37" s="95"/>
      <c r="P37" s="230"/>
      <c r="T37" s="189">
        <v>1231</v>
      </c>
      <c r="U37" s="190">
        <v>68</v>
      </c>
    </row>
    <row r="38" spans="1:21" s="18" customFormat="1" ht="31.5" customHeight="1">
      <c r="A38" s="57">
        <v>31</v>
      </c>
      <c r="B38" s="231">
        <v>567</v>
      </c>
      <c r="C38" s="94">
        <v>34184</v>
      </c>
      <c r="D38" s="232" t="s">
        <v>1664</v>
      </c>
      <c r="E38" s="143" t="s">
        <v>1665</v>
      </c>
      <c r="F38" s="95">
        <v>1214</v>
      </c>
      <c r="G38" s="327"/>
      <c r="H38" s="21"/>
      <c r="I38" s="201" t="s">
        <v>979</v>
      </c>
      <c r="J38" s="202"/>
      <c r="K38" s="202"/>
      <c r="L38" s="202"/>
      <c r="M38" s="205" t="s">
        <v>348</v>
      </c>
      <c r="N38" s="206"/>
      <c r="O38" s="202"/>
      <c r="P38" s="203"/>
      <c r="T38" s="189">
        <v>1210</v>
      </c>
      <c r="U38" s="190">
        <v>75</v>
      </c>
    </row>
    <row r="39" spans="1:21" s="18" customFormat="1" ht="31.5" customHeight="1">
      <c r="A39" s="57">
        <v>32</v>
      </c>
      <c r="B39" s="231">
        <v>792</v>
      </c>
      <c r="C39" s="94">
        <v>33986</v>
      </c>
      <c r="D39" s="232" t="s">
        <v>1902</v>
      </c>
      <c r="E39" s="143" t="s">
        <v>1903</v>
      </c>
      <c r="F39" s="95">
        <v>1221</v>
      </c>
      <c r="G39" s="327"/>
      <c r="H39" s="21"/>
      <c r="I39" s="35" t="s">
        <v>11</v>
      </c>
      <c r="J39" s="32" t="s">
        <v>87</v>
      </c>
      <c r="K39" s="32" t="s">
        <v>86</v>
      </c>
      <c r="L39" s="33" t="s">
        <v>12</v>
      </c>
      <c r="M39" s="34" t="s">
        <v>13</v>
      </c>
      <c r="N39" s="34" t="s">
        <v>505</v>
      </c>
      <c r="O39" s="32" t="s">
        <v>14</v>
      </c>
      <c r="P39" s="32" t="s">
        <v>27</v>
      </c>
      <c r="T39" s="189">
        <v>1213</v>
      </c>
      <c r="U39" s="190">
        <v>74</v>
      </c>
    </row>
    <row r="40" spans="1:21" s="18" customFormat="1" ht="31.5" customHeight="1">
      <c r="A40" s="57">
        <v>33</v>
      </c>
      <c r="B40" s="231">
        <v>860</v>
      </c>
      <c r="C40" s="94">
        <v>34109</v>
      </c>
      <c r="D40" s="232" t="s">
        <v>2080</v>
      </c>
      <c r="E40" s="143" t="s">
        <v>2081</v>
      </c>
      <c r="F40" s="95">
        <v>1222</v>
      </c>
      <c r="G40" s="327"/>
      <c r="H40" s="21"/>
      <c r="I40" s="57">
        <v>1</v>
      </c>
      <c r="J40" s="172" t="s">
        <v>515</v>
      </c>
      <c r="K40" s="209"/>
      <c r="L40" s="94"/>
      <c r="M40" s="173"/>
      <c r="N40" s="173"/>
      <c r="O40" s="95"/>
      <c r="P40" s="230"/>
      <c r="T40" s="189">
        <v>1216</v>
      </c>
      <c r="U40" s="190">
        <v>73</v>
      </c>
    </row>
    <row r="41" spans="1:21" s="18" customFormat="1" ht="31.5" customHeight="1">
      <c r="A41" s="57">
        <v>34</v>
      </c>
      <c r="B41" s="231">
        <v>820</v>
      </c>
      <c r="C41" s="94">
        <v>34599</v>
      </c>
      <c r="D41" s="232" t="s">
        <v>1947</v>
      </c>
      <c r="E41" s="143" t="s">
        <v>1948</v>
      </c>
      <c r="F41" s="95">
        <v>1224</v>
      </c>
      <c r="G41" s="327"/>
      <c r="H41" s="21"/>
      <c r="I41" s="57">
        <v>2</v>
      </c>
      <c r="J41" s="172" t="s">
        <v>516</v>
      </c>
      <c r="K41" s="209"/>
      <c r="L41" s="94"/>
      <c r="M41" s="173"/>
      <c r="N41" s="173"/>
      <c r="O41" s="95"/>
      <c r="P41" s="230"/>
      <c r="T41" s="189">
        <v>1219</v>
      </c>
      <c r="U41" s="190">
        <v>72</v>
      </c>
    </row>
    <row r="42" spans="1:21" s="18" customFormat="1" ht="31.5" customHeight="1">
      <c r="A42" s="57">
        <v>35</v>
      </c>
      <c r="B42" s="231">
        <v>867</v>
      </c>
      <c r="C42" s="94">
        <v>34993</v>
      </c>
      <c r="D42" s="232" t="s">
        <v>1995</v>
      </c>
      <c r="E42" s="143" t="s">
        <v>2081</v>
      </c>
      <c r="F42" s="95">
        <v>1238</v>
      </c>
      <c r="G42" s="327"/>
      <c r="H42" s="21"/>
      <c r="I42" s="57">
        <v>3</v>
      </c>
      <c r="J42" s="172" t="s">
        <v>517</v>
      </c>
      <c r="K42" s="209"/>
      <c r="L42" s="94"/>
      <c r="M42" s="173"/>
      <c r="N42" s="173"/>
      <c r="O42" s="95"/>
      <c r="P42" s="230"/>
      <c r="T42" s="189">
        <v>1222</v>
      </c>
      <c r="U42" s="190">
        <v>71</v>
      </c>
    </row>
    <row r="43" spans="1:21" s="18" customFormat="1" ht="31.5" customHeight="1">
      <c r="A43" s="57">
        <v>36</v>
      </c>
      <c r="B43" s="231">
        <v>613</v>
      </c>
      <c r="C43" s="94">
        <v>33782</v>
      </c>
      <c r="D43" s="232" t="s">
        <v>1708</v>
      </c>
      <c r="E43" s="143" t="s">
        <v>1709</v>
      </c>
      <c r="F43" s="95">
        <v>1256</v>
      </c>
      <c r="G43" s="327"/>
      <c r="H43" s="21"/>
      <c r="I43" s="57">
        <v>4</v>
      </c>
      <c r="J43" s="172" t="s">
        <v>518</v>
      </c>
      <c r="K43" s="209"/>
      <c r="L43" s="94"/>
      <c r="M43" s="173"/>
      <c r="N43" s="173"/>
      <c r="O43" s="95"/>
      <c r="P43" s="230"/>
      <c r="T43" s="189">
        <v>1225</v>
      </c>
      <c r="U43" s="190">
        <v>70</v>
      </c>
    </row>
    <row r="44" spans="1:21" s="18" customFormat="1" ht="31.5" customHeight="1">
      <c r="A44" s="57">
        <v>37</v>
      </c>
      <c r="B44" s="231">
        <v>812</v>
      </c>
      <c r="C44" s="94" t="s">
        <v>1933</v>
      </c>
      <c r="D44" s="232" t="s">
        <v>1934</v>
      </c>
      <c r="E44" s="143" t="s">
        <v>2079</v>
      </c>
      <c r="F44" s="95">
        <v>1263</v>
      </c>
      <c r="G44" s="327"/>
      <c r="H44" s="21"/>
      <c r="I44" s="57">
        <v>5</v>
      </c>
      <c r="J44" s="172" t="s">
        <v>519</v>
      </c>
      <c r="K44" s="209"/>
      <c r="L44" s="94"/>
      <c r="M44" s="173"/>
      <c r="N44" s="173"/>
      <c r="O44" s="95"/>
      <c r="P44" s="230"/>
      <c r="T44" s="189">
        <v>1228</v>
      </c>
      <c r="U44" s="190">
        <v>69</v>
      </c>
    </row>
    <row r="45" spans="1:21" s="18" customFormat="1" ht="31.5" customHeight="1">
      <c r="A45" s="57">
        <v>38</v>
      </c>
      <c r="B45" s="231">
        <v>689</v>
      </c>
      <c r="C45" s="94">
        <v>34950</v>
      </c>
      <c r="D45" s="232" t="s">
        <v>1699</v>
      </c>
      <c r="E45" s="143" t="s">
        <v>1700</v>
      </c>
      <c r="F45" s="95">
        <v>1265</v>
      </c>
      <c r="G45" s="327"/>
      <c r="H45" s="21"/>
      <c r="I45" s="57">
        <v>6</v>
      </c>
      <c r="J45" s="172" t="s">
        <v>520</v>
      </c>
      <c r="K45" s="313">
        <v>544</v>
      </c>
      <c r="L45" s="314">
        <v>33168</v>
      </c>
      <c r="M45" s="315" t="s">
        <v>2055</v>
      </c>
      <c r="N45" s="315" t="s">
        <v>2054</v>
      </c>
      <c r="O45" s="95"/>
      <c r="P45" s="230"/>
      <c r="T45" s="189">
        <v>1231</v>
      </c>
      <c r="U45" s="190">
        <v>68</v>
      </c>
    </row>
    <row r="46" spans="1:21" s="18" customFormat="1" ht="31.5" customHeight="1">
      <c r="A46" s="57">
        <v>39</v>
      </c>
      <c r="B46" s="231">
        <v>727</v>
      </c>
      <c r="C46" s="94">
        <v>34547</v>
      </c>
      <c r="D46" s="232" t="s">
        <v>1827</v>
      </c>
      <c r="E46" s="143" t="s">
        <v>1828</v>
      </c>
      <c r="F46" s="95">
        <v>1269</v>
      </c>
      <c r="G46" s="327"/>
      <c r="H46" s="21"/>
      <c r="I46" s="201" t="s">
        <v>980</v>
      </c>
      <c r="J46" s="202"/>
      <c r="K46" s="202"/>
      <c r="L46" s="202"/>
      <c r="M46" s="205" t="s">
        <v>348</v>
      </c>
      <c r="N46" s="206"/>
      <c r="O46" s="202"/>
      <c r="P46" s="203"/>
      <c r="T46" s="189">
        <v>1210</v>
      </c>
      <c r="U46" s="190">
        <v>75</v>
      </c>
    </row>
    <row r="47" spans="1:21" s="18" customFormat="1" ht="31.5" customHeight="1">
      <c r="A47" s="57">
        <v>40</v>
      </c>
      <c r="B47" s="231">
        <v>542</v>
      </c>
      <c r="C47" s="94">
        <v>34609</v>
      </c>
      <c r="D47" s="232" t="s">
        <v>2067</v>
      </c>
      <c r="E47" s="143" t="s">
        <v>2066</v>
      </c>
      <c r="F47" s="95">
        <v>1484</v>
      </c>
      <c r="G47" s="327"/>
      <c r="H47" s="21"/>
      <c r="I47" s="35" t="s">
        <v>11</v>
      </c>
      <c r="J47" s="32" t="s">
        <v>87</v>
      </c>
      <c r="K47" s="32" t="s">
        <v>86</v>
      </c>
      <c r="L47" s="33" t="s">
        <v>12</v>
      </c>
      <c r="M47" s="34" t="s">
        <v>13</v>
      </c>
      <c r="N47" s="34" t="s">
        <v>505</v>
      </c>
      <c r="O47" s="32" t="s">
        <v>14</v>
      </c>
      <c r="P47" s="32" t="s">
        <v>27</v>
      </c>
      <c r="T47" s="189">
        <v>1213</v>
      </c>
      <c r="U47" s="190">
        <v>74</v>
      </c>
    </row>
    <row r="48" spans="1:21" s="18" customFormat="1" ht="31.5" customHeight="1">
      <c r="A48" s="57">
        <v>41</v>
      </c>
      <c r="B48" s="231">
        <v>1012</v>
      </c>
      <c r="C48" s="94">
        <v>33719</v>
      </c>
      <c r="D48" s="232" t="s">
        <v>2083</v>
      </c>
      <c r="E48" s="143" t="s">
        <v>2084</v>
      </c>
      <c r="F48" s="95" t="s">
        <v>2255</v>
      </c>
      <c r="G48" s="327"/>
      <c r="H48" s="21"/>
      <c r="I48" s="57">
        <v>1</v>
      </c>
      <c r="J48" s="172" t="s">
        <v>515</v>
      </c>
      <c r="K48" s="209"/>
      <c r="L48" s="94"/>
      <c r="M48" s="173"/>
      <c r="N48" s="173"/>
      <c r="O48" s="95"/>
      <c r="P48" s="230"/>
      <c r="T48" s="189">
        <v>1216</v>
      </c>
      <c r="U48" s="190">
        <v>73</v>
      </c>
    </row>
    <row r="49" spans="1:21" s="18" customFormat="1" ht="31.5" customHeight="1">
      <c r="A49" s="57" t="s">
        <v>2241</v>
      </c>
      <c r="B49" s="231">
        <v>1017</v>
      </c>
      <c r="C49" s="94">
        <v>0</v>
      </c>
      <c r="D49" s="232" t="s">
        <v>2085</v>
      </c>
      <c r="E49" s="143" t="s">
        <v>2086</v>
      </c>
      <c r="F49" s="95" t="s">
        <v>2255</v>
      </c>
      <c r="G49" s="327"/>
      <c r="H49" s="21"/>
      <c r="I49" s="57">
        <v>2</v>
      </c>
      <c r="J49" s="172" t="s">
        <v>516</v>
      </c>
      <c r="K49" s="209"/>
      <c r="L49" s="94"/>
      <c r="M49" s="173"/>
      <c r="N49" s="173"/>
      <c r="O49" s="95"/>
      <c r="P49" s="230"/>
      <c r="T49" s="189">
        <v>1219</v>
      </c>
      <c r="U49" s="190">
        <v>72</v>
      </c>
    </row>
    <row r="50" spans="1:21" s="18" customFormat="1" ht="31.5" customHeight="1">
      <c r="A50" s="57" t="s">
        <v>2241</v>
      </c>
      <c r="B50" s="231">
        <v>756</v>
      </c>
      <c r="C50" s="94">
        <v>35101</v>
      </c>
      <c r="D50" s="232" t="s">
        <v>1859</v>
      </c>
      <c r="E50" s="143" t="s">
        <v>2076</v>
      </c>
      <c r="F50" s="95" t="s">
        <v>2255</v>
      </c>
      <c r="G50" s="327"/>
      <c r="H50" s="21"/>
      <c r="I50" s="57">
        <v>3</v>
      </c>
      <c r="J50" s="172" t="s">
        <v>517</v>
      </c>
      <c r="K50" s="209"/>
      <c r="L50" s="94"/>
      <c r="M50" s="173"/>
      <c r="N50" s="173"/>
      <c r="O50" s="95"/>
      <c r="P50" s="230"/>
      <c r="T50" s="189">
        <v>1222</v>
      </c>
      <c r="U50" s="190">
        <v>71</v>
      </c>
    </row>
    <row r="51" spans="1:21" s="18" customFormat="1" ht="31.5" customHeight="1">
      <c r="A51" s="57" t="s">
        <v>2241</v>
      </c>
      <c r="B51" s="231">
        <v>835</v>
      </c>
      <c r="C51" s="94">
        <v>34350</v>
      </c>
      <c r="D51" s="232" t="s">
        <v>1961</v>
      </c>
      <c r="E51" s="143" t="s">
        <v>1962</v>
      </c>
      <c r="F51" s="95" t="s">
        <v>2255</v>
      </c>
      <c r="G51" s="327"/>
      <c r="H51" s="21"/>
      <c r="I51" s="57">
        <v>4</v>
      </c>
      <c r="J51" s="172" t="s">
        <v>518</v>
      </c>
      <c r="K51" s="209"/>
      <c r="L51" s="94"/>
      <c r="M51" s="173"/>
      <c r="N51" s="173"/>
      <c r="O51" s="95"/>
      <c r="P51" s="230"/>
      <c r="T51" s="189">
        <v>1225</v>
      </c>
      <c r="U51" s="190">
        <v>70</v>
      </c>
    </row>
    <row r="52" spans="1:21" s="18" customFormat="1" ht="31.5" customHeight="1">
      <c r="A52" s="57" t="s">
        <v>2241</v>
      </c>
      <c r="B52" s="231">
        <v>826</v>
      </c>
      <c r="C52" s="94">
        <v>0</v>
      </c>
      <c r="D52" s="232" t="s">
        <v>1954</v>
      </c>
      <c r="E52" s="143" t="s">
        <v>1955</v>
      </c>
      <c r="F52" s="95" t="s">
        <v>2255</v>
      </c>
      <c r="G52" s="327"/>
      <c r="H52" s="21"/>
      <c r="I52" s="57">
        <v>5</v>
      </c>
      <c r="J52" s="172" t="s">
        <v>519</v>
      </c>
      <c r="K52" s="209"/>
      <c r="L52" s="94"/>
      <c r="M52" s="173"/>
      <c r="N52" s="173"/>
      <c r="O52" s="95"/>
      <c r="P52" s="230"/>
      <c r="T52" s="189">
        <v>1228</v>
      </c>
      <c r="U52" s="190">
        <v>69</v>
      </c>
    </row>
    <row r="53" spans="1:21" s="18" customFormat="1" ht="31.5" customHeight="1">
      <c r="A53" s="57" t="s">
        <v>2241</v>
      </c>
      <c r="B53" s="231"/>
      <c r="C53" s="94"/>
      <c r="D53" s="232"/>
      <c r="E53" s="143"/>
      <c r="F53" s="95"/>
      <c r="G53" s="327"/>
      <c r="H53" s="21"/>
      <c r="I53" s="57">
        <v>6</v>
      </c>
      <c r="J53" s="172" t="s">
        <v>520</v>
      </c>
      <c r="K53" s="313">
        <v>544</v>
      </c>
      <c r="L53" s="314">
        <v>33168</v>
      </c>
      <c r="M53" s="315" t="s">
        <v>2055</v>
      </c>
      <c r="N53" s="315" t="s">
        <v>2054</v>
      </c>
      <c r="O53" s="95"/>
      <c r="P53" s="230"/>
      <c r="T53" s="189">
        <v>1231</v>
      </c>
      <c r="U53" s="190">
        <v>68</v>
      </c>
    </row>
    <row r="54" spans="1:21" s="18" customFormat="1" ht="36.75" customHeight="1">
      <c r="A54" s="604" t="s">
        <v>2256</v>
      </c>
      <c r="B54" s="604"/>
      <c r="C54" s="604"/>
      <c r="D54" s="604"/>
      <c r="E54" s="604"/>
      <c r="F54" s="604"/>
      <c r="G54" s="604"/>
      <c r="H54" s="604"/>
      <c r="I54" s="604"/>
      <c r="J54" s="604"/>
      <c r="K54" s="604"/>
      <c r="L54" s="604"/>
      <c r="M54" s="604"/>
      <c r="N54" s="604"/>
      <c r="O54" s="604"/>
      <c r="P54" s="604"/>
      <c r="T54" s="189"/>
      <c r="U54" s="190"/>
    </row>
    <row r="55" spans="1:21" ht="14.25" customHeight="1">
      <c r="A55" s="25" t="s">
        <v>18</v>
      </c>
      <c r="B55" s="25"/>
      <c r="C55" s="25"/>
      <c r="D55" s="42"/>
      <c r="E55" s="36" t="s">
        <v>0</v>
      </c>
      <c r="F55" s="31" t="s">
        <v>1</v>
      </c>
      <c r="G55" s="328"/>
      <c r="H55" s="26" t="s">
        <v>2</v>
      </c>
      <c r="I55" s="26"/>
      <c r="J55" s="26"/>
      <c r="K55" s="26"/>
      <c r="M55" s="38" t="s">
        <v>3</v>
      </c>
      <c r="N55" s="39" t="s">
        <v>3</v>
      </c>
      <c r="O55" s="22" t="s">
        <v>3</v>
      </c>
      <c r="P55" s="25"/>
      <c r="Q55" s="27"/>
      <c r="T55" s="189">
        <v>1280</v>
      </c>
      <c r="U55" s="190">
        <v>54</v>
      </c>
    </row>
    <row r="56" spans="1:21" ht="25.5">
      <c r="E56" s="37" t="s">
        <v>1962</v>
      </c>
      <c r="T56" s="189">
        <v>1300</v>
      </c>
      <c r="U56" s="190">
        <v>50</v>
      </c>
    </row>
    <row r="57" spans="1:21" ht="25.5">
      <c r="E57" s="37" t="s">
        <v>1769</v>
      </c>
      <c r="T57" s="189">
        <v>1305</v>
      </c>
      <c r="U57" s="190">
        <v>49</v>
      </c>
    </row>
    <row r="58" spans="1:21" ht="25.5">
      <c r="E58" s="37" t="s">
        <v>1691</v>
      </c>
      <c r="T58" s="189">
        <v>1310</v>
      </c>
      <c r="U58" s="190">
        <v>48</v>
      </c>
    </row>
    <row r="59" spans="1:21" ht="25.5">
      <c r="E59" s="37" t="s">
        <v>1648</v>
      </c>
      <c r="T59" s="189">
        <v>1315</v>
      </c>
      <c r="U59" s="190">
        <v>47</v>
      </c>
    </row>
    <row r="60" spans="1:21" ht="25.5">
      <c r="E60" s="37" t="s">
        <v>1816</v>
      </c>
      <c r="T60" s="189">
        <v>1320</v>
      </c>
      <c r="U60" s="190">
        <v>46</v>
      </c>
    </row>
    <row r="61" spans="1:21">
      <c r="E61" s="37" t="s">
        <v>1795</v>
      </c>
      <c r="T61" s="189">
        <v>1325</v>
      </c>
      <c r="U61" s="190">
        <v>45</v>
      </c>
    </row>
    <row r="62" spans="1:21" ht="25.5">
      <c r="E62" s="37" t="s">
        <v>1874</v>
      </c>
      <c r="T62" s="189">
        <v>1330</v>
      </c>
      <c r="U62" s="190">
        <v>44</v>
      </c>
    </row>
    <row r="63" spans="1:21" ht="25.5">
      <c r="E63" s="37" t="s">
        <v>1719</v>
      </c>
      <c r="T63" s="189">
        <v>1335</v>
      </c>
      <c r="U63" s="190">
        <v>43</v>
      </c>
    </row>
    <row r="64" spans="1:21" ht="25.5">
      <c r="E64" s="37" t="s">
        <v>1665</v>
      </c>
      <c r="T64" s="189">
        <v>1340</v>
      </c>
      <c r="U64" s="190">
        <v>42</v>
      </c>
    </row>
    <row r="65" spans="5:21" ht="25.5">
      <c r="E65" s="37" t="s">
        <v>1973</v>
      </c>
      <c r="T65" s="189">
        <v>1345</v>
      </c>
      <c r="U65" s="190">
        <v>41</v>
      </c>
    </row>
    <row r="66" spans="5:21" ht="25.5">
      <c r="E66" s="37" t="s">
        <v>1756</v>
      </c>
      <c r="T66" s="189">
        <v>1350</v>
      </c>
      <c r="U66" s="190">
        <v>40</v>
      </c>
    </row>
    <row r="67" spans="5:21">
      <c r="E67" s="37" t="s">
        <v>1700</v>
      </c>
      <c r="T67" s="189">
        <v>1355</v>
      </c>
      <c r="U67" s="190">
        <v>39</v>
      </c>
    </row>
    <row r="68" spans="5:21" ht="25.5">
      <c r="E68" s="37" t="s">
        <v>1660</v>
      </c>
      <c r="T68" s="189">
        <v>1365</v>
      </c>
      <c r="U68" s="190">
        <v>38</v>
      </c>
    </row>
    <row r="69" spans="5:21" ht="25.5">
      <c r="E69" s="37" t="s">
        <v>1806</v>
      </c>
      <c r="T69" s="189">
        <v>1375</v>
      </c>
      <c r="U69" s="190">
        <v>37</v>
      </c>
    </row>
    <row r="70" spans="5:21" ht="25.5">
      <c r="E70" s="37" t="s">
        <v>2054</v>
      </c>
      <c r="T70" s="189">
        <v>1385</v>
      </c>
      <c r="U70" s="190">
        <v>36</v>
      </c>
    </row>
    <row r="71" spans="5:21">
      <c r="E71" s="37" t="s">
        <v>1870</v>
      </c>
      <c r="T71" s="189">
        <v>1395</v>
      </c>
      <c r="U71" s="190">
        <v>35</v>
      </c>
    </row>
    <row r="72" spans="5:21" ht="25.5">
      <c r="E72" s="37" t="s">
        <v>1675</v>
      </c>
      <c r="T72" s="189">
        <v>1405</v>
      </c>
      <c r="U72" s="190">
        <v>34</v>
      </c>
    </row>
    <row r="73" spans="5:21" ht="25.5">
      <c r="E73" s="37" t="s">
        <v>1832</v>
      </c>
      <c r="T73" s="189">
        <v>1415</v>
      </c>
      <c r="U73" s="190">
        <v>33</v>
      </c>
    </row>
    <row r="74" spans="5:21" ht="25.5">
      <c r="E74" s="37" t="s">
        <v>2062</v>
      </c>
      <c r="T74" s="189">
        <v>1425</v>
      </c>
      <c r="U74" s="190">
        <v>32</v>
      </c>
    </row>
    <row r="75" spans="5:21" ht="25.5">
      <c r="E75" s="37" t="s">
        <v>1999</v>
      </c>
      <c r="T75" s="189">
        <v>1435</v>
      </c>
      <c r="U75" s="190">
        <v>31</v>
      </c>
    </row>
    <row r="76" spans="5:21" ht="25.5">
      <c r="E76" s="37" t="s">
        <v>2064</v>
      </c>
      <c r="T76" s="189">
        <v>1445</v>
      </c>
      <c r="U76" s="190">
        <v>30</v>
      </c>
    </row>
    <row r="77" spans="5:21" ht="25.5">
      <c r="E77" s="37" t="s">
        <v>2026</v>
      </c>
      <c r="T77" s="189">
        <v>1455</v>
      </c>
      <c r="U77" s="190">
        <v>29</v>
      </c>
    </row>
    <row r="78" spans="5:21" ht="25.5">
      <c r="E78" s="37" t="s">
        <v>1986</v>
      </c>
      <c r="T78" s="189">
        <v>1465</v>
      </c>
      <c r="U78" s="190">
        <v>28</v>
      </c>
    </row>
    <row r="79" spans="5:21" ht="25.5">
      <c r="E79" s="37" t="s">
        <v>1918</v>
      </c>
      <c r="T79" s="189">
        <v>1475</v>
      </c>
      <c r="U79" s="190">
        <v>27</v>
      </c>
    </row>
    <row r="80" spans="5:21" ht="25.5">
      <c r="E80" s="37" t="s">
        <v>1849</v>
      </c>
      <c r="T80" s="189">
        <v>1485</v>
      </c>
      <c r="U80" s="190">
        <v>26</v>
      </c>
    </row>
    <row r="81" spans="5:21" ht="25.5">
      <c r="E81" s="37" t="s">
        <v>1940</v>
      </c>
      <c r="T81" s="189">
        <v>1495</v>
      </c>
      <c r="U81" s="190">
        <v>25</v>
      </c>
    </row>
    <row r="82" spans="5:21" ht="25.5">
      <c r="E82" s="37" t="s">
        <v>2029</v>
      </c>
      <c r="T82" s="189">
        <v>1505</v>
      </c>
      <c r="U82" s="190">
        <v>24</v>
      </c>
    </row>
    <row r="83" spans="5:21" ht="25.5">
      <c r="E83" s="37" t="s">
        <v>1846</v>
      </c>
      <c r="T83" s="189">
        <v>1515</v>
      </c>
      <c r="U83" s="190">
        <v>23</v>
      </c>
    </row>
    <row r="84" spans="5:21">
      <c r="E84" s="37" t="s">
        <v>1858</v>
      </c>
      <c r="T84" s="189">
        <v>1525</v>
      </c>
      <c r="U84" s="190">
        <v>22</v>
      </c>
    </row>
    <row r="85" spans="5:21">
      <c r="E85" s="37" t="s">
        <v>1709</v>
      </c>
      <c r="T85" s="189">
        <v>1535</v>
      </c>
      <c r="U85" s="190">
        <v>21</v>
      </c>
    </row>
    <row r="86" spans="5:21" ht="25.5">
      <c r="E86" s="37" t="s">
        <v>1784</v>
      </c>
      <c r="T86" s="189">
        <v>1545</v>
      </c>
      <c r="U86" s="190">
        <v>20</v>
      </c>
    </row>
    <row r="87" spans="5:21" ht="25.5">
      <c r="E87" s="37" t="s">
        <v>1732</v>
      </c>
      <c r="T87" s="189">
        <v>1555</v>
      </c>
      <c r="U87" s="190">
        <v>19</v>
      </c>
    </row>
    <row r="88" spans="5:21" ht="25.5">
      <c r="E88" s="37" t="s">
        <v>1677</v>
      </c>
      <c r="T88" s="189">
        <v>1565</v>
      </c>
      <c r="U88" s="190">
        <v>18</v>
      </c>
    </row>
    <row r="89" spans="5:21">
      <c r="E89" s="37" t="s">
        <v>1955</v>
      </c>
      <c r="T89" s="189">
        <v>1575</v>
      </c>
      <c r="U89" s="190">
        <v>17</v>
      </c>
    </row>
    <row r="90" spans="5:21" ht="25.5">
      <c r="E90" s="37" t="s">
        <v>1772</v>
      </c>
      <c r="T90" s="189">
        <v>1585</v>
      </c>
      <c r="U90" s="190">
        <v>16</v>
      </c>
    </row>
    <row r="91" spans="5:21" ht="25.5">
      <c r="E91" s="37" t="s">
        <v>2070</v>
      </c>
      <c r="T91" s="189">
        <v>1595</v>
      </c>
      <c r="U91" s="190">
        <v>15</v>
      </c>
    </row>
    <row r="92" spans="5:21" ht="25.5">
      <c r="E92" s="37" t="s">
        <v>1903</v>
      </c>
      <c r="T92" s="189">
        <v>1605</v>
      </c>
      <c r="U92" s="190">
        <v>14</v>
      </c>
    </row>
    <row r="93" spans="5:21" ht="25.5">
      <c r="E93" s="37" t="s">
        <v>2040</v>
      </c>
      <c r="T93" s="189">
        <v>1615</v>
      </c>
      <c r="U93" s="190">
        <v>13</v>
      </c>
    </row>
    <row r="94" spans="5:21">
      <c r="E94" s="37" t="s">
        <v>1744</v>
      </c>
      <c r="T94" s="189">
        <v>1625</v>
      </c>
      <c r="U94" s="190">
        <v>12</v>
      </c>
    </row>
    <row r="95" spans="5:21" ht="25.5">
      <c r="E95" s="37" t="s">
        <v>2073</v>
      </c>
      <c r="T95" s="189">
        <v>1645</v>
      </c>
      <c r="U95" s="190">
        <v>11</v>
      </c>
    </row>
    <row r="96" spans="5:21" ht="25.5">
      <c r="E96" s="37" t="s">
        <v>1828</v>
      </c>
      <c r="T96" s="189">
        <v>1665</v>
      </c>
      <c r="U96" s="190">
        <v>10</v>
      </c>
    </row>
    <row r="97" spans="5:21" ht="25.5">
      <c r="E97" s="37" t="s">
        <v>1942</v>
      </c>
      <c r="T97" s="189">
        <v>1685</v>
      </c>
      <c r="U97" s="190">
        <v>9</v>
      </c>
    </row>
    <row r="98" spans="5:21" ht="25.5">
      <c r="E98" s="37" t="s">
        <v>1887</v>
      </c>
      <c r="T98" s="189">
        <v>1705</v>
      </c>
      <c r="U98" s="190">
        <v>8</v>
      </c>
    </row>
    <row r="99" spans="5:21">
      <c r="E99" s="37" t="s">
        <v>2066</v>
      </c>
      <c r="T99" s="189">
        <v>1725</v>
      </c>
      <c r="U99" s="190">
        <v>7</v>
      </c>
    </row>
    <row r="100" spans="5:21" ht="25.5">
      <c r="E100" s="37" t="s">
        <v>1948</v>
      </c>
      <c r="T100" s="189">
        <v>1745</v>
      </c>
      <c r="U100" s="190">
        <v>6</v>
      </c>
    </row>
    <row r="101" spans="5:21">
      <c r="E101" s="168" t="s">
        <v>2258</v>
      </c>
      <c r="T101" s="189">
        <v>1765</v>
      </c>
      <c r="U101" s="190">
        <v>5</v>
      </c>
    </row>
    <row r="102" spans="5:21">
      <c r="T102" s="189">
        <v>1785</v>
      </c>
      <c r="U102" s="190">
        <v>4</v>
      </c>
    </row>
    <row r="103" spans="5:21">
      <c r="T103" s="189">
        <v>1805</v>
      </c>
      <c r="U103" s="190">
        <v>3</v>
      </c>
    </row>
    <row r="104" spans="5:21">
      <c r="T104" s="189">
        <v>1825</v>
      </c>
      <c r="U104" s="190">
        <v>2</v>
      </c>
    </row>
    <row r="105" spans="5:21">
      <c r="T105" s="189">
        <v>1845</v>
      </c>
      <c r="U105" s="190">
        <v>1</v>
      </c>
    </row>
  </sheetData>
  <mergeCells count="19">
    <mergeCell ref="E6:E7"/>
    <mergeCell ref="N5:P5"/>
    <mergeCell ref="N3:P3"/>
    <mergeCell ref="N4:P4"/>
    <mergeCell ref="F6:F7"/>
    <mergeCell ref="B6:B7"/>
    <mergeCell ref="C6:C7"/>
    <mergeCell ref="D6:D7"/>
    <mergeCell ref="H3:L3"/>
    <mergeCell ref="A54:P54"/>
    <mergeCell ref="A1:P1"/>
    <mergeCell ref="A2:P2"/>
    <mergeCell ref="A3:C3"/>
    <mergeCell ref="D3:E3"/>
    <mergeCell ref="F3:G3"/>
    <mergeCell ref="G6:G7"/>
    <mergeCell ref="A4:C4"/>
    <mergeCell ref="D4:E4"/>
    <mergeCell ref="A6:A7"/>
  </mergeCells>
  <conditionalFormatting sqref="F8:F53">
    <cfRule type="cellIs" dxfId="91" priority="1" stopIfTrue="1" operator="lessThan">
      <formula>1041</formula>
    </cfRule>
    <cfRule type="cellIs" dxfId="90" priority="2" stopIfTrue="1" operator="lessThan">
      <formula>1040</formula>
    </cfRule>
  </conditionalFormatting>
  <printOptions horizontalCentered="1"/>
  <pageMargins left="0.27559055118110237" right="0.19685039370078741" top="0.53" bottom="0.35433070866141736" header="0.39370078740157483" footer="0.27559055118110237"/>
  <pageSetup paperSize="9" scale="4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68</vt:i4>
      </vt:variant>
      <vt:variant>
        <vt:lpstr>Adlandırılmış Aralıklar</vt:lpstr>
      </vt:variant>
      <vt:variant>
        <vt:i4>69</vt:i4>
      </vt:variant>
    </vt:vector>
  </HeadingPairs>
  <TitlesOfParts>
    <vt:vector size="137" baseType="lpstr">
      <vt:lpstr>YARIŞMA BİLGİLERİ</vt:lpstr>
      <vt:lpstr>YARIŞMA PROGRAMI</vt:lpstr>
      <vt:lpstr>FERDİ KAYIT LİSTESİ</vt:lpstr>
      <vt:lpstr>KAYIT LİSTESİ</vt:lpstr>
      <vt:lpstr>100m.SEÇME (1)</vt:lpstr>
      <vt:lpstr>100m. SEÇME(2)</vt:lpstr>
      <vt:lpstr>100m. (Seçme Tasnif)</vt:lpstr>
      <vt:lpstr>100m. (Final)</vt:lpstr>
      <vt:lpstr>100m.</vt:lpstr>
      <vt:lpstr>400m.(1)</vt:lpstr>
      <vt:lpstr>400m. (2)</vt:lpstr>
      <vt:lpstr>400m.</vt:lpstr>
      <vt:lpstr>5000m.</vt:lpstr>
      <vt:lpstr>Cirit SEÇME (A)</vt:lpstr>
      <vt:lpstr>Cirit SEÇME (B)</vt:lpstr>
      <vt:lpstr>Cirit (Seçme Tasnif)</vt:lpstr>
      <vt:lpstr>Cirit (FİNAL)</vt:lpstr>
      <vt:lpstr>Cirit</vt:lpstr>
      <vt:lpstr>Üçadım SEÇME (A)</vt:lpstr>
      <vt:lpstr>Üçadım SEÇME (B)</vt:lpstr>
      <vt:lpstr>Üçadım (Seçme Tasnif)</vt:lpstr>
      <vt:lpstr>Üçadım (Final)</vt:lpstr>
      <vt:lpstr>Üçadım</vt:lpstr>
      <vt:lpstr>Gülle SEÇME (A)</vt:lpstr>
      <vt:lpstr>Gülle SEÇME (B)</vt:lpstr>
      <vt:lpstr>Gülle (Seçme Tasnif)</vt:lpstr>
      <vt:lpstr>Gülle (Final)</vt:lpstr>
      <vt:lpstr>Gülle</vt:lpstr>
      <vt:lpstr>TAKIM PUAN (1.GÜN)</vt:lpstr>
      <vt:lpstr>200m.SEÇME (1)</vt:lpstr>
      <vt:lpstr>200m.SEÇME (2)</vt:lpstr>
      <vt:lpstr>200m. (Seçme Tasnif)</vt:lpstr>
      <vt:lpstr>200m. (Final)</vt:lpstr>
      <vt:lpstr>200m.</vt:lpstr>
      <vt:lpstr>400m.Eng.</vt:lpstr>
      <vt:lpstr>800m.</vt:lpstr>
      <vt:lpstr>3000m.Eng.</vt:lpstr>
      <vt:lpstr>Yüksek (A-B)</vt:lpstr>
      <vt:lpstr>Yüksek</vt:lpstr>
      <vt:lpstr>Uzun SEÇME (A)</vt:lpstr>
      <vt:lpstr>Uzun SEÇME (B)</vt:lpstr>
      <vt:lpstr>Uzun (Seçme Tasnif)</vt:lpstr>
      <vt:lpstr>Uzun (Final)</vt:lpstr>
      <vt:lpstr>Uzun</vt:lpstr>
      <vt:lpstr>Disk SEÇMİ (A)</vt:lpstr>
      <vt:lpstr>Disk SEÇME (B)</vt:lpstr>
      <vt:lpstr>Disk (Seçme Tasnif)</vt:lpstr>
      <vt:lpstr>Disk (Final)</vt:lpstr>
      <vt:lpstr>Disk</vt:lpstr>
      <vt:lpstr>Yürüyüş</vt:lpstr>
      <vt:lpstr>4x100m.</vt:lpstr>
      <vt:lpstr>4x100m. (Liste)</vt:lpstr>
      <vt:lpstr>TAKIM PUAN (2.GÜN)</vt:lpstr>
      <vt:lpstr>Sırık</vt:lpstr>
      <vt:lpstr>Çekiç</vt:lpstr>
      <vt:lpstr>110m.Eng.SEÇME</vt:lpstr>
      <vt:lpstr>110m.Eng. Final</vt:lpstr>
      <vt:lpstr>110m.Eng.</vt:lpstr>
      <vt:lpstr>1500m.</vt:lpstr>
      <vt:lpstr>SırıkK</vt:lpstr>
      <vt:lpstr>ALMANAK TOPLU SONUÇ</vt:lpstr>
      <vt:lpstr>4x400m.</vt:lpstr>
      <vt:lpstr>4x400m. (Liste)</vt:lpstr>
      <vt:lpstr>TAKIM LİSTE</vt:lpstr>
      <vt:lpstr>Sheet1</vt:lpstr>
      <vt:lpstr>TAKIM PUAN (3.GÜN)</vt:lpstr>
      <vt:lpstr>TAKIM PUAN (GENEL)</vt:lpstr>
      <vt:lpstr>TAKIMLAR</vt:lpstr>
      <vt:lpstr>'100m.'!Yazdırma_Alanı</vt:lpstr>
      <vt:lpstr>'100m. (Final)'!Yazdırma_Alanı</vt:lpstr>
      <vt:lpstr>'100m. (Seçme Tasnif)'!Yazdırma_Alanı</vt:lpstr>
      <vt:lpstr>'100m. SEÇME(2)'!Yazdırma_Alanı</vt:lpstr>
      <vt:lpstr>'100m.SEÇME (1)'!Yazdırma_Alanı</vt:lpstr>
      <vt:lpstr>'110m.Eng.'!Yazdırma_Alanı</vt:lpstr>
      <vt:lpstr>'110m.Eng. Final'!Yazdırma_Alanı</vt:lpstr>
      <vt:lpstr>'110m.Eng.SEÇME'!Yazdırma_Alanı</vt:lpstr>
      <vt:lpstr>'1500m.'!Yazdırma_Alanı</vt:lpstr>
      <vt:lpstr>'200m.'!Yazdırma_Alanı</vt:lpstr>
      <vt:lpstr>'200m. (Final)'!Yazdırma_Alanı</vt:lpstr>
      <vt:lpstr>'200m. (Seçme Tasnif)'!Yazdırma_Alanı</vt:lpstr>
      <vt:lpstr>'200m.SEÇME (1)'!Yazdırma_Alanı</vt:lpstr>
      <vt:lpstr>'200m.SEÇME (2)'!Yazdırma_Alanı</vt:lpstr>
      <vt:lpstr>'3000m.Eng.'!Yazdırma_Alanı</vt:lpstr>
      <vt:lpstr>'400m.'!Yazdırma_Alanı</vt:lpstr>
      <vt:lpstr>'400m. (2)'!Yazdırma_Alanı</vt:lpstr>
      <vt:lpstr>'400m.(1)'!Yazdırma_Alanı</vt:lpstr>
      <vt:lpstr>'400m.Eng.'!Yazdırma_Alanı</vt:lpstr>
      <vt:lpstr>'4x100m.'!Yazdırma_Alanı</vt:lpstr>
      <vt:lpstr>'4x100m. (Liste)'!Yazdırma_Alanı</vt:lpstr>
      <vt:lpstr>'4x400m.'!Yazdırma_Alanı</vt:lpstr>
      <vt:lpstr>'4x400m. (Liste)'!Yazdırma_Alanı</vt:lpstr>
      <vt:lpstr>'5000m.'!Yazdırma_Alanı</vt:lpstr>
      <vt:lpstr>'800m.'!Yazdırma_Alanı</vt:lpstr>
      <vt:lpstr>Cirit!Yazdırma_Alanı</vt:lpstr>
      <vt:lpstr>'Cirit (FİNAL)'!Yazdırma_Alanı</vt:lpstr>
      <vt:lpstr>'Cirit (Seçme Tasnif)'!Yazdırma_Alanı</vt:lpstr>
      <vt:lpstr>'Cirit SEÇME (A)'!Yazdırma_Alanı</vt:lpstr>
      <vt:lpstr>'Cirit SEÇME (B)'!Yazdırma_Alanı</vt:lpstr>
      <vt:lpstr>Çekiç!Yazdırma_Alanı</vt:lpstr>
      <vt:lpstr>Disk!Yazdırma_Alanı</vt:lpstr>
      <vt:lpstr>'Disk (Final)'!Yazdırma_Alanı</vt:lpstr>
      <vt:lpstr>'Disk (Seçme Tasnif)'!Yazdırma_Alanı</vt:lpstr>
      <vt:lpstr>'Disk SEÇME (B)'!Yazdırma_Alanı</vt:lpstr>
      <vt:lpstr>'Disk SEÇMİ (A)'!Yazdırma_Alanı</vt:lpstr>
      <vt:lpstr>'FERDİ KAYIT LİSTESİ'!Yazdırma_Alanı</vt:lpstr>
      <vt:lpstr>Gülle!Yazdırma_Alanı</vt:lpstr>
      <vt:lpstr>'Gülle (Final)'!Yazdırma_Alanı</vt:lpstr>
      <vt:lpstr>'Gülle (Seçme Tasnif)'!Yazdırma_Alanı</vt:lpstr>
      <vt:lpstr>'Gülle SEÇME (A)'!Yazdırma_Alanı</vt:lpstr>
      <vt:lpstr>'Gülle SEÇME (B)'!Yazdırma_Alanı</vt:lpstr>
      <vt:lpstr>'KAYIT LİSTESİ'!Yazdırma_Alanı</vt:lpstr>
      <vt:lpstr>Sırık!Yazdırma_Alanı</vt:lpstr>
      <vt:lpstr>SırıkK!Yazdırma_Alanı</vt:lpstr>
      <vt:lpstr>'TAKIM LİSTE'!Yazdırma_Alanı</vt:lpstr>
      <vt:lpstr>'TAKIM PUAN (1.GÜN)'!Yazdırma_Alanı</vt:lpstr>
      <vt:lpstr>'TAKIM PUAN (2.GÜN)'!Yazdırma_Alanı</vt:lpstr>
      <vt:lpstr>'TAKIM PUAN (3.GÜN)'!Yazdırma_Alanı</vt:lpstr>
      <vt:lpstr>'TAKIM PUAN (GENEL)'!Yazdırma_Alanı</vt:lpstr>
      <vt:lpstr>Uzun!Yazdırma_Alanı</vt:lpstr>
      <vt:lpstr>'Uzun (Final)'!Yazdırma_Alanı</vt:lpstr>
      <vt:lpstr>'Uzun (Seçme Tasnif)'!Yazdırma_Alanı</vt:lpstr>
      <vt:lpstr>'Uzun SEÇME (A)'!Yazdırma_Alanı</vt:lpstr>
      <vt:lpstr>'Uzun SEÇME (B)'!Yazdırma_Alanı</vt:lpstr>
      <vt:lpstr>Üçadım!Yazdırma_Alanı</vt:lpstr>
      <vt:lpstr>'Üçadım (Final)'!Yazdırma_Alanı</vt:lpstr>
      <vt:lpstr>'Üçadım (Seçme Tasnif)'!Yazdırma_Alanı</vt:lpstr>
      <vt:lpstr>'Üçadım SEÇME (A)'!Yazdırma_Alanı</vt:lpstr>
      <vt:lpstr>'Üçadım SEÇME (B)'!Yazdırma_Alanı</vt:lpstr>
      <vt:lpstr>Yüksek!Yazdırma_Alanı</vt:lpstr>
      <vt:lpstr>'Yüksek (A-B)'!Yazdırma_Alanı</vt:lpstr>
      <vt:lpstr>Yürüyüş!Yazdırma_Alanı</vt:lpstr>
      <vt:lpstr>'FERDİ KAYIT LİSTESİ'!Yazdırma_Başlıkları</vt:lpstr>
      <vt:lpstr>'KAYIT LİSTESİ'!Yazdırma_Başlıkları</vt:lpstr>
      <vt:lpstr>'TAKIM PUAN (1.GÜN)'!Yazdırma_Başlıkları</vt:lpstr>
      <vt:lpstr>'TAKIM PUAN (2.GÜN)'!Yazdırma_Başlıkları</vt:lpstr>
      <vt:lpstr>'TAKIM PUAN (3.GÜN)'!Yazdırma_Başlıkları</vt:lpstr>
      <vt:lpstr>'TAKIM PUAN (GENEL)'!Yazdırma_Başlıkları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MÜNİR</dc:creator>
  <cp:lastModifiedBy>Windows User</cp:lastModifiedBy>
  <cp:lastPrinted>2015-05-11T12:15:45Z</cp:lastPrinted>
  <dcterms:created xsi:type="dcterms:W3CDTF">2004-05-10T13:01:28Z</dcterms:created>
  <dcterms:modified xsi:type="dcterms:W3CDTF">2015-05-11T17:50:43Z</dcterms:modified>
</cp:coreProperties>
</file>