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13_ncr:1_{C68E4D15-F167-4AA5-8B17-35A39F955D26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0 YAŞ KIZ-ERKEK" sheetId="5" r:id="rId1"/>
    <sheet name="11 YAŞ KIZ-ERKEK" sheetId="1" r:id="rId2"/>
    <sheet name="12 YAŞ KIZ-ERKEK" sheetId="2" r:id="rId3"/>
    <sheet name="13 YAŞ KIZ ERKEK" sheetId="3" r:id="rId4"/>
    <sheet name="14 YAŞ KIZ-ERKEK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3" i="4" l="1"/>
  <c r="P23" i="4"/>
  <c r="O23" i="4"/>
  <c r="N23" i="4"/>
  <c r="M23" i="4"/>
  <c r="L23" i="4"/>
  <c r="K23" i="4"/>
  <c r="J23" i="4"/>
  <c r="I23" i="4"/>
  <c r="H23" i="4"/>
  <c r="G23" i="4"/>
  <c r="F23" i="4"/>
  <c r="D23" i="4"/>
  <c r="AB20" i="4"/>
  <c r="P20" i="4"/>
  <c r="O20" i="4"/>
  <c r="N20" i="4"/>
  <c r="M20" i="4"/>
  <c r="L20" i="4"/>
  <c r="K20" i="4"/>
  <c r="J20" i="4"/>
  <c r="I20" i="4"/>
  <c r="H20" i="4"/>
  <c r="G20" i="4"/>
  <c r="F20" i="4"/>
  <c r="D20" i="4"/>
  <c r="AB19" i="4"/>
  <c r="P19" i="4"/>
  <c r="O19" i="4"/>
  <c r="N19" i="4"/>
  <c r="M19" i="4"/>
  <c r="L19" i="4"/>
  <c r="K19" i="4"/>
  <c r="J19" i="4"/>
  <c r="I19" i="4"/>
  <c r="H19" i="4"/>
  <c r="G19" i="4"/>
  <c r="F19" i="4"/>
  <c r="D19" i="4"/>
  <c r="AB18" i="4"/>
  <c r="P18" i="4"/>
  <c r="O18" i="4"/>
  <c r="N18" i="4"/>
  <c r="M18" i="4"/>
  <c r="L18" i="4"/>
  <c r="K18" i="4"/>
  <c r="J18" i="4"/>
  <c r="I18" i="4"/>
  <c r="H18" i="4"/>
  <c r="G18" i="4"/>
  <c r="F18" i="4"/>
  <c r="D18" i="4"/>
  <c r="AB17" i="4"/>
  <c r="P17" i="4"/>
  <c r="O17" i="4"/>
  <c r="N17" i="4"/>
  <c r="M17" i="4"/>
  <c r="L17" i="4"/>
  <c r="K17" i="4"/>
  <c r="J17" i="4"/>
  <c r="I17" i="4"/>
  <c r="H17" i="4"/>
  <c r="G17" i="4"/>
  <c r="F17" i="4"/>
  <c r="D17" i="4"/>
  <c r="AC17" i="4"/>
  <c r="AC18" i="4"/>
  <c r="AC19" i="4"/>
  <c r="AC20" i="4"/>
  <c r="AC23" i="4"/>
  <c r="Q17" i="4" l="1"/>
  <c r="Q19" i="4"/>
  <c r="Q18" i="4"/>
  <c r="Q20" i="4" l="1"/>
  <c r="Q23" i="4" l="1"/>
  <c r="E18" i="4" l="1"/>
  <c r="E19" i="4"/>
  <c r="E17" i="4"/>
  <c r="E23" i="4" l="1"/>
  <c r="E20" i="4"/>
  <c r="R19" i="4" l="1"/>
  <c r="S23" i="4"/>
  <c r="R23" i="4"/>
  <c r="S18" i="4"/>
  <c r="R18" i="4"/>
  <c r="S20" i="4"/>
  <c r="R20" i="4"/>
  <c r="S19" i="4"/>
  <c r="S17" i="4"/>
  <c r="R17" i="4"/>
  <c r="Y20" i="4"/>
  <c r="X20" i="4"/>
  <c r="Y17" i="4"/>
  <c r="X17" i="4"/>
  <c r="Y19" i="4"/>
  <c r="X19" i="4"/>
  <c r="Y23" i="4"/>
  <c r="X23" i="4"/>
  <c r="Y18" i="4"/>
  <c r="X18" i="4"/>
  <c r="T23" i="4"/>
  <c r="U18" i="4"/>
  <c r="T18" i="4"/>
  <c r="U20" i="4"/>
  <c r="T20" i="4"/>
  <c r="U17" i="4"/>
  <c r="T17" i="4"/>
  <c r="U23" i="4"/>
  <c r="U19" i="4"/>
  <c r="T19" i="4"/>
  <c r="AA17" i="4"/>
  <c r="Z17" i="4"/>
  <c r="AA19" i="4"/>
  <c r="Z19" i="4"/>
  <c r="AA23" i="4"/>
  <c r="Z23" i="4"/>
  <c r="AA18" i="4"/>
  <c r="Z20" i="4"/>
  <c r="Z18" i="4"/>
  <c r="AA20" i="4"/>
  <c r="W18" i="4"/>
  <c r="V18" i="4"/>
  <c r="W20" i="4"/>
  <c r="AF20" i="4" s="1"/>
  <c r="V20" i="4"/>
  <c r="W17" i="4"/>
  <c r="V17" i="4"/>
  <c r="W19" i="4"/>
  <c r="V19" i="4"/>
  <c r="W23" i="4"/>
  <c r="AF23" i="4" s="1"/>
  <c r="V23" i="4"/>
  <c r="AD19" i="4"/>
  <c r="AE23" i="4"/>
  <c r="AD23" i="4"/>
  <c r="AE18" i="4"/>
  <c r="AD18" i="4"/>
  <c r="AE20" i="4"/>
  <c r="AD20" i="4"/>
  <c r="AE17" i="4"/>
  <c r="AD17" i="4"/>
  <c r="AE19" i="4"/>
  <c r="AF18" i="4" l="1"/>
  <c r="AF19" i="4"/>
  <c r="AF17" i="4"/>
  <c r="Y11" i="4"/>
  <c r="X11" i="4"/>
  <c r="P11" i="4"/>
  <c r="O11" i="4"/>
  <c r="N11" i="4"/>
  <c r="M11" i="4"/>
  <c r="L11" i="4"/>
  <c r="K11" i="4"/>
  <c r="J11" i="4"/>
  <c r="I11" i="4"/>
  <c r="H11" i="4"/>
  <c r="F11" i="4"/>
  <c r="E11" i="4"/>
  <c r="D11" i="4"/>
  <c r="P10" i="4"/>
  <c r="O10" i="4"/>
  <c r="N10" i="4"/>
  <c r="M10" i="4"/>
  <c r="L10" i="4"/>
  <c r="K10" i="4"/>
  <c r="J10" i="4"/>
  <c r="I10" i="4"/>
  <c r="H10" i="4"/>
  <c r="F10" i="4"/>
  <c r="E10" i="4"/>
  <c r="D10" i="4"/>
  <c r="Y5" i="4"/>
  <c r="X5" i="4"/>
  <c r="P5" i="4"/>
  <c r="O5" i="4"/>
  <c r="N5" i="4"/>
  <c r="M5" i="4"/>
  <c r="L5" i="4"/>
  <c r="K5" i="4"/>
  <c r="J5" i="4"/>
  <c r="I5" i="4"/>
  <c r="H5" i="4"/>
  <c r="G5" i="4"/>
  <c r="F5" i="4"/>
  <c r="D5" i="4"/>
  <c r="Y4" i="4"/>
  <c r="X4" i="4"/>
  <c r="P4" i="4"/>
  <c r="O4" i="4"/>
  <c r="N4" i="4"/>
  <c r="M4" i="4"/>
  <c r="L4" i="4"/>
  <c r="K4" i="4"/>
  <c r="J4" i="4"/>
  <c r="I4" i="4"/>
  <c r="H4" i="4"/>
  <c r="F4" i="4"/>
  <c r="E4" i="4"/>
  <c r="D4" i="4"/>
  <c r="Q5" i="4" l="1"/>
  <c r="Q11" i="4"/>
  <c r="Q4" i="4"/>
  <c r="Q10" i="4"/>
  <c r="G4" i="4" l="1"/>
  <c r="E5" i="4"/>
  <c r="G11" i="4"/>
  <c r="G10" i="4"/>
  <c r="W4" i="4" l="1"/>
  <c r="V4" i="4"/>
  <c r="W10" i="4"/>
  <c r="V11" i="4"/>
  <c r="V10" i="4"/>
  <c r="W5" i="4"/>
  <c r="V5" i="4"/>
  <c r="W11" i="4"/>
  <c r="AD5" i="4"/>
  <c r="AE11" i="4"/>
  <c r="AD11" i="4"/>
  <c r="AE4" i="4"/>
  <c r="AD4" i="4"/>
  <c r="AE10" i="4"/>
  <c r="AD10" i="4"/>
  <c r="AE5" i="4"/>
  <c r="AA5" i="4"/>
  <c r="Z5" i="4"/>
  <c r="AA11" i="4"/>
  <c r="Z11" i="4"/>
  <c r="AA10" i="4"/>
  <c r="AA4" i="4"/>
  <c r="Z4" i="4"/>
  <c r="Z10" i="4"/>
  <c r="Y10" i="4"/>
  <c r="X10" i="4"/>
  <c r="AC5" i="4"/>
  <c r="AB5" i="4"/>
  <c r="AC11" i="4"/>
  <c r="AB11" i="4"/>
  <c r="AC4" i="4"/>
  <c r="AB4" i="4"/>
  <c r="AC10" i="4"/>
  <c r="AB10" i="4"/>
  <c r="R5" i="4"/>
  <c r="S11" i="4"/>
  <c r="R11" i="4"/>
  <c r="S4" i="4"/>
  <c r="R4" i="4"/>
  <c r="S10" i="4"/>
  <c r="R10" i="4"/>
  <c r="S5" i="4"/>
  <c r="T11" i="4"/>
  <c r="U4" i="4"/>
  <c r="T5" i="4"/>
  <c r="T4" i="4"/>
  <c r="U10" i="4"/>
  <c r="T10" i="4"/>
  <c r="U5" i="4"/>
  <c r="U11" i="4"/>
  <c r="AF4" i="4" l="1"/>
  <c r="AF11" i="4"/>
  <c r="AF10" i="4"/>
  <c r="AF5" i="4"/>
  <c r="AB28" i="3"/>
  <c r="P28" i="3"/>
  <c r="O28" i="3"/>
  <c r="N28" i="3"/>
  <c r="M28" i="3"/>
  <c r="L28" i="3"/>
  <c r="K28" i="3"/>
  <c r="J28" i="3"/>
  <c r="I28" i="3"/>
  <c r="H28" i="3"/>
  <c r="G28" i="3"/>
  <c r="F28" i="3"/>
  <c r="D28" i="3"/>
  <c r="Y23" i="3"/>
  <c r="X23" i="3"/>
  <c r="P23" i="3"/>
  <c r="O23" i="3"/>
  <c r="N23" i="3"/>
  <c r="M23" i="3"/>
  <c r="L23" i="3"/>
  <c r="K23" i="3"/>
  <c r="J23" i="3"/>
  <c r="I23" i="3"/>
  <c r="H23" i="3"/>
  <c r="G23" i="3"/>
  <c r="F23" i="3"/>
  <c r="D23" i="3"/>
  <c r="Y22" i="3"/>
  <c r="X22" i="3"/>
  <c r="P22" i="3"/>
  <c r="O22" i="3"/>
  <c r="N22" i="3"/>
  <c r="M22" i="3"/>
  <c r="L22" i="3"/>
  <c r="K22" i="3"/>
  <c r="J22" i="3"/>
  <c r="I22" i="3"/>
  <c r="H22" i="3"/>
  <c r="G22" i="3"/>
  <c r="F22" i="3"/>
  <c r="D22" i="3"/>
  <c r="AB21" i="3"/>
  <c r="P21" i="3"/>
  <c r="O21" i="3"/>
  <c r="N21" i="3"/>
  <c r="M21" i="3"/>
  <c r="L21" i="3"/>
  <c r="K21" i="3"/>
  <c r="J21" i="3"/>
  <c r="I21" i="3"/>
  <c r="H21" i="3"/>
  <c r="F21" i="3"/>
  <c r="E21" i="3"/>
  <c r="D21" i="3"/>
  <c r="AB20" i="3"/>
  <c r="P20" i="3"/>
  <c r="O20" i="3"/>
  <c r="N20" i="3"/>
  <c r="M20" i="3"/>
  <c r="L20" i="3"/>
  <c r="K20" i="3"/>
  <c r="J20" i="3"/>
  <c r="I20" i="3"/>
  <c r="H20" i="3"/>
  <c r="G20" i="3"/>
  <c r="F20" i="3"/>
  <c r="D20" i="3"/>
  <c r="AB19" i="3"/>
  <c r="P19" i="3"/>
  <c r="O19" i="3"/>
  <c r="N19" i="3"/>
  <c r="M19" i="3"/>
  <c r="L19" i="3"/>
  <c r="K19" i="3"/>
  <c r="J19" i="3"/>
  <c r="I19" i="3"/>
  <c r="H19" i="3"/>
  <c r="G19" i="3"/>
  <c r="F19" i="3"/>
  <c r="D19" i="3"/>
  <c r="AB18" i="3"/>
  <c r="P18" i="3"/>
  <c r="O18" i="3"/>
  <c r="N18" i="3"/>
  <c r="M18" i="3"/>
  <c r="L18" i="3"/>
  <c r="K18" i="3"/>
  <c r="J18" i="3"/>
  <c r="I18" i="3"/>
  <c r="H18" i="3"/>
  <c r="F18" i="3"/>
  <c r="E18" i="3"/>
  <c r="D18" i="3"/>
  <c r="AB17" i="3"/>
  <c r="P17" i="3"/>
  <c r="O17" i="3"/>
  <c r="N17" i="3"/>
  <c r="M17" i="3"/>
  <c r="L17" i="3"/>
  <c r="K17" i="3"/>
  <c r="J17" i="3"/>
  <c r="I17" i="3"/>
  <c r="H17" i="3"/>
  <c r="G17" i="3"/>
  <c r="F17" i="3"/>
  <c r="D17" i="3"/>
  <c r="AC18" i="3" l="1"/>
  <c r="AC17" i="3"/>
  <c r="AC20" i="3"/>
  <c r="AC21" i="3"/>
  <c r="Q19" i="3" l="1"/>
  <c r="Q18" i="3"/>
  <c r="Q17" i="3"/>
  <c r="Q21" i="3"/>
  <c r="Q20" i="3"/>
  <c r="Q28" i="3" l="1"/>
  <c r="Q23" i="3" l="1"/>
  <c r="Q22" i="3"/>
  <c r="G18" i="3" l="1"/>
  <c r="E19" i="3"/>
  <c r="E17" i="3"/>
  <c r="E20" i="3"/>
  <c r="E23" i="3" l="1"/>
  <c r="E22" i="3"/>
  <c r="E28" i="3"/>
  <c r="G21" i="3"/>
  <c r="AC23" i="3" l="1"/>
  <c r="AC22" i="3"/>
  <c r="AB22" i="3"/>
  <c r="AB23" i="3"/>
  <c r="Y18" i="3"/>
  <c r="X18" i="3"/>
  <c r="Y20" i="3"/>
  <c r="X17" i="3"/>
  <c r="Y19" i="3"/>
  <c r="X20" i="3"/>
  <c r="Y28" i="3"/>
  <c r="X28" i="3"/>
  <c r="Y17" i="3"/>
  <c r="X19" i="3"/>
  <c r="X21" i="3"/>
  <c r="Y21" i="3"/>
  <c r="W21" i="3"/>
  <c r="V21" i="3"/>
  <c r="W23" i="3"/>
  <c r="V23" i="3"/>
  <c r="W18" i="3"/>
  <c r="V18" i="3"/>
  <c r="V22" i="3"/>
  <c r="W20" i="3"/>
  <c r="W22" i="3"/>
  <c r="V20" i="3"/>
  <c r="W17" i="3"/>
  <c r="W28" i="3"/>
  <c r="V17" i="3"/>
  <c r="V19" i="3"/>
  <c r="V28" i="3"/>
  <c r="W19" i="3"/>
  <c r="AD22" i="3"/>
  <c r="AE17" i="3"/>
  <c r="AE28" i="3"/>
  <c r="AD17" i="3"/>
  <c r="AD28" i="3"/>
  <c r="AE19" i="3"/>
  <c r="AD19" i="3"/>
  <c r="AE21" i="3"/>
  <c r="AD23" i="3"/>
  <c r="AD21" i="3"/>
  <c r="AE18" i="3"/>
  <c r="AE23" i="3"/>
  <c r="AD18" i="3"/>
  <c r="AE20" i="3"/>
  <c r="AD20" i="3"/>
  <c r="AE22" i="3"/>
  <c r="Z18" i="3"/>
  <c r="AA21" i="3"/>
  <c r="AA20" i="3"/>
  <c r="Z20" i="3"/>
  <c r="AA22" i="3"/>
  <c r="Z22" i="3"/>
  <c r="AA17" i="3"/>
  <c r="AA28" i="3"/>
  <c r="Z17" i="3"/>
  <c r="Z19" i="3"/>
  <c r="Z28" i="3"/>
  <c r="AA19" i="3"/>
  <c r="Z21" i="3"/>
  <c r="AA18" i="3"/>
  <c r="AA23" i="3"/>
  <c r="Z23" i="3"/>
  <c r="T28" i="3"/>
  <c r="U19" i="3"/>
  <c r="U20" i="3"/>
  <c r="AF20" i="3" s="1"/>
  <c r="T20" i="3"/>
  <c r="T19" i="3"/>
  <c r="U21" i="3"/>
  <c r="T17" i="3"/>
  <c r="T21" i="3"/>
  <c r="U23" i="3"/>
  <c r="AF23" i="3" s="1"/>
  <c r="T23" i="3"/>
  <c r="U18" i="3"/>
  <c r="T18" i="3"/>
  <c r="U22" i="3"/>
  <c r="AF22" i="3" s="1"/>
  <c r="T22" i="3"/>
  <c r="U17" i="3"/>
  <c r="U28" i="3"/>
  <c r="R22" i="3"/>
  <c r="S17" i="3"/>
  <c r="S28" i="3"/>
  <c r="R17" i="3"/>
  <c r="R28" i="3"/>
  <c r="S19" i="3"/>
  <c r="S18" i="3"/>
  <c r="R19" i="3"/>
  <c r="R23" i="3"/>
  <c r="S21" i="3"/>
  <c r="R21" i="3"/>
  <c r="S23" i="3"/>
  <c r="R18" i="3"/>
  <c r="S20" i="3"/>
  <c r="R20" i="3"/>
  <c r="S22" i="3"/>
  <c r="AC19" i="3"/>
  <c r="AF19" i="3" l="1"/>
  <c r="AC28" i="3"/>
  <c r="AF28" i="3" s="1"/>
  <c r="AF17" i="3"/>
  <c r="AF21" i="3"/>
  <c r="AF18" i="3"/>
  <c r="Y4" i="3" l="1"/>
  <c r="X4" i="3"/>
  <c r="P4" i="3"/>
  <c r="O4" i="3"/>
  <c r="N4" i="3"/>
  <c r="M4" i="3"/>
  <c r="L4" i="3"/>
  <c r="K4" i="3"/>
  <c r="J4" i="3"/>
  <c r="I4" i="3"/>
  <c r="H4" i="3"/>
  <c r="G4" i="3"/>
  <c r="F4" i="3"/>
  <c r="D4" i="3"/>
  <c r="Q4" i="3"/>
  <c r="E4" i="3" l="1"/>
  <c r="S4" i="3" l="1"/>
  <c r="R4" i="3"/>
  <c r="AC4" i="3"/>
  <c r="AB4" i="3"/>
  <c r="W4" i="3"/>
  <c r="V4" i="3"/>
  <c r="AE4" i="3"/>
  <c r="AD4" i="3"/>
  <c r="AA4" i="3"/>
  <c r="Z4" i="3"/>
  <c r="T4" i="3"/>
  <c r="U4" i="3"/>
  <c r="AF4" i="3" l="1"/>
  <c r="AE19" i="2"/>
  <c r="AD19" i="2"/>
  <c r="P19" i="2"/>
  <c r="O19" i="2"/>
  <c r="N19" i="2"/>
  <c r="M19" i="2"/>
  <c r="L19" i="2"/>
  <c r="K19" i="2"/>
  <c r="J19" i="2"/>
  <c r="I19" i="2"/>
  <c r="H19" i="2"/>
  <c r="G19" i="2"/>
  <c r="F19" i="2"/>
  <c r="D19" i="2"/>
  <c r="AB18" i="2"/>
  <c r="P18" i="2"/>
  <c r="O18" i="2"/>
  <c r="N18" i="2"/>
  <c r="M18" i="2"/>
  <c r="L18" i="2"/>
  <c r="K18" i="2"/>
  <c r="J18" i="2"/>
  <c r="I18" i="2"/>
  <c r="H18" i="2"/>
  <c r="G18" i="2"/>
  <c r="F18" i="2"/>
  <c r="D18" i="2"/>
  <c r="AE17" i="2"/>
  <c r="AD17" i="2"/>
  <c r="P17" i="2"/>
  <c r="O17" i="2"/>
  <c r="N17" i="2"/>
  <c r="M17" i="2"/>
  <c r="L17" i="2"/>
  <c r="K17" i="2"/>
  <c r="J17" i="2"/>
  <c r="I17" i="2"/>
  <c r="H17" i="2"/>
  <c r="G17" i="2"/>
  <c r="F17" i="2"/>
  <c r="D17" i="2"/>
  <c r="AB16" i="2"/>
  <c r="P16" i="2"/>
  <c r="O16" i="2"/>
  <c r="N16" i="2"/>
  <c r="M16" i="2"/>
  <c r="L16" i="2"/>
  <c r="K16" i="2"/>
  <c r="J16" i="2"/>
  <c r="I16" i="2"/>
  <c r="H16" i="2"/>
  <c r="G16" i="2"/>
  <c r="F16" i="2"/>
  <c r="D16" i="2"/>
  <c r="AE15" i="2"/>
  <c r="AD15" i="2"/>
  <c r="P15" i="2"/>
  <c r="O15" i="2"/>
  <c r="N15" i="2"/>
  <c r="M15" i="2"/>
  <c r="L15" i="2"/>
  <c r="K15" i="2"/>
  <c r="J15" i="2"/>
  <c r="I15" i="2"/>
  <c r="H15" i="2"/>
  <c r="G15" i="2"/>
  <c r="F15" i="2"/>
  <c r="D15" i="2"/>
  <c r="AB14" i="2"/>
  <c r="P14" i="2"/>
  <c r="O14" i="2"/>
  <c r="N14" i="2"/>
  <c r="M14" i="2"/>
  <c r="L14" i="2"/>
  <c r="K14" i="2"/>
  <c r="J14" i="2"/>
  <c r="I14" i="2"/>
  <c r="H14" i="2"/>
  <c r="G14" i="2"/>
  <c r="F14" i="2"/>
  <c r="D14" i="2"/>
  <c r="AB13" i="2"/>
  <c r="P13" i="2"/>
  <c r="O13" i="2"/>
  <c r="N13" i="2"/>
  <c r="M13" i="2"/>
  <c r="L13" i="2"/>
  <c r="K13" i="2"/>
  <c r="J13" i="2"/>
  <c r="I13" i="2"/>
  <c r="H13" i="2"/>
  <c r="G13" i="2"/>
  <c r="F13" i="2"/>
  <c r="D13" i="2"/>
  <c r="AC18" i="2"/>
  <c r="AC13" i="2" l="1"/>
  <c r="AC16" i="2"/>
  <c r="AC14" i="2"/>
  <c r="Q13" i="2" l="1"/>
  <c r="Q14" i="2"/>
  <c r="Q15" i="2"/>
  <c r="Q18" i="2"/>
  <c r="Q17" i="2"/>
  <c r="Q19" i="2" l="1"/>
  <c r="Q16" i="2"/>
  <c r="E13" i="2" l="1"/>
  <c r="E16" i="2"/>
  <c r="E19" i="2"/>
  <c r="E17" i="2"/>
  <c r="E18" i="2"/>
  <c r="E14" i="2"/>
  <c r="E15" i="2"/>
  <c r="W16" i="2" l="1"/>
  <c r="V16" i="2"/>
  <c r="W17" i="2"/>
  <c r="W18" i="2"/>
  <c r="V18" i="2"/>
  <c r="W13" i="2"/>
  <c r="V13" i="2"/>
  <c r="W15" i="2"/>
  <c r="V15" i="2"/>
  <c r="V17" i="2"/>
  <c r="W19" i="2"/>
  <c r="V19" i="2"/>
  <c r="W14" i="2"/>
  <c r="V14" i="2"/>
  <c r="AB15" i="2"/>
  <c r="AC17" i="2"/>
  <c r="AB17" i="2"/>
  <c r="AC19" i="2"/>
  <c r="AB19" i="2"/>
  <c r="AC15" i="2"/>
  <c r="T19" i="2"/>
  <c r="U14" i="2"/>
  <c r="T14" i="2"/>
  <c r="U16" i="2"/>
  <c r="AF16" i="2" s="1"/>
  <c r="T16" i="2"/>
  <c r="U18" i="2"/>
  <c r="U15" i="2"/>
  <c r="AF15" i="2" s="1"/>
  <c r="T18" i="2"/>
  <c r="U13" i="2"/>
  <c r="T13" i="2"/>
  <c r="T15" i="2"/>
  <c r="U17" i="2"/>
  <c r="AF17" i="2" s="1"/>
  <c r="T17" i="2"/>
  <c r="U19" i="2"/>
  <c r="AF19" i="2" s="1"/>
  <c r="Y18" i="2"/>
  <c r="X18" i="2"/>
  <c r="Y13" i="2"/>
  <c r="AF13" i="2" s="1"/>
  <c r="X13" i="2"/>
  <c r="Y15" i="2"/>
  <c r="X15" i="2"/>
  <c r="Y17" i="2"/>
  <c r="X17" i="2"/>
  <c r="X19" i="2"/>
  <c r="Y14" i="2"/>
  <c r="AF14" i="2" s="1"/>
  <c r="X14" i="2"/>
  <c r="Y16" i="2"/>
  <c r="X16" i="2"/>
  <c r="Y19" i="2"/>
  <c r="R17" i="2"/>
  <c r="S19" i="2"/>
  <c r="R19" i="2"/>
  <c r="S14" i="2"/>
  <c r="R14" i="2"/>
  <c r="S16" i="2"/>
  <c r="S13" i="2"/>
  <c r="R16" i="2"/>
  <c r="S18" i="2"/>
  <c r="R13" i="2"/>
  <c r="S15" i="2"/>
  <c r="R15" i="2"/>
  <c r="S17" i="2"/>
  <c r="R18" i="2"/>
  <c r="AF18" i="2"/>
  <c r="AE14" i="2"/>
  <c r="AD14" i="2"/>
  <c r="AE16" i="2"/>
  <c r="AD16" i="2"/>
  <c r="AE13" i="2"/>
  <c r="AE18" i="2"/>
  <c r="AD13" i="2"/>
  <c r="AD18" i="2"/>
  <c r="Z13" i="2"/>
  <c r="AA15" i="2"/>
  <c r="Z15" i="2"/>
  <c r="AA17" i="2"/>
  <c r="Z17" i="2"/>
  <c r="AA19" i="2"/>
  <c r="Z19" i="2"/>
  <c r="AA14" i="2"/>
  <c r="AA16" i="2"/>
  <c r="Z16" i="2"/>
  <c r="AA18" i="2"/>
  <c r="Z18" i="2"/>
  <c r="AA13" i="2"/>
  <c r="Z14" i="2"/>
  <c r="Y9" i="2" l="1"/>
  <c r="X9" i="2"/>
  <c r="P9" i="2"/>
  <c r="O9" i="2"/>
  <c r="N9" i="2"/>
  <c r="M9" i="2"/>
  <c r="L9" i="2"/>
  <c r="K9" i="2"/>
  <c r="J9" i="2"/>
  <c r="I9" i="2"/>
  <c r="H9" i="2"/>
  <c r="G9" i="2"/>
  <c r="F9" i="2"/>
  <c r="D9" i="2"/>
  <c r="AE8" i="2"/>
  <c r="AD8" i="2"/>
  <c r="P8" i="2"/>
  <c r="O8" i="2"/>
  <c r="N8" i="2"/>
  <c r="M8" i="2"/>
  <c r="L8" i="2"/>
  <c r="K8" i="2"/>
  <c r="J8" i="2"/>
  <c r="I8" i="2"/>
  <c r="H8" i="2"/>
  <c r="G8" i="2"/>
  <c r="F8" i="2"/>
  <c r="D8" i="2"/>
  <c r="Y7" i="2"/>
  <c r="X7" i="2"/>
  <c r="P7" i="2"/>
  <c r="O7" i="2"/>
  <c r="N7" i="2"/>
  <c r="M7" i="2"/>
  <c r="L7" i="2"/>
  <c r="K7" i="2"/>
  <c r="J7" i="2"/>
  <c r="I7" i="2"/>
  <c r="H7" i="2"/>
  <c r="G7" i="2"/>
  <c r="F7" i="2"/>
  <c r="D7" i="2"/>
  <c r="Y6" i="2"/>
  <c r="X6" i="2"/>
  <c r="P6" i="2"/>
  <c r="O6" i="2"/>
  <c r="N6" i="2"/>
  <c r="M6" i="2"/>
  <c r="L6" i="2"/>
  <c r="K6" i="2"/>
  <c r="J6" i="2"/>
  <c r="I6" i="2"/>
  <c r="H6" i="2"/>
  <c r="G6" i="2"/>
  <c r="F6" i="2"/>
  <c r="D6" i="2"/>
  <c r="Y5" i="2"/>
  <c r="X5" i="2"/>
  <c r="P5" i="2"/>
  <c r="O5" i="2"/>
  <c r="N5" i="2"/>
  <c r="M5" i="2"/>
  <c r="L5" i="2"/>
  <c r="K5" i="2"/>
  <c r="J5" i="2"/>
  <c r="I5" i="2"/>
  <c r="H5" i="2"/>
  <c r="G5" i="2"/>
  <c r="F5" i="2"/>
  <c r="E5" i="2"/>
  <c r="D5" i="2"/>
  <c r="P4" i="2"/>
  <c r="O4" i="2"/>
  <c r="N4" i="2"/>
  <c r="M4" i="2"/>
  <c r="L4" i="2"/>
  <c r="K4" i="2"/>
  <c r="J4" i="2"/>
  <c r="F4" i="2"/>
  <c r="E4" i="2"/>
  <c r="D4" i="2"/>
  <c r="E7" i="2" l="1"/>
  <c r="E6" i="2"/>
  <c r="E9" i="2" l="1"/>
  <c r="E8" i="2"/>
  <c r="Q6" i="2" l="1"/>
  <c r="Q4" i="2"/>
  <c r="Q8" i="2" l="1"/>
  <c r="Q5" i="2"/>
  <c r="Q7" i="2"/>
  <c r="Q9" i="2"/>
  <c r="G4" i="2" l="1"/>
  <c r="AA5" i="2" l="1"/>
  <c r="Z5" i="2"/>
  <c r="AA7" i="2"/>
  <c r="Z7" i="2"/>
  <c r="AA9" i="2"/>
  <c r="Z9" i="2"/>
  <c r="AA4" i="2"/>
  <c r="Z4" i="2"/>
  <c r="AA6" i="2"/>
  <c r="Z6" i="2"/>
  <c r="AA8" i="2"/>
  <c r="Z8" i="2"/>
  <c r="AB5" i="2"/>
  <c r="AC7" i="2"/>
  <c r="AB7" i="2"/>
  <c r="AC9" i="2"/>
  <c r="AB9" i="2"/>
  <c r="AC4" i="2"/>
  <c r="AB4" i="2"/>
  <c r="AC6" i="2"/>
  <c r="AB6" i="2"/>
  <c r="AC8" i="2"/>
  <c r="AB8" i="2"/>
  <c r="AC5" i="2"/>
  <c r="T9" i="2"/>
  <c r="U4" i="2"/>
  <c r="T4" i="2"/>
  <c r="U6" i="2"/>
  <c r="T6" i="2"/>
  <c r="U8" i="2"/>
  <c r="T8" i="2"/>
  <c r="U5" i="2"/>
  <c r="T5" i="2"/>
  <c r="U7" i="2"/>
  <c r="T7" i="2"/>
  <c r="U9" i="2"/>
  <c r="R7" i="2"/>
  <c r="S9" i="2"/>
  <c r="R9" i="2"/>
  <c r="S4" i="2"/>
  <c r="R4" i="2"/>
  <c r="S6" i="2"/>
  <c r="R6" i="2"/>
  <c r="S8" i="2"/>
  <c r="R8" i="2"/>
  <c r="S5" i="2"/>
  <c r="R5" i="2"/>
  <c r="S7" i="2"/>
  <c r="AD7" i="2"/>
  <c r="AE9" i="2"/>
  <c r="AD9" i="2"/>
  <c r="AE4" i="2"/>
  <c r="AD4" i="2"/>
  <c r="AE6" i="2"/>
  <c r="AD6" i="2"/>
  <c r="AE5" i="2"/>
  <c r="AD5" i="2"/>
  <c r="AE7" i="2"/>
  <c r="W6" i="2"/>
  <c r="V6" i="2"/>
  <c r="W8" i="2"/>
  <c r="V8" i="2"/>
  <c r="W5" i="2"/>
  <c r="V5" i="2"/>
  <c r="W7" i="2"/>
  <c r="V7" i="2"/>
  <c r="W9" i="2"/>
  <c r="V9" i="2"/>
  <c r="W4" i="2"/>
  <c r="V4" i="2"/>
  <c r="Y8" i="2"/>
  <c r="X8" i="2"/>
  <c r="Y4" i="2"/>
  <c r="X4" i="2"/>
  <c r="AF9" i="2" l="1"/>
  <c r="AF6" i="2"/>
  <c r="AF4" i="2"/>
  <c r="AF7" i="2"/>
  <c r="AF5" i="2"/>
  <c r="AF8" i="2"/>
  <c r="L13" i="1"/>
  <c r="I13" i="1"/>
  <c r="H13" i="1"/>
  <c r="G13" i="1"/>
  <c r="F13" i="1"/>
  <c r="D13" i="1"/>
  <c r="L12" i="1"/>
  <c r="I12" i="1"/>
  <c r="H12" i="1"/>
  <c r="G12" i="1"/>
  <c r="F12" i="1"/>
  <c r="D12" i="1"/>
  <c r="L11" i="1"/>
  <c r="I11" i="1"/>
  <c r="H11" i="1"/>
  <c r="G11" i="1"/>
  <c r="F11" i="1"/>
  <c r="D11" i="1"/>
  <c r="L10" i="1"/>
  <c r="I10" i="1"/>
  <c r="H10" i="1"/>
  <c r="G10" i="1"/>
  <c r="F10" i="1"/>
  <c r="D10" i="1"/>
  <c r="M11" i="1" l="1"/>
  <c r="M10" i="1"/>
  <c r="M13" i="1"/>
  <c r="E13" i="1" l="1"/>
  <c r="N13" i="1" s="1"/>
  <c r="E10" i="1"/>
  <c r="N10" i="1" s="1"/>
  <c r="E12" i="1"/>
  <c r="E11" i="1"/>
  <c r="N11" i="1" s="1"/>
  <c r="K10" i="1" l="1"/>
  <c r="K11" i="1"/>
  <c r="J10" i="1"/>
  <c r="K12" i="1"/>
  <c r="J11" i="1"/>
  <c r="K13" i="1"/>
  <c r="J12" i="1"/>
  <c r="J13" i="1"/>
  <c r="M12" i="1" l="1"/>
  <c r="N12" i="1" s="1"/>
  <c r="N6" i="1"/>
  <c r="K6" i="1"/>
  <c r="J6" i="1"/>
  <c r="I6" i="1"/>
  <c r="H6" i="1"/>
  <c r="G6" i="1"/>
  <c r="F6" i="1"/>
  <c r="D6" i="1"/>
  <c r="N5" i="1"/>
  <c r="L5" i="1"/>
  <c r="K5" i="1"/>
  <c r="J5" i="1"/>
  <c r="I5" i="1"/>
  <c r="H5" i="1"/>
  <c r="G5" i="1"/>
  <c r="F5" i="1"/>
  <c r="D5" i="1"/>
  <c r="O4" i="1"/>
  <c r="N4" i="1"/>
  <c r="K4" i="1"/>
  <c r="J4" i="1"/>
  <c r="I4" i="1"/>
  <c r="H4" i="1"/>
  <c r="G4" i="1"/>
  <c r="F4" i="1"/>
  <c r="D4" i="1"/>
  <c r="M5" i="1" l="1"/>
  <c r="E5" i="1" l="1"/>
  <c r="E6" i="1" l="1"/>
  <c r="E4" i="1"/>
  <c r="P4" i="1" s="1"/>
  <c r="O6" i="1" l="1"/>
  <c r="P6" i="1" s="1"/>
  <c r="M6" i="1"/>
  <c r="L6" i="1"/>
  <c r="M4" i="1"/>
  <c r="L4" i="1"/>
  <c r="O5" i="1"/>
  <c r="P5" i="1" s="1"/>
  <c r="O10" i="5" l="1"/>
  <c r="N10" i="5"/>
  <c r="M10" i="5"/>
  <c r="L10" i="5"/>
  <c r="K10" i="5"/>
  <c r="J10" i="5"/>
  <c r="I10" i="5"/>
  <c r="H10" i="5"/>
  <c r="G10" i="5"/>
  <c r="F10" i="5"/>
  <c r="E10" i="5"/>
  <c r="P10" i="5" s="1"/>
  <c r="D10" i="5"/>
  <c r="O9" i="5"/>
  <c r="N9" i="5"/>
  <c r="M9" i="5"/>
  <c r="L9" i="5"/>
  <c r="K9" i="5"/>
  <c r="J9" i="5"/>
  <c r="I9" i="5"/>
  <c r="H9" i="5"/>
  <c r="G9" i="5"/>
  <c r="F9" i="5"/>
  <c r="E9" i="5"/>
  <c r="P9" i="5" s="1"/>
  <c r="D9" i="5"/>
  <c r="O5" i="5" l="1"/>
  <c r="N5" i="5"/>
  <c r="J5" i="5"/>
  <c r="I5" i="5"/>
  <c r="H5" i="5"/>
  <c r="G5" i="5"/>
  <c r="F5" i="5"/>
  <c r="D5" i="5"/>
  <c r="O4" i="5"/>
  <c r="N4" i="5"/>
  <c r="J4" i="5"/>
  <c r="I4" i="5"/>
  <c r="H4" i="5"/>
  <c r="F4" i="5"/>
  <c r="E4" i="5"/>
  <c r="D4" i="5"/>
  <c r="K5" i="5" l="1"/>
  <c r="K4" i="5"/>
  <c r="E5" i="5" l="1"/>
  <c r="P5" i="5" s="1"/>
  <c r="G4" i="5" l="1"/>
  <c r="P4" i="5" s="1"/>
  <c r="M5" i="5" l="1"/>
  <c r="L5" i="5"/>
  <c r="M4" i="5"/>
  <c r="L4" i="5"/>
</calcChain>
</file>

<file path=xl/sharedStrings.xml><?xml version="1.0" encoding="utf-8"?>
<sst xmlns="http://schemas.openxmlformats.org/spreadsheetml/2006/main" count="861" uniqueCount="99">
  <si>
    <t>SIRA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</si>
  <si>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</si>
  <si>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</si>
  <si>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</si>
  <si>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</si>
  <si>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</si>
  <si>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</si>
  <si>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</si>
  <si>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TOPLAM</t>
  </si>
  <si>
    <t>DERECE</t>
  </si>
  <si>
    <t>PUAN</t>
  </si>
  <si>
    <t/>
  </si>
  <si>
    <t>11 YAŞ KIZLAR (2011)</t>
  </si>
  <si>
    <t>11 YAŞ ERKEKLER (2011)</t>
  </si>
  <si>
    <t>12 YAŞ KIZLAR (2010)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</si>
  <si>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</si>
  <si>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</si>
  <si>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</si>
  <si>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</si>
  <si>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</si>
  <si>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</si>
  <si>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</si>
  <si>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13 YAŞ KIZLAR (2009)</t>
  </si>
  <si>
    <t>13 YAŞ ERKEKLER (2009)</t>
  </si>
  <si>
    <t>14 YAŞ ERKEKLER (2008)</t>
  </si>
  <si>
    <t>10 YAŞ KIZLAR (2012)</t>
  </si>
  <si>
    <t>14 YAŞ KIZLAR (2008)</t>
  </si>
  <si>
    <t>3000 METRE</t>
  </si>
  <si>
    <t>80 METRE ENGEL</t>
  </si>
  <si>
    <t>ÜÇADIM ATLAMA</t>
  </si>
  <si>
    <t>SIRIKLA ATLAMA</t>
  </si>
  <si>
    <t>F.TOPU</t>
  </si>
  <si>
    <t>10 YAŞ ERKEKLER (2012)</t>
  </si>
  <si>
    <t>FIRLATMA</t>
  </si>
  <si>
    <t>GÜLLE</t>
  </si>
  <si>
    <t>100 METRE</t>
  </si>
  <si>
    <t>100 METRE ENGEL</t>
  </si>
  <si>
    <t>EMİNE ZENGİN</t>
  </si>
  <si>
    <t>DİYABAKIR</t>
  </si>
  <si>
    <t>DİLARA OLAN</t>
  </si>
  <si>
    <t>HAMZA DENİZ</t>
  </si>
  <si>
    <t>ALPTUĞ SARI</t>
  </si>
  <si>
    <t>MELİKE EKİN</t>
  </si>
  <si>
    <t>NİSANUR ERİNGİN</t>
  </si>
  <si>
    <t>ENFAL ÇALIM</t>
  </si>
  <si>
    <t>MUHAMMED BAY</t>
  </si>
  <si>
    <t>MİRAÇ ŞOREŞGER TEKAY</t>
  </si>
  <si>
    <t>YUSUF BAMERD DOĞAN</t>
  </si>
  <si>
    <t>VEYSİ OLAN</t>
  </si>
  <si>
    <t>DİSK</t>
  </si>
  <si>
    <t>SEMANUR PARLAK</t>
  </si>
  <si>
    <t>BENGİ SU TEKİN</t>
  </si>
  <si>
    <t>AYŞE URUÇ</t>
  </si>
  <si>
    <t>EDA DEMİR</t>
  </si>
  <si>
    <t>EMİNE BALTA</t>
  </si>
  <si>
    <t>ASMİN ÖNEN</t>
  </si>
  <si>
    <t>BURAK TOLAN</t>
  </si>
  <si>
    <t>ABDULMELİK BAŞ</t>
  </si>
  <si>
    <t>MUHAMMED ENES ÇETİN</t>
  </si>
  <si>
    <t>KEREM AYATA</t>
  </si>
  <si>
    <t>AZAT CANKAT</t>
  </si>
  <si>
    <t>YUSUF YÜKSEL</t>
  </si>
  <si>
    <t>MUHAMMED ŞEYHMUS ORAK</t>
  </si>
  <si>
    <t>TUANA KAN</t>
  </si>
  <si>
    <t>TUBA BİROĞLU</t>
  </si>
  <si>
    <t>HELİN TEKTAŞ</t>
  </si>
  <si>
    <t>EMİNE GÖÇER</t>
  </si>
  <si>
    <t>EVİN ŞİMŞEK</t>
  </si>
  <si>
    <t>SÜMEYYA AY</t>
  </si>
  <si>
    <t>MEDİNE OLAN</t>
  </si>
  <si>
    <t>RONA YAĞIZ</t>
  </si>
  <si>
    <t>MEHMET ALİ ERDİL</t>
  </si>
  <si>
    <t>ALPER BAYIR</t>
  </si>
  <si>
    <t>CAN İĞIN</t>
  </si>
  <si>
    <t>BARAN AKKAYA</t>
  </si>
  <si>
    <t>MEHMET ASLAN</t>
  </si>
  <si>
    <t>BAVER ÇİFTÇİ</t>
  </si>
  <si>
    <t>MUHAMMED VELAT ARSLAN</t>
  </si>
  <si>
    <t>DARA PİRİNÇÇİOĞLU</t>
  </si>
  <si>
    <t>DNS</t>
  </si>
  <si>
    <t>MAHMUT ENES DÜLGE</t>
  </si>
  <si>
    <t>MİRZA ŞERİF BOĞA</t>
  </si>
  <si>
    <t>EYYÜP TUTAR</t>
  </si>
  <si>
    <t>MUAMMER ERDOĞAN</t>
  </si>
  <si>
    <t>DELAL KÖSE</t>
  </si>
  <si>
    <t>ZEHRA AÇIL</t>
  </si>
  <si>
    <t>ŞEVVAL ERİNGİN</t>
  </si>
  <si>
    <t>İKLİM YEŞİLÇİNAR</t>
  </si>
  <si>
    <t>FATİMA ÖZ</t>
  </si>
  <si>
    <t>ELİF KALKAN</t>
  </si>
  <si>
    <t>DİLEK BAYDAR</t>
  </si>
  <si>
    <t>ÖZLEM KILIÇ</t>
  </si>
  <si>
    <t>SUHUD HASAN</t>
  </si>
  <si>
    <t>MUHAMMED YUSUF DEMİR</t>
  </si>
  <si>
    <t>MERVAN DEMİR</t>
  </si>
  <si>
    <t>EMRE ÖZÇELİK</t>
  </si>
  <si>
    <t>DEVRİM ATSIZ</t>
  </si>
  <si>
    <t>ATİLLA AÇIL</t>
  </si>
  <si>
    <t>MİKAİL ALTAŞ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</si>
</sst>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00"/>
    <numFmt numFmtId="165" formatCode="0\:00\.00"/>
    <numFmt numFmtId="166" formatCode="00\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6" fontId="7" fillId="8" borderId="4" xfId="0" applyNumberFormat="1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164" fontId="9" fillId="8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5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4</xdr:col>
      <xdr:colOff>2381</xdr:colOff>
      <xdr:row>2</xdr:row>
      <xdr:rowOff>173831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5</xdr:row>
      <xdr:rowOff>0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00150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5</xdr:row>
      <xdr:rowOff>142875</xdr:rowOff>
    </xdr:from>
    <xdr:ext cx="2381" cy="640556"/>
    <xdr:pic>
      <xdr:nvPicPr>
        <xdr:cNvPr id="4" name="Resim 3">
          <a:extLst>
            <a:ext uri="{FF2B5EF4-FFF2-40B4-BE49-F238E27FC236}">
              <a16:creationId xmlns:a16="http://schemas.microsoft.com/office/drawing/2014/main" id="{E80A290F-899E-4312-807F-CE6D13E79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42875"/>
          <a:ext cx="2381" cy="64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608434</xdr:colOff>
      <xdr:row>2</xdr:row>
      <xdr:rowOff>415017</xdr:rowOff>
    </xdr:from>
    <xdr:ext cx="2381" cy="335951"/>
    <xdr:pic>
      <xdr:nvPicPr>
        <xdr:cNvPr id="5" name="Resim 4">
          <a:extLst>
            <a:ext uri="{FF2B5EF4-FFF2-40B4-BE49-F238E27FC236}">
              <a16:creationId xmlns:a16="http://schemas.microsoft.com/office/drawing/2014/main" id="{7DFF3AD7-AE4C-44F5-89E0-9D0089E03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059" y="2253342"/>
          <a:ext cx="2381" cy="33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</xdr:col>
      <xdr:colOff>608434</xdr:colOff>
      <xdr:row>4</xdr:row>
      <xdr:rowOff>415017</xdr:rowOff>
    </xdr:from>
    <xdr:to>
      <xdr:col>8</xdr:col>
      <xdr:colOff>1215</xdr:colOff>
      <xdr:row>5</xdr:row>
      <xdr:rowOff>331868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B17F00C3-E28B-4F8F-87D4-80A865ACA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059" y="3129642"/>
          <a:ext cx="2381" cy="33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592931</xdr:colOff>
      <xdr:row>1</xdr:row>
      <xdr:rowOff>211931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666750</xdr:colOff>
      <xdr:row>6</xdr:row>
      <xdr:rowOff>142875</xdr:rowOff>
    </xdr:from>
    <xdr:ext cx="2381" cy="451177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142875</xdr:rowOff>
    </xdr:from>
    <xdr:ext cx="2381" cy="450056"/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142875</xdr:rowOff>
    </xdr:from>
    <xdr:ext cx="2381" cy="450056"/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142875</xdr:rowOff>
    </xdr:from>
    <xdr:ext cx="2381" cy="450056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142875</xdr:rowOff>
    </xdr:from>
    <xdr:ext cx="2381" cy="450056"/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142875</xdr:rowOff>
    </xdr:from>
    <xdr:ext cx="2381" cy="450056"/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142875</xdr:rowOff>
    </xdr:from>
    <xdr:ext cx="2381" cy="450056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666750</xdr:colOff>
      <xdr:row>6</xdr:row>
      <xdr:rowOff>142875</xdr:rowOff>
    </xdr:from>
    <xdr:ext cx="2381" cy="450056"/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0%20YA&#350;%20KIZ(2012)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4%20Ya&#351;%20(2008)%20erkekle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Ya&#351;%20(2012)%20erkekle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1%20YA&#350;%20KIZ(2011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Ya&#351;%20(2011)%20erkekle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2%20YA&#350;%20KIZ%20(2010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Ya&#351;%20(2010)%20erkekler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3%20YA&#350;%20(2009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3%20Ya&#351;%20(2009)%20erkekler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zlar%2014%20YA&#350;%20KIZ%20(2008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6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FIRLATMA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NEVA HAZAL KORKMAZ</v>
          </cell>
          <cell r="E8" t="str">
            <v>BİNGÖL</v>
          </cell>
          <cell r="F8">
            <v>1095</v>
          </cell>
          <cell r="G8">
            <v>41</v>
          </cell>
        </row>
        <row r="9">
          <cell r="D9" t="str">
            <v>DİLARA OLAN</v>
          </cell>
          <cell r="E9" t="str">
            <v>DİYABAKIR</v>
          </cell>
          <cell r="F9">
            <v>1120</v>
          </cell>
          <cell r="G9">
            <v>36</v>
          </cell>
        </row>
        <row r="10">
          <cell r="D10"/>
          <cell r="E10"/>
          <cell r="F10"/>
          <cell r="G10" t="str">
            <v xml:space="preserve">    </v>
          </cell>
        </row>
        <row r="11">
          <cell r="D11"/>
          <cell r="E11"/>
          <cell r="F11"/>
          <cell r="G11" t="str">
            <v xml:space="preserve">    </v>
          </cell>
        </row>
        <row r="12">
          <cell r="D12"/>
          <cell r="E12"/>
          <cell r="F12"/>
          <cell r="G12" t="str">
            <v xml:space="preserve">    </v>
          </cell>
        </row>
        <row r="13">
          <cell r="D13"/>
          <cell r="E13"/>
          <cell r="F13"/>
          <cell r="G13" t="str">
            <v xml:space="preserve">    </v>
          </cell>
        </row>
        <row r="14">
          <cell r="D14"/>
          <cell r="E14"/>
          <cell r="F14"/>
          <cell r="G14" t="str">
            <v xml:space="preserve">    </v>
          </cell>
        </row>
        <row r="15">
          <cell r="D15"/>
          <cell r="E15"/>
          <cell r="F15"/>
          <cell r="G15" t="str">
            <v xml:space="preserve">    </v>
          </cell>
        </row>
        <row r="16">
          <cell r="D16"/>
          <cell r="E16"/>
          <cell r="F16"/>
          <cell r="G16" t="str">
            <v xml:space="preserve">    </v>
          </cell>
        </row>
        <row r="17">
          <cell r="D17"/>
          <cell r="E17"/>
          <cell r="F17"/>
          <cell r="G17" t="str">
            <v xml:space="preserve">    </v>
          </cell>
        </row>
        <row r="18">
          <cell r="D18"/>
          <cell r="E18"/>
          <cell r="F18"/>
          <cell r="G18" t="str">
            <v xml:space="preserve">    </v>
          </cell>
        </row>
        <row r="19">
          <cell r="D19"/>
          <cell r="E19"/>
          <cell r="F19"/>
          <cell r="G19" t="str">
            <v xml:space="preserve">    </v>
          </cell>
        </row>
        <row r="20">
          <cell r="D20"/>
          <cell r="E20"/>
          <cell r="F20"/>
          <cell r="G20" t="str">
            <v xml:space="preserve">    </v>
          </cell>
        </row>
        <row r="21">
          <cell r="D21"/>
          <cell r="E21"/>
          <cell r="F21"/>
          <cell r="G21" t="str">
            <v xml:space="preserve">    </v>
          </cell>
        </row>
        <row r="22">
          <cell r="D22"/>
          <cell r="E22"/>
          <cell r="F22"/>
          <cell r="G22" t="str">
            <v xml:space="preserve">    </v>
          </cell>
        </row>
        <row r="23">
          <cell r="D23"/>
          <cell r="E23"/>
          <cell r="F23"/>
          <cell r="G23" t="str">
            <v xml:space="preserve">    </v>
          </cell>
        </row>
        <row r="24">
          <cell r="D24"/>
          <cell r="E24"/>
          <cell r="F24"/>
          <cell r="G24" t="str">
            <v xml:space="preserve">    </v>
          </cell>
        </row>
        <row r="25">
          <cell r="D25"/>
          <cell r="E25"/>
          <cell r="F25"/>
          <cell r="G25" t="str">
            <v xml:space="preserve">    </v>
          </cell>
        </row>
        <row r="26">
          <cell r="D26"/>
          <cell r="E26"/>
          <cell r="F26"/>
          <cell r="G26" t="str">
            <v xml:space="preserve">    </v>
          </cell>
        </row>
        <row r="27">
          <cell r="D27"/>
          <cell r="E27"/>
          <cell r="F27"/>
          <cell r="G27" t="str">
            <v xml:space="preserve">    </v>
          </cell>
        </row>
        <row r="28">
          <cell r="D28"/>
          <cell r="E28"/>
          <cell r="F28"/>
          <cell r="G28" t="str">
            <v xml:space="preserve">    </v>
          </cell>
        </row>
        <row r="29">
          <cell r="D29"/>
          <cell r="E29"/>
          <cell r="F29"/>
          <cell r="G29" t="str">
            <v xml:space="preserve">    </v>
          </cell>
        </row>
        <row r="30">
          <cell r="D30"/>
          <cell r="E30"/>
          <cell r="F30"/>
          <cell r="G30" t="str">
            <v xml:space="preserve">    </v>
          </cell>
        </row>
        <row r="31">
          <cell r="D31"/>
          <cell r="E31"/>
          <cell r="F31"/>
          <cell r="G31" t="str">
            <v xml:space="preserve">    </v>
          </cell>
        </row>
        <row r="32">
          <cell r="D32"/>
          <cell r="E32"/>
          <cell r="F32"/>
          <cell r="G32" t="str">
            <v xml:space="preserve">    </v>
          </cell>
        </row>
        <row r="33">
          <cell r="D33"/>
          <cell r="E33"/>
          <cell r="F33"/>
          <cell r="G33" t="str">
            <v xml:space="preserve">    </v>
          </cell>
        </row>
        <row r="34">
          <cell r="D34"/>
          <cell r="E34"/>
          <cell r="F34"/>
          <cell r="G34" t="str">
            <v xml:space="preserve">    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</row>
      </sheetData>
      <sheetData sheetId="6">
        <row r="8">
          <cell r="D8" t="str">
            <v>EMİNE ZENGİN</v>
          </cell>
          <cell r="E8" t="str">
            <v>DİYABAKIR</v>
          </cell>
          <cell r="F8">
            <v>1292</v>
          </cell>
          <cell r="G8">
            <v>49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AZRA ÇATAK</v>
          </cell>
          <cell r="E8" t="str">
            <v>ŞIRNAK</v>
          </cell>
          <cell r="F8">
            <v>21510</v>
          </cell>
          <cell r="G8">
            <v>27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 t="str">
            <v>Baş Hakem</v>
          </cell>
          <cell r="F49" t="str">
            <v>Lider</v>
          </cell>
          <cell r="G49"/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/>
      <sheetData sheetId="16">
        <row r="8">
          <cell r="E8" t="str">
            <v>AZRA ÇATAK</v>
          </cell>
          <cell r="F8" t="str">
            <v>ŞIRNAK</v>
          </cell>
          <cell r="G8" t="str">
            <v>X</v>
          </cell>
          <cell r="H8">
            <v>280</v>
          </cell>
          <cell r="I8">
            <v>289</v>
          </cell>
          <cell r="J8">
            <v>289</v>
          </cell>
          <cell r="K8">
            <v>19</v>
          </cell>
        </row>
        <row r="9">
          <cell r="E9" t="str">
            <v>EMİNE ZENGİN</v>
          </cell>
          <cell r="F9" t="str">
            <v>DİYABAKIR</v>
          </cell>
          <cell r="G9">
            <v>285</v>
          </cell>
          <cell r="H9">
            <v>287</v>
          </cell>
          <cell r="I9" t="str">
            <v>X</v>
          </cell>
          <cell r="J9">
            <v>287</v>
          </cell>
          <cell r="K9">
            <v>19</v>
          </cell>
        </row>
        <row r="10">
          <cell r="E10" t="str">
            <v>DİLARA OLAN</v>
          </cell>
          <cell r="F10" t="str">
            <v>DİYABAKIR</v>
          </cell>
          <cell r="G10">
            <v>270</v>
          </cell>
          <cell r="H10">
            <v>272</v>
          </cell>
          <cell r="I10">
            <v>264</v>
          </cell>
          <cell r="J10">
            <v>272</v>
          </cell>
          <cell r="K10">
            <v>16</v>
          </cell>
        </row>
        <row r="11">
          <cell r="E11" t="str">
            <v>NEVA HAZAL KORKMAZ</v>
          </cell>
          <cell r="F11" t="str">
            <v>BİNGÖL</v>
          </cell>
          <cell r="G11" t="str">
            <v>X</v>
          </cell>
          <cell r="H11">
            <v>230</v>
          </cell>
          <cell r="I11">
            <v>258</v>
          </cell>
          <cell r="J11">
            <v>258</v>
          </cell>
          <cell r="K11">
            <v>13</v>
          </cell>
        </row>
        <row r="12">
          <cell r="E12"/>
          <cell r="F12"/>
          <cell r="G12"/>
          <cell r="H12"/>
          <cell r="I12"/>
          <cell r="J12"/>
          <cell r="K12" t="str">
            <v xml:space="preserve">   </v>
          </cell>
        </row>
        <row r="13">
          <cell r="E13"/>
          <cell r="F13"/>
          <cell r="G13"/>
          <cell r="H13"/>
          <cell r="I13"/>
          <cell r="J13"/>
          <cell r="K13" t="str">
            <v xml:space="preserve">   </v>
          </cell>
        </row>
        <row r="14">
          <cell r="E14"/>
          <cell r="F14"/>
          <cell r="G14"/>
          <cell r="H14"/>
          <cell r="I14"/>
          <cell r="J14"/>
          <cell r="K14" t="str">
            <v xml:space="preserve">   </v>
          </cell>
        </row>
        <row r="15">
          <cell r="E15"/>
          <cell r="F15"/>
          <cell r="G15"/>
          <cell r="H15"/>
          <cell r="I15"/>
          <cell r="J15"/>
          <cell r="K15" t="str">
            <v xml:space="preserve">   </v>
          </cell>
        </row>
        <row r="16">
          <cell r="E16"/>
          <cell r="F16"/>
          <cell r="G16"/>
          <cell r="H16"/>
          <cell r="I16"/>
          <cell r="J16"/>
          <cell r="K16" t="str">
            <v xml:space="preserve">   </v>
          </cell>
        </row>
        <row r="17">
          <cell r="E17"/>
          <cell r="F17"/>
          <cell r="G17"/>
          <cell r="H17"/>
          <cell r="I17"/>
          <cell r="J17"/>
          <cell r="K17" t="str">
            <v xml:space="preserve">   </v>
          </cell>
        </row>
        <row r="18">
          <cell r="E18"/>
          <cell r="F18"/>
          <cell r="G18"/>
          <cell r="H18"/>
          <cell r="I18"/>
          <cell r="J18"/>
          <cell r="K18" t="str">
            <v xml:space="preserve">   </v>
          </cell>
        </row>
        <row r="19">
          <cell r="E19"/>
          <cell r="F19"/>
          <cell r="G19"/>
          <cell r="H19"/>
          <cell r="I19"/>
          <cell r="J19"/>
          <cell r="K19" t="str">
            <v xml:space="preserve">   </v>
          </cell>
        </row>
        <row r="20">
          <cell r="E20"/>
          <cell r="F20"/>
          <cell r="G20"/>
          <cell r="H20"/>
          <cell r="I20"/>
          <cell r="J20"/>
          <cell r="K20" t="str">
            <v xml:space="preserve">   </v>
          </cell>
        </row>
        <row r="21">
          <cell r="E21"/>
          <cell r="F21"/>
          <cell r="G21"/>
          <cell r="H21"/>
          <cell r="I21"/>
          <cell r="J21"/>
          <cell r="K21" t="str">
            <v xml:space="preserve">   </v>
          </cell>
        </row>
        <row r="22">
          <cell r="E22"/>
          <cell r="F22"/>
          <cell r="G22"/>
          <cell r="H22"/>
          <cell r="I22"/>
          <cell r="J22"/>
          <cell r="K22" t="str">
            <v xml:space="preserve">   </v>
          </cell>
        </row>
        <row r="23">
          <cell r="E23"/>
          <cell r="F23"/>
          <cell r="G23"/>
          <cell r="H23"/>
          <cell r="I23"/>
          <cell r="J23"/>
          <cell r="K23" t="str">
            <v xml:space="preserve">   </v>
          </cell>
        </row>
        <row r="24">
          <cell r="E24"/>
          <cell r="F24"/>
          <cell r="G24"/>
          <cell r="H24"/>
          <cell r="I24"/>
          <cell r="J24"/>
          <cell r="K24" t="str">
            <v xml:space="preserve">   </v>
          </cell>
        </row>
        <row r="25">
          <cell r="E25"/>
          <cell r="F25"/>
          <cell r="G25"/>
          <cell r="H25"/>
          <cell r="I25"/>
          <cell r="J25"/>
          <cell r="K25" t="str">
            <v xml:space="preserve">   </v>
          </cell>
        </row>
        <row r="26">
          <cell r="E26"/>
          <cell r="F26"/>
          <cell r="G26"/>
          <cell r="H26"/>
          <cell r="I26"/>
          <cell r="J26"/>
          <cell r="K26" t="str">
            <v xml:space="preserve">   </v>
          </cell>
        </row>
        <row r="27">
          <cell r="E27"/>
          <cell r="F27"/>
          <cell r="G27"/>
          <cell r="H27"/>
          <cell r="I27"/>
          <cell r="J27"/>
          <cell r="K27" t="str">
            <v xml:space="preserve">   </v>
          </cell>
        </row>
        <row r="28">
          <cell r="E28"/>
          <cell r="F28"/>
          <cell r="G28"/>
          <cell r="H28"/>
          <cell r="I28"/>
          <cell r="J28"/>
          <cell r="K28" t="str">
            <v xml:space="preserve">   </v>
          </cell>
        </row>
        <row r="29">
          <cell r="E29"/>
          <cell r="F29"/>
          <cell r="G29"/>
          <cell r="H29"/>
          <cell r="I29"/>
          <cell r="J29"/>
          <cell r="K29" t="str">
            <v xml:space="preserve">   </v>
          </cell>
        </row>
        <row r="30">
          <cell r="E30"/>
          <cell r="F30"/>
          <cell r="G30"/>
          <cell r="H30"/>
          <cell r="I30"/>
          <cell r="J30"/>
          <cell r="K30" t="str">
            <v xml:space="preserve">   </v>
          </cell>
        </row>
        <row r="31">
          <cell r="E31"/>
          <cell r="F31"/>
          <cell r="G31"/>
          <cell r="H31"/>
          <cell r="I31"/>
          <cell r="J31"/>
          <cell r="K31" t="str">
            <v xml:space="preserve">   </v>
          </cell>
        </row>
        <row r="32">
          <cell r="E32"/>
          <cell r="F32"/>
          <cell r="G32"/>
          <cell r="H32"/>
          <cell r="I32"/>
          <cell r="J32"/>
          <cell r="K32" t="str">
            <v xml:space="preserve">   </v>
          </cell>
        </row>
        <row r="33">
          <cell r="E33"/>
          <cell r="F33"/>
          <cell r="G33"/>
          <cell r="H33"/>
          <cell r="I33"/>
          <cell r="J33"/>
          <cell r="K33" t="str">
            <v xml:space="preserve">   </v>
          </cell>
        </row>
        <row r="34">
          <cell r="E34"/>
          <cell r="F34"/>
          <cell r="G34"/>
          <cell r="H34"/>
          <cell r="I34"/>
          <cell r="J34"/>
          <cell r="K34" t="str">
            <v xml:space="preserve">   </v>
          </cell>
        </row>
        <row r="35">
          <cell r="E35"/>
          <cell r="F35"/>
          <cell r="G35"/>
          <cell r="H35"/>
          <cell r="I35"/>
          <cell r="J35"/>
          <cell r="K35" t="str">
            <v xml:space="preserve">   </v>
          </cell>
        </row>
        <row r="36">
          <cell r="E36"/>
          <cell r="F36"/>
          <cell r="G36"/>
          <cell r="H36"/>
          <cell r="I36"/>
          <cell r="J36"/>
          <cell r="K36" t="str">
            <v xml:space="preserve">   </v>
          </cell>
        </row>
        <row r="37">
          <cell r="E37"/>
          <cell r="F37"/>
          <cell r="G37"/>
          <cell r="H37"/>
          <cell r="I37"/>
          <cell r="J37"/>
          <cell r="K37" t="str">
            <v xml:space="preserve">   </v>
          </cell>
        </row>
        <row r="38">
          <cell r="E38"/>
          <cell r="F38"/>
          <cell r="G38"/>
          <cell r="H38"/>
          <cell r="I38"/>
          <cell r="J38"/>
          <cell r="K38" t="str">
            <v xml:space="preserve">   </v>
          </cell>
        </row>
        <row r="39">
          <cell r="E39"/>
          <cell r="F39"/>
          <cell r="G39"/>
          <cell r="H39"/>
          <cell r="I39"/>
          <cell r="J39"/>
          <cell r="K39" t="str">
            <v xml:space="preserve">   </v>
          </cell>
        </row>
        <row r="40">
          <cell r="E40"/>
          <cell r="F40"/>
          <cell r="G40"/>
          <cell r="H40"/>
          <cell r="I40"/>
          <cell r="J40"/>
          <cell r="K40" t="str">
            <v xml:space="preserve">   </v>
          </cell>
        </row>
        <row r="41">
          <cell r="E41"/>
          <cell r="F41"/>
          <cell r="G41"/>
          <cell r="H41"/>
          <cell r="I41"/>
          <cell r="J41"/>
          <cell r="K41" t="str">
            <v xml:space="preserve">   </v>
          </cell>
        </row>
        <row r="42">
          <cell r="E42"/>
          <cell r="F42"/>
          <cell r="G42"/>
          <cell r="H42"/>
          <cell r="I42"/>
          <cell r="J42"/>
          <cell r="K42" t="str">
            <v xml:space="preserve">   </v>
          </cell>
        </row>
        <row r="43">
          <cell r="E43"/>
          <cell r="F43"/>
          <cell r="G43"/>
          <cell r="H43"/>
          <cell r="I43"/>
          <cell r="J43"/>
          <cell r="K43" t="str">
            <v xml:space="preserve">   </v>
          </cell>
        </row>
        <row r="44">
          <cell r="E44"/>
          <cell r="F44"/>
          <cell r="G44"/>
          <cell r="H44"/>
          <cell r="I44"/>
          <cell r="J44"/>
          <cell r="K44" t="str">
            <v xml:space="preserve">   </v>
          </cell>
        </row>
        <row r="45">
          <cell r="E45"/>
          <cell r="F45"/>
          <cell r="G45"/>
          <cell r="H45"/>
          <cell r="I45"/>
          <cell r="J45"/>
          <cell r="K45" t="str">
            <v xml:space="preserve">   </v>
          </cell>
        </row>
        <row r="46">
          <cell r="E46"/>
          <cell r="F46"/>
          <cell r="G46"/>
          <cell r="H46"/>
          <cell r="I46"/>
          <cell r="J46"/>
          <cell r="K46" t="str">
            <v xml:space="preserve">   </v>
          </cell>
        </row>
        <row r="47">
          <cell r="E47"/>
          <cell r="F47"/>
          <cell r="G47"/>
          <cell r="H47"/>
          <cell r="I47"/>
          <cell r="J47"/>
          <cell r="K47" t="str">
            <v xml:space="preserve">   </v>
          </cell>
        </row>
        <row r="48">
          <cell r="E48"/>
          <cell r="F48"/>
          <cell r="G48"/>
          <cell r="H48"/>
          <cell r="I48"/>
          <cell r="J48"/>
          <cell r="K48" t="str">
            <v xml:space="preserve">   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EMİNE ZENGİN</v>
          </cell>
          <cell r="F8" t="str">
            <v>DİYABAKIR</v>
          </cell>
          <cell r="G8">
            <v>2458</v>
          </cell>
          <cell r="H8">
            <v>2603</v>
          </cell>
          <cell r="I8">
            <v>2960</v>
          </cell>
          <cell r="J8">
            <v>2960</v>
          </cell>
          <cell r="K8">
            <v>34</v>
          </cell>
        </row>
        <row r="9">
          <cell r="E9" t="str">
            <v>DİLARA OLAN</v>
          </cell>
          <cell r="F9" t="str">
            <v>DİYABAKIR</v>
          </cell>
          <cell r="G9">
            <v>2266</v>
          </cell>
          <cell r="H9">
            <v>2631</v>
          </cell>
          <cell r="I9">
            <v>1479</v>
          </cell>
          <cell r="J9">
            <v>2631</v>
          </cell>
          <cell r="K9">
            <v>27</v>
          </cell>
        </row>
        <row r="10">
          <cell r="E10" t="str">
            <v>AZRA ÇATAK</v>
          </cell>
          <cell r="F10" t="str">
            <v>ŞIRNAK</v>
          </cell>
          <cell r="G10">
            <v>1899</v>
          </cell>
          <cell r="H10">
            <v>2206</v>
          </cell>
          <cell r="I10">
            <v>2284</v>
          </cell>
          <cell r="J10">
            <v>2284</v>
          </cell>
          <cell r="K10">
            <v>20</v>
          </cell>
        </row>
        <row r="11">
          <cell r="E11" t="str">
            <v>NEVA HAZAL KORKMAZ</v>
          </cell>
          <cell r="F11" t="str">
            <v>BİNGÖL</v>
          </cell>
          <cell r="G11">
            <v>2042</v>
          </cell>
          <cell r="H11">
            <v>1870</v>
          </cell>
          <cell r="I11">
            <v>1992</v>
          </cell>
          <cell r="J11">
            <v>2042</v>
          </cell>
          <cell r="K11">
            <v>15</v>
          </cell>
        </row>
        <row r="12">
          <cell r="E12"/>
          <cell r="F12"/>
          <cell r="G12"/>
          <cell r="H12"/>
          <cell r="I12"/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2000m."/>
      <sheetName val="3000m."/>
      <sheetName val="100m.Eng"/>
      <sheetName val="Uzun-A"/>
      <sheetName val="Uzun-B"/>
      <sheetName val="Uzun Atlama Genel"/>
      <sheetName val="Üçadım"/>
      <sheetName val="Yüksek"/>
      <sheetName val="Sırık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AYHAN KAYA</v>
          </cell>
          <cell r="E8" t="str">
            <v>VAN</v>
          </cell>
          <cell r="F8">
            <v>753</v>
          </cell>
          <cell r="G8">
            <v>95</v>
          </cell>
        </row>
        <row r="9">
          <cell r="D9" t="str">
            <v>CAHİT KAYA</v>
          </cell>
          <cell r="E9" t="str">
            <v>BİNGÖL</v>
          </cell>
          <cell r="F9">
            <v>780</v>
          </cell>
          <cell r="G9">
            <v>90</v>
          </cell>
        </row>
        <row r="10">
          <cell r="D10" t="str">
            <v>MUHAMMED YUSUF DEMİR</v>
          </cell>
          <cell r="E10" t="str">
            <v>DİYABAKIR</v>
          </cell>
          <cell r="F10">
            <v>780</v>
          </cell>
          <cell r="G10">
            <v>90</v>
          </cell>
        </row>
        <row r="11">
          <cell r="D11" t="str">
            <v>EMRE ÖZÇELİK</v>
          </cell>
          <cell r="E11" t="str">
            <v>DİYABAKIR</v>
          </cell>
          <cell r="F11">
            <v>783</v>
          </cell>
          <cell r="G11">
            <v>89</v>
          </cell>
        </row>
        <row r="12">
          <cell r="D12" t="str">
            <v>MERVAN DEMİR</v>
          </cell>
          <cell r="E12" t="str">
            <v>DİYABAKIR</v>
          </cell>
          <cell r="F12">
            <v>805</v>
          </cell>
          <cell r="G12">
            <v>85</v>
          </cell>
        </row>
        <row r="13">
          <cell r="D13" t="str">
            <v>SUHUD HASAN</v>
          </cell>
          <cell r="E13" t="str">
            <v>DİYABAKIR</v>
          </cell>
          <cell r="F13">
            <v>811</v>
          </cell>
          <cell r="G13">
            <v>83</v>
          </cell>
        </row>
        <row r="14">
          <cell r="D14" t="str">
            <v>MİRAÇ GÖKTÜRK</v>
          </cell>
          <cell r="E14" t="str">
            <v>DİYABAKIR</v>
          </cell>
          <cell r="F14">
            <v>817</v>
          </cell>
          <cell r="G14">
            <v>82</v>
          </cell>
        </row>
        <row r="15">
          <cell r="D15" t="str">
            <v>CANER SAĞİM</v>
          </cell>
          <cell r="E15" t="str">
            <v>ŞIRNAK</v>
          </cell>
          <cell r="F15">
            <v>849</v>
          </cell>
          <cell r="G15">
            <v>76</v>
          </cell>
        </row>
        <row r="16">
          <cell r="D16" t="str">
            <v>MUHAMMED ARLI</v>
          </cell>
          <cell r="E16" t="str">
            <v>BİNGÖL</v>
          </cell>
          <cell r="F16">
            <v>851</v>
          </cell>
          <cell r="G16">
            <v>75</v>
          </cell>
        </row>
        <row r="17">
          <cell r="D17" t="str">
            <v>VEYSEL ÖZEK</v>
          </cell>
          <cell r="E17" t="str">
            <v>BİNGÖL</v>
          </cell>
          <cell r="F17">
            <v>853</v>
          </cell>
          <cell r="G17">
            <v>75</v>
          </cell>
        </row>
        <row r="18">
          <cell r="D18" t="str">
            <v>SALİH BURKAY</v>
          </cell>
          <cell r="E18" t="str">
            <v>BİNGÖL</v>
          </cell>
          <cell r="F18">
            <v>868</v>
          </cell>
          <cell r="G18">
            <v>72</v>
          </cell>
        </row>
        <row r="19">
          <cell r="D19" t="str">
            <v>MUHAMMED ALPEREN KARAKÖSE</v>
          </cell>
          <cell r="E19" t="str">
            <v>BİNGÖL</v>
          </cell>
          <cell r="F19">
            <v>879</v>
          </cell>
          <cell r="G19">
            <v>70</v>
          </cell>
        </row>
        <row r="20">
          <cell r="D20" t="str">
            <v>POYRAZ AKARBULUT</v>
          </cell>
          <cell r="E20" t="str">
            <v>BİNGÖL</v>
          </cell>
          <cell r="F20">
            <v>886</v>
          </cell>
          <cell r="G20">
            <v>68</v>
          </cell>
        </row>
        <row r="21">
          <cell r="D21" t="str">
            <v>DEVRİM ATSIZ</v>
          </cell>
          <cell r="E21" t="str">
            <v>DİYABAKIR</v>
          </cell>
          <cell r="F21">
            <v>901</v>
          </cell>
          <cell r="G21">
            <v>65</v>
          </cell>
        </row>
        <row r="22">
          <cell r="D22" t="str">
            <v>ENES ARIBOĞA</v>
          </cell>
          <cell r="E22" t="str">
            <v>BİNGÖL</v>
          </cell>
          <cell r="F22">
            <v>901</v>
          </cell>
          <cell r="G22">
            <v>65</v>
          </cell>
        </row>
        <row r="23">
          <cell r="D23" t="str">
            <v>MİKAİL ALTAŞ</v>
          </cell>
          <cell r="E23" t="str">
            <v>DİYABAKIR</v>
          </cell>
          <cell r="F23">
            <v>902</v>
          </cell>
          <cell r="G23">
            <v>65</v>
          </cell>
        </row>
        <row r="24">
          <cell r="D24" t="str">
            <v>MUHAMMED USAME GÖRÜNEN</v>
          </cell>
          <cell r="E24" t="str">
            <v>BİNGÖL</v>
          </cell>
          <cell r="F24">
            <v>904</v>
          </cell>
          <cell r="G24">
            <v>65</v>
          </cell>
        </row>
        <row r="25">
          <cell r="D25" t="str">
            <v>MUSTAFA AYDIN</v>
          </cell>
          <cell r="E25" t="str">
            <v>BİNGÖL</v>
          </cell>
          <cell r="F25">
            <v>930</v>
          </cell>
          <cell r="G25">
            <v>60</v>
          </cell>
        </row>
        <row r="26">
          <cell r="D26" t="str">
            <v>CEBRAİL ÇİFTÇİ</v>
          </cell>
          <cell r="E26" t="str">
            <v>BİNGÖL</v>
          </cell>
          <cell r="F26">
            <v>942</v>
          </cell>
          <cell r="G26">
            <v>57</v>
          </cell>
        </row>
        <row r="27">
          <cell r="D27" t="str">
            <v>ATİLLA AÇIL</v>
          </cell>
          <cell r="E27" t="str">
            <v>DİYABAKIR</v>
          </cell>
          <cell r="F27">
            <v>950</v>
          </cell>
          <cell r="G27">
            <v>56</v>
          </cell>
        </row>
        <row r="28">
          <cell r="D28" t="str">
            <v>MUSTAFA AYGÜN</v>
          </cell>
          <cell r="E28" t="str">
            <v>BİNGÖL</v>
          </cell>
          <cell r="F28" t="str">
            <v>DNF</v>
          </cell>
          <cell r="G28" t="str">
            <v xml:space="preserve"> </v>
          </cell>
        </row>
        <row r="29">
          <cell r="D29" t="str">
            <v>BURAK ORMAN</v>
          </cell>
          <cell r="E29" t="str">
            <v>BİNGÖL</v>
          </cell>
          <cell r="F29" t="str">
            <v>DQ</v>
          </cell>
          <cell r="G29" t="str">
            <v xml:space="preserve">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TEKİN ÜNVER</v>
          </cell>
          <cell r="E8" t="str">
            <v>VAN</v>
          </cell>
          <cell r="F8">
            <v>1010</v>
          </cell>
          <cell r="G8">
            <v>88</v>
          </cell>
        </row>
        <row r="9">
          <cell r="D9" t="str">
            <v>MUHAMMED ERDEMİR</v>
          </cell>
          <cell r="E9" t="str">
            <v>VAN</v>
          </cell>
          <cell r="F9">
            <v>1048</v>
          </cell>
          <cell r="G9">
            <v>80</v>
          </cell>
        </row>
        <row r="10">
          <cell r="D10" t="str">
            <v>MUSA SARIER</v>
          </cell>
          <cell r="E10" t="str">
            <v>VAN</v>
          </cell>
          <cell r="F10">
            <v>1067</v>
          </cell>
          <cell r="G10">
            <v>76</v>
          </cell>
        </row>
        <row r="11">
          <cell r="D11" t="str">
            <v>BERAT KARATAŞ</v>
          </cell>
          <cell r="E11" t="str">
            <v>VAN</v>
          </cell>
          <cell r="F11">
            <v>1101</v>
          </cell>
          <cell r="G11">
            <v>69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ROJHAT BABAT</v>
          </cell>
          <cell r="E8" t="str">
            <v>VAN</v>
          </cell>
          <cell r="F8">
            <v>21698</v>
          </cell>
          <cell r="G8">
            <v>40</v>
          </cell>
        </row>
        <row r="9">
          <cell r="D9" t="str">
            <v>İSHAK ÇELEBİ</v>
          </cell>
          <cell r="E9" t="str">
            <v>ŞIRNAK</v>
          </cell>
          <cell r="F9">
            <v>22137</v>
          </cell>
          <cell r="G9">
            <v>32</v>
          </cell>
        </row>
        <row r="10">
          <cell r="D10" t="str">
            <v>ARGEŞ GÜVEN</v>
          </cell>
          <cell r="E10" t="str">
            <v>VAN</v>
          </cell>
          <cell r="F10">
            <v>22180</v>
          </cell>
          <cell r="G10">
            <v>32</v>
          </cell>
        </row>
        <row r="11">
          <cell r="D11" t="str">
            <v>MUSA OKAN</v>
          </cell>
          <cell r="E11" t="str">
            <v>ŞIRNAK</v>
          </cell>
          <cell r="F11">
            <v>23429</v>
          </cell>
          <cell r="G11">
            <v>19</v>
          </cell>
        </row>
        <row r="12">
          <cell r="D12" t="str">
            <v>SERDAR RENAS ŞAVLI</v>
          </cell>
          <cell r="E12" t="str">
            <v>ŞIRNAK</v>
          </cell>
          <cell r="F12" t="str">
            <v>DNS</v>
          </cell>
          <cell r="G12" t="str">
            <v xml:space="preserve">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HİMMET GÜMÜŞ</v>
          </cell>
          <cell r="E8" t="str">
            <v>VAN</v>
          </cell>
          <cell r="F8">
            <v>65120</v>
          </cell>
          <cell r="G8">
            <v>45</v>
          </cell>
        </row>
        <row r="9">
          <cell r="D9" t="str">
            <v>UMUTCAN TURAN</v>
          </cell>
          <cell r="E9" t="str">
            <v>VAN</v>
          </cell>
          <cell r="F9">
            <v>70814</v>
          </cell>
          <cell r="G9">
            <v>35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D8" t="str">
            <v>ÇİYANAZ ASAN</v>
          </cell>
          <cell r="E8" t="str">
            <v>ŞIRNAK</v>
          </cell>
          <cell r="F8">
            <v>1854</v>
          </cell>
          <cell r="G8">
            <v>21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/>
      <sheetData sheetId="12"/>
      <sheetData sheetId="13">
        <row r="8">
          <cell r="E8" t="str">
            <v>SUHUD HASAN</v>
          </cell>
          <cell r="F8" t="str">
            <v>DİYABAKIR</v>
          </cell>
          <cell r="G8">
            <v>540</v>
          </cell>
          <cell r="H8">
            <v>508</v>
          </cell>
          <cell r="I8">
            <v>494</v>
          </cell>
          <cell r="J8">
            <v>540</v>
          </cell>
          <cell r="K8">
            <v>75</v>
          </cell>
        </row>
        <row r="9">
          <cell r="E9" t="str">
            <v>MERVAN DEMİR</v>
          </cell>
          <cell r="F9" t="str">
            <v>DİYABAKIR</v>
          </cell>
          <cell r="G9">
            <v>434</v>
          </cell>
          <cell r="H9">
            <v>462</v>
          </cell>
          <cell r="I9">
            <v>506</v>
          </cell>
          <cell r="J9">
            <v>506</v>
          </cell>
          <cell r="K9">
            <v>66</v>
          </cell>
        </row>
        <row r="10">
          <cell r="E10" t="str">
            <v>MUHAMMED YUSUF DEMİR</v>
          </cell>
          <cell r="F10" t="str">
            <v>DİYABAKIR</v>
          </cell>
          <cell r="G10">
            <v>496</v>
          </cell>
          <cell r="H10" t="str">
            <v>X</v>
          </cell>
          <cell r="I10">
            <v>478</v>
          </cell>
          <cell r="J10">
            <v>496</v>
          </cell>
          <cell r="K10">
            <v>64</v>
          </cell>
        </row>
        <row r="11">
          <cell r="E11" t="str">
            <v>CAHİT KAYA</v>
          </cell>
          <cell r="F11" t="str">
            <v>BİNGÖL</v>
          </cell>
          <cell r="G11">
            <v>428</v>
          </cell>
          <cell r="H11">
            <v>480</v>
          </cell>
          <cell r="I11">
            <v>492</v>
          </cell>
          <cell r="J11">
            <v>492</v>
          </cell>
          <cell r="K11">
            <v>63</v>
          </cell>
        </row>
        <row r="12">
          <cell r="E12" t="str">
            <v>TEKİN ÜNVER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480</v>
          </cell>
          <cell r="J12">
            <v>480</v>
          </cell>
          <cell r="K12">
            <v>60</v>
          </cell>
        </row>
        <row r="13">
          <cell r="E13" t="str">
            <v>AYHAN KAYA</v>
          </cell>
          <cell r="F13" t="str">
            <v>VAN</v>
          </cell>
          <cell r="G13">
            <v>478</v>
          </cell>
          <cell r="H13" t="str">
            <v>X</v>
          </cell>
          <cell r="I13" t="str">
            <v>X</v>
          </cell>
          <cell r="J13">
            <v>478</v>
          </cell>
          <cell r="K13">
            <v>59</v>
          </cell>
        </row>
        <row r="14">
          <cell r="E14" t="str">
            <v>EMRE ÖZÇELİK</v>
          </cell>
          <cell r="F14" t="str">
            <v>DİYABAKIR</v>
          </cell>
          <cell r="G14">
            <v>472</v>
          </cell>
          <cell r="H14">
            <v>448</v>
          </cell>
          <cell r="I14">
            <v>449</v>
          </cell>
          <cell r="J14">
            <v>472</v>
          </cell>
          <cell r="K14">
            <v>58</v>
          </cell>
        </row>
        <row r="15">
          <cell r="E15" t="str">
            <v>DEVRİM ATSIZ</v>
          </cell>
          <cell r="F15" t="str">
            <v>DİYABAKIR</v>
          </cell>
          <cell r="G15">
            <v>441</v>
          </cell>
          <cell r="H15">
            <v>452</v>
          </cell>
          <cell r="I15">
            <v>418</v>
          </cell>
          <cell r="J15">
            <v>452</v>
          </cell>
          <cell r="K15">
            <v>53</v>
          </cell>
        </row>
        <row r="16">
          <cell r="E16" t="str">
            <v>ARGEŞ GÜVEN</v>
          </cell>
          <cell r="F16" t="str">
            <v>VAN</v>
          </cell>
          <cell r="G16">
            <v>452</v>
          </cell>
          <cell r="H16">
            <v>400</v>
          </cell>
          <cell r="I16">
            <v>321</v>
          </cell>
          <cell r="J16">
            <v>452</v>
          </cell>
          <cell r="K16">
            <v>53</v>
          </cell>
        </row>
        <row r="17">
          <cell r="E17" t="str">
            <v>VEYSEL ÖZEK</v>
          </cell>
          <cell r="F17" t="str">
            <v>BİNGÖL</v>
          </cell>
          <cell r="G17">
            <v>416</v>
          </cell>
          <cell r="H17">
            <v>433</v>
          </cell>
          <cell r="I17">
            <v>450</v>
          </cell>
          <cell r="J17">
            <v>450</v>
          </cell>
          <cell r="K17">
            <v>52</v>
          </cell>
        </row>
        <row r="18">
          <cell r="E18" t="str">
            <v>POYRAZ AKARBULUT</v>
          </cell>
          <cell r="F18" t="str">
            <v>BİNGÖL</v>
          </cell>
          <cell r="G18">
            <v>433</v>
          </cell>
          <cell r="H18">
            <v>448</v>
          </cell>
          <cell r="I18">
            <v>435</v>
          </cell>
          <cell r="J18">
            <v>448</v>
          </cell>
          <cell r="K18">
            <v>52</v>
          </cell>
        </row>
        <row r="19">
          <cell r="E19" t="str">
            <v>ROJHAT BABAT</v>
          </cell>
          <cell r="F19" t="str">
            <v>VAN</v>
          </cell>
          <cell r="G19">
            <v>444</v>
          </cell>
          <cell r="H19">
            <v>447</v>
          </cell>
          <cell r="I19">
            <v>437</v>
          </cell>
          <cell r="J19">
            <v>447</v>
          </cell>
          <cell r="K19">
            <v>51</v>
          </cell>
        </row>
        <row r="20">
          <cell r="E20" t="str">
            <v>MUHAMMED ERDEMİR</v>
          </cell>
          <cell r="F20" t="str">
            <v>VAN</v>
          </cell>
          <cell r="G20">
            <v>436</v>
          </cell>
          <cell r="H20">
            <v>411</v>
          </cell>
          <cell r="I20">
            <v>430</v>
          </cell>
          <cell r="J20">
            <v>436</v>
          </cell>
          <cell r="K20">
            <v>49</v>
          </cell>
        </row>
        <row r="21">
          <cell r="E21" t="str">
            <v>MUHAMMED ARLI</v>
          </cell>
          <cell r="F21" t="str">
            <v>BİNGÖL</v>
          </cell>
          <cell r="G21">
            <v>435</v>
          </cell>
          <cell r="H21">
            <v>421</v>
          </cell>
          <cell r="I21" t="str">
            <v>X</v>
          </cell>
          <cell r="J21">
            <v>435</v>
          </cell>
          <cell r="K21">
            <v>48</v>
          </cell>
        </row>
        <row r="22">
          <cell r="E22" t="str">
            <v>ENES ARIBOĞA</v>
          </cell>
          <cell r="F22" t="str">
            <v>BİNGÖL</v>
          </cell>
          <cell r="G22">
            <v>431</v>
          </cell>
          <cell r="H22" t="str">
            <v>X</v>
          </cell>
          <cell r="I22">
            <v>398</v>
          </cell>
          <cell r="J22">
            <v>431</v>
          </cell>
          <cell r="K22">
            <v>47</v>
          </cell>
        </row>
        <row r="23">
          <cell r="E23" t="str">
            <v>MİRAÇ GÖKTÜRK</v>
          </cell>
          <cell r="F23" t="str">
            <v>DİYABAKIR</v>
          </cell>
          <cell r="G23">
            <v>421</v>
          </cell>
          <cell r="H23">
            <v>406</v>
          </cell>
          <cell r="I23">
            <v>428</v>
          </cell>
          <cell r="J23">
            <v>428</v>
          </cell>
          <cell r="K23">
            <v>47</v>
          </cell>
        </row>
        <row r="24">
          <cell r="E24" t="str">
            <v>MUSA OKAN</v>
          </cell>
          <cell r="F24" t="str">
            <v>ŞIRNAK</v>
          </cell>
          <cell r="G24">
            <v>372</v>
          </cell>
          <cell r="H24">
            <v>420</v>
          </cell>
          <cell r="I24">
            <v>404</v>
          </cell>
          <cell r="J24">
            <v>420</v>
          </cell>
          <cell r="K24">
            <v>45</v>
          </cell>
        </row>
        <row r="25">
          <cell r="E25" t="str">
            <v>MUHAMMED USAME GÖRÜNEN</v>
          </cell>
          <cell r="F25" t="str">
            <v>BİNGÖL</v>
          </cell>
          <cell r="G25">
            <v>420</v>
          </cell>
          <cell r="H25" t="str">
            <v>X</v>
          </cell>
          <cell r="I25">
            <v>400</v>
          </cell>
          <cell r="J25">
            <v>420</v>
          </cell>
          <cell r="K25">
            <v>45</v>
          </cell>
        </row>
        <row r="26">
          <cell r="E26" t="str">
            <v>BURAK ORMAN</v>
          </cell>
          <cell r="F26" t="str">
            <v>BİNGÖL</v>
          </cell>
          <cell r="G26">
            <v>414</v>
          </cell>
          <cell r="H26">
            <v>412</v>
          </cell>
          <cell r="I26">
            <v>369</v>
          </cell>
          <cell r="J26">
            <v>414</v>
          </cell>
          <cell r="K26">
            <v>43</v>
          </cell>
        </row>
        <row r="27">
          <cell r="E27" t="str">
            <v>MİKAİL ALTAŞ</v>
          </cell>
          <cell r="F27" t="str">
            <v>DİYABAKIR</v>
          </cell>
          <cell r="G27">
            <v>359</v>
          </cell>
          <cell r="H27">
            <v>414</v>
          </cell>
          <cell r="I27" t="str">
            <v>X</v>
          </cell>
          <cell r="J27">
            <v>414</v>
          </cell>
          <cell r="K27">
            <v>43</v>
          </cell>
        </row>
        <row r="28">
          <cell r="E28" t="str">
            <v>İSHAK ÇELEBİ</v>
          </cell>
          <cell r="F28" t="str">
            <v>ŞIRNAK</v>
          </cell>
          <cell r="G28">
            <v>357</v>
          </cell>
          <cell r="H28">
            <v>413</v>
          </cell>
          <cell r="I28">
            <v>407</v>
          </cell>
          <cell r="J28">
            <v>413</v>
          </cell>
          <cell r="K28">
            <v>43</v>
          </cell>
        </row>
        <row r="29">
          <cell r="E29" t="str">
            <v>ÇİYANAZ ASAN</v>
          </cell>
          <cell r="F29" t="str">
            <v>ŞIRNAK</v>
          </cell>
          <cell r="G29">
            <v>409</v>
          </cell>
          <cell r="H29">
            <v>396</v>
          </cell>
          <cell r="I29">
            <v>408</v>
          </cell>
          <cell r="J29">
            <v>409</v>
          </cell>
          <cell r="K29">
            <v>42</v>
          </cell>
        </row>
        <row r="30">
          <cell r="E30" t="str">
            <v>HİMMET GÜMÜŞ</v>
          </cell>
          <cell r="F30" t="str">
            <v>VAN</v>
          </cell>
          <cell r="G30" t="str">
            <v>X</v>
          </cell>
          <cell r="H30">
            <v>394</v>
          </cell>
          <cell r="I30">
            <v>397</v>
          </cell>
          <cell r="J30">
            <v>397</v>
          </cell>
          <cell r="K30">
            <v>39</v>
          </cell>
        </row>
        <row r="31">
          <cell r="E31" t="str">
            <v>ATİLLA AÇIL</v>
          </cell>
          <cell r="F31" t="str">
            <v>DİYABAKIR</v>
          </cell>
          <cell r="G31">
            <v>383</v>
          </cell>
          <cell r="H31">
            <v>385</v>
          </cell>
          <cell r="I31">
            <v>390</v>
          </cell>
          <cell r="J31">
            <v>390</v>
          </cell>
          <cell r="K31">
            <v>38</v>
          </cell>
        </row>
        <row r="32">
          <cell r="E32" t="str">
            <v>SALİH BURKAY</v>
          </cell>
          <cell r="F32" t="str">
            <v>BİNGÖL</v>
          </cell>
          <cell r="G32">
            <v>348</v>
          </cell>
          <cell r="H32">
            <v>384</v>
          </cell>
          <cell r="I32">
            <v>386</v>
          </cell>
          <cell r="J32">
            <v>386</v>
          </cell>
          <cell r="K32">
            <v>37</v>
          </cell>
        </row>
        <row r="33">
          <cell r="E33" t="str">
            <v>MUSTAFA AYDIN</v>
          </cell>
          <cell r="F33" t="str">
            <v>BİNGÖL</v>
          </cell>
          <cell r="G33">
            <v>377</v>
          </cell>
          <cell r="H33">
            <v>372</v>
          </cell>
          <cell r="I33">
            <v>359</v>
          </cell>
          <cell r="J33">
            <v>377</v>
          </cell>
          <cell r="K33">
            <v>35</v>
          </cell>
        </row>
        <row r="34">
          <cell r="E34" t="str">
            <v>MUHAMMED ALPEREN KARAKÖSE</v>
          </cell>
          <cell r="F34" t="str">
            <v>BİNGÖL</v>
          </cell>
          <cell r="G34" t="str">
            <v>X</v>
          </cell>
          <cell r="H34">
            <v>373</v>
          </cell>
          <cell r="I34">
            <v>358</v>
          </cell>
          <cell r="J34">
            <v>373</v>
          </cell>
          <cell r="K34">
            <v>34</v>
          </cell>
        </row>
        <row r="35">
          <cell r="E35" t="str">
            <v>MUSA SARIER</v>
          </cell>
          <cell r="F35" t="str">
            <v>VAN</v>
          </cell>
          <cell r="G35" t="str">
            <v>X</v>
          </cell>
          <cell r="H35" t="str">
            <v>X</v>
          </cell>
          <cell r="I35">
            <v>371</v>
          </cell>
          <cell r="J35">
            <v>371</v>
          </cell>
          <cell r="K35">
            <v>34</v>
          </cell>
        </row>
        <row r="36">
          <cell r="E36" t="str">
            <v>CANER SAĞİM</v>
          </cell>
          <cell r="F36" t="str">
            <v>ŞIRNAK</v>
          </cell>
          <cell r="G36">
            <v>323</v>
          </cell>
          <cell r="H36">
            <v>313</v>
          </cell>
          <cell r="I36">
            <v>270</v>
          </cell>
          <cell r="J36">
            <v>323</v>
          </cell>
          <cell r="K36">
            <v>25</v>
          </cell>
        </row>
        <row r="37">
          <cell r="E37" t="str">
            <v>CEBRAİL ÇİFTÇİ</v>
          </cell>
          <cell r="F37" t="str">
            <v>BİNGÖL</v>
          </cell>
          <cell r="G37">
            <v>313</v>
          </cell>
          <cell r="H37">
            <v>312</v>
          </cell>
          <cell r="I37">
            <v>307</v>
          </cell>
          <cell r="J37">
            <v>313</v>
          </cell>
          <cell r="K37">
            <v>23</v>
          </cell>
        </row>
        <row r="38">
          <cell r="E38" t="str">
            <v>SERDAR RENAS ŞAVLI</v>
          </cell>
          <cell r="F38" t="str">
            <v>ŞIRNAK</v>
          </cell>
          <cell r="J38" t="str">
            <v>DNS</v>
          </cell>
          <cell r="K38">
            <v>0</v>
          </cell>
        </row>
        <row r="39">
          <cell r="E39" t="str">
            <v>MUSA AYAZ ÇAKAR</v>
          </cell>
          <cell r="F39" t="str">
            <v>BİNGÖL</v>
          </cell>
          <cell r="J39" t="str">
            <v>DNS</v>
          </cell>
          <cell r="K39">
            <v>0</v>
          </cell>
        </row>
        <row r="40">
          <cell r="E40" t="str">
            <v>MUSTAFA AYGÜN</v>
          </cell>
          <cell r="F40" t="str">
            <v>BİNGÖL</v>
          </cell>
          <cell r="J40" t="str">
            <v>DNS</v>
          </cell>
          <cell r="K40">
            <v>0</v>
          </cell>
        </row>
        <row r="41">
          <cell r="E41" t="str">
            <v>UMUTCAN TURAN</v>
          </cell>
          <cell r="F41" t="str">
            <v>VAN</v>
          </cell>
          <cell r="G41" t="str">
            <v>X</v>
          </cell>
          <cell r="H41" t="str">
            <v>X</v>
          </cell>
          <cell r="I41" t="str">
            <v>X</v>
          </cell>
          <cell r="J41" t="str">
            <v>NM</v>
          </cell>
          <cell r="K41">
            <v>0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5">
        <row r="8">
          <cell r="E8" t="str">
            <v>KADİR KAYA</v>
          </cell>
          <cell r="F8" t="str">
            <v>BİNGÖL</v>
          </cell>
          <cell r="G8" t="str">
            <v>O</v>
          </cell>
          <cell r="J8" t="str">
            <v>O</v>
          </cell>
          <cell r="M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R8">
            <v>130</v>
          </cell>
          <cell r="BS8">
            <v>30</v>
          </cell>
        </row>
        <row r="9">
          <cell r="E9" t="str">
            <v>BERAT KARATAŞ</v>
          </cell>
          <cell r="F9" t="str">
            <v>VAN</v>
          </cell>
          <cell r="G9" t="str">
            <v>O</v>
          </cell>
          <cell r="J9" t="str">
            <v>X</v>
          </cell>
          <cell r="K9" t="str">
            <v>O</v>
          </cell>
          <cell r="M9" t="str">
            <v>O</v>
          </cell>
          <cell r="P9" t="str">
            <v>X</v>
          </cell>
          <cell r="Q9" t="str">
            <v>X</v>
          </cell>
          <cell r="R9" t="str">
            <v>X</v>
          </cell>
          <cell r="BR9">
            <v>130</v>
          </cell>
          <cell r="BS9">
            <v>30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7">
        <row r="8">
          <cell r="E8" t="str">
            <v>MUSA SARIER</v>
          </cell>
          <cell r="F8" t="str">
            <v>VAN</v>
          </cell>
          <cell r="G8" t="str">
            <v>x</v>
          </cell>
          <cell r="H8">
            <v>855</v>
          </cell>
          <cell r="I8">
            <v>840</v>
          </cell>
          <cell r="J8">
            <v>855</v>
          </cell>
          <cell r="K8">
            <v>50</v>
          </cell>
        </row>
        <row r="9">
          <cell r="E9" t="str">
            <v>MUSTAFA AYGÜN</v>
          </cell>
          <cell r="F9" t="str">
            <v>BİNGÖL</v>
          </cell>
          <cell r="G9">
            <v>703</v>
          </cell>
          <cell r="H9">
            <v>748</v>
          </cell>
          <cell r="I9">
            <v>701</v>
          </cell>
          <cell r="J9">
            <v>748</v>
          </cell>
          <cell r="K9">
            <v>43</v>
          </cell>
        </row>
        <row r="10">
          <cell r="E10" t="str">
            <v>HİMMET GÜMÜŞ</v>
          </cell>
          <cell r="F10" t="str">
            <v>VAN</v>
          </cell>
          <cell r="G10">
            <v>604</v>
          </cell>
          <cell r="H10">
            <v>527</v>
          </cell>
          <cell r="I10">
            <v>640</v>
          </cell>
          <cell r="J10">
            <v>640</v>
          </cell>
          <cell r="K10">
            <v>36</v>
          </cell>
        </row>
        <row r="11">
          <cell r="E11" t="str">
            <v>MUHAMMED ERDEMİR</v>
          </cell>
          <cell r="F11" t="str">
            <v>VAN</v>
          </cell>
          <cell r="G11">
            <v>569</v>
          </cell>
          <cell r="H11">
            <v>626</v>
          </cell>
          <cell r="I11">
            <v>636</v>
          </cell>
          <cell r="J11">
            <v>636</v>
          </cell>
          <cell r="K11">
            <v>36</v>
          </cell>
        </row>
        <row r="12">
          <cell r="E12" t="str">
            <v>MUHAMMED USAME GÖRÜNEN</v>
          </cell>
          <cell r="F12" t="str">
            <v>BİNGÖL</v>
          </cell>
          <cell r="G12">
            <v>562</v>
          </cell>
          <cell r="H12">
            <v>626</v>
          </cell>
          <cell r="I12">
            <v>593</v>
          </cell>
          <cell r="J12">
            <v>626</v>
          </cell>
          <cell r="K12">
            <v>35</v>
          </cell>
        </row>
        <row r="13">
          <cell r="E13" t="str">
            <v>BERAT KARATAŞ</v>
          </cell>
          <cell r="F13" t="str">
            <v>VAN</v>
          </cell>
          <cell r="G13">
            <v>550</v>
          </cell>
          <cell r="H13">
            <v>598</v>
          </cell>
          <cell r="I13">
            <v>602</v>
          </cell>
          <cell r="J13">
            <v>602</v>
          </cell>
          <cell r="K13">
            <v>33</v>
          </cell>
        </row>
        <row r="14">
          <cell r="E14" t="str">
            <v>ARGEŞ GÜVEN</v>
          </cell>
          <cell r="F14" t="str">
            <v>VAN</v>
          </cell>
          <cell r="G14">
            <v>536</v>
          </cell>
          <cell r="H14">
            <v>428</v>
          </cell>
          <cell r="I14">
            <v>533</v>
          </cell>
          <cell r="J14">
            <v>536</v>
          </cell>
          <cell r="K14">
            <v>29</v>
          </cell>
        </row>
        <row r="15">
          <cell r="E15" t="str">
            <v>ROJHAT BABAT</v>
          </cell>
          <cell r="F15" t="str">
            <v>VAN</v>
          </cell>
          <cell r="G15">
            <v>426</v>
          </cell>
          <cell r="H15">
            <v>516</v>
          </cell>
          <cell r="I15">
            <v>520</v>
          </cell>
          <cell r="J15">
            <v>520</v>
          </cell>
          <cell r="K15">
            <v>28</v>
          </cell>
        </row>
        <row r="16">
          <cell r="E16" t="str">
            <v>MUHAMMED ALPEREN KARAKÖSE</v>
          </cell>
          <cell r="F16" t="str">
            <v>BİNGÖL</v>
          </cell>
          <cell r="G16">
            <v>436</v>
          </cell>
          <cell r="H16">
            <v>484</v>
          </cell>
          <cell r="I16">
            <v>503</v>
          </cell>
          <cell r="J16">
            <v>503</v>
          </cell>
          <cell r="K16">
            <v>27</v>
          </cell>
        </row>
        <row r="17">
          <cell r="E17" t="str">
            <v>BERAT KARATAŞ</v>
          </cell>
          <cell r="F17" t="str">
            <v>VAN</v>
          </cell>
          <cell r="J17" t="str">
            <v>DNS</v>
          </cell>
          <cell r="K17">
            <v>0</v>
          </cell>
        </row>
        <row r="18">
          <cell r="E18" t="str">
            <v>SALİH BURKAY</v>
          </cell>
          <cell r="F18" t="str">
            <v>BİNGÖL</v>
          </cell>
          <cell r="J18" t="str">
            <v>DNS</v>
          </cell>
          <cell r="K18">
            <v>0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CAHİT KAYA</v>
          </cell>
          <cell r="F8" t="str">
            <v>BİNGÖL</v>
          </cell>
          <cell r="G8">
            <v>2890</v>
          </cell>
          <cell r="H8" t="str">
            <v>X</v>
          </cell>
          <cell r="I8">
            <v>2720</v>
          </cell>
          <cell r="J8">
            <v>2890</v>
          </cell>
          <cell r="K8">
            <v>56</v>
          </cell>
        </row>
        <row r="9">
          <cell r="E9" t="str">
            <v>VEYSEL ÖZEK</v>
          </cell>
          <cell r="F9" t="str">
            <v>BİNGÖL</v>
          </cell>
          <cell r="G9">
            <v>2706</v>
          </cell>
          <cell r="H9">
            <v>2724</v>
          </cell>
          <cell r="I9">
            <v>2776</v>
          </cell>
          <cell r="J9">
            <v>2776</v>
          </cell>
          <cell r="K9">
            <v>54</v>
          </cell>
        </row>
        <row r="10">
          <cell r="E10" t="str">
            <v>TEKİN ÜNVER</v>
          </cell>
          <cell r="F10" t="str">
            <v>VAN</v>
          </cell>
          <cell r="G10">
            <v>1693</v>
          </cell>
          <cell r="H10">
            <v>2313</v>
          </cell>
          <cell r="I10">
            <v>2685</v>
          </cell>
          <cell r="J10">
            <v>2685</v>
          </cell>
          <cell r="K10">
            <v>52</v>
          </cell>
        </row>
        <row r="11">
          <cell r="E11" t="str">
            <v>MİRAÇ GÖKTÜRK</v>
          </cell>
          <cell r="F11" t="str">
            <v>DİYABAKIR</v>
          </cell>
          <cell r="G11">
            <v>2660</v>
          </cell>
          <cell r="H11" t="str">
            <v>X</v>
          </cell>
          <cell r="I11">
            <v>2618</v>
          </cell>
          <cell r="J11">
            <v>2660</v>
          </cell>
          <cell r="K11">
            <v>52</v>
          </cell>
        </row>
        <row r="12">
          <cell r="E12" t="str">
            <v>MUHAMMED ARLI</v>
          </cell>
          <cell r="F12" t="str">
            <v>BİNGÖL</v>
          </cell>
          <cell r="G12">
            <v>2261</v>
          </cell>
          <cell r="H12">
            <v>2555</v>
          </cell>
          <cell r="I12">
            <v>2483</v>
          </cell>
          <cell r="J12">
            <v>2555</v>
          </cell>
          <cell r="K12">
            <v>50</v>
          </cell>
        </row>
        <row r="13">
          <cell r="E13" t="str">
            <v>MUSA OKAN</v>
          </cell>
          <cell r="F13" t="str">
            <v>ŞIRNAK</v>
          </cell>
          <cell r="G13" t="str">
            <v>X</v>
          </cell>
          <cell r="H13">
            <v>2165</v>
          </cell>
          <cell r="I13">
            <v>2395</v>
          </cell>
          <cell r="J13">
            <v>2395</v>
          </cell>
          <cell r="K13">
            <v>46</v>
          </cell>
        </row>
        <row r="14">
          <cell r="E14" t="str">
            <v>ENES ARIBOĞA</v>
          </cell>
          <cell r="F14" t="str">
            <v>BİNGÖL</v>
          </cell>
          <cell r="G14">
            <v>2152</v>
          </cell>
          <cell r="H14">
            <v>2101</v>
          </cell>
          <cell r="I14">
            <v>2300</v>
          </cell>
          <cell r="J14">
            <v>2300</v>
          </cell>
          <cell r="K14">
            <v>45</v>
          </cell>
        </row>
        <row r="15">
          <cell r="E15" t="str">
            <v>MUSTAFA AYDIN</v>
          </cell>
          <cell r="F15" t="str">
            <v>BİNGÖL</v>
          </cell>
          <cell r="G15">
            <v>2023</v>
          </cell>
          <cell r="H15">
            <v>2338</v>
          </cell>
          <cell r="I15">
            <v>1708</v>
          </cell>
          <cell r="J15">
            <v>2338</v>
          </cell>
          <cell r="K15">
            <v>45</v>
          </cell>
        </row>
        <row r="16">
          <cell r="E16" t="str">
            <v>BURAK ORMAN</v>
          </cell>
          <cell r="F16" t="str">
            <v>BİNGÖL</v>
          </cell>
          <cell r="G16">
            <v>2180</v>
          </cell>
          <cell r="H16">
            <v>1840</v>
          </cell>
          <cell r="I16">
            <v>1930</v>
          </cell>
          <cell r="J16">
            <v>2180</v>
          </cell>
          <cell r="K16">
            <v>42</v>
          </cell>
        </row>
        <row r="17">
          <cell r="E17" t="str">
            <v>SALİH BURKAY</v>
          </cell>
          <cell r="F17" t="str">
            <v>BİNGÖL</v>
          </cell>
          <cell r="G17">
            <v>1682</v>
          </cell>
          <cell r="H17">
            <v>2149</v>
          </cell>
          <cell r="I17" t="str">
            <v>X</v>
          </cell>
          <cell r="J17">
            <v>2149</v>
          </cell>
          <cell r="K17">
            <v>41</v>
          </cell>
        </row>
        <row r="18">
          <cell r="E18" t="str">
            <v>CEBRAİL ÇİFTÇİ</v>
          </cell>
          <cell r="F18" t="str">
            <v>BİNGÖL</v>
          </cell>
          <cell r="G18">
            <v>2033</v>
          </cell>
          <cell r="H18">
            <v>1997</v>
          </cell>
          <cell r="I18" t="str">
            <v>X</v>
          </cell>
          <cell r="J18">
            <v>2033</v>
          </cell>
          <cell r="K18">
            <v>39</v>
          </cell>
        </row>
        <row r="19">
          <cell r="E19" t="str">
            <v>AYHAN KAYA</v>
          </cell>
          <cell r="F19" t="str">
            <v>VAN</v>
          </cell>
          <cell r="G19">
            <v>1775</v>
          </cell>
          <cell r="H19" t="str">
            <v>X</v>
          </cell>
          <cell r="I19">
            <v>1968</v>
          </cell>
          <cell r="J19">
            <v>1968</v>
          </cell>
          <cell r="K19">
            <v>38</v>
          </cell>
        </row>
        <row r="20">
          <cell r="E20" t="str">
            <v>POYRAZ AKARBULUT</v>
          </cell>
          <cell r="F20" t="str">
            <v>BİNGÖL</v>
          </cell>
          <cell r="G20" t="str">
            <v>X</v>
          </cell>
          <cell r="H20">
            <v>1724</v>
          </cell>
          <cell r="I20">
            <v>1611</v>
          </cell>
          <cell r="J20">
            <v>1724</v>
          </cell>
          <cell r="K20">
            <v>33</v>
          </cell>
        </row>
        <row r="21">
          <cell r="E21" t="str">
            <v>ÇİYANAZ ASAN</v>
          </cell>
          <cell r="F21" t="str">
            <v>ŞIRNAK</v>
          </cell>
          <cell r="G21" t="str">
            <v>X</v>
          </cell>
          <cell r="H21" t="str">
            <v>X</v>
          </cell>
          <cell r="I21">
            <v>1722</v>
          </cell>
          <cell r="J21">
            <v>1722</v>
          </cell>
          <cell r="K21">
            <v>33</v>
          </cell>
        </row>
        <row r="22">
          <cell r="E22" t="str">
            <v>UMUTCAN TURAN</v>
          </cell>
          <cell r="F22" t="str">
            <v>VAN</v>
          </cell>
          <cell r="G22">
            <v>1274</v>
          </cell>
          <cell r="H22">
            <v>1500</v>
          </cell>
          <cell r="I22">
            <v>951</v>
          </cell>
          <cell r="J22">
            <v>1500</v>
          </cell>
          <cell r="K22">
            <v>29</v>
          </cell>
        </row>
        <row r="23">
          <cell r="E23" t="str">
            <v>CANER SAĞİM</v>
          </cell>
          <cell r="F23" t="str">
            <v>ŞIRNAK</v>
          </cell>
          <cell r="G23" t="str">
            <v>X</v>
          </cell>
          <cell r="H23" t="str">
            <v>X</v>
          </cell>
          <cell r="I23">
            <v>1052</v>
          </cell>
          <cell r="J23">
            <v>1052</v>
          </cell>
          <cell r="K23">
            <v>18</v>
          </cell>
        </row>
        <row r="24">
          <cell r="E24" t="str">
            <v>MUSA AYAZ ÇAKAR</v>
          </cell>
          <cell r="F24" t="str">
            <v>BİNGÖL</v>
          </cell>
          <cell r="J24" t="str">
            <v>DNS</v>
          </cell>
          <cell r="K24">
            <v>0</v>
          </cell>
        </row>
        <row r="25">
          <cell r="E25" t="str">
            <v>İSHAK ÇELEBİ</v>
          </cell>
          <cell r="F25" t="str">
            <v>ŞIRNAK</v>
          </cell>
          <cell r="G25" t="str">
            <v>X</v>
          </cell>
          <cell r="H25" t="str">
            <v>X</v>
          </cell>
          <cell r="I25" t="str">
            <v>X</v>
          </cell>
          <cell r="J25" t="str">
            <v>NM</v>
          </cell>
          <cell r="K25">
            <v>0</v>
          </cell>
        </row>
        <row r="26">
          <cell r="E26" t="str">
            <v>SERDAR RENAS ŞAVLI</v>
          </cell>
          <cell r="F26" t="str">
            <v>ŞIRNAK</v>
          </cell>
          <cell r="J26" t="str">
            <v>DNS</v>
          </cell>
          <cell r="K26">
            <v>0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SUHUD HASAN</v>
          </cell>
          <cell r="F8" t="str">
            <v>DİYABAKIR</v>
          </cell>
          <cell r="G8">
            <v>2274</v>
          </cell>
          <cell r="H8">
            <v>2637</v>
          </cell>
          <cell r="I8" t="str">
            <v>X</v>
          </cell>
          <cell r="J8">
            <v>2637</v>
          </cell>
          <cell r="K8">
            <v>81</v>
          </cell>
        </row>
        <row r="9">
          <cell r="E9" t="str">
            <v>DEVRİM ATSIZ</v>
          </cell>
          <cell r="F9" t="str">
            <v>DİYABAKIR</v>
          </cell>
          <cell r="G9">
            <v>2002</v>
          </cell>
          <cell r="H9" t="str">
            <v>X</v>
          </cell>
          <cell r="I9">
            <v>2217</v>
          </cell>
          <cell r="J9">
            <v>2217</v>
          </cell>
          <cell r="K9">
            <v>73</v>
          </cell>
        </row>
        <row r="10">
          <cell r="E10" t="str">
            <v>MUHAMMED YUSUF DEMİR</v>
          </cell>
          <cell r="F10" t="str">
            <v>DİYABAKIR</v>
          </cell>
          <cell r="G10">
            <v>2172</v>
          </cell>
          <cell r="H10" t="str">
            <v>X</v>
          </cell>
          <cell r="I10" t="str">
            <v>X</v>
          </cell>
          <cell r="J10">
            <v>2172</v>
          </cell>
          <cell r="K10">
            <v>71</v>
          </cell>
        </row>
        <row r="11">
          <cell r="E11" t="str">
            <v>MERVAN DEMİR</v>
          </cell>
          <cell r="F11" t="str">
            <v>DİYABAKIR</v>
          </cell>
          <cell r="G11" t="str">
            <v>X</v>
          </cell>
          <cell r="H11">
            <v>1706</v>
          </cell>
          <cell r="I11">
            <v>1961</v>
          </cell>
          <cell r="J11">
            <v>1961</v>
          </cell>
          <cell r="K11">
            <v>63</v>
          </cell>
        </row>
        <row r="12">
          <cell r="E12" t="str">
            <v>EMRE ÖZÇELİK</v>
          </cell>
          <cell r="F12" t="str">
            <v>DİYABAKIR</v>
          </cell>
          <cell r="G12">
            <v>1696</v>
          </cell>
          <cell r="H12">
            <v>1847</v>
          </cell>
          <cell r="I12" t="str">
            <v>X</v>
          </cell>
          <cell r="J12">
            <v>1847</v>
          </cell>
          <cell r="K12">
            <v>58</v>
          </cell>
        </row>
        <row r="13">
          <cell r="E13" t="str">
            <v>ATİLLA AÇIL</v>
          </cell>
          <cell r="F13" t="str">
            <v>DİYABAKIR</v>
          </cell>
          <cell r="G13">
            <v>1464</v>
          </cell>
          <cell r="H13">
            <v>1648</v>
          </cell>
          <cell r="I13">
            <v>1650</v>
          </cell>
          <cell r="J13">
            <v>1650</v>
          </cell>
          <cell r="K13">
            <v>51</v>
          </cell>
        </row>
        <row r="14">
          <cell r="E14" t="str">
            <v>MİKAİL ALTAŞ</v>
          </cell>
          <cell r="F14" t="str">
            <v>DİYABAKIR</v>
          </cell>
          <cell r="G14">
            <v>1097</v>
          </cell>
          <cell r="H14">
            <v>1017</v>
          </cell>
          <cell r="I14" t="str">
            <v>X</v>
          </cell>
          <cell r="J14">
            <v>1097</v>
          </cell>
          <cell r="K14">
            <v>28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Uzun Atlama Genel"/>
      <sheetName val="Üçadım"/>
      <sheetName val="Yüksek"/>
      <sheetName val="Sırık"/>
      <sheetName val="F.topu"/>
      <sheetName val="Çekiç"/>
      <sheetName val="Cirit"/>
      <sheetName val="Disk"/>
      <sheetName val="600m."/>
      <sheetName val="300m.Eng"/>
      <sheetName val="Genel Puan Tablosu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HAMZA DENİZ</v>
          </cell>
          <cell r="E8" t="str">
            <v>DİYABAKIR</v>
          </cell>
          <cell r="F8">
            <v>946</v>
          </cell>
          <cell r="G8">
            <v>56</v>
          </cell>
        </row>
        <row r="9">
          <cell r="D9" t="str">
            <v>ALPTUĞ SARI</v>
          </cell>
          <cell r="E9" t="str">
            <v>DİYABAKIR</v>
          </cell>
          <cell r="F9">
            <v>985</v>
          </cell>
          <cell r="G9">
            <v>49</v>
          </cell>
        </row>
        <row r="10">
          <cell r="D10" t="str">
            <v>EYÜP ENSAR KÖKTAŞ</v>
          </cell>
          <cell r="E10" t="str">
            <v>BİNGÖL</v>
          </cell>
          <cell r="F10">
            <v>1014</v>
          </cell>
          <cell r="G10">
            <v>43</v>
          </cell>
        </row>
        <row r="11">
          <cell r="D11"/>
          <cell r="E11"/>
          <cell r="F11"/>
          <cell r="G11" t="str">
            <v xml:space="preserve">    </v>
          </cell>
        </row>
        <row r="12">
          <cell r="D12"/>
          <cell r="E12"/>
          <cell r="F12"/>
          <cell r="G12" t="str">
            <v xml:space="preserve">    </v>
          </cell>
        </row>
        <row r="13">
          <cell r="D13"/>
          <cell r="E13"/>
          <cell r="F13"/>
          <cell r="G13" t="str">
            <v xml:space="preserve">    </v>
          </cell>
        </row>
        <row r="14">
          <cell r="D14"/>
          <cell r="E14"/>
          <cell r="F14"/>
          <cell r="G14" t="str">
            <v xml:space="preserve">    </v>
          </cell>
        </row>
        <row r="15">
          <cell r="D15"/>
          <cell r="E15"/>
          <cell r="F15"/>
          <cell r="G15" t="str">
            <v xml:space="preserve">    </v>
          </cell>
        </row>
        <row r="16">
          <cell r="D16"/>
          <cell r="E16"/>
          <cell r="F16"/>
          <cell r="G16" t="str">
            <v xml:space="preserve">    </v>
          </cell>
        </row>
        <row r="17">
          <cell r="D17"/>
          <cell r="E17"/>
          <cell r="F17"/>
          <cell r="G17" t="str">
            <v xml:space="preserve">    </v>
          </cell>
        </row>
        <row r="18">
          <cell r="D18"/>
          <cell r="E18"/>
          <cell r="F18"/>
          <cell r="G18" t="str">
            <v xml:space="preserve">    </v>
          </cell>
        </row>
        <row r="19">
          <cell r="D19"/>
          <cell r="E19"/>
          <cell r="F19"/>
          <cell r="G19" t="str">
            <v xml:space="preserve">    </v>
          </cell>
        </row>
        <row r="20">
          <cell r="D20"/>
          <cell r="E20"/>
          <cell r="F20"/>
          <cell r="G20" t="str">
            <v xml:space="preserve">    </v>
          </cell>
        </row>
        <row r="21">
          <cell r="D21"/>
          <cell r="E21"/>
          <cell r="F21"/>
          <cell r="G21" t="str">
            <v xml:space="preserve">    </v>
          </cell>
        </row>
        <row r="22">
          <cell r="D22"/>
          <cell r="E22"/>
          <cell r="F22"/>
          <cell r="G22" t="str">
            <v xml:space="preserve">    </v>
          </cell>
        </row>
        <row r="23">
          <cell r="D23"/>
          <cell r="E23"/>
          <cell r="F23"/>
          <cell r="G23" t="str">
            <v xml:space="preserve">    </v>
          </cell>
        </row>
        <row r="24">
          <cell r="D24"/>
          <cell r="E24"/>
          <cell r="F24"/>
          <cell r="G24" t="str">
            <v xml:space="preserve">    </v>
          </cell>
        </row>
        <row r="25">
          <cell r="D25"/>
          <cell r="E25"/>
          <cell r="F25"/>
          <cell r="G25" t="str">
            <v xml:space="preserve">    </v>
          </cell>
        </row>
        <row r="26">
          <cell r="D26"/>
          <cell r="E26"/>
          <cell r="F26"/>
          <cell r="G26" t="str">
            <v xml:space="preserve">    </v>
          </cell>
        </row>
        <row r="27">
          <cell r="D27"/>
          <cell r="E27"/>
          <cell r="F27"/>
          <cell r="G27" t="str">
            <v xml:space="preserve">    </v>
          </cell>
        </row>
        <row r="28">
          <cell r="D28"/>
          <cell r="E28"/>
          <cell r="F28"/>
          <cell r="G28" t="str">
            <v xml:space="preserve">    </v>
          </cell>
        </row>
        <row r="29">
          <cell r="D29"/>
          <cell r="E29"/>
          <cell r="F29"/>
          <cell r="G29" t="str">
            <v xml:space="preserve">    </v>
          </cell>
        </row>
        <row r="30">
          <cell r="D30"/>
          <cell r="E30"/>
          <cell r="F30"/>
          <cell r="G30" t="str">
            <v xml:space="preserve">    </v>
          </cell>
        </row>
        <row r="31">
          <cell r="D31"/>
          <cell r="E31"/>
          <cell r="F31"/>
          <cell r="G31" t="str">
            <v xml:space="preserve">    </v>
          </cell>
        </row>
        <row r="32">
          <cell r="D32"/>
          <cell r="E32"/>
          <cell r="F32"/>
          <cell r="G32" t="str">
            <v xml:space="preserve">    </v>
          </cell>
        </row>
        <row r="33">
          <cell r="D33"/>
          <cell r="E33"/>
          <cell r="F33"/>
          <cell r="G33" t="str">
            <v xml:space="preserve">    </v>
          </cell>
        </row>
        <row r="34">
          <cell r="D34"/>
          <cell r="E34"/>
          <cell r="F34"/>
          <cell r="G34" t="str">
            <v xml:space="preserve">    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</row>
      </sheetData>
      <sheetData sheetId="6">
        <row r="8">
          <cell r="D8" t="str">
            <v>MUHAMMED EMİR GÖNÜL</v>
          </cell>
          <cell r="E8" t="str">
            <v>VAN</v>
          </cell>
          <cell r="F8">
            <v>1305</v>
          </cell>
          <cell r="G8">
            <v>29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 t="str">
            <v>Baş Hakem</v>
          </cell>
          <cell r="F49" t="str">
            <v>Lider</v>
          </cell>
          <cell r="G49"/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/>
      <sheetData sheetId="9"/>
      <sheetData sheetId="10"/>
      <sheetData sheetId="11"/>
      <sheetData sheetId="12"/>
      <sheetData sheetId="13">
        <row r="8">
          <cell r="E8" t="str">
            <v>HAMZA DENİZ</v>
          </cell>
          <cell r="F8" t="str">
            <v>DİYABAKIR</v>
          </cell>
          <cell r="G8">
            <v>360</v>
          </cell>
          <cell r="H8">
            <v>370</v>
          </cell>
          <cell r="I8">
            <v>372</v>
          </cell>
          <cell r="J8">
            <v>372</v>
          </cell>
          <cell r="K8">
            <v>34</v>
          </cell>
        </row>
        <row r="9">
          <cell r="E9" t="str">
            <v>EYÜP ENSAR KÖKTAŞ</v>
          </cell>
          <cell r="F9" t="str">
            <v>BİNGÖL</v>
          </cell>
          <cell r="G9">
            <v>327</v>
          </cell>
          <cell r="H9">
            <v>313</v>
          </cell>
          <cell r="I9">
            <v>280</v>
          </cell>
          <cell r="J9">
            <v>327</v>
          </cell>
          <cell r="K9">
            <v>26</v>
          </cell>
        </row>
        <row r="10">
          <cell r="E10" t="str">
            <v>ALPTUĞ SARI</v>
          </cell>
          <cell r="F10" t="str">
            <v>DİYABAKIR</v>
          </cell>
          <cell r="G10">
            <v>314</v>
          </cell>
          <cell r="H10" t="str">
            <v>X</v>
          </cell>
          <cell r="I10">
            <v>322</v>
          </cell>
          <cell r="J10">
            <v>322</v>
          </cell>
          <cell r="K10">
            <v>25</v>
          </cell>
        </row>
        <row r="11">
          <cell r="E11" t="str">
            <v>MUHAMMED ÖMÜR GÖNÜL</v>
          </cell>
          <cell r="F11" t="str">
            <v>VAN</v>
          </cell>
          <cell r="G11">
            <v>255</v>
          </cell>
          <cell r="H11">
            <v>240</v>
          </cell>
          <cell r="I11">
            <v>313</v>
          </cell>
          <cell r="J11">
            <v>313</v>
          </cell>
          <cell r="K11">
            <v>23</v>
          </cell>
        </row>
        <row r="12">
          <cell r="E12"/>
          <cell r="F12"/>
          <cell r="G12"/>
          <cell r="H12"/>
          <cell r="I12"/>
          <cell r="J12"/>
          <cell r="K12" t="str">
            <v xml:space="preserve">   </v>
          </cell>
        </row>
        <row r="13">
          <cell r="E13"/>
          <cell r="F13"/>
          <cell r="G13"/>
          <cell r="H13"/>
          <cell r="I13"/>
          <cell r="J13"/>
          <cell r="K13" t="str">
            <v xml:space="preserve">   </v>
          </cell>
        </row>
        <row r="14">
          <cell r="E14"/>
          <cell r="F14"/>
          <cell r="G14"/>
          <cell r="H14"/>
          <cell r="I14"/>
          <cell r="J14"/>
          <cell r="K14" t="str">
            <v xml:space="preserve">   </v>
          </cell>
        </row>
        <row r="15">
          <cell r="E15"/>
          <cell r="F15"/>
          <cell r="G15"/>
          <cell r="H15"/>
          <cell r="I15"/>
          <cell r="J15"/>
          <cell r="K15" t="str">
            <v xml:space="preserve">   </v>
          </cell>
        </row>
        <row r="16">
          <cell r="E16"/>
          <cell r="F16"/>
          <cell r="G16"/>
          <cell r="H16"/>
          <cell r="I16"/>
          <cell r="J16"/>
          <cell r="K16" t="str">
            <v xml:space="preserve">   </v>
          </cell>
        </row>
        <row r="17">
          <cell r="E17"/>
          <cell r="F17"/>
          <cell r="G17"/>
          <cell r="H17"/>
          <cell r="I17"/>
          <cell r="J17"/>
          <cell r="K17" t="str">
            <v xml:space="preserve">   </v>
          </cell>
        </row>
        <row r="18">
          <cell r="E18"/>
          <cell r="F18"/>
          <cell r="G18"/>
          <cell r="H18"/>
          <cell r="I18"/>
          <cell r="J18"/>
          <cell r="K18" t="str">
            <v xml:space="preserve">   </v>
          </cell>
        </row>
        <row r="19">
          <cell r="E19"/>
          <cell r="F19"/>
          <cell r="G19"/>
          <cell r="H19"/>
          <cell r="I19"/>
          <cell r="J19"/>
          <cell r="K19" t="str">
            <v xml:space="preserve">   </v>
          </cell>
        </row>
        <row r="20">
          <cell r="E20"/>
          <cell r="F20"/>
          <cell r="G20"/>
          <cell r="H20"/>
          <cell r="I20"/>
          <cell r="J20"/>
          <cell r="K20" t="str">
            <v xml:space="preserve">   </v>
          </cell>
        </row>
        <row r="21">
          <cell r="E21"/>
          <cell r="F21"/>
          <cell r="G21"/>
          <cell r="H21"/>
          <cell r="I21"/>
          <cell r="J21"/>
          <cell r="K21" t="str">
            <v xml:space="preserve">   </v>
          </cell>
        </row>
        <row r="22">
          <cell r="E22"/>
          <cell r="F22"/>
          <cell r="G22"/>
          <cell r="H22"/>
          <cell r="I22"/>
          <cell r="J22"/>
          <cell r="K22" t="str">
            <v xml:space="preserve">   </v>
          </cell>
        </row>
        <row r="23">
          <cell r="E23"/>
          <cell r="F23"/>
          <cell r="G23"/>
          <cell r="H23"/>
          <cell r="I23"/>
          <cell r="J23"/>
          <cell r="K23" t="str">
            <v xml:space="preserve">   </v>
          </cell>
        </row>
        <row r="24">
          <cell r="E24"/>
          <cell r="F24"/>
          <cell r="G24"/>
          <cell r="H24"/>
          <cell r="I24"/>
          <cell r="J24"/>
          <cell r="K24" t="str">
            <v xml:space="preserve">   </v>
          </cell>
        </row>
        <row r="25">
          <cell r="E25"/>
          <cell r="F25"/>
          <cell r="G25"/>
          <cell r="H25"/>
          <cell r="I25"/>
          <cell r="J25"/>
          <cell r="K25" t="str">
            <v xml:space="preserve">   </v>
          </cell>
        </row>
        <row r="26">
          <cell r="E26"/>
          <cell r="F26"/>
          <cell r="G26"/>
          <cell r="H26"/>
          <cell r="I26"/>
          <cell r="J26"/>
          <cell r="K26" t="str">
            <v xml:space="preserve">   </v>
          </cell>
        </row>
        <row r="27">
          <cell r="E27"/>
          <cell r="F27"/>
          <cell r="G27"/>
          <cell r="H27"/>
          <cell r="I27"/>
          <cell r="J27"/>
          <cell r="K27" t="str">
            <v xml:space="preserve">   </v>
          </cell>
        </row>
        <row r="28">
          <cell r="E28"/>
          <cell r="F28"/>
          <cell r="G28"/>
          <cell r="H28"/>
          <cell r="I28"/>
          <cell r="J28"/>
          <cell r="K28" t="str">
            <v xml:space="preserve">   </v>
          </cell>
        </row>
        <row r="29">
          <cell r="E29"/>
          <cell r="F29"/>
          <cell r="G29"/>
          <cell r="H29"/>
          <cell r="I29"/>
          <cell r="J29"/>
          <cell r="K29" t="str">
            <v xml:space="preserve">   </v>
          </cell>
        </row>
        <row r="30">
          <cell r="E30"/>
          <cell r="F30"/>
          <cell r="G30"/>
          <cell r="H30"/>
          <cell r="I30"/>
          <cell r="J30"/>
          <cell r="K30" t="str">
            <v xml:space="preserve">   </v>
          </cell>
        </row>
        <row r="31">
          <cell r="E31"/>
          <cell r="F31"/>
          <cell r="G31"/>
          <cell r="H31"/>
          <cell r="I31"/>
          <cell r="J31"/>
          <cell r="K31" t="str">
            <v xml:space="preserve">   </v>
          </cell>
        </row>
        <row r="32">
          <cell r="E32"/>
          <cell r="F32"/>
          <cell r="G32"/>
          <cell r="H32"/>
          <cell r="I32"/>
          <cell r="J32"/>
          <cell r="K32" t="str">
            <v xml:space="preserve">   </v>
          </cell>
        </row>
        <row r="33">
          <cell r="E33"/>
          <cell r="F33"/>
          <cell r="G33"/>
          <cell r="H33"/>
          <cell r="I33"/>
          <cell r="J33"/>
          <cell r="K33" t="str">
            <v xml:space="preserve">   </v>
          </cell>
        </row>
        <row r="34">
          <cell r="E34"/>
          <cell r="F34"/>
          <cell r="G34"/>
          <cell r="H34"/>
          <cell r="I34"/>
          <cell r="J34"/>
          <cell r="K34" t="str">
            <v xml:space="preserve">   </v>
          </cell>
        </row>
        <row r="35">
          <cell r="E35"/>
          <cell r="F35"/>
          <cell r="G35"/>
          <cell r="H35"/>
          <cell r="I35"/>
          <cell r="J35"/>
          <cell r="K35" t="str">
            <v xml:space="preserve">   </v>
          </cell>
        </row>
        <row r="36">
          <cell r="E36"/>
          <cell r="F36"/>
          <cell r="G36"/>
          <cell r="H36"/>
          <cell r="I36"/>
          <cell r="J36"/>
          <cell r="K36" t="str">
            <v xml:space="preserve">   </v>
          </cell>
        </row>
        <row r="37">
          <cell r="E37"/>
          <cell r="F37"/>
          <cell r="G37"/>
          <cell r="H37"/>
          <cell r="I37"/>
          <cell r="J37"/>
          <cell r="K37" t="str">
            <v xml:space="preserve">   </v>
          </cell>
        </row>
        <row r="38">
          <cell r="E38"/>
          <cell r="F38"/>
          <cell r="G38"/>
          <cell r="H38"/>
          <cell r="I38"/>
          <cell r="J38"/>
          <cell r="K38" t="str">
            <v xml:space="preserve">   </v>
          </cell>
        </row>
        <row r="39">
          <cell r="E39"/>
          <cell r="F39"/>
          <cell r="G39"/>
          <cell r="H39"/>
          <cell r="I39"/>
          <cell r="J39"/>
          <cell r="K39" t="str">
            <v xml:space="preserve">   </v>
          </cell>
        </row>
        <row r="40">
          <cell r="E40"/>
          <cell r="F40"/>
          <cell r="G40"/>
          <cell r="H40"/>
          <cell r="I40"/>
          <cell r="J40"/>
          <cell r="K40" t="str">
            <v xml:space="preserve">   </v>
          </cell>
        </row>
        <row r="41">
          <cell r="E41"/>
          <cell r="F41"/>
          <cell r="G41"/>
          <cell r="H41"/>
          <cell r="I41"/>
          <cell r="J41"/>
          <cell r="K41" t="str">
            <v xml:space="preserve">   </v>
          </cell>
        </row>
        <row r="42">
          <cell r="E42"/>
          <cell r="F42"/>
          <cell r="G42"/>
          <cell r="H42"/>
          <cell r="I42"/>
          <cell r="J42"/>
          <cell r="K42" t="str">
            <v xml:space="preserve">   </v>
          </cell>
        </row>
        <row r="43">
          <cell r="E43"/>
          <cell r="F43"/>
          <cell r="G43"/>
          <cell r="H43"/>
          <cell r="I43"/>
          <cell r="J43"/>
          <cell r="K43" t="str">
            <v xml:space="preserve">   </v>
          </cell>
        </row>
        <row r="44">
          <cell r="E44"/>
          <cell r="F44"/>
          <cell r="G44"/>
          <cell r="H44"/>
          <cell r="I44"/>
          <cell r="J44"/>
          <cell r="K44" t="str">
            <v xml:space="preserve">   </v>
          </cell>
        </row>
        <row r="45">
          <cell r="E45"/>
          <cell r="F45"/>
          <cell r="G45"/>
          <cell r="H45"/>
          <cell r="I45"/>
          <cell r="J45"/>
          <cell r="K45" t="str">
            <v xml:space="preserve">   </v>
          </cell>
        </row>
        <row r="46">
          <cell r="E46"/>
          <cell r="F46"/>
          <cell r="G46"/>
          <cell r="H46"/>
          <cell r="I46"/>
          <cell r="J46"/>
          <cell r="K46" t="str">
            <v xml:space="preserve">   </v>
          </cell>
        </row>
        <row r="47">
          <cell r="E47"/>
          <cell r="F47"/>
          <cell r="G47"/>
          <cell r="H47"/>
          <cell r="I47"/>
          <cell r="J47"/>
          <cell r="K47" t="str">
            <v xml:space="preserve">   </v>
          </cell>
        </row>
        <row r="48">
          <cell r="E48"/>
          <cell r="F48"/>
          <cell r="G48"/>
          <cell r="H48"/>
          <cell r="I48"/>
          <cell r="J48"/>
          <cell r="K48" t="str">
            <v xml:space="preserve">   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/>
      <sheetData sheetId="15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/>
      <sheetData sheetId="17">
        <row r="8">
          <cell r="E8" t="str">
            <v>MUHAMMED ÖMÜR GÖNÜL</v>
          </cell>
          <cell r="F8" t="str">
            <v>VAN</v>
          </cell>
          <cell r="G8">
            <v>3938</v>
          </cell>
          <cell r="H8">
            <v>3722</v>
          </cell>
          <cell r="I8">
            <v>3535</v>
          </cell>
          <cell r="J8">
            <v>3938</v>
          </cell>
          <cell r="K8">
            <v>30</v>
          </cell>
        </row>
        <row r="9">
          <cell r="E9" t="str">
            <v>HAMZA DENİZ</v>
          </cell>
          <cell r="F9" t="str">
            <v>DİYABAKIR</v>
          </cell>
          <cell r="G9">
            <v>3845</v>
          </cell>
          <cell r="H9">
            <v>3899</v>
          </cell>
          <cell r="I9">
            <v>3770</v>
          </cell>
          <cell r="J9">
            <v>3899</v>
          </cell>
          <cell r="K9">
            <v>30</v>
          </cell>
        </row>
        <row r="10">
          <cell r="E10" t="str">
            <v>EYÜP ENSAR KÖKTAŞ</v>
          </cell>
          <cell r="F10" t="str">
            <v>BİNGÖL</v>
          </cell>
          <cell r="G10">
            <v>3234</v>
          </cell>
          <cell r="H10">
            <v>2846</v>
          </cell>
          <cell r="I10">
            <v>2602</v>
          </cell>
          <cell r="J10">
            <v>3234</v>
          </cell>
          <cell r="K10">
            <v>22</v>
          </cell>
        </row>
        <row r="11">
          <cell r="E11" t="str">
            <v>ALPTUĞ SARI</v>
          </cell>
          <cell r="F11" t="str">
            <v>DİYABAKIR</v>
          </cell>
          <cell r="G11">
            <v>2169</v>
          </cell>
          <cell r="H11">
            <v>2066</v>
          </cell>
          <cell r="I11">
            <v>2502</v>
          </cell>
          <cell r="J11">
            <v>2502</v>
          </cell>
          <cell r="K11">
            <v>14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6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FIRLATMA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MELİKE EKİN</v>
          </cell>
          <cell r="E8" t="str">
            <v>DİYABAKIR</v>
          </cell>
          <cell r="F8">
            <v>920</v>
          </cell>
          <cell r="G8">
            <v>76</v>
          </cell>
        </row>
        <row r="9">
          <cell r="D9" t="str">
            <v>YAĞMUR ALACA</v>
          </cell>
          <cell r="E9" t="str">
            <v>BİNGÖL</v>
          </cell>
          <cell r="F9">
            <v>925</v>
          </cell>
          <cell r="G9">
            <v>75</v>
          </cell>
        </row>
        <row r="10">
          <cell r="D10" t="str">
            <v>NİSANUR ERİNGİN</v>
          </cell>
          <cell r="E10" t="str">
            <v>DİYABAKIR</v>
          </cell>
          <cell r="F10">
            <v>967</v>
          </cell>
          <cell r="G10">
            <v>66</v>
          </cell>
        </row>
        <row r="11">
          <cell r="D11" t="str">
            <v>BENGİSU TOKGÖZ</v>
          </cell>
          <cell r="E11" t="str">
            <v>BİNGÖL</v>
          </cell>
          <cell r="F11">
            <v>993</v>
          </cell>
          <cell r="G11">
            <v>61</v>
          </cell>
        </row>
        <row r="12">
          <cell r="D12" t="str">
            <v>NİSA UÇAR</v>
          </cell>
          <cell r="E12" t="str">
            <v>BİNGÖL</v>
          </cell>
          <cell r="F12">
            <v>998</v>
          </cell>
          <cell r="G12">
            <v>60</v>
          </cell>
        </row>
        <row r="13">
          <cell r="D13" t="str">
            <v>SANEM APUHAN</v>
          </cell>
          <cell r="E13" t="str">
            <v>BİNGÖL</v>
          </cell>
          <cell r="F13">
            <v>1021</v>
          </cell>
          <cell r="G13">
            <v>55</v>
          </cell>
        </row>
        <row r="14">
          <cell r="D14" t="str">
            <v>HAYRUNNİSA YALDIZ</v>
          </cell>
          <cell r="E14" t="str">
            <v>BİNGÖL</v>
          </cell>
          <cell r="F14">
            <v>1033</v>
          </cell>
          <cell r="G14">
            <v>53</v>
          </cell>
        </row>
        <row r="15">
          <cell r="D15" t="str">
            <v>ENFAL ÇALIM</v>
          </cell>
          <cell r="E15" t="str">
            <v>DİYABAKIR</v>
          </cell>
          <cell r="F15">
            <v>1060</v>
          </cell>
          <cell r="G15">
            <v>48</v>
          </cell>
        </row>
        <row r="16">
          <cell r="D16" t="str">
            <v>SÜMEYYE GÖÇÜNCÜ</v>
          </cell>
          <cell r="E16" t="str">
            <v>BİNGÖL</v>
          </cell>
          <cell r="F16">
            <v>1066</v>
          </cell>
          <cell r="G16">
            <v>46</v>
          </cell>
        </row>
        <row r="17">
          <cell r="D17" t="str">
            <v>NİSANUR ÇETİN</v>
          </cell>
          <cell r="E17" t="str">
            <v>ŞIRNAK</v>
          </cell>
          <cell r="F17">
            <v>1086</v>
          </cell>
          <cell r="G17">
            <v>42</v>
          </cell>
        </row>
        <row r="18">
          <cell r="D18" t="str">
            <v>MELİHA KIZILBOĞA</v>
          </cell>
          <cell r="E18" t="str">
            <v>BİNGÖL</v>
          </cell>
          <cell r="F18">
            <v>1104</v>
          </cell>
          <cell r="G18">
            <v>39</v>
          </cell>
        </row>
        <row r="19">
          <cell r="D19"/>
          <cell r="E19"/>
          <cell r="F19"/>
          <cell r="G19" t="str">
            <v xml:space="preserve">    </v>
          </cell>
        </row>
        <row r="20">
          <cell r="D20"/>
          <cell r="E20"/>
          <cell r="F20"/>
          <cell r="G20" t="str">
            <v xml:space="preserve">    </v>
          </cell>
        </row>
        <row r="21">
          <cell r="D21"/>
          <cell r="E21"/>
          <cell r="F21"/>
          <cell r="G21" t="str">
            <v xml:space="preserve">    </v>
          </cell>
        </row>
        <row r="22">
          <cell r="D22"/>
          <cell r="E22"/>
          <cell r="F22"/>
          <cell r="G22" t="str">
            <v xml:space="preserve">    </v>
          </cell>
        </row>
        <row r="23">
          <cell r="D23"/>
          <cell r="E23"/>
          <cell r="F23"/>
          <cell r="G23" t="str">
            <v xml:space="preserve">    </v>
          </cell>
        </row>
        <row r="24">
          <cell r="D24"/>
          <cell r="E24"/>
          <cell r="F24"/>
          <cell r="G24" t="str">
            <v xml:space="preserve">    </v>
          </cell>
        </row>
        <row r="25">
          <cell r="D25"/>
          <cell r="E25"/>
          <cell r="F25"/>
          <cell r="G25" t="str">
            <v xml:space="preserve">    </v>
          </cell>
        </row>
        <row r="26">
          <cell r="D26"/>
          <cell r="E26"/>
          <cell r="F26"/>
          <cell r="G26" t="str">
            <v xml:space="preserve">    </v>
          </cell>
        </row>
        <row r="27">
          <cell r="D27"/>
          <cell r="E27"/>
          <cell r="F27"/>
          <cell r="G27" t="str">
            <v xml:space="preserve">    </v>
          </cell>
        </row>
        <row r="28">
          <cell r="D28"/>
          <cell r="E28"/>
          <cell r="F28"/>
          <cell r="G28" t="str">
            <v xml:space="preserve">    </v>
          </cell>
        </row>
        <row r="29">
          <cell r="D29"/>
          <cell r="E29"/>
          <cell r="F29"/>
          <cell r="G29" t="str">
            <v xml:space="preserve">    </v>
          </cell>
        </row>
        <row r="30">
          <cell r="D30"/>
          <cell r="E30"/>
          <cell r="F30"/>
          <cell r="G30" t="str">
            <v xml:space="preserve">    </v>
          </cell>
        </row>
        <row r="31">
          <cell r="D31"/>
          <cell r="E31"/>
          <cell r="F31"/>
          <cell r="G31" t="str">
            <v xml:space="preserve">    </v>
          </cell>
        </row>
        <row r="32">
          <cell r="D32"/>
          <cell r="E32"/>
          <cell r="F32"/>
          <cell r="G32" t="str">
            <v xml:space="preserve">    </v>
          </cell>
        </row>
        <row r="33">
          <cell r="D33"/>
          <cell r="E33"/>
          <cell r="F33"/>
          <cell r="G33" t="str">
            <v xml:space="preserve">    </v>
          </cell>
        </row>
        <row r="34">
          <cell r="D34"/>
          <cell r="E34"/>
          <cell r="F34"/>
          <cell r="G34" t="str">
            <v xml:space="preserve">    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</row>
      </sheetData>
      <sheetData sheetId="6">
        <row r="8">
          <cell r="D8" t="str">
            <v>ZEYNEP DUŞKUN</v>
          </cell>
          <cell r="E8" t="str">
            <v>VAN</v>
          </cell>
          <cell r="F8">
            <v>1278</v>
          </cell>
          <cell r="G8">
            <v>52</v>
          </cell>
          <cell r="H8"/>
        </row>
        <row r="9">
          <cell r="D9" t="str">
            <v>ZUHAL ŞİPAL</v>
          </cell>
          <cell r="E9" t="str">
            <v>VAN</v>
          </cell>
          <cell r="F9">
            <v>1304</v>
          </cell>
          <cell r="G9">
            <v>47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/>
          <cell r="E8"/>
          <cell r="F8"/>
          <cell r="G8" t="str">
            <v xml:space="preserve">    </v>
          </cell>
          <cell r="H8"/>
        </row>
        <row r="9">
          <cell r="D9"/>
          <cell r="E9"/>
          <cell r="F9"/>
          <cell r="G9" t="str">
            <v xml:space="preserve">    </v>
          </cell>
          <cell r="H9"/>
        </row>
        <row r="10">
          <cell r="D10"/>
          <cell r="E10"/>
          <cell r="F10"/>
          <cell r="G10" t="str">
            <v xml:space="preserve">    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/>
          <cell r="G19" t="str">
            <v xml:space="preserve">   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 t="str">
            <v xml:space="preserve">    </v>
          </cell>
          <cell r="H46"/>
        </row>
        <row r="47">
          <cell r="D47"/>
          <cell r="E47"/>
          <cell r="F47"/>
          <cell r="G47" t="str">
            <v xml:space="preserve">    </v>
          </cell>
          <cell r="H47"/>
        </row>
        <row r="48">
          <cell r="D48"/>
          <cell r="E48"/>
          <cell r="F48"/>
          <cell r="G48" t="str">
            <v xml:space="preserve">    </v>
          </cell>
          <cell r="H48"/>
        </row>
        <row r="49">
          <cell r="D49"/>
          <cell r="E49" t="str">
            <v>Baş Hakem</v>
          </cell>
          <cell r="F49" t="str">
            <v>Lider</v>
          </cell>
          <cell r="G49"/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8">
          <cell r="E8" t="str">
            <v>NİSANUR ERİNGİN</v>
          </cell>
          <cell r="F8" t="str">
            <v>DİYABAKIR</v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 t="str">
            <v>O</v>
          </cell>
          <cell r="W8"/>
          <cell r="X8"/>
          <cell r="Y8" t="str">
            <v>O</v>
          </cell>
          <cell r="Z8"/>
          <cell r="AA8"/>
          <cell r="AB8" t="str">
            <v>O</v>
          </cell>
          <cell r="AC8"/>
          <cell r="AD8"/>
          <cell r="AE8" t="str">
            <v>O</v>
          </cell>
          <cell r="AF8"/>
          <cell r="AG8"/>
          <cell r="AH8" t="str">
            <v>O</v>
          </cell>
          <cell r="AI8"/>
          <cell r="AJ8"/>
          <cell r="AK8" t="str">
            <v>O</v>
          </cell>
          <cell r="AL8"/>
          <cell r="AM8"/>
          <cell r="AN8" t="str">
            <v>O</v>
          </cell>
          <cell r="AO8"/>
          <cell r="AP8"/>
          <cell r="AQ8" t="str">
            <v>X</v>
          </cell>
          <cell r="AR8" t="str">
            <v>X</v>
          </cell>
          <cell r="AS8" t="str">
            <v>X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>
            <v>122</v>
          </cell>
          <cell r="BS8">
            <v>47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/>
      <sheetData sheetId="16">
        <row r="8">
          <cell r="E8" t="str">
            <v>MELİKE EKİN</v>
          </cell>
          <cell r="F8" t="str">
            <v>DİYABAKIR</v>
          </cell>
          <cell r="G8" t="str">
            <v>X</v>
          </cell>
          <cell r="H8">
            <v>367</v>
          </cell>
          <cell r="I8">
            <v>376</v>
          </cell>
          <cell r="J8">
            <v>376</v>
          </cell>
          <cell r="K8">
            <v>47</v>
          </cell>
        </row>
        <row r="9">
          <cell r="E9" t="str">
            <v>ZUHAL ŞİPAL</v>
          </cell>
          <cell r="F9" t="str">
            <v>VAN</v>
          </cell>
          <cell r="G9">
            <v>310</v>
          </cell>
          <cell r="H9">
            <v>310</v>
          </cell>
          <cell r="I9">
            <v>338</v>
          </cell>
          <cell r="J9">
            <v>338</v>
          </cell>
          <cell r="K9">
            <v>34</v>
          </cell>
        </row>
        <row r="10">
          <cell r="E10" t="str">
            <v>SÜMEYYE GÖÇÜNCÜ</v>
          </cell>
          <cell r="F10" t="str">
            <v>BİNGÖL</v>
          </cell>
          <cell r="G10">
            <v>303</v>
          </cell>
          <cell r="H10">
            <v>279</v>
          </cell>
          <cell r="I10">
            <v>325</v>
          </cell>
          <cell r="J10">
            <v>325</v>
          </cell>
          <cell r="K10">
            <v>30</v>
          </cell>
        </row>
        <row r="11">
          <cell r="E11" t="str">
            <v>YAĞMUR ALACA</v>
          </cell>
          <cell r="F11" t="str">
            <v>BİNGÖL</v>
          </cell>
          <cell r="G11" t="str">
            <v>X</v>
          </cell>
          <cell r="H11">
            <v>282</v>
          </cell>
          <cell r="I11">
            <v>318</v>
          </cell>
          <cell r="J11">
            <v>318</v>
          </cell>
          <cell r="K11">
            <v>28</v>
          </cell>
        </row>
        <row r="12">
          <cell r="E12" t="str">
            <v>ZEYNEP DUŞKUN</v>
          </cell>
          <cell r="F12" t="str">
            <v>VAN</v>
          </cell>
          <cell r="G12">
            <v>260</v>
          </cell>
          <cell r="H12">
            <v>315</v>
          </cell>
          <cell r="I12">
            <v>320</v>
          </cell>
          <cell r="J12">
            <v>320</v>
          </cell>
          <cell r="K12">
            <v>28</v>
          </cell>
        </row>
        <row r="13">
          <cell r="E13" t="str">
            <v>NİSA UÇAR</v>
          </cell>
          <cell r="F13" t="str">
            <v>BİNGÖL</v>
          </cell>
          <cell r="G13">
            <v>309</v>
          </cell>
          <cell r="H13">
            <v>307</v>
          </cell>
          <cell r="I13">
            <v>317</v>
          </cell>
          <cell r="J13">
            <v>317</v>
          </cell>
          <cell r="K13">
            <v>27</v>
          </cell>
        </row>
        <row r="14">
          <cell r="E14" t="str">
            <v>BENGİSU TOKGÖZ</v>
          </cell>
          <cell r="F14" t="str">
            <v>BİNGÖL</v>
          </cell>
          <cell r="G14">
            <v>313</v>
          </cell>
          <cell r="H14" t="str">
            <v>X</v>
          </cell>
          <cell r="I14">
            <v>312</v>
          </cell>
          <cell r="J14">
            <v>313</v>
          </cell>
          <cell r="K14">
            <v>26</v>
          </cell>
        </row>
        <row r="15">
          <cell r="E15" t="str">
            <v>SANEM APUHAN</v>
          </cell>
          <cell r="F15" t="str">
            <v>BİNGÖL</v>
          </cell>
          <cell r="G15">
            <v>273</v>
          </cell>
          <cell r="H15">
            <v>309</v>
          </cell>
          <cell r="I15">
            <v>297</v>
          </cell>
          <cell r="J15">
            <v>309</v>
          </cell>
          <cell r="K15">
            <v>25</v>
          </cell>
        </row>
        <row r="16">
          <cell r="E16" t="str">
            <v>HAYRUNNİSA YALDIZ</v>
          </cell>
          <cell r="F16" t="str">
            <v>BİNGÖL</v>
          </cell>
          <cell r="G16">
            <v>275</v>
          </cell>
          <cell r="H16" t="str">
            <v>X</v>
          </cell>
          <cell r="I16">
            <v>287</v>
          </cell>
          <cell r="J16">
            <v>287</v>
          </cell>
          <cell r="K16">
            <v>19</v>
          </cell>
        </row>
        <row r="17">
          <cell r="E17" t="str">
            <v>NİSANUR ÇETİN</v>
          </cell>
          <cell r="F17" t="str">
            <v>ŞIRNAK</v>
          </cell>
          <cell r="G17">
            <v>262</v>
          </cell>
          <cell r="H17">
            <v>252</v>
          </cell>
          <cell r="I17">
            <v>242</v>
          </cell>
          <cell r="J17">
            <v>262</v>
          </cell>
          <cell r="K17">
            <v>14</v>
          </cell>
        </row>
        <row r="18">
          <cell r="E18" t="str">
            <v>ENFAL ÇALIM</v>
          </cell>
          <cell r="F18" t="str">
            <v>DİYABAKIR</v>
          </cell>
          <cell r="G18">
            <v>247</v>
          </cell>
          <cell r="H18">
            <v>263</v>
          </cell>
          <cell r="I18">
            <v>247</v>
          </cell>
          <cell r="J18">
            <v>263</v>
          </cell>
          <cell r="K18">
            <v>14</v>
          </cell>
        </row>
        <row r="19">
          <cell r="E19" t="str">
            <v>MELİHA KIZILBOĞA</v>
          </cell>
          <cell r="F19" t="str">
            <v>BİNGÖL</v>
          </cell>
          <cell r="G19" t="str">
            <v>X</v>
          </cell>
          <cell r="H19">
            <v>257</v>
          </cell>
          <cell r="I19" t="str">
            <v>X</v>
          </cell>
          <cell r="J19">
            <v>257</v>
          </cell>
          <cell r="K19">
            <v>13</v>
          </cell>
        </row>
        <row r="20">
          <cell r="E20"/>
          <cell r="F20"/>
          <cell r="G20"/>
          <cell r="H20"/>
          <cell r="I20"/>
          <cell r="J20"/>
          <cell r="K20" t="str">
            <v xml:space="preserve">   </v>
          </cell>
        </row>
        <row r="21">
          <cell r="E21"/>
          <cell r="F21"/>
          <cell r="G21"/>
          <cell r="H21"/>
          <cell r="I21"/>
          <cell r="J21"/>
          <cell r="K21" t="str">
            <v xml:space="preserve">   </v>
          </cell>
        </row>
        <row r="22">
          <cell r="E22"/>
          <cell r="F22"/>
          <cell r="G22"/>
          <cell r="H22"/>
          <cell r="I22"/>
          <cell r="J22"/>
          <cell r="K22" t="str">
            <v xml:space="preserve">   </v>
          </cell>
        </row>
        <row r="23">
          <cell r="E23"/>
          <cell r="F23"/>
          <cell r="G23"/>
          <cell r="H23"/>
          <cell r="I23"/>
          <cell r="J23"/>
          <cell r="K23" t="str">
            <v xml:space="preserve">   </v>
          </cell>
        </row>
        <row r="24">
          <cell r="E24"/>
          <cell r="F24"/>
          <cell r="G24"/>
          <cell r="H24"/>
          <cell r="I24"/>
          <cell r="J24"/>
          <cell r="K24" t="str">
            <v xml:space="preserve">   </v>
          </cell>
        </row>
        <row r="25">
          <cell r="E25"/>
          <cell r="F25"/>
          <cell r="G25"/>
          <cell r="H25"/>
          <cell r="I25"/>
          <cell r="J25"/>
          <cell r="K25" t="str">
            <v xml:space="preserve">   </v>
          </cell>
        </row>
        <row r="26">
          <cell r="E26"/>
          <cell r="F26"/>
          <cell r="G26"/>
          <cell r="H26"/>
          <cell r="I26"/>
          <cell r="J26"/>
          <cell r="K26" t="str">
            <v xml:space="preserve">   </v>
          </cell>
        </row>
        <row r="27">
          <cell r="E27"/>
          <cell r="F27"/>
          <cell r="G27"/>
          <cell r="H27"/>
          <cell r="I27"/>
          <cell r="J27"/>
          <cell r="K27" t="str">
            <v xml:space="preserve">   </v>
          </cell>
        </row>
        <row r="28">
          <cell r="E28"/>
          <cell r="F28"/>
          <cell r="G28"/>
          <cell r="H28"/>
          <cell r="I28"/>
          <cell r="J28"/>
          <cell r="K28" t="str">
            <v xml:space="preserve">   </v>
          </cell>
        </row>
        <row r="29">
          <cell r="E29"/>
          <cell r="F29"/>
          <cell r="G29"/>
          <cell r="H29"/>
          <cell r="I29"/>
          <cell r="J29"/>
          <cell r="K29" t="str">
            <v xml:space="preserve">   </v>
          </cell>
        </row>
        <row r="30">
          <cell r="E30"/>
          <cell r="F30"/>
          <cell r="G30"/>
          <cell r="H30"/>
          <cell r="I30"/>
          <cell r="J30"/>
          <cell r="K30" t="str">
            <v xml:space="preserve">   </v>
          </cell>
        </row>
        <row r="31">
          <cell r="E31"/>
          <cell r="F31"/>
          <cell r="G31"/>
          <cell r="H31"/>
          <cell r="I31"/>
          <cell r="J31"/>
          <cell r="K31" t="str">
            <v xml:space="preserve">   </v>
          </cell>
        </row>
        <row r="32">
          <cell r="E32"/>
          <cell r="F32"/>
          <cell r="G32"/>
          <cell r="H32"/>
          <cell r="I32"/>
          <cell r="J32"/>
          <cell r="K32" t="str">
            <v xml:space="preserve">   </v>
          </cell>
        </row>
        <row r="33">
          <cell r="E33"/>
          <cell r="F33"/>
          <cell r="G33"/>
          <cell r="H33"/>
          <cell r="I33"/>
          <cell r="J33"/>
          <cell r="K33" t="str">
            <v xml:space="preserve">   </v>
          </cell>
        </row>
        <row r="34">
          <cell r="E34"/>
          <cell r="F34"/>
          <cell r="G34"/>
          <cell r="H34"/>
          <cell r="I34"/>
          <cell r="J34"/>
          <cell r="K34" t="str">
            <v xml:space="preserve">   </v>
          </cell>
        </row>
        <row r="35">
          <cell r="E35"/>
          <cell r="F35"/>
          <cell r="G35"/>
          <cell r="H35"/>
          <cell r="I35"/>
          <cell r="J35"/>
          <cell r="K35" t="str">
            <v xml:space="preserve">   </v>
          </cell>
        </row>
        <row r="36">
          <cell r="E36"/>
          <cell r="F36"/>
          <cell r="G36"/>
          <cell r="H36"/>
          <cell r="I36"/>
          <cell r="J36"/>
          <cell r="K36" t="str">
            <v xml:space="preserve">   </v>
          </cell>
        </row>
        <row r="37">
          <cell r="E37"/>
          <cell r="F37"/>
          <cell r="G37"/>
          <cell r="H37"/>
          <cell r="I37"/>
          <cell r="J37"/>
          <cell r="K37" t="str">
            <v xml:space="preserve">   </v>
          </cell>
        </row>
        <row r="38">
          <cell r="E38"/>
          <cell r="F38"/>
          <cell r="G38"/>
          <cell r="H38"/>
          <cell r="I38"/>
          <cell r="J38"/>
          <cell r="K38" t="str">
            <v xml:space="preserve">   </v>
          </cell>
        </row>
        <row r="39">
          <cell r="E39"/>
          <cell r="F39"/>
          <cell r="G39"/>
          <cell r="H39"/>
          <cell r="I39"/>
          <cell r="J39"/>
          <cell r="K39" t="str">
            <v xml:space="preserve">   </v>
          </cell>
        </row>
        <row r="40">
          <cell r="E40"/>
          <cell r="F40"/>
          <cell r="G40"/>
          <cell r="H40"/>
          <cell r="I40"/>
          <cell r="J40"/>
          <cell r="K40" t="str">
            <v xml:space="preserve">   </v>
          </cell>
        </row>
        <row r="41">
          <cell r="E41"/>
          <cell r="F41"/>
          <cell r="G41"/>
          <cell r="H41"/>
          <cell r="I41"/>
          <cell r="J41"/>
          <cell r="K41" t="str">
            <v xml:space="preserve">   </v>
          </cell>
        </row>
        <row r="42">
          <cell r="E42"/>
          <cell r="F42"/>
          <cell r="G42"/>
          <cell r="H42"/>
          <cell r="I42"/>
          <cell r="J42"/>
          <cell r="K42" t="str">
            <v xml:space="preserve">   </v>
          </cell>
        </row>
        <row r="43">
          <cell r="E43"/>
          <cell r="F43"/>
          <cell r="G43"/>
          <cell r="H43"/>
          <cell r="I43"/>
          <cell r="J43"/>
          <cell r="K43" t="str">
            <v xml:space="preserve">   </v>
          </cell>
        </row>
        <row r="44">
          <cell r="E44"/>
          <cell r="F44"/>
          <cell r="G44"/>
          <cell r="H44"/>
          <cell r="I44"/>
          <cell r="J44"/>
          <cell r="K44" t="str">
            <v xml:space="preserve">   </v>
          </cell>
        </row>
        <row r="45">
          <cell r="E45"/>
          <cell r="F45"/>
          <cell r="G45"/>
          <cell r="H45"/>
          <cell r="I45"/>
          <cell r="J45"/>
          <cell r="K45" t="str">
            <v xml:space="preserve">   </v>
          </cell>
        </row>
        <row r="46">
          <cell r="E46"/>
          <cell r="F46"/>
          <cell r="G46"/>
          <cell r="H46"/>
          <cell r="I46"/>
          <cell r="J46"/>
          <cell r="K46" t="str">
            <v xml:space="preserve">   </v>
          </cell>
        </row>
        <row r="47">
          <cell r="E47"/>
          <cell r="F47"/>
          <cell r="G47"/>
          <cell r="H47"/>
          <cell r="I47"/>
          <cell r="J47"/>
          <cell r="K47" t="str">
            <v xml:space="preserve">   </v>
          </cell>
        </row>
        <row r="48">
          <cell r="E48"/>
          <cell r="F48"/>
          <cell r="G48"/>
          <cell r="H48"/>
          <cell r="I48"/>
          <cell r="J48"/>
          <cell r="K48" t="str">
            <v xml:space="preserve">   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MELİKE EKİN</v>
          </cell>
          <cell r="F8" t="str">
            <v>DİYABAKIR</v>
          </cell>
          <cell r="G8">
            <v>4118</v>
          </cell>
          <cell r="H8">
            <v>3236</v>
          </cell>
          <cell r="I8">
            <v>3760</v>
          </cell>
          <cell r="J8">
            <v>4118</v>
          </cell>
          <cell r="K8">
            <v>56</v>
          </cell>
        </row>
        <row r="9">
          <cell r="E9" t="str">
            <v>BENGİSU TOKGÖZ</v>
          </cell>
          <cell r="F9" t="str">
            <v>BİNGÖL</v>
          </cell>
          <cell r="G9">
            <v>3586</v>
          </cell>
          <cell r="H9">
            <v>3554</v>
          </cell>
          <cell r="I9">
            <v>3282</v>
          </cell>
          <cell r="J9">
            <v>3586</v>
          </cell>
          <cell r="K9">
            <v>46</v>
          </cell>
        </row>
        <row r="10">
          <cell r="E10" t="str">
            <v>SÜMEYYE GÖÇÜNCÜ</v>
          </cell>
          <cell r="F10" t="str">
            <v>BİNGÖL</v>
          </cell>
          <cell r="G10">
            <v>3115</v>
          </cell>
          <cell r="H10">
            <v>2907</v>
          </cell>
          <cell r="I10">
            <v>2588</v>
          </cell>
          <cell r="J10">
            <v>3115</v>
          </cell>
          <cell r="K10">
            <v>37</v>
          </cell>
        </row>
        <row r="11">
          <cell r="E11" t="str">
            <v>MELİHA KIZILBOĞA</v>
          </cell>
          <cell r="F11" t="str">
            <v>BİNGÖL</v>
          </cell>
          <cell r="G11">
            <v>2902</v>
          </cell>
          <cell r="H11">
            <v>3106</v>
          </cell>
          <cell r="I11">
            <v>2354</v>
          </cell>
          <cell r="J11">
            <v>3106</v>
          </cell>
          <cell r="K11">
            <v>37</v>
          </cell>
        </row>
        <row r="12">
          <cell r="E12" t="str">
            <v>SANEM APUHAN</v>
          </cell>
          <cell r="F12" t="str">
            <v>BİNGÖL</v>
          </cell>
          <cell r="G12">
            <v>3001</v>
          </cell>
          <cell r="H12">
            <v>3027</v>
          </cell>
          <cell r="I12">
            <v>3016</v>
          </cell>
          <cell r="J12">
            <v>3027</v>
          </cell>
          <cell r="K12">
            <v>35</v>
          </cell>
        </row>
        <row r="13">
          <cell r="E13" t="str">
            <v>NİSANUR ERİNGİN</v>
          </cell>
          <cell r="F13" t="str">
            <v>DİYABAKIR</v>
          </cell>
          <cell r="G13">
            <v>2956</v>
          </cell>
          <cell r="H13">
            <v>2988</v>
          </cell>
          <cell r="I13">
            <v>3015</v>
          </cell>
          <cell r="J13">
            <v>3015</v>
          </cell>
          <cell r="K13">
            <v>35</v>
          </cell>
        </row>
        <row r="14">
          <cell r="E14" t="str">
            <v>ZEYNEP DUŞKUN</v>
          </cell>
          <cell r="F14" t="str">
            <v>VAN</v>
          </cell>
          <cell r="G14">
            <v>2717</v>
          </cell>
          <cell r="H14">
            <v>2140</v>
          </cell>
          <cell r="I14">
            <v>2762</v>
          </cell>
          <cell r="J14">
            <v>2762</v>
          </cell>
          <cell r="K14">
            <v>30</v>
          </cell>
        </row>
        <row r="15">
          <cell r="E15" t="str">
            <v>NİSANUR ÇETİN</v>
          </cell>
          <cell r="F15" t="str">
            <v>ŞIRNAK</v>
          </cell>
          <cell r="G15">
            <v>2748</v>
          </cell>
          <cell r="H15">
            <v>2751</v>
          </cell>
          <cell r="I15">
            <v>2701</v>
          </cell>
          <cell r="J15">
            <v>2751</v>
          </cell>
          <cell r="K15">
            <v>30</v>
          </cell>
        </row>
        <row r="16">
          <cell r="E16" t="str">
            <v>HAYRUNNİSA YALDIZ</v>
          </cell>
          <cell r="F16" t="str">
            <v>BİNGÖL</v>
          </cell>
          <cell r="G16">
            <v>2691</v>
          </cell>
          <cell r="H16">
            <v>2724</v>
          </cell>
          <cell r="I16">
            <v>2599</v>
          </cell>
          <cell r="J16">
            <v>2724</v>
          </cell>
          <cell r="K16">
            <v>29</v>
          </cell>
        </row>
        <row r="17">
          <cell r="E17" t="str">
            <v>ENFAL ÇALIM</v>
          </cell>
          <cell r="F17" t="str">
            <v>DİYABAKIR</v>
          </cell>
          <cell r="G17">
            <v>2645</v>
          </cell>
          <cell r="H17">
            <v>2323</v>
          </cell>
          <cell r="I17">
            <v>2514</v>
          </cell>
          <cell r="J17">
            <v>2645</v>
          </cell>
          <cell r="K17">
            <v>27</v>
          </cell>
        </row>
        <row r="18">
          <cell r="E18" t="str">
            <v>NİSA UÇAR</v>
          </cell>
          <cell r="F18" t="str">
            <v>BİNGÖL</v>
          </cell>
          <cell r="G18">
            <v>2179</v>
          </cell>
          <cell r="H18">
            <v>2007</v>
          </cell>
          <cell r="I18">
            <v>2594</v>
          </cell>
          <cell r="J18">
            <v>2594</v>
          </cell>
          <cell r="K18">
            <v>26</v>
          </cell>
        </row>
        <row r="19">
          <cell r="E19" t="str">
            <v>YAĞMUR ALACA</v>
          </cell>
          <cell r="F19" t="str">
            <v>BİNGÖL</v>
          </cell>
          <cell r="G19">
            <v>2560</v>
          </cell>
          <cell r="H19">
            <v>2316</v>
          </cell>
          <cell r="I19">
            <v>2314</v>
          </cell>
          <cell r="J19">
            <v>2560</v>
          </cell>
          <cell r="K19">
            <v>26</v>
          </cell>
        </row>
        <row r="20">
          <cell r="E20" t="str">
            <v>ZUHAL ŞİPAL</v>
          </cell>
          <cell r="F20" t="str">
            <v>VAN</v>
          </cell>
          <cell r="G20">
            <v>2257</v>
          </cell>
          <cell r="H20">
            <v>1786</v>
          </cell>
          <cell r="I20">
            <v>2136</v>
          </cell>
          <cell r="J20">
            <v>2257</v>
          </cell>
          <cell r="K20">
            <v>20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Uzun Atlama Genel"/>
      <sheetName val="Üçadım"/>
      <sheetName val="Yüksek"/>
      <sheetName val="Sırık"/>
      <sheetName val="F.topu"/>
      <sheetName val="Çekiç"/>
      <sheetName val="Cirit"/>
      <sheetName val="Disk"/>
      <sheetName val="600m."/>
      <sheetName val="300m.Eng"/>
      <sheetName val="Genel Puan Tablosu"/>
      <sheetName val="2.Gün Start Listesi "/>
      <sheetName val="ALMANAK TOPLU SONUÇ"/>
      <sheetName val="Sayfa1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JİYAN BARUT</v>
          </cell>
          <cell r="E8" t="str">
            <v>BİNGÖL</v>
          </cell>
          <cell r="F8">
            <v>872</v>
          </cell>
          <cell r="G8">
            <v>71</v>
          </cell>
        </row>
        <row r="9">
          <cell r="D9" t="str">
            <v>MUHAMMED BAY</v>
          </cell>
          <cell r="E9" t="str">
            <v>DİYABAKIR</v>
          </cell>
          <cell r="F9">
            <v>904</v>
          </cell>
          <cell r="G9">
            <v>65</v>
          </cell>
        </row>
        <row r="10">
          <cell r="D10" t="str">
            <v>MİRAÇ ŞOREŞGER TEKAY</v>
          </cell>
          <cell r="E10" t="str">
            <v>DİYABAKIR</v>
          </cell>
          <cell r="F10">
            <v>910</v>
          </cell>
          <cell r="G10">
            <v>64</v>
          </cell>
        </row>
        <row r="11">
          <cell r="D11" t="str">
            <v>BAHTİYAR KAYA</v>
          </cell>
          <cell r="E11" t="str">
            <v>VAN</v>
          </cell>
          <cell r="F11">
            <v>930</v>
          </cell>
          <cell r="G11">
            <v>60</v>
          </cell>
        </row>
        <row r="12">
          <cell r="D12" t="str">
            <v>FUAT BAYKARA</v>
          </cell>
          <cell r="E12" t="str">
            <v>BİNGÖL</v>
          </cell>
          <cell r="F12">
            <v>943</v>
          </cell>
          <cell r="G12">
            <v>57</v>
          </cell>
        </row>
        <row r="13">
          <cell r="D13" t="str">
            <v>MİRAÇ GÜLER</v>
          </cell>
          <cell r="E13" t="str">
            <v>BİNGÖL</v>
          </cell>
          <cell r="F13">
            <v>950</v>
          </cell>
          <cell r="G13">
            <v>56</v>
          </cell>
        </row>
        <row r="14">
          <cell r="D14" t="str">
            <v>YUSUF BAMERD DOĞAN</v>
          </cell>
          <cell r="E14" t="str">
            <v>DİYABAKIR</v>
          </cell>
          <cell r="F14">
            <v>955</v>
          </cell>
          <cell r="G14">
            <v>55</v>
          </cell>
        </row>
        <row r="15">
          <cell r="D15" t="str">
            <v>MUHAMMED ENES ÖZALAN</v>
          </cell>
          <cell r="E15" t="str">
            <v>VAN</v>
          </cell>
          <cell r="F15">
            <v>975</v>
          </cell>
          <cell r="G15">
            <v>51</v>
          </cell>
        </row>
        <row r="16">
          <cell r="D16" t="str">
            <v>ZAZA BERAT TUĞA</v>
          </cell>
          <cell r="E16" t="str">
            <v>BİNGÖL</v>
          </cell>
          <cell r="F16">
            <v>976</v>
          </cell>
          <cell r="G16">
            <v>50</v>
          </cell>
        </row>
        <row r="17">
          <cell r="D17" t="str">
            <v>İSMAİL ELBEY</v>
          </cell>
          <cell r="E17" t="str">
            <v>BİNGÖL</v>
          </cell>
          <cell r="F17">
            <v>977</v>
          </cell>
          <cell r="G17">
            <v>50</v>
          </cell>
        </row>
        <row r="18">
          <cell r="D18" t="str">
            <v>MİRAN TAVAN</v>
          </cell>
          <cell r="E18" t="str">
            <v>VAN</v>
          </cell>
          <cell r="F18">
            <v>998</v>
          </cell>
          <cell r="G18">
            <v>46</v>
          </cell>
        </row>
        <row r="19">
          <cell r="D19" t="str">
            <v>BAGER GÜNEŞ</v>
          </cell>
          <cell r="E19" t="str">
            <v>VAN</v>
          </cell>
          <cell r="F19" t="str">
            <v>Sem  Atletizm Grup Yarışması</v>
          </cell>
          <cell r="G19" t="str">
            <v xml:space="preserve"> </v>
          </cell>
        </row>
        <row r="20">
          <cell r="D20" t="str">
            <v>MUHAMMED ALİ ÇOBAN</v>
          </cell>
          <cell r="E20" t="str">
            <v>BİNGÖL</v>
          </cell>
          <cell r="F20">
            <v>1040</v>
          </cell>
          <cell r="G20">
            <v>38</v>
          </cell>
        </row>
        <row r="21">
          <cell r="D21" t="str">
            <v>VEYSİ OLAN</v>
          </cell>
          <cell r="E21" t="str">
            <v>DİYABAKIR</v>
          </cell>
          <cell r="F21">
            <v>1040</v>
          </cell>
          <cell r="G21">
            <v>38</v>
          </cell>
        </row>
        <row r="22">
          <cell r="D22" t="str">
            <v>MEHMET HANZALA BAYNAL</v>
          </cell>
          <cell r="E22" t="str">
            <v>BİNGÖL</v>
          </cell>
          <cell r="F22">
            <v>1055</v>
          </cell>
          <cell r="G22">
            <v>35</v>
          </cell>
        </row>
        <row r="23">
          <cell r="D23" t="str">
            <v>YUSUF KÜÇÜKTORUN</v>
          </cell>
          <cell r="E23" t="str">
            <v>BİNGÖL</v>
          </cell>
          <cell r="F23">
            <v>1060</v>
          </cell>
          <cell r="G23">
            <v>34</v>
          </cell>
        </row>
        <row r="24">
          <cell r="D24" t="str">
            <v>UMUT BUTTANRI</v>
          </cell>
          <cell r="E24" t="str">
            <v>BİNGÖL</v>
          </cell>
          <cell r="F24">
            <v>1075</v>
          </cell>
          <cell r="G24">
            <v>31</v>
          </cell>
        </row>
        <row r="25">
          <cell r="D25" t="str">
            <v>FERHAT DEMİR</v>
          </cell>
          <cell r="E25" t="str">
            <v>ŞIRNAK</v>
          </cell>
          <cell r="F25">
            <v>1102</v>
          </cell>
          <cell r="G25">
            <v>25</v>
          </cell>
        </row>
        <row r="26">
          <cell r="D26"/>
          <cell r="E26"/>
          <cell r="F26"/>
          <cell r="G26" t="str">
            <v xml:space="preserve">    </v>
          </cell>
        </row>
        <row r="27">
          <cell r="D27"/>
          <cell r="E27"/>
          <cell r="F27"/>
          <cell r="G27" t="str">
            <v xml:space="preserve">    </v>
          </cell>
        </row>
        <row r="28">
          <cell r="D28"/>
          <cell r="E28"/>
          <cell r="F28"/>
          <cell r="G28" t="str">
            <v xml:space="preserve">    </v>
          </cell>
        </row>
        <row r="29">
          <cell r="D29"/>
          <cell r="E29"/>
          <cell r="F29"/>
          <cell r="G29" t="str">
            <v xml:space="preserve">    </v>
          </cell>
        </row>
        <row r="30">
          <cell r="D30"/>
          <cell r="E30"/>
          <cell r="F30"/>
          <cell r="G30" t="str">
            <v xml:space="preserve">    </v>
          </cell>
        </row>
        <row r="31">
          <cell r="D31"/>
          <cell r="E31"/>
          <cell r="F31"/>
          <cell r="G31" t="str">
            <v xml:space="preserve">    </v>
          </cell>
        </row>
        <row r="32">
          <cell r="D32"/>
          <cell r="E32"/>
          <cell r="F32"/>
          <cell r="G32" t="str">
            <v xml:space="preserve">    </v>
          </cell>
        </row>
        <row r="33">
          <cell r="D33"/>
          <cell r="E33"/>
          <cell r="F33"/>
          <cell r="G33" t="str">
            <v xml:space="preserve">    </v>
          </cell>
        </row>
        <row r="34">
          <cell r="D34"/>
          <cell r="E34"/>
          <cell r="F34"/>
          <cell r="G34" t="str">
            <v xml:space="preserve">    </v>
          </cell>
        </row>
        <row r="35">
          <cell r="D35"/>
          <cell r="E35"/>
          <cell r="F35"/>
          <cell r="G35" t="str">
            <v xml:space="preserve">    </v>
          </cell>
        </row>
        <row r="36">
          <cell r="D36"/>
          <cell r="E36"/>
          <cell r="F36"/>
          <cell r="G36" t="str">
            <v xml:space="preserve">    </v>
          </cell>
        </row>
        <row r="37">
          <cell r="D37"/>
          <cell r="E37"/>
          <cell r="F37"/>
          <cell r="G37" t="str">
            <v xml:space="preserve">    </v>
          </cell>
        </row>
        <row r="38">
          <cell r="D38"/>
          <cell r="E38"/>
          <cell r="F38"/>
          <cell r="G38" t="str">
            <v xml:space="preserve">    </v>
          </cell>
        </row>
        <row r="39">
          <cell r="D39"/>
          <cell r="E39"/>
          <cell r="F39"/>
          <cell r="G39" t="str">
            <v xml:space="preserve">    </v>
          </cell>
        </row>
        <row r="40">
          <cell r="D40"/>
          <cell r="E40"/>
          <cell r="F40"/>
          <cell r="G40" t="str">
            <v xml:space="preserve">    </v>
          </cell>
        </row>
        <row r="41">
          <cell r="D41"/>
          <cell r="E41"/>
          <cell r="F41"/>
          <cell r="G41" t="str">
            <v xml:space="preserve">    </v>
          </cell>
        </row>
        <row r="42">
          <cell r="D42"/>
          <cell r="E42"/>
          <cell r="F42"/>
          <cell r="G42" t="str">
            <v xml:space="preserve">    </v>
          </cell>
        </row>
        <row r="43">
          <cell r="D43"/>
          <cell r="E43"/>
          <cell r="F43"/>
          <cell r="G43" t="str">
            <v xml:space="preserve">    </v>
          </cell>
        </row>
        <row r="44">
          <cell r="D44"/>
          <cell r="E44"/>
          <cell r="F44"/>
          <cell r="G44" t="str">
            <v xml:space="preserve">    </v>
          </cell>
        </row>
        <row r="45">
          <cell r="D45"/>
          <cell r="E45"/>
          <cell r="F45"/>
          <cell r="G45" t="str">
            <v xml:space="preserve">    </v>
          </cell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</row>
      </sheetData>
      <sheetData sheetId="6">
        <row r="8">
          <cell r="D8" t="str">
            <v>ZEKERİYA TAŞKULAK</v>
          </cell>
          <cell r="E8" t="str">
            <v>VAN</v>
          </cell>
          <cell r="F8">
            <v>1157</v>
          </cell>
          <cell r="G8">
            <v>58</v>
          </cell>
          <cell r="H8"/>
        </row>
        <row r="9">
          <cell r="D9" t="str">
            <v>ŞERZAN BENEK</v>
          </cell>
          <cell r="E9" t="str">
            <v>VAN</v>
          </cell>
          <cell r="F9">
            <v>1218</v>
          </cell>
          <cell r="G9">
            <v>46</v>
          </cell>
          <cell r="H9"/>
        </row>
        <row r="10">
          <cell r="D10" t="str">
            <v>İSA AYDOĞAN</v>
          </cell>
          <cell r="E10" t="str">
            <v>VAN</v>
          </cell>
          <cell r="F10">
            <v>1282</v>
          </cell>
          <cell r="G10">
            <v>33</v>
          </cell>
          <cell r="H10"/>
        </row>
        <row r="11">
          <cell r="D11"/>
          <cell r="E11"/>
          <cell r="F11"/>
          <cell r="G11" t="str">
            <v xml:space="preserve">    </v>
          </cell>
          <cell r="H11"/>
        </row>
        <row r="12">
          <cell r="D12"/>
          <cell r="E12"/>
          <cell r="F12"/>
          <cell r="G12" t="str">
            <v xml:space="preserve">    </v>
          </cell>
          <cell r="H12"/>
        </row>
        <row r="13">
          <cell r="D13"/>
          <cell r="E13"/>
          <cell r="F13"/>
          <cell r="G13" t="str">
            <v xml:space="preserve">    </v>
          </cell>
          <cell r="H13"/>
        </row>
        <row r="14">
          <cell r="D14"/>
          <cell r="E14"/>
          <cell r="F14"/>
          <cell r="G14" t="str">
            <v xml:space="preserve">    </v>
          </cell>
          <cell r="H14"/>
        </row>
        <row r="15">
          <cell r="D15"/>
          <cell r="E15"/>
          <cell r="F15"/>
          <cell r="G15" t="str">
            <v xml:space="preserve">    </v>
          </cell>
          <cell r="H15"/>
        </row>
        <row r="16">
          <cell r="D16"/>
          <cell r="E16"/>
          <cell r="F16"/>
          <cell r="G16" t="str">
            <v xml:space="preserve">    </v>
          </cell>
          <cell r="H16"/>
        </row>
        <row r="17">
          <cell r="D17"/>
          <cell r="E17"/>
          <cell r="F17"/>
          <cell r="G17" t="str">
            <v xml:space="preserve">    </v>
          </cell>
          <cell r="H17"/>
        </row>
        <row r="18">
          <cell r="D18"/>
          <cell r="E18"/>
          <cell r="F18"/>
          <cell r="G18" t="str">
            <v xml:space="preserve">    </v>
          </cell>
          <cell r="H18"/>
        </row>
        <row r="19">
          <cell r="D19"/>
          <cell r="E19"/>
          <cell r="F19" t="str">
            <v>Sem  Atletizm Grup Yarışması</v>
          </cell>
          <cell r="G19" t="str">
            <v xml:space="preserve"> </v>
          </cell>
          <cell r="H19"/>
        </row>
        <row r="20">
          <cell r="D20"/>
          <cell r="E20"/>
          <cell r="F20"/>
          <cell r="G20" t="str">
            <v xml:space="preserve">    </v>
          </cell>
          <cell r="H20"/>
        </row>
        <row r="21">
          <cell r="D21"/>
          <cell r="E21"/>
          <cell r="F21"/>
          <cell r="G21" t="str">
            <v xml:space="preserve">    </v>
          </cell>
          <cell r="H21"/>
        </row>
        <row r="22">
          <cell r="D22"/>
          <cell r="E22"/>
          <cell r="F22"/>
          <cell r="G22" t="str">
            <v xml:space="preserve">    </v>
          </cell>
          <cell r="H22"/>
        </row>
        <row r="23">
          <cell r="D23"/>
          <cell r="E23"/>
          <cell r="F23"/>
          <cell r="G23" t="str">
            <v xml:space="preserve">    </v>
          </cell>
          <cell r="H23"/>
        </row>
        <row r="24">
          <cell r="D24"/>
          <cell r="E24"/>
          <cell r="F24"/>
          <cell r="G24" t="str">
            <v xml:space="preserve">    </v>
          </cell>
          <cell r="H24"/>
        </row>
        <row r="25">
          <cell r="D25"/>
          <cell r="E25"/>
          <cell r="F25"/>
          <cell r="G25" t="str">
            <v xml:space="preserve">    </v>
          </cell>
          <cell r="H25"/>
        </row>
        <row r="26">
          <cell r="D26"/>
          <cell r="E26"/>
          <cell r="F26"/>
          <cell r="G26" t="str">
            <v xml:space="preserve">    </v>
          </cell>
          <cell r="H26"/>
        </row>
        <row r="27">
          <cell r="D27"/>
          <cell r="E27"/>
          <cell r="F27"/>
          <cell r="G27" t="str">
            <v xml:space="preserve">    </v>
          </cell>
          <cell r="H27"/>
        </row>
        <row r="28">
          <cell r="D28"/>
          <cell r="E28"/>
          <cell r="F28"/>
          <cell r="G28" t="str">
            <v xml:space="preserve">    </v>
          </cell>
          <cell r="H28"/>
        </row>
        <row r="29">
          <cell r="D29"/>
          <cell r="E29"/>
          <cell r="F29"/>
          <cell r="G29" t="str">
            <v xml:space="preserve">    </v>
          </cell>
          <cell r="H29"/>
        </row>
        <row r="30">
          <cell r="D30"/>
          <cell r="E30"/>
          <cell r="F30"/>
          <cell r="G30" t="str">
            <v xml:space="preserve">    </v>
          </cell>
          <cell r="H30"/>
        </row>
        <row r="31">
          <cell r="D31"/>
          <cell r="E31"/>
          <cell r="F31"/>
          <cell r="G31" t="str">
            <v xml:space="preserve">    </v>
          </cell>
          <cell r="H31"/>
        </row>
        <row r="32">
          <cell r="D32"/>
          <cell r="E32"/>
          <cell r="F32"/>
          <cell r="G32" t="str">
            <v xml:space="preserve">    </v>
          </cell>
          <cell r="H32"/>
        </row>
        <row r="33">
          <cell r="D33"/>
          <cell r="E33"/>
          <cell r="F33"/>
          <cell r="G33" t="str">
            <v xml:space="preserve">    </v>
          </cell>
          <cell r="H33"/>
        </row>
        <row r="34">
          <cell r="D34"/>
          <cell r="E34"/>
          <cell r="F34"/>
          <cell r="G34" t="str">
            <v xml:space="preserve">    </v>
          </cell>
          <cell r="H34"/>
        </row>
        <row r="35">
          <cell r="D35"/>
          <cell r="E35"/>
          <cell r="F35"/>
          <cell r="G35" t="str">
            <v xml:space="preserve">    </v>
          </cell>
          <cell r="H35"/>
        </row>
        <row r="36">
          <cell r="D36"/>
          <cell r="E36"/>
          <cell r="F36"/>
          <cell r="G36" t="str">
            <v xml:space="preserve">    </v>
          </cell>
          <cell r="H36"/>
        </row>
        <row r="37">
          <cell r="D37"/>
          <cell r="E37"/>
          <cell r="F37"/>
          <cell r="G37" t="str">
            <v xml:space="preserve">    </v>
          </cell>
          <cell r="H37"/>
        </row>
        <row r="38">
          <cell r="D38"/>
          <cell r="E38"/>
          <cell r="F38"/>
          <cell r="G38" t="str">
            <v xml:space="preserve">    </v>
          </cell>
          <cell r="H38"/>
        </row>
        <row r="39">
          <cell r="D39"/>
          <cell r="E39"/>
          <cell r="F39"/>
          <cell r="G39" t="str">
            <v xml:space="preserve">    </v>
          </cell>
          <cell r="H39"/>
        </row>
        <row r="40">
          <cell r="D40"/>
          <cell r="E40"/>
          <cell r="F40"/>
          <cell r="G40" t="str">
            <v xml:space="preserve">    </v>
          </cell>
          <cell r="H40"/>
        </row>
        <row r="41">
          <cell r="D41"/>
          <cell r="E41"/>
          <cell r="F41"/>
          <cell r="G41" t="str">
            <v xml:space="preserve">    </v>
          </cell>
          <cell r="H41"/>
        </row>
        <row r="42">
          <cell r="D42"/>
          <cell r="E42"/>
          <cell r="F42"/>
          <cell r="G42" t="str">
            <v xml:space="preserve">    </v>
          </cell>
          <cell r="H42"/>
        </row>
        <row r="43">
          <cell r="D43"/>
          <cell r="E43"/>
          <cell r="F43"/>
          <cell r="G43" t="str">
            <v xml:space="preserve">    </v>
          </cell>
          <cell r="H43"/>
        </row>
        <row r="44">
          <cell r="D44"/>
          <cell r="E44"/>
          <cell r="F44"/>
          <cell r="G44" t="str">
            <v xml:space="preserve">    </v>
          </cell>
          <cell r="H44"/>
        </row>
        <row r="45">
          <cell r="D45"/>
          <cell r="E45"/>
          <cell r="F45"/>
          <cell r="G45" t="str">
            <v xml:space="preserve">    </v>
          </cell>
          <cell r="H45"/>
        </row>
        <row r="46">
          <cell r="D46"/>
          <cell r="E46"/>
          <cell r="F46"/>
          <cell r="G46"/>
        </row>
        <row r="47">
          <cell r="D47"/>
          <cell r="E47" t="str">
            <v>Baş Hakem</v>
          </cell>
          <cell r="F47" t="str">
            <v>Lider</v>
          </cell>
          <cell r="G47"/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8">
          <cell r="E8" t="str">
            <v>JİYAN BARUT</v>
          </cell>
          <cell r="F8" t="str">
            <v>BİNGÖL</v>
          </cell>
          <cell r="G8">
            <v>368</v>
          </cell>
          <cell r="H8">
            <v>389</v>
          </cell>
          <cell r="I8">
            <v>414</v>
          </cell>
          <cell r="J8">
            <v>414</v>
          </cell>
          <cell r="K8">
            <v>43</v>
          </cell>
        </row>
        <row r="9">
          <cell r="E9" t="str">
            <v>YUSUF BAMERD DOĞAN</v>
          </cell>
          <cell r="F9" t="str">
            <v>DİYABAKIR</v>
          </cell>
          <cell r="G9">
            <v>383</v>
          </cell>
          <cell r="H9">
            <v>316</v>
          </cell>
          <cell r="I9">
            <v>351</v>
          </cell>
          <cell r="J9">
            <v>383</v>
          </cell>
          <cell r="K9">
            <v>36</v>
          </cell>
        </row>
        <row r="10">
          <cell r="E10" t="str">
            <v>MİRAÇ ŞOREŞGER TEKAY</v>
          </cell>
          <cell r="F10" t="str">
            <v>DİYABAKIR</v>
          </cell>
          <cell r="G10">
            <v>360</v>
          </cell>
          <cell r="H10">
            <v>374</v>
          </cell>
          <cell r="I10">
            <v>379</v>
          </cell>
          <cell r="J10">
            <v>379</v>
          </cell>
          <cell r="K10">
            <v>35</v>
          </cell>
        </row>
        <row r="11">
          <cell r="E11" t="str">
            <v>MUHAMMED BAY</v>
          </cell>
          <cell r="F11" t="str">
            <v>DİYABAKIR</v>
          </cell>
          <cell r="G11">
            <v>375</v>
          </cell>
          <cell r="H11">
            <v>373</v>
          </cell>
          <cell r="I11">
            <v>368</v>
          </cell>
          <cell r="J11">
            <v>375</v>
          </cell>
          <cell r="K11">
            <v>35</v>
          </cell>
        </row>
        <row r="12">
          <cell r="E12" t="str">
            <v>MUHAMMED ENES ÖZALAN</v>
          </cell>
          <cell r="F12" t="str">
            <v>VAN</v>
          </cell>
          <cell r="G12">
            <v>363</v>
          </cell>
          <cell r="H12">
            <v>310</v>
          </cell>
          <cell r="I12">
            <v>368</v>
          </cell>
          <cell r="J12">
            <v>368</v>
          </cell>
          <cell r="K12">
            <v>33</v>
          </cell>
        </row>
        <row r="13">
          <cell r="E13" t="str">
            <v>ZAZA BERAT TUĞA</v>
          </cell>
          <cell r="F13" t="str">
            <v>BİNGÖL</v>
          </cell>
          <cell r="G13">
            <v>340</v>
          </cell>
          <cell r="H13" t="str">
            <v>X</v>
          </cell>
          <cell r="I13">
            <v>355</v>
          </cell>
          <cell r="J13">
            <v>355</v>
          </cell>
          <cell r="K13">
            <v>31</v>
          </cell>
        </row>
        <row r="14">
          <cell r="E14" t="str">
            <v>BAHTİYAR KAYA</v>
          </cell>
          <cell r="F14" t="str">
            <v>VAN</v>
          </cell>
          <cell r="G14">
            <v>327</v>
          </cell>
          <cell r="H14">
            <v>350</v>
          </cell>
          <cell r="I14">
            <v>341</v>
          </cell>
          <cell r="J14">
            <v>350</v>
          </cell>
          <cell r="K14">
            <v>30</v>
          </cell>
        </row>
        <row r="15">
          <cell r="E15" t="str">
            <v>İSMAİL ELBEY</v>
          </cell>
          <cell r="F15" t="str">
            <v>BİNGÖL</v>
          </cell>
          <cell r="G15">
            <v>326</v>
          </cell>
          <cell r="H15">
            <v>350</v>
          </cell>
          <cell r="I15" t="str">
            <v>X</v>
          </cell>
          <cell r="J15">
            <v>350</v>
          </cell>
          <cell r="K15">
            <v>30</v>
          </cell>
        </row>
        <row r="16">
          <cell r="E16" t="str">
            <v>BAGER GÜNEŞ</v>
          </cell>
          <cell r="F16" t="str">
            <v>VAN</v>
          </cell>
          <cell r="G16">
            <v>322</v>
          </cell>
          <cell r="H16">
            <v>343</v>
          </cell>
          <cell r="I16" t="str">
            <v>X</v>
          </cell>
          <cell r="J16">
            <v>343</v>
          </cell>
          <cell r="K16">
            <v>28</v>
          </cell>
        </row>
        <row r="17">
          <cell r="E17" t="str">
            <v>FUAT BAYKARA</v>
          </cell>
          <cell r="F17" t="str">
            <v>BİNGÖL</v>
          </cell>
          <cell r="G17">
            <v>340</v>
          </cell>
          <cell r="H17">
            <v>339</v>
          </cell>
          <cell r="I17" t="str">
            <v>X</v>
          </cell>
          <cell r="J17">
            <v>340</v>
          </cell>
          <cell r="K17">
            <v>28</v>
          </cell>
        </row>
        <row r="18">
          <cell r="E18" t="str">
            <v>ZEKERİYA TAŞKULAK</v>
          </cell>
          <cell r="F18" t="str">
            <v>VAN</v>
          </cell>
          <cell r="G18">
            <v>340</v>
          </cell>
          <cell r="H18">
            <v>288</v>
          </cell>
          <cell r="I18">
            <v>334</v>
          </cell>
          <cell r="J18">
            <v>340</v>
          </cell>
          <cell r="K18">
            <v>28</v>
          </cell>
        </row>
        <row r="19">
          <cell r="E19" t="str">
            <v>ŞERZAN BENEK</v>
          </cell>
          <cell r="F19" t="str">
            <v>Sem  Atletizm Grup Yarışması</v>
          </cell>
          <cell r="G19">
            <v>264</v>
          </cell>
          <cell r="H19">
            <v>338</v>
          </cell>
          <cell r="I19" t="str">
            <v>X</v>
          </cell>
          <cell r="J19">
            <v>338</v>
          </cell>
          <cell r="K19">
            <v>28</v>
          </cell>
        </row>
        <row r="20">
          <cell r="E20" t="str">
            <v>UMUT BUTTANRI</v>
          </cell>
          <cell r="F20" t="str">
            <v>BİNGÖL</v>
          </cell>
          <cell r="G20">
            <v>307</v>
          </cell>
          <cell r="H20">
            <v>325</v>
          </cell>
          <cell r="I20">
            <v>336</v>
          </cell>
          <cell r="J20">
            <v>336</v>
          </cell>
          <cell r="K20">
            <v>27</v>
          </cell>
        </row>
        <row r="21">
          <cell r="E21" t="str">
            <v>FERHAT DEMİR</v>
          </cell>
          <cell r="F21" t="str">
            <v>ŞIRNAK</v>
          </cell>
          <cell r="G21">
            <v>244</v>
          </cell>
          <cell r="H21">
            <v>336</v>
          </cell>
          <cell r="I21">
            <v>302</v>
          </cell>
          <cell r="J21">
            <v>336</v>
          </cell>
          <cell r="K21">
            <v>27</v>
          </cell>
        </row>
        <row r="22">
          <cell r="E22" t="str">
            <v>MEHMET HANZALA BAYNAL</v>
          </cell>
          <cell r="F22" t="str">
            <v>BİNGÖL</v>
          </cell>
          <cell r="G22">
            <v>334</v>
          </cell>
          <cell r="H22">
            <v>322</v>
          </cell>
          <cell r="I22">
            <v>326</v>
          </cell>
          <cell r="J22">
            <v>334</v>
          </cell>
          <cell r="K22">
            <v>27</v>
          </cell>
        </row>
        <row r="23">
          <cell r="E23" t="str">
            <v>VEYSİ OLAN</v>
          </cell>
          <cell r="F23" t="str">
            <v>DİYABAKIR</v>
          </cell>
          <cell r="G23">
            <v>296</v>
          </cell>
          <cell r="H23" t="str">
            <v>X</v>
          </cell>
          <cell r="I23">
            <v>329</v>
          </cell>
          <cell r="J23">
            <v>329</v>
          </cell>
          <cell r="K23">
            <v>26</v>
          </cell>
        </row>
        <row r="24">
          <cell r="E24" t="str">
            <v>MİRAN TAVAN</v>
          </cell>
          <cell r="F24" t="str">
            <v>VAN</v>
          </cell>
          <cell r="G24">
            <v>279</v>
          </cell>
          <cell r="H24">
            <v>326</v>
          </cell>
          <cell r="I24">
            <v>325</v>
          </cell>
          <cell r="J24">
            <v>326</v>
          </cell>
          <cell r="K24">
            <v>26</v>
          </cell>
        </row>
        <row r="25">
          <cell r="E25" t="str">
            <v>MİRAÇ GÜLER</v>
          </cell>
          <cell r="F25" t="str">
            <v>BİNGÖL</v>
          </cell>
          <cell r="G25">
            <v>307</v>
          </cell>
          <cell r="H25" t="str">
            <v>X</v>
          </cell>
          <cell r="I25">
            <v>322</v>
          </cell>
          <cell r="J25">
            <v>322</v>
          </cell>
          <cell r="K25">
            <v>25</v>
          </cell>
        </row>
        <row r="26">
          <cell r="E26" t="str">
            <v>MUHAMMED ALİ ÇOBAN</v>
          </cell>
          <cell r="F26" t="str">
            <v>BİNGÖL</v>
          </cell>
          <cell r="G26">
            <v>314</v>
          </cell>
          <cell r="H26">
            <v>307</v>
          </cell>
          <cell r="I26" t="str">
            <v>X</v>
          </cell>
          <cell r="J26">
            <v>314</v>
          </cell>
          <cell r="K26">
            <v>24</v>
          </cell>
        </row>
        <row r="27">
          <cell r="E27" t="str">
            <v>YUSUF KÜÇÜKTORUN</v>
          </cell>
          <cell r="F27" t="str">
            <v>BİNGÖL</v>
          </cell>
          <cell r="G27">
            <v>289</v>
          </cell>
          <cell r="H27">
            <v>310</v>
          </cell>
          <cell r="I27" t="str">
            <v>X</v>
          </cell>
          <cell r="J27">
            <v>310</v>
          </cell>
          <cell r="K27">
            <v>23</v>
          </cell>
        </row>
        <row r="28">
          <cell r="E28" t="str">
            <v>İSA AYDOĞAN</v>
          </cell>
          <cell r="F28" t="str">
            <v>VAN</v>
          </cell>
          <cell r="G28"/>
          <cell r="H28"/>
          <cell r="I28"/>
          <cell r="J28">
            <v>0</v>
          </cell>
          <cell r="K28" t="str">
            <v>DNS</v>
          </cell>
        </row>
        <row r="29">
          <cell r="E29"/>
          <cell r="F29"/>
          <cell r="G29"/>
          <cell r="H29"/>
          <cell r="I29"/>
          <cell r="J29"/>
          <cell r="K29" t="str">
            <v xml:space="preserve">   </v>
          </cell>
        </row>
        <row r="30">
          <cell r="E30"/>
          <cell r="F30"/>
          <cell r="G30"/>
          <cell r="H30"/>
          <cell r="I30"/>
          <cell r="J30"/>
          <cell r="K30" t="str">
            <v xml:space="preserve">   </v>
          </cell>
        </row>
        <row r="31">
          <cell r="E31"/>
          <cell r="F31"/>
          <cell r="G31"/>
          <cell r="H31"/>
          <cell r="I31"/>
          <cell r="J31"/>
          <cell r="K31" t="str">
            <v xml:space="preserve">   </v>
          </cell>
        </row>
        <row r="32">
          <cell r="E32"/>
          <cell r="F32"/>
          <cell r="G32"/>
          <cell r="H32"/>
          <cell r="I32"/>
          <cell r="J32"/>
          <cell r="K32" t="str">
            <v xml:space="preserve">   </v>
          </cell>
        </row>
        <row r="33">
          <cell r="E33"/>
          <cell r="F33"/>
          <cell r="G33"/>
          <cell r="H33"/>
          <cell r="I33"/>
          <cell r="J33"/>
          <cell r="K33" t="str">
            <v xml:space="preserve">   </v>
          </cell>
        </row>
        <row r="34">
          <cell r="E34"/>
          <cell r="F34"/>
          <cell r="G34"/>
          <cell r="H34"/>
          <cell r="I34"/>
          <cell r="J34"/>
          <cell r="K34" t="str">
            <v xml:space="preserve">   </v>
          </cell>
        </row>
        <row r="35">
          <cell r="E35"/>
          <cell r="F35"/>
          <cell r="G35"/>
          <cell r="H35"/>
          <cell r="I35"/>
          <cell r="J35"/>
          <cell r="K35" t="str">
            <v xml:space="preserve">   </v>
          </cell>
        </row>
        <row r="36">
          <cell r="E36"/>
          <cell r="F36"/>
          <cell r="G36"/>
          <cell r="H36"/>
          <cell r="I36"/>
          <cell r="J36"/>
          <cell r="K36" t="str">
            <v xml:space="preserve">   </v>
          </cell>
        </row>
        <row r="37">
          <cell r="E37"/>
          <cell r="F37"/>
          <cell r="G37"/>
          <cell r="H37"/>
          <cell r="I37"/>
          <cell r="J37"/>
          <cell r="K37" t="str">
            <v xml:space="preserve">   </v>
          </cell>
        </row>
        <row r="38">
          <cell r="E38"/>
          <cell r="F38"/>
          <cell r="G38"/>
          <cell r="H38"/>
          <cell r="I38"/>
          <cell r="J38"/>
          <cell r="K38" t="str">
            <v xml:space="preserve">   </v>
          </cell>
        </row>
        <row r="39">
          <cell r="E39"/>
          <cell r="F39"/>
          <cell r="G39"/>
          <cell r="H39"/>
          <cell r="I39"/>
          <cell r="J39"/>
          <cell r="K39" t="str">
            <v xml:space="preserve">   </v>
          </cell>
        </row>
        <row r="40">
          <cell r="E40"/>
          <cell r="F40"/>
          <cell r="G40"/>
          <cell r="H40"/>
          <cell r="I40"/>
          <cell r="J40"/>
          <cell r="K40" t="str">
            <v xml:space="preserve">   </v>
          </cell>
        </row>
        <row r="41">
          <cell r="E41"/>
          <cell r="F41"/>
          <cell r="G41"/>
          <cell r="H41"/>
          <cell r="I41"/>
          <cell r="J41"/>
          <cell r="K41" t="str">
            <v xml:space="preserve">   </v>
          </cell>
        </row>
        <row r="42">
          <cell r="E42"/>
          <cell r="F42"/>
          <cell r="G42"/>
          <cell r="H42"/>
          <cell r="I42"/>
          <cell r="J42"/>
          <cell r="K42" t="str">
            <v xml:space="preserve">   </v>
          </cell>
        </row>
        <row r="43">
          <cell r="E43"/>
          <cell r="F43"/>
          <cell r="G43"/>
          <cell r="H43"/>
          <cell r="I43"/>
          <cell r="J43"/>
          <cell r="K43" t="str">
            <v xml:space="preserve">   </v>
          </cell>
        </row>
        <row r="44">
          <cell r="E44"/>
          <cell r="F44"/>
          <cell r="G44"/>
          <cell r="H44"/>
          <cell r="I44"/>
          <cell r="J44"/>
          <cell r="K44" t="str">
            <v xml:space="preserve">   </v>
          </cell>
        </row>
        <row r="45">
          <cell r="E45"/>
          <cell r="F45"/>
          <cell r="G45"/>
          <cell r="H45"/>
          <cell r="I45"/>
          <cell r="J45"/>
          <cell r="K45" t="str">
            <v xml:space="preserve">   </v>
          </cell>
        </row>
        <row r="46">
          <cell r="E46"/>
          <cell r="F46"/>
          <cell r="G46"/>
          <cell r="H46"/>
          <cell r="I46"/>
          <cell r="J46"/>
          <cell r="K46" t="str">
            <v xml:space="preserve">   </v>
          </cell>
        </row>
        <row r="47">
          <cell r="E47"/>
          <cell r="F47"/>
          <cell r="G47"/>
          <cell r="H47"/>
          <cell r="I47"/>
          <cell r="J47"/>
          <cell r="K47" t="str">
            <v xml:space="preserve">   </v>
          </cell>
        </row>
        <row r="48">
          <cell r="E48"/>
          <cell r="F48"/>
          <cell r="G48"/>
          <cell r="H48"/>
          <cell r="I48"/>
          <cell r="J48"/>
          <cell r="K48" t="str">
            <v xml:space="preserve">   </v>
          </cell>
        </row>
        <row r="49">
          <cell r="E49"/>
          <cell r="F49"/>
          <cell r="G49"/>
          <cell r="H49"/>
          <cell r="I49"/>
          <cell r="J49"/>
          <cell r="K49" t="str">
            <v xml:space="preserve">   </v>
          </cell>
        </row>
        <row r="50">
          <cell r="E50"/>
          <cell r="F50"/>
          <cell r="G50"/>
          <cell r="H50"/>
          <cell r="I50"/>
          <cell r="J50"/>
          <cell r="K50" t="str">
            <v xml:space="preserve">   </v>
          </cell>
        </row>
        <row r="51">
          <cell r="E51"/>
          <cell r="F51"/>
          <cell r="G51"/>
          <cell r="H51"/>
          <cell r="I51"/>
          <cell r="J51"/>
          <cell r="K51" t="str">
            <v xml:space="preserve">   </v>
          </cell>
        </row>
        <row r="52">
          <cell r="E52"/>
          <cell r="F52"/>
          <cell r="G52"/>
          <cell r="H52"/>
          <cell r="I52"/>
          <cell r="J52"/>
          <cell r="K52" t="str">
            <v xml:space="preserve">   </v>
          </cell>
        </row>
        <row r="53">
          <cell r="E53"/>
          <cell r="F53"/>
          <cell r="G53"/>
          <cell r="H53"/>
          <cell r="I53"/>
          <cell r="J53"/>
          <cell r="K53" t="str">
            <v xml:space="preserve">   </v>
          </cell>
        </row>
        <row r="54">
          <cell r="E54"/>
          <cell r="F54"/>
          <cell r="G54"/>
          <cell r="H54"/>
          <cell r="I54"/>
          <cell r="J54"/>
          <cell r="K54" t="str">
            <v xml:space="preserve">   </v>
          </cell>
        </row>
        <row r="55">
          <cell r="E55"/>
          <cell r="F55"/>
          <cell r="G55"/>
          <cell r="H55"/>
          <cell r="I55"/>
          <cell r="J55"/>
          <cell r="K55" t="str">
            <v xml:space="preserve">   </v>
          </cell>
        </row>
        <row r="56">
          <cell r="E56"/>
          <cell r="F56"/>
          <cell r="G56"/>
          <cell r="H56"/>
          <cell r="I56"/>
          <cell r="J56"/>
          <cell r="K56" t="str">
            <v xml:space="preserve">   </v>
          </cell>
        </row>
        <row r="57">
          <cell r="E57"/>
          <cell r="F57"/>
          <cell r="G57"/>
          <cell r="H57"/>
          <cell r="I57"/>
          <cell r="J57"/>
          <cell r="K57" t="str">
            <v xml:space="preserve">   </v>
          </cell>
        </row>
        <row r="58">
          <cell r="E58"/>
          <cell r="F58"/>
          <cell r="G58"/>
          <cell r="H58"/>
          <cell r="I58"/>
          <cell r="J58"/>
          <cell r="K58" t="str">
            <v xml:space="preserve">   </v>
          </cell>
        </row>
        <row r="59">
          <cell r="E59"/>
          <cell r="F59"/>
          <cell r="G59"/>
          <cell r="H59"/>
          <cell r="I59"/>
          <cell r="J59"/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H60"/>
          <cell r="I60"/>
          <cell r="J60" t="str">
            <v>Hakem</v>
          </cell>
          <cell r="K60"/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/>
      <sheetData sheetId="15">
        <row r="8">
          <cell r="E8" t="str">
            <v/>
          </cell>
          <cell r="F8" t="str">
            <v/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 t="str">
            <v xml:space="preserve"> </v>
          </cell>
        </row>
        <row r="33">
          <cell r="E33"/>
        </row>
        <row r="34">
          <cell r="E34"/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  <cell r="BS34"/>
        </row>
        <row r="35">
          <cell r="E35"/>
        </row>
        <row r="36">
          <cell r="E36"/>
        </row>
        <row r="37">
          <cell r="E37"/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/>
      <sheetData sheetId="17">
        <row r="8">
          <cell r="E8" t="str">
            <v>MUHAMMED BAY</v>
          </cell>
          <cell r="F8" t="str">
            <v>DİYABAKIR</v>
          </cell>
          <cell r="G8">
            <v>4279</v>
          </cell>
          <cell r="H8">
            <v>5469</v>
          </cell>
          <cell r="I8">
            <v>5235</v>
          </cell>
          <cell r="J8">
            <v>5469</v>
          </cell>
          <cell r="K8">
            <v>51</v>
          </cell>
        </row>
        <row r="9">
          <cell r="E9" t="str">
            <v>VEYSİ OLAN</v>
          </cell>
          <cell r="F9" t="str">
            <v>DİYABAKIR</v>
          </cell>
          <cell r="G9">
            <v>4369</v>
          </cell>
          <cell r="H9">
            <v>3436</v>
          </cell>
          <cell r="I9">
            <v>4952</v>
          </cell>
          <cell r="J9">
            <v>4952</v>
          </cell>
          <cell r="K9">
            <v>43</v>
          </cell>
        </row>
        <row r="10">
          <cell r="E10" t="str">
            <v>MUHAMMED ALİ ÇOBAN</v>
          </cell>
          <cell r="F10" t="str">
            <v>BİNGÖL</v>
          </cell>
          <cell r="G10">
            <v>4662</v>
          </cell>
          <cell r="H10">
            <v>4785</v>
          </cell>
          <cell r="I10">
            <v>4213</v>
          </cell>
          <cell r="J10">
            <v>4785</v>
          </cell>
          <cell r="K10">
            <v>41</v>
          </cell>
        </row>
        <row r="11">
          <cell r="E11" t="str">
            <v>BAGER GÜNEŞ</v>
          </cell>
          <cell r="F11" t="str">
            <v>VAN</v>
          </cell>
          <cell r="G11">
            <v>4445</v>
          </cell>
          <cell r="H11" t="str">
            <v>X</v>
          </cell>
          <cell r="I11">
            <v>4638</v>
          </cell>
          <cell r="J11">
            <v>4638</v>
          </cell>
          <cell r="K11">
            <v>39</v>
          </cell>
        </row>
        <row r="12">
          <cell r="E12" t="str">
            <v>ZAZA BERAT TUĞA</v>
          </cell>
          <cell r="F12" t="str">
            <v>BİNGÖL</v>
          </cell>
          <cell r="G12">
            <v>4345</v>
          </cell>
          <cell r="H12">
            <v>4623</v>
          </cell>
          <cell r="I12">
            <v>4464</v>
          </cell>
          <cell r="J12">
            <v>4623</v>
          </cell>
          <cell r="K12">
            <v>39</v>
          </cell>
        </row>
        <row r="13">
          <cell r="E13" t="str">
            <v>JİYAN BARUT</v>
          </cell>
          <cell r="F13" t="str">
            <v>BİNGÖL</v>
          </cell>
          <cell r="G13">
            <v>4516</v>
          </cell>
          <cell r="H13">
            <v>4070</v>
          </cell>
          <cell r="I13">
            <v>4204</v>
          </cell>
          <cell r="J13">
            <v>4516</v>
          </cell>
          <cell r="K13">
            <v>38</v>
          </cell>
        </row>
        <row r="14">
          <cell r="E14" t="str">
            <v>BAHTİYAR KAYA</v>
          </cell>
          <cell r="F14" t="str">
            <v>VAN</v>
          </cell>
          <cell r="G14">
            <v>4253</v>
          </cell>
          <cell r="H14" t="str">
            <v>X</v>
          </cell>
          <cell r="I14">
            <v>4033</v>
          </cell>
          <cell r="J14">
            <v>4253</v>
          </cell>
          <cell r="K14">
            <v>34</v>
          </cell>
        </row>
        <row r="15">
          <cell r="E15" t="str">
            <v>ZEKERİYA TAŞKULAK</v>
          </cell>
          <cell r="F15" t="str">
            <v>VAN</v>
          </cell>
          <cell r="G15">
            <v>2668</v>
          </cell>
          <cell r="H15">
            <v>4139</v>
          </cell>
          <cell r="I15">
            <v>1510</v>
          </cell>
          <cell r="J15">
            <v>4139</v>
          </cell>
          <cell r="K15">
            <v>33</v>
          </cell>
        </row>
        <row r="16">
          <cell r="E16" t="str">
            <v>MİRAN TAVAN</v>
          </cell>
          <cell r="F16" t="str">
            <v>VAN</v>
          </cell>
          <cell r="G16">
            <v>3605</v>
          </cell>
          <cell r="H16">
            <v>4092</v>
          </cell>
          <cell r="I16">
            <v>3703</v>
          </cell>
          <cell r="J16">
            <v>4092</v>
          </cell>
          <cell r="K16">
            <v>32</v>
          </cell>
        </row>
        <row r="17">
          <cell r="E17" t="str">
            <v>FUAT BAYKARA</v>
          </cell>
          <cell r="F17" t="str">
            <v>BİNGÖL</v>
          </cell>
          <cell r="G17">
            <v>3984</v>
          </cell>
          <cell r="H17">
            <v>4067</v>
          </cell>
          <cell r="I17">
            <v>3969</v>
          </cell>
          <cell r="J17">
            <v>4067</v>
          </cell>
          <cell r="K17">
            <v>32</v>
          </cell>
        </row>
        <row r="18">
          <cell r="E18" t="str">
            <v>UMUT BUTTANRI</v>
          </cell>
          <cell r="F18" t="str">
            <v>BİNGÖL</v>
          </cell>
          <cell r="G18">
            <v>2936</v>
          </cell>
          <cell r="H18" t="str">
            <v>X</v>
          </cell>
          <cell r="I18">
            <v>3944</v>
          </cell>
          <cell r="J18">
            <v>3944</v>
          </cell>
          <cell r="K18">
            <v>30</v>
          </cell>
        </row>
        <row r="19">
          <cell r="E19" t="str">
            <v>MUHAMMED ENES ÖZALAN</v>
          </cell>
          <cell r="F19" t="str">
            <v>Sem  Atletizm Grup Yarışması</v>
          </cell>
          <cell r="G19">
            <v>3336</v>
          </cell>
          <cell r="H19">
            <v>3942</v>
          </cell>
          <cell r="I19">
            <v>3223</v>
          </cell>
          <cell r="J19">
            <v>3942</v>
          </cell>
          <cell r="K19">
            <v>30</v>
          </cell>
        </row>
        <row r="20">
          <cell r="E20" t="str">
            <v>MİRAÇ ŞOREŞGER TEKAY</v>
          </cell>
          <cell r="F20" t="str">
            <v>DİYABAKIR</v>
          </cell>
          <cell r="G20">
            <v>3835</v>
          </cell>
          <cell r="H20">
            <v>2829</v>
          </cell>
          <cell r="I20">
            <v>3746</v>
          </cell>
          <cell r="J20">
            <v>3835</v>
          </cell>
          <cell r="K20">
            <v>29</v>
          </cell>
        </row>
        <row r="21">
          <cell r="E21" t="str">
            <v>İSMAİL ELBEY</v>
          </cell>
          <cell r="F21" t="str">
            <v>BİNGÖL</v>
          </cell>
          <cell r="G21">
            <v>3560</v>
          </cell>
          <cell r="H21" t="str">
            <v>X</v>
          </cell>
          <cell r="I21">
            <v>3664</v>
          </cell>
          <cell r="J21">
            <v>3664</v>
          </cell>
          <cell r="K21">
            <v>27</v>
          </cell>
        </row>
        <row r="22">
          <cell r="E22" t="str">
            <v>YUSUF BAMERD DOĞAN</v>
          </cell>
          <cell r="F22" t="str">
            <v>DİYABAKIR</v>
          </cell>
          <cell r="G22">
            <v>3496</v>
          </cell>
          <cell r="H22">
            <v>3289</v>
          </cell>
          <cell r="I22">
            <v>3132</v>
          </cell>
          <cell r="J22">
            <v>3496</v>
          </cell>
          <cell r="K22">
            <v>25</v>
          </cell>
        </row>
        <row r="23">
          <cell r="E23" t="str">
            <v>MEHMET HANZALA BAYNAL</v>
          </cell>
          <cell r="F23" t="str">
            <v>BİNGÖL</v>
          </cell>
          <cell r="G23">
            <v>3464</v>
          </cell>
          <cell r="H23">
            <v>2890</v>
          </cell>
          <cell r="I23" t="str">
            <v>X</v>
          </cell>
          <cell r="J23">
            <v>3464</v>
          </cell>
          <cell r="K23">
            <v>25</v>
          </cell>
        </row>
        <row r="24">
          <cell r="E24" t="str">
            <v>YUSUF KÜÇÜKTORUN</v>
          </cell>
          <cell r="F24" t="str">
            <v>BİNGÖL</v>
          </cell>
          <cell r="G24">
            <v>2844</v>
          </cell>
          <cell r="H24">
            <v>2569</v>
          </cell>
          <cell r="I24">
            <v>3428</v>
          </cell>
          <cell r="J24">
            <v>3428</v>
          </cell>
          <cell r="K24">
            <v>24</v>
          </cell>
        </row>
        <row r="25">
          <cell r="E25" t="str">
            <v>MİRAÇ GÜLER</v>
          </cell>
          <cell r="F25" t="str">
            <v>BİNGÖL</v>
          </cell>
          <cell r="G25">
            <v>3086</v>
          </cell>
          <cell r="H25">
            <v>3120</v>
          </cell>
          <cell r="I25" t="str">
            <v>X</v>
          </cell>
          <cell r="J25">
            <v>3120</v>
          </cell>
          <cell r="K25">
            <v>21</v>
          </cell>
        </row>
        <row r="26">
          <cell r="E26" t="str">
            <v>ŞERZAN BENEK</v>
          </cell>
          <cell r="F26" t="str">
            <v>VAN</v>
          </cell>
          <cell r="G26">
            <v>2527</v>
          </cell>
          <cell r="H26">
            <v>2823</v>
          </cell>
          <cell r="I26">
            <v>2825</v>
          </cell>
          <cell r="J26">
            <v>2825</v>
          </cell>
          <cell r="K26">
            <v>17</v>
          </cell>
        </row>
        <row r="27">
          <cell r="E27" t="str">
            <v>FERHAT DEMİR</v>
          </cell>
          <cell r="F27" t="str">
            <v>ŞIRNAK</v>
          </cell>
          <cell r="G27" t="str">
            <v>X</v>
          </cell>
          <cell r="H27">
            <v>2770</v>
          </cell>
          <cell r="I27" t="str">
            <v>X</v>
          </cell>
          <cell r="J27">
            <v>2770</v>
          </cell>
          <cell r="K27">
            <v>17</v>
          </cell>
        </row>
        <row r="28">
          <cell r="E28"/>
          <cell r="F28"/>
          <cell r="G28"/>
          <cell r="H28"/>
          <cell r="I28"/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G29"/>
          <cell r="H29"/>
          <cell r="I29"/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G30"/>
          <cell r="H30"/>
          <cell r="I30"/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G31"/>
          <cell r="H31"/>
          <cell r="I31"/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G32"/>
          <cell r="H32"/>
          <cell r="I32"/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G33"/>
          <cell r="H33"/>
          <cell r="I33"/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G34"/>
          <cell r="H34"/>
          <cell r="I34"/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G35"/>
          <cell r="H35"/>
          <cell r="I35"/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G36"/>
          <cell r="H36"/>
          <cell r="I36"/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G37"/>
          <cell r="H37"/>
          <cell r="I37"/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G38"/>
          <cell r="H38"/>
          <cell r="I38"/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G39"/>
          <cell r="H39"/>
          <cell r="I39"/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G40"/>
          <cell r="H40"/>
          <cell r="I40"/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G41"/>
          <cell r="H41"/>
          <cell r="I41"/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G42"/>
          <cell r="H42"/>
          <cell r="I42"/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G43"/>
          <cell r="H43"/>
          <cell r="I43"/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G44"/>
          <cell r="H44"/>
          <cell r="I44"/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G45"/>
          <cell r="H45"/>
          <cell r="I45"/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G46"/>
          <cell r="H46"/>
          <cell r="I46"/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G47"/>
          <cell r="H47"/>
          <cell r="I47"/>
          <cell r="J47">
            <v>0</v>
          </cell>
          <cell r="K47" t="e">
            <v>#N/A</v>
          </cell>
        </row>
        <row r="48">
          <cell r="E48"/>
          <cell r="J48"/>
          <cell r="K48"/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H49"/>
          <cell r="I49"/>
          <cell r="J49" t="str">
            <v>Hakem</v>
          </cell>
          <cell r="K49"/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BENGİ SU TEKİN</v>
          </cell>
          <cell r="E8" t="str">
            <v>DİYABAKIR</v>
          </cell>
          <cell r="F8">
            <v>836</v>
          </cell>
          <cell r="G8">
            <v>93</v>
          </cell>
        </row>
        <row r="9">
          <cell r="D9" t="str">
            <v>EMİNE BALTA</v>
          </cell>
          <cell r="E9" t="str">
            <v>DİYABAKIR</v>
          </cell>
          <cell r="F9">
            <v>838</v>
          </cell>
          <cell r="G9">
            <v>92</v>
          </cell>
        </row>
        <row r="10">
          <cell r="D10" t="str">
            <v>EDA DEMİR</v>
          </cell>
          <cell r="E10" t="str">
            <v>DİYABAKIR</v>
          </cell>
          <cell r="F10">
            <v>869</v>
          </cell>
          <cell r="G10">
            <v>86</v>
          </cell>
        </row>
        <row r="11">
          <cell r="D11" t="str">
            <v>AYŞE URUÇ</v>
          </cell>
          <cell r="E11" t="str">
            <v>DİYABAKIR</v>
          </cell>
          <cell r="F11">
            <v>879</v>
          </cell>
          <cell r="G11">
            <v>84</v>
          </cell>
        </row>
        <row r="12">
          <cell r="D12" t="str">
            <v>EYLÜL ÇİNTAY</v>
          </cell>
          <cell r="E12" t="str">
            <v>BİNGÖL</v>
          </cell>
          <cell r="F12">
            <v>891</v>
          </cell>
          <cell r="G12">
            <v>81</v>
          </cell>
        </row>
        <row r="13">
          <cell r="D13" t="str">
            <v>SUDENUR ÇİNTAY</v>
          </cell>
          <cell r="E13" t="str">
            <v>BİNGÖL</v>
          </cell>
          <cell r="F13">
            <v>913</v>
          </cell>
          <cell r="G13">
            <v>77</v>
          </cell>
        </row>
        <row r="14">
          <cell r="D14" t="str">
            <v>MERYEM MISIR</v>
          </cell>
          <cell r="E14" t="str">
            <v>BİNGÖL</v>
          </cell>
          <cell r="F14">
            <v>940</v>
          </cell>
          <cell r="G14">
            <v>72</v>
          </cell>
        </row>
        <row r="15">
          <cell r="D15" t="str">
            <v>TUĞBA BUTTANRI</v>
          </cell>
          <cell r="E15" t="str">
            <v>BİNGÖL</v>
          </cell>
          <cell r="F15">
            <v>946</v>
          </cell>
          <cell r="G15">
            <v>70</v>
          </cell>
        </row>
        <row r="16">
          <cell r="D16" t="str">
            <v>ŞEVVAL KELAT</v>
          </cell>
          <cell r="E16" t="str">
            <v>BİNGÖL</v>
          </cell>
          <cell r="F16">
            <v>959</v>
          </cell>
          <cell r="G16">
            <v>68</v>
          </cell>
        </row>
        <row r="17">
          <cell r="D17" t="str">
            <v>DERYA GENDE</v>
          </cell>
          <cell r="E17" t="str">
            <v>BİNGÖL</v>
          </cell>
          <cell r="F17">
            <v>963</v>
          </cell>
          <cell r="G17">
            <v>67</v>
          </cell>
        </row>
        <row r="18">
          <cell r="D18" t="str">
            <v>ASMİN ÖNEN</v>
          </cell>
          <cell r="E18" t="str">
            <v>DİYABAKIR</v>
          </cell>
          <cell r="F18">
            <v>973</v>
          </cell>
          <cell r="G18">
            <v>65</v>
          </cell>
        </row>
        <row r="19">
          <cell r="D19" t="str">
            <v>NURBANUR AGIŞ</v>
          </cell>
          <cell r="E19" t="str">
            <v>VAN</v>
          </cell>
          <cell r="F19">
            <v>975</v>
          </cell>
          <cell r="G19">
            <v>65</v>
          </cell>
        </row>
        <row r="20">
          <cell r="D20" t="str">
            <v>ŞEYMA NİSA AL</v>
          </cell>
          <cell r="E20" t="str">
            <v>ŞIRNAK</v>
          </cell>
          <cell r="F20">
            <v>994</v>
          </cell>
          <cell r="G20">
            <v>61</v>
          </cell>
        </row>
        <row r="21">
          <cell r="D21" t="str">
            <v>GÜL SILA ÖZDOĞAN</v>
          </cell>
          <cell r="E21" t="str">
            <v>BİNGÖL</v>
          </cell>
          <cell r="F21">
            <v>998</v>
          </cell>
          <cell r="G21">
            <v>60</v>
          </cell>
        </row>
        <row r="22">
          <cell r="D22" t="str">
            <v>HİCRAN BARASI</v>
          </cell>
          <cell r="E22" t="str">
            <v>BİNGÖL</v>
          </cell>
          <cell r="F22">
            <v>1017</v>
          </cell>
          <cell r="G22">
            <v>56</v>
          </cell>
        </row>
        <row r="23">
          <cell r="D23" t="str">
            <v>ZEHRANUR ATAR</v>
          </cell>
          <cell r="E23" t="str">
            <v>BİNGÖL</v>
          </cell>
          <cell r="F23">
            <v>1047</v>
          </cell>
          <cell r="G23">
            <v>50</v>
          </cell>
        </row>
        <row r="24">
          <cell r="D24" t="str">
            <v>ELİF BÜTÜN</v>
          </cell>
          <cell r="E24" t="str">
            <v>BİNGÖL</v>
          </cell>
          <cell r="F24">
            <v>1076</v>
          </cell>
          <cell r="G24">
            <v>44</v>
          </cell>
        </row>
        <row r="25">
          <cell r="D25" t="str">
            <v>ROZERİN BATGI</v>
          </cell>
          <cell r="E25" t="str">
            <v>BİNGÖL</v>
          </cell>
          <cell r="F25">
            <v>1111</v>
          </cell>
          <cell r="G25">
            <v>37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SEMANUR PARLAK</v>
          </cell>
          <cell r="E8" t="str">
            <v>DİYABAKIR</v>
          </cell>
          <cell r="F8">
            <v>1000</v>
          </cell>
          <cell r="G8">
            <v>100</v>
          </cell>
        </row>
        <row r="9">
          <cell r="D9" t="str">
            <v>AYTEN YOBAŞ</v>
          </cell>
          <cell r="E9" t="str">
            <v>VAN</v>
          </cell>
          <cell r="F9">
            <v>1139</v>
          </cell>
          <cell r="G9">
            <v>81</v>
          </cell>
          <cell r="H9">
            <v>374</v>
          </cell>
        </row>
        <row r="10">
          <cell r="D10" t="str">
            <v>YAĞMUR DUŞKAN</v>
          </cell>
          <cell r="E10" t="str">
            <v>VAN</v>
          </cell>
          <cell r="F10">
            <v>1304</v>
          </cell>
          <cell r="G10">
            <v>48</v>
          </cell>
          <cell r="H10">
            <v>373</v>
          </cell>
        </row>
        <row r="11">
          <cell r="H11">
            <v>346</v>
          </cell>
        </row>
        <row r="12">
          <cell r="H12">
            <v>336</v>
          </cell>
        </row>
        <row r="13">
          <cell r="H13">
            <v>333</v>
          </cell>
        </row>
        <row r="14">
          <cell r="H14">
            <v>432</v>
          </cell>
        </row>
        <row r="15">
          <cell r="H15" t="str">
            <v>x</v>
          </cell>
        </row>
        <row r="16">
          <cell r="H16">
            <v>376</v>
          </cell>
        </row>
        <row r="17">
          <cell r="H17">
            <v>294</v>
          </cell>
        </row>
        <row r="18">
          <cell r="H18" t="str">
            <v>x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6">
        <row r="8">
          <cell r="E8" t="str">
            <v>BENGİ SU TEKİN</v>
          </cell>
          <cell r="F8" t="str">
            <v>DİYABAKIR</v>
          </cell>
          <cell r="G8">
            <v>424</v>
          </cell>
          <cell r="H8">
            <v>432</v>
          </cell>
          <cell r="I8">
            <v>430</v>
          </cell>
          <cell r="J8">
            <v>432</v>
          </cell>
          <cell r="K8">
            <v>63</v>
          </cell>
        </row>
        <row r="9">
          <cell r="E9" t="str">
            <v>SEMANUR PARLAK</v>
          </cell>
          <cell r="F9" t="str">
            <v>DİYABAKIR</v>
          </cell>
          <cell r="G9" t="str">
            <v>X</v>
          </cell>
          <cell r="H9">
            <v>377</v>
          </cell>
          <cell r="I9">
            <v>394</v>
          </cell>
          <cell r="J9">
            <v>394</v>
          </cell>
          <cell r="K9">
            <v>53</v>
          </cell>
        </row>
        <row r="10">
          <cell r="E10" t="str">
            <v>AYŞE URUÇ</v>
          </cell>
          <cell r="F10" t="str">
            <v>DİYABAKIR</v>
          </cell>
          <cell r="G10">
            <v>392</v>
          </cell>
          <cell r="H10">
            <v>373</v>
          </cell>
          <cell r="I10">
            <v>378</v>
          </cell>
          <cell r="J10">
            <v>392</v>
          </cell>
          <cell r="K10">
            <v>52</v>
          </cell>
        </row>
        <row r="11">
          <cell r="E11" t="str">
            <v>EDA DEMİR</v>
          </cell>
          <cell r="F11" t="str">
            <v>DİYABAKIR</v>
          </cell>
          <cell r="G11">
            <v>391</v>
          </cell>
          <cell r="H11">
            <v>376</v>
          </cell>
          <cell r="I11">
            <v>391</v>
          </cell>
          <cell r="J11">
            <v>391</v>
          </cell>
          <cell r="K11">
            <v>52</v>
          </cell>
        </row>
        <row r="12">
          <cell r="E12" t="str">
            <v>SUDENUR ÇİNTAY</v>
          </cell>
          <cell r="F12" t="str">
            <v>BİNGÖL</v>
          </cell>
          <cell r="G12">
            <v>391</v>
          </cell>
          <cell r="H12" t="str">
            <v>x</v>
          </cell>
          <cell r="I12">
            <v>389</v>
          </cell>
          <cell r="J12">
            <v>391</v>
          </cell>
          <cell r="K12">
            <v>52</v>
          </cell>
        </row>
        <row r="13">
          <cell r="E13" t="str">
            <v>EYLÜL ÇİNTAY</v>
          </cell>
          <cell r="F13" t="str">
            <v>BİNGÖL</v>
          </cell>
          <cell r="G13">
            <v>368</v>
          </cell>
          <cell r="H13">
            <v>378</v>
          </cell>
          <cell r="I13">
            <v>363</v>
          </cell>
          <cell r="J13">
            <v>378</v>
          </cell>
          <cell r="K13">
            <v>48</v>
          </cell>
        </row>
        <row r="14">
          <cell r="E14" t="str">
            <v>DERYA GENDE</v>
          </cell>
          <cell r="F14" t="str">
            <v>BİNGÖL</v>
          </cell>
          <cell r="G14">
            <v>339</v>
          </cell>
          <cell r="H14">
            <v>374</v>
          </cell>
          <cell r="I14">
            <v>336</v>
          </cell>
          <cell r="J14">
            <v>374</v>
          </cell>
          <cell r="K14">
            <v>46</v>
          </cell>
        </row>
        <row r="15">
          <cell r="E15" t="str">
            <v>AYTEN YOBAŞ</v>
          </cell>
          <cell r="F15" t="str">
            <v>VAN</v>
          </cell>
          <cell r="G15">
            <v>346</v>
          </cell>
          <cell r="H15">
            <v>341</v>
          </cell>
          <cell r="I15">
            <v>365</v>
          </cell>
          <cell r="J15">
            <v>365</v>
          </cell>
          <cell r="K15">
            <v>43</v>
          </cell>
        </row>
        <row r="16">
          <cell r="E16" t="str">
            <v>EMİNE BALTA</v>
          </cell>
          <cell r="F16" t="str">
            <v>DİYABAKIR</v>
          </cell>
          <cell r="G16">
            <v>345</v>
          </cell>
          <cell r="H16" t="str">
            <v>x</v>
          </cell>
          <cell r="I16">
            <v>348</v>
          </cell>
          <cell r="J16">
            <v>348</v>
          </cell>
          <cell r="K16">
            <v>38</v>
          </cell>
        </row>
        <row r="17">
          <cell r="E17" t="str">
            <v>ŞEYMA NİSA AL</v>
          </cell>
          <cell r="F17" t="str">
            <v>ŞIRNAK</v>
          </cell>
          <cell r="G17">
            <v>343</v>
          </cell>
          <cell r="H17">
            <v>346</v>
          </cell>
          <cell r="I17">
            <v>333</v>
          </cell>
          <cell r="J17">
            <v>346</v>
          </cell>
          <cell r="K17">
            <v>37</v>
          </cell>
        </row>
        <row r="18">
          <cell r="E18" t="str">
            <v>MERYEM MISIR</v>
          </cell>
          <cell r="F18" t="str">
            <v>BİNGÖL</v>
          </cell>
          <cell r="G18" t="str">
            <v>x</v>
          </cell>
          <cell r="H18" t="str">
            <v>x</v>
          </cell>
          <cell r="I18">
            <v>340</v>
          </cell>
          <cell r="J18">
            <v>340</v>
          </cell>
          <cell r="K18">
            <v>35</v>
          </cell>
        </row>
        <row r="19">
          <cell r="E19" t="str">
            <v>GÜL SILA ÖZDOĞAN</v>
          </cell>
          <cell r="F19" t="str">
            <v>BİNGÖL</v>
          </cell>
          <cell r="G19">
            <v>319</v>
          </cell>
          <cell r="H19">
            <v>315</v>
          </cell>
          <cell r="I19">
            <v>340</v>
          </cell>
          <cell r="J19">
            <v>340</v>
          </cell>
          <cell r="K19">
            <v>35</v>
          </cell>
        </row>
        <row r="20">
          <cell r="E20" t="str">
            <v>NURBANUR AGIŞ</v>
          </cell>
          <cell r="F20" t="str">
            <v>VAN</v>
          </cell>
          <cell r="G20">
            <v>327</v>
          </cell>
          <cell r="H20">
            <v>336</v>
          </cell>
          <cell r="I20">
            <v>325</v>
          </cell>
          <cell r="J20">
            <v>336</v>
          </cell>
          <cell r="K20">
            <v>34</v>
          </cell>
        </row>
        <row r="21">
          <cell r="E21" t="str">
            <v>ŞEVVAL KELAT</v>
          </cell>
          <cell r="F21" t="str">
            <v>BİNGÖL</v>
          </cell>
          <cell r="G21">
            <v>289</v>
          </cell>
          <cell r="H21">
            <v>333</v>
          </cell>
          <cell r="I21">
            <v>304</v>
          </cell>
          <cell r="J21">
            <v>333</v>
          </cell>
          <cell r="K21">
            <v>33</v>
          </cell>
        </row>
        <row r="22">
          <cell r="E22" t="str">
            <v>TUĞBA BUTTANRI</v>
          </cell>
          <cell r="F22" t="str">
            <v>BİNGÖL</v>
          </cell>
          <cell r="G22">
            <v>325</v>
          </cell>
          <cell r="H22">
            <v>333</v>
          </cell>
          <cell r="I22">
            <v>305</v>
          </cell>
          <cell r="J22">
            <v>333</v>
          </cell>
          <cell r="K22">
            <v>33</v>
          </cell>
        </row>
        <row r="23">
          <cell r="E23" t="str">
            <v>ASMİN ÖNEN</v>
          </cell>
          <cell r="F23" t="str">
            <v>DİYABAKIR</v>
          </cell>
          <cell r="G23">
            <v>325</v>
          </cell>
          <cell r="H23">
            <v>310</v>
          </cell>
          <cell r="I23">
            <v>319</v>
          </cell>
          <cell r="J23">
            <v>325</v>
          </cell>
          <cell r="K23">
            <v>30</v>
          </cell>
        </row>
        <row r="24">
          <cell r="E24" t="str">
            <v>YAĞMUR DUŞKAN</v>
          </cell>
          <cell r="F24" t="str">
            <v>VAN</v>
          </cell>
          <cell r="G24">
            <v>324</v>
          </cell>
          <cell r="H24">
            <v>305</v>
          </cell>
          <cell r="I24">
            <v>311</v>
          </cell>
          <cell r="J24">
            <v>324</v>
          </cell>
          <cell r="K24">
            <v>30</v>
          </cell>
        </row>
        <row r="25">
          <cell r="E25" t="str">
            <v>ELİF BÜTÜN</v>
          </cell>
          <cell r="F25" t="str">
            <v>BİNGÖL</v>
          </cell>
          <cell r="G25">
            <v>321</v>
          </cell>
          <cell r="H25" t="str">
            <v>x</v>
          </cell>
          <cell r="I25">
            <v>317</v>
          </cell>
          <cell r="J25">
            <v>321</v>
          </cell>
          <cell r="K25">
            <v>29</v>
          </cell>
        </row>
        <row r="26">
          <cell r="E26" t="str">
            <v>ZEHRANUR ATAR</v>
          </cell>
          <cell r="F26" t="str">
            <v>BİNGÖL</v>
          </cell>
          <cell r="G26">
            <v>313</v>
          </cell>
          <cell r="H26" t="str">
            <v>x</v>
          </cell>
          <cell r="I26">
            <v>308</v>
          </cell>
          <cell r="J26">
            <v>313</v>
          </cell>
          <cell r="K26">
            <v>26</v>
          </cell>
        </row>
        <row r="27">
          <cell r="E27" t="str">
            <v>HİCRAN BARASI</v>
          </cell>
          <cell r="F27" t="str">
            <v>BİNGÖL</v>
          </cell>
          <cell r="G27" t="str">
            <v>x</v>
          </cell>
          <cell r="H27">
            <v>309</v>
          </cell>
          <cell r="I27">
            <v>310</v>
          </cell>
          <cell r="J27">
            <v>310</v>
          </cell>
          <cell r="K27">
            <v>25</v>
          </cell>
        </row>
        <row r="28">
          <cell r="E28" t="str">
            <v>ROZERİN BATGI</v>
          </cell>
          <cell r="F28" t="str">
            <v>BİNGÖL</v>
          </cell>
          <cell r="G28">
            <v>299</v>
          </cell>
          <cell r="H28">
            <v>294</v>
          </cell>
          <cell r="I28" t="str">
            <v>x</v>
          </cell>
          <cell r="J28">
            <v>299</v>
          </cell>
          <cell r="K28">
            <v>21</v>
          </cell>
        </row>
        <row r="29">
          <cell r="K29" t="str">
            <v xml:space="preserve">   </v>
          </cell>
        </row>
        <row r="30">
          <cell r="K30" t="str">
            <v xml:space="preserve">   </v>
          </cell>
        </row>
        <row r="31">
          <cell r="K31" t="str">
            <v xml:space="preserve">   </v>
          </cell>
        </row>
        <row r="32">
          <cell r="K32" t="str">
            <v xml:space="preserve">   </v>
          </cell>
        </row>
        <row r="33">
          <cell r="K33" t="str">
            <v xml:space="preserve">   </v>
          </cell>
        </row>
        <row r="34">
          <cell r="K34" t="str">
            <v xml:space="preserve">   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ZEHRANUR ATAR</v>
          </cell>
          <cell r="F8" t="str">
            <v>BİNGÖL</v>
          </cell>
          <cell r="G8">
            <v>584</v>
          </cell>
          <cell r="H8">
            <v>586</v>
          </cell>
          <cell r="I8">
            <v>608</v>
          </cell>
          <cell r="J8">
            <v>608</v>
          </cell>
          <cell r="K8">
            <v>48</v>
          </cell>
        </row>
        <row r="9">
          <cell r="E9" t="str">
            <v>DERYA GENDE</v>
          </cell>
          <cell r="F9" t="str">
            <v>BİNGÖL</v>
          </cell>
          <cell r="G9">
            <v>556</v>
          </cell>
          <cell r="H9">
            <v>577</v>
          </cell>
          <cell r="I9">
            <v>604</v>
          </cell>
          <cell r="J9">
            <v>604</v>
          </cell>
          <cell r="K9">
            <v>47</v>
          </cell>
        </row>
        <row r="10">
          <cell r="E10" t="str">
            <v>AYŞE URUÇ</v>
          </cell>
          <cell r="F10" t="str">
            <v>DİYABAKIR</v>
          </cell>
          <cell r="G10">
            <v>540</v>
          </cell>
          <cell r="H10">
            <v>582</v>
          </cell>
          <cell r="I10">
            <v>528</v>
          </cell>
          <cell r="J10">
            <v>582</v>
          </cell>
          <cell r="K10">
            <v>46</v>
          </cell>
        </row>
        <row r="11">
          <cell r="E11" t="str">
            <v>BENGİ SU TEKİN</v>
          </cell>
          <cell r="F11" t="str">
            <v>DİYABAKIR</v>
          </cell>
          <cell r="G11">
            <v>488</v>
          </cell>
          <cell r="H11">
            <v>509</v>
          </cell>
          <cell r="I11">
            <v>475</v>
          </cell>
          <cell r="J11">
            <v>509</v>
          </cell>
          <cell r="K11">
            <v>41</v>
          </cell>
        </row>
        <row r="12">
          <cell r="E12" t="str">
            <v>ASMİN ÖNEN</v>
          </cell>
          <cell r="F12" t="str">
            <v>DİYABAKIR</v>
          </cell>
          <cell r="G12">
            <v>432</v>
          </cell>
          <cell r="H12">
            <v>444</v>
          </cell>
          <cell r="I12">
            <v>502</v>
          </cell>
          <cell r="J12">
            <v>502</v>
          </cell>
          <cell r="K12">
            <v>41</v>
          </cell>
        </row>
        <row r="13">
          <cell r="E13" t="str">
            <v>EDA DEMİR</v>
          </cell>
          <cell r="F13" t="str">
            <v>DİYABAKIR</v>
          </cell>
          <cell r="G13" t="str">
            <v>X</v>
          </cell>
          <cell r="H13">
            <v>496</v>
          </cell>
          <cell r="I13">
            <v>453</v>
          </cell>
          <cell r="J13">
            <v>496</v>
          </cell>
          <cell r="K13">
            <v>40</v>
          </cell>
        </row>
        <row r="14">
          <cell r="E14" t="str">
            <v>YAĞMUR DUŞKAN</v>
          </cell>
          <cell r="F14" t="str">
            <v>VAN</v>
          </cell>
          <cell r="G14">
            <v>471</v>
          </cell>
          <cell r="H14">
            <v>484</v>
          </cell>
          <cell r="I14">
            <v>475</v>
          </cell>
          <cell r="J14">
            <v>484</v>
          </cell>
          <cell r="K14">
            <v>39</v>
          </cell>
        </row>
        <row r="15">
          <cell r="E15" t="str">
            <v>AYTEN YOBAŞ</v>
          </cell>
          <cell r="F15" t="str">
            <v>VAN</v>
          </cell>
          <cell r="G15">
            <v>343</v>
          </cell>
          <cell r="H15">
            <v>366</v>
          </cell>
          <cell r="I15">
            <v>322</v>
          </cell>
          <cell r="J15">
            <v>366</v>
          </cell>
          <cell r="K15">
            <v>32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HİCRAN BARASI</v>
          </cell>
          <cell r="F8" t="str">
            <v>BİNGÖL</v>
          </cell>
          <cell r="G8" t="str">
            <v>X</v>
          </cell>
          <cell r="H8">
            <v>1706</v>
          </cell>
          <cell r="I8">
            <v>1627</v>
          </cell>
          <cell r="J8">
            <v>1706</v>
          </cell>
          <cell r="K8">
            <v>46</v>
          </cell>
        </row>
        <row r="9">
          <cell r="E9" t="str">
            <v>NURBANUR AGIŞ</v>
          </cell>
          <cell r="F9" t="str">
            <v>VAN</v>
          </cell>
          <cell r="G9">
            <v>1530</v>
          </cell>
          <cell r="H9">
            <v>1595</v>
          </cell>
          <cell r="I9" t="str">
            <v>X</v>
          </cell>
          <cell r="J9">
            <v>1595</v>
          </cell>
          <cell r="K9">
            <v>43</v>
          </cell>
        </row>
        <row r="10">
          <cell r="E10" t="str">
            <v>SUDENUR ÇİNTAY</v>
          </cell>
          <cell r="F10" t="str">
            <v>BİNGÖL</v>
          </cell>
          <cell r="G10">
            <v>1557</v>
          </cell>
          <cell r="H10" t="str">
            <v>X</v>
          </cell>
          <cell r="I10">
            <v>1327</v>
          </cell>
          <cell r="J10">
            <v>1557</v>
          </cell>
          <cell r="K10">
            <v>42</v>
          </cell>
        </row>
        <row r="11">
          <cell r="E11" t="str">
            <v>ELİF BÜTÜN</v>
          </cell>
          <cell r="F11" t="str">
            <v>BİNGÖL</v>
          </cell>
          <cell r="G11">
            <v>1286</v>
          </cell>
          <cell r="H11">
            <v>1427</v>
          </cell>
          <cell r="I11">
            <v>1267</v>
          </cell>
          <cell r="J11">
            <v>1427</v>
          </cell>
          <cell r="K11">
            <v>38</v>
          </cell>
        </row>
        <row r="12">
          <cell r="E12" t="str">
            <v>EMİNE BALTA</v>
          </cell>
          <cell r="F12" t="str">
            <v>DİYABAKIR</v>
          </cell>
          <cell r="G12" t="str">
            <v>X</v>
          </cell>
          <cell r="H12">
            <v>1205</v>
          </cell>
          <cell r="I12">
            <v>1298</v>
          </cell>
          <cell r="J12">
            <v>1298</v>
          </cell>
          <cell r="K12">
            <v>33</v>
          </cell>
        </row>
        <row r="13">
          <cell r="E13" t="str">
            <v>MERYEM MISIR</v>
          </cell>
          <cell r="F13" t="str">
            <v>BİNGÖL</v>
          </cell>
          <cell r="G13" t="str">
            <v>X</v>
          </cell>
          <cell r="H13" t="str">
            <v>X</v>
          </cell>
          <cell r="I13">
            <v>1187</v>
          </cell>
          <cell r="J13">
            <v>1187</v>
          </cell>
          <cell r="K13">
            <v>28</v>
          </cell>
        </row>
        <row r="14">
          <cell r="E14" t="str">
            <v>ŞEVVAL KELAT</v>
          </cell>
          <cell r="F14" t="str">
            <v>BİNGÖL</v>
          </cell>
          <cell r="G14">
            <v>816</v>
          </cell>
          <cell r="H14">
            <v>654</v>
          </cell>
          <cell r="I14">
            <v>1165</v>
          </cell>
          <cell r="J14">
            <v>1165</v>
          </cell>
          <cell r="K14">
            <v>27</v>
          </cell>
        </row>
        <row r="15">
          <cell r="E15" t="str">
            <v>TUĞBA BUTTANRI</v>
          </cell>
          <cell r="F15" t="str">
            <v>BİNGÖL</v>
          </cell>
          <cell r="G15">
            <v>863</v>
          </cell>
          <cell r="H15">
            <v>1148</v>
          </cell>
          <cell r="I15">
            <v>1054</v>
          </cell>
          <cell r="J15">
            <v>1148</v>
          </cell>
          <cell r="K15">
            <v>26</v>
          </cell>
        </row>
        <row r="16">
          <cell r="E16" t="str">
            <v>EYLÜL ÇİNTAY</v>
          </cell>
          <cell r="F16" t="str">
            <v>BİNGÖL</v>
          </cell>
          <cell r="G16">
            <v>944</v>
          </cell>
          <cell r="H16">
            <v>1058</v>
          </cell>
          <cell r="I16">
            <v>1104</v>
          </cell>
          <cell r="J16">
            <v>1104</v>
          </cell>
          <cell r="K16">
            <v>24</v>
          </cell>
        </row>
        <row r="17">
          <cell r="E17" t="str">
            <v>ROZERİN BATGI</v>
          </cell>
          <cell r="F17" t="str">
            <v>BİNGÖL</v>
          </cell>
          <cell r="G17" t="str">
            <v>X</v>
          </cell>
          <cell r="H17">
            <v>1066</v>
          </cell>
          <cell r="I17">
            <v>904</v>
          </cell>
          <cell r="J17">
            <v>1066</v>
          </cell>
          <cell r="K17">
            <v>22</v>
          </cell>
        </row>
        <row r="18">
          <cell r="E18" t="str">
            <v>ŞEYMA NİSA AL</v>
          </cell>
          <cell r="F18" t="str">
            <v>ŞIRNAK</v>
          </cell>
          <cell r="G18" t="str">
            <v>X</v>
          </cell>
          <cell r="H18">
            <v>674</v>
          </cell>
          <cell r="I18">
            <v>782</v>
          </cell>
          <cell r="J18">
            <v>782</v>
          </cell>
          <cell r="K18">
            <v>8</v>
          </cell>
        </row>
        <row r="19">
          <cell r="E19" t="str">
            <v>GÜL SILA ÖZDOĞAN</v>
          </cell>
          <cell r="F19" t="str">
            <v>BİNGÖL</v>
          </cell>
          <cell r="G19" t="str">
            <v>X</v>
          </cell>
          <cell r="H19" t="str">
            <v>X</v>
          </cell>
          <cell r="I19" t="str">
            <v>X</v>
          </cell>
          <cell r="J19" t="str">
            <v>NM</v>
          </cell>
          <cell r="K19">
            <v>0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SEMANUR PARLAK</v>
          </cell>
          <cell r="F8" t="str">
            <v>DİYABAKIR</v>
          </cell>
          <cell r="G8">
            <v>1499</v>
          </cell>
          <cell r="H8" t="str">
            <v>X</v>
          </cell>
          <cell r="I8">
            <v>1527</v>
          </cell>
          <cell r="J8">
            <v>1527</v>
          </cell>
          <cell r="K8">
            <v>46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2000m."/>
      <sheetName val="3000m."/>
      <sheetName val="100m.Eng"/>
      <sheetName val="Uzun-A"/>
      <sheetName val="Uzun-B"/>
      <sheetName val="Uzun Atlama Genel"/>
      <sheetName val="Üçadım"/>
      <sheetName val="Yüksek"/>
      <sheetName val="Sırık"/>
      <sheetName val="Gülle"/>
      <sheetName val="Çekiç"/>
      <sheetName val="Cirit"/>
      <sheetName val="Disk"/>
      <sheetName val="400m."/>
      <sheetName val="300m.Eng"/>
      <sheetName val="Genel Puan Tablosu"/>
      <sheetName val="Sayfa1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İSA TUĞAY</v>
          </cell>
          <cell r="E8" t="str">
            <v>VAN</v>
          </cell>
          <cell r="F8">
            <v>817</v>
          </cell>
          <cell r="G8">
            <v>82</v>
          </cell>
        </row>
        <row r="9">
          <cell r="D9" t="str">
            <v>BURAK TOLAN</v>
          </cell>
          <cell r="E9" t="str">
            <v>DİYABAKIR</v>
          </cell>
          <cell r="F9">
            <v>834</v>
          </cell>
          <cell r="G9">
            <v>79</v>
          </cell>
        </row>
        <row r="10">
          <cell r="D10" t="str">
            <v>MUHAMMED MEVLANA BARULAY</v>
          </cell>
          <cell r="E10" t="str">
            <v>BİNGÖL</v>
          </cell>
          <cell r="F10">
            <v>856</v>
          </cell>
          <cell r="G10">
            <v>74</v>
          </cell>
        </row>
        <row r="11">
          <cell r="D11" t="str">
            <v>MUHAMMED ENES ÇETİN</v>
          </cell>
          <cell r="E11" t="str">
            <v>DİYABAKIR</v>
          </cell>
          <cell r="F11">
            <v>859</v>
          </cell>
          <cell r="G11">
            <v>74</v>
          </cell>
        </row>
        <row r="12">
          <cell r="D12" t="str">
            <v>ABDULMELİK BAŞ</v>
          </cell>
          <cell r="E12" t="str">
            <v>DİYABAKIR</v>
          </cell>
          <cell r="F12">
            <v>879</v>
          </cell>
          <cell r="G12">
            <v>70</v>
          </cell>
        </row>
        <row r="13">
          <cell r="D13" t="str">
            <v>ABDULLAH BERA VERGİ</v>
          </cell>
          <cell r="E13" t="str">
            <v>BİNGÖL</v>
          </cell>
          <cell r="F13">
            <v>893</v>
          </cell>
          <cell r="G13">
            <v>67</v>
          </cell>
        </row>
        <row r="14">
          <cell r="D14" t="str">
            <v>BURAK TAN</v>
          </cell>
          <cell r="E14" t="str">
            <v>BİNGÖL</v>
          </cell>
          <cell r="F14">
            <v>894</v>
          </cell>
          <cell r="G14">
            <v>67</v>
          </cell>
        </row>
        <row r="15">
          <cell r="D15" t="str">
            <v>YİĞİT HAMZA İNAN</v>
          </cell>
          <cell r="E15" t="str">
            <v>BİNGÖL</v>
          </cell>
          <cell r="F15">
            <v>898</v>
          </cell>
          <cell r="G15">
            <v>66</v>
          </cell>
        </row>
        <row r="16">
          <cell r="D16" t="str">
            <v>AZAT CANKAT</v>
          </cell>
          <cell r="E16" t="str">
            <v>DİYABAKIR</v>
          </cell>
          <cell r="F16">
            <v>908</v>
          </cell>
          <cell r="G16">
            <v>64</v>
          </cell>
        </row>
        <row r="17">
          <cell r="D17" t="str">
            <v>MUHAMMED ŞEYHMUS ORAK</v>
          </cell>
          <cell r="E17" t="str">
            <v>DİYABAKIR</v>
          </cell>
          <cell r="F17">
            <v>925</v>
          </cell>
          <cell r="G17">
            <v>61</v>
          </cell>
        </row>
        <row r="18">
          <cell r="D18" t="str">
            <v>KEREM AYATA</v>
          </cell>
          <cell r="E18" t="str">
            <v>DİYABAKIR</v>
          </cell>
          <cell r="F18">
            <v>930</v>
          </cell>
          <cell r="G18">
            <v>60</v>
          </cell>
        </row>
        <row r="19">
          <cell r="D19" t="str">
            <v>FAHİR ALTAY BAYRAKDAR</v>
          </cell>
          <cell r="E19" t="str">
            <v>BİNGÖL</v>
          </cell>
          <cell r="F19">
            <v>941</v>
          </cell>
          <cell r="G19">
            <v>57</v>
          </cell>
        </row>
        <row r="20">
          <cell r="D20" t="str">
            <v>ABDULSAMET BÜRKEK</v>
          </cell>
          <cell r="E20" t="str">
            <v>BİNGÖL</v>
          </cell>
          <cell r="F20">
            <v>946</v>
          </cell>
          <cell r="G20">
            <v>56</v>
          </cell>
        </row>
        <row r="21">
          <cell r="D21" t="str">
            <v>TAHA KÜÇÜKTORUN</v>
          </cell>
          <cell r="E21" t="str">
            <v>BİNGÖL</v>
          </cell>
          <cell r="F21">
            <v>962</v>
          </cell>
          <cell r="G21">
            <v>53</v>
          </cell>
        </row>
        <row r="22">
          <cell r="D22" t="str">
            <v>HAMDULLAH YATAĞAN</v>
          </cell>
          <cell r="E22" t="str">
            <v>BİNGÖL</v>
          </cell>
          <cell r="F22">
            <v>972</v>
          </cell>
          <cell r="G22">
            <v>51</v>
          </cell>
        </row>
        <row r="23">
          <cell r="D23" t="str">
            <v>YUSUF BAYKARA</v>
          </cell>
          <cell r="E23" t="str">
            <v>BİNGÖL</v>
          </cell>
          <cell r="F23">
            <v>976</v>
          </cell>
          <cell r="G23">
            <v>50</v>
          </cell>
        </row>
        <row r="24">
          <cell r="D24" t="str">
            <v>BAGER EDİŞ</v>
          </cell>
          <cell r="E24" t="str">
            <v>VAN</v>
          </cell>
          <cell r="F24">
            <v>979</v>
          </cell>
          <cell r="G24">
            <v>50</v>
          </cell>
        </row>
        <row r="25">
          <cell r="D25" t="str">
            <v>ALTAY HAMARAT</v>
          </cell>
          <cell r="E25" t="str">
            <v>VAN</v>
          </cell>
          <cell r="F25">
            <v>991</v>
          </cell>
          <cell r="G25">
            <v>47</v>
          </cell>
        </row>
        <row r="26">
          <cell r="D26" t="str">
            <v>MİŞAH KEREM AKTULUN</v>
          </cell>
          <cell r="E26" t="str">
            <v>BİNGÖL</v>
          </cell>
          <cell r="F26">
            <v>1002</v>
          </cell>
          <cell r="G26">
            <v>45</v>
          </cell>
        </row>
        <row r="27">
          <cell r="D27" t="str">
            <v>YUSUF YÜKSEL</v>
          </cell>
          <cell r="E27" t="str">
            <v>DİYABAKIR</v>
          </cell>
          <cell r="F27">
            <v>1003</v>
          </cell>
          <cell r="G27">
            <v>45</v>
          </cell>
        </row>
        <row r="28">
          <cell r="D28" t="str">
            <v>MUSTAFA ÇETİN</v>
          </cell>
          <cell r="E28" t="str">
            <v>VAN</v>
          </cell>
          <cell r="F28">
            <v>1021</v>
          </cell>
          <cell r="G28">
            <v>41</v>
          </cell>
        </row>
        <row r="29">
          <cell r="D29" t="str">
            <v>YUNUS EREN GÖK</v>
          </cell>
          <cell r="E29" t="str">
            <v>BİNGÖL</v>
          </cell>
          <cell r="F29">
            <v>1028</v>
          </cell>
          <cell r="G29">
            <v>40</v>
          </cell>
        </row>
        <row r="30">
          <cell r="D30" t="str">
            <v>FERHAT ŞEYLAN</v>
          </cell>
          <cell r="E30" t="str">
            <v>VAN</v>
          </cell>
          <cell r="F30">
            <v>1062</v>
          </cell>
          <cell r="G30">
            <v>33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SAMİ YORULMAZ</v>
          </cell>
          <cell r="E8" t="str">
            <v>VAN</v>
          </cell>
          <cell r="F8">
            <v>1160</v>
          </cell>
          <cell r="G8">
            <v>58</v>
          </cell>
        </row>
        <row r="9">
          <cell r="D9" t="str">
            <v>İSA AYDOĞAN</v>
          </cell>
          <cell r="E9" t="str">
            <v>VAN</v>
          </cell>
          <cell r="F9">
            <v>1185</v>
          </cell>
          <cell r="G9">
            <v>53</v>
          </cell>
        </row>
        <row r="10">
          <cell r="D10" t="str">
            <v>RAHMİ ŞAHİN</v>
          </cell>
          <cell r="E10" t="str">
            <v>VAN</v>
          </cell>
          <cell r="F10">
            <v>1200</v>
          </cell>
          <cell r="G10">
            <v>50</v>
          </cell>
        </row>
        <row r="11">
          <cell r="D11" t="str">
            <v>MEDENİ TAŞAR</v>
          </cell>
          <cell r="E11" t="str">
            <v>ŞIRNAK</v>
          </cell>
          <cell r="F11">
            <v>1250</v>
          </cell>
          <cell r="G11">
            <v>40</v>
          </cell>
        </row>
        <row r="12">
          <cell r="D12" t="str">
            <v>BARAN DURAK</v>
          </cell>
          <cell r="E12" t="str">
            <v>VAN</v>
          </cell>
          <cell r="F12">
            <v>1270</v>
          </cell>
          <cell r="G12">
            <v>36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EMRE BİLİCİ</v>
          </cell>
          <cell r="E8" t="str">
            <v>VAN</v>
          </cell>
          <cell r="F8">
            <v>63967</v>
          </cell>
          <cell r="G8">
            <v>53</v>
          </cell>
        </row>
        <row r="9">
          <cell r="D9" t="str">
            <v>MUHAMMED EFE KAYA</v>
          </cell>
          <cell r="E9" t="str">
            <v>VAN</v>
          </cell>
          <cell r="F9">
            <v>64892</v>
          </cell>
          <cell r="G9">
            <v>46</v>
          </cell>
        </row>
        <row r="10">
          <cell r="D10" t="str">
            <v>EMİR BİLİCİ</v>
          </cell>
          <cell r="E10" t="str">
            <v>VAN</v>
          </cell>
          <cell r="F10">
            <v>65211</v>
          </cell>
          <cell r="G10">
            <v>45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>İSA TUĞAY</v>
          </cell>
          <cell r="F8" t="str">
            <v>VAN</v>
          </cell>
          <cell r="G8">
            <v>412</v>
          </cell>
          <cell r="H8">
            <v>431</v>
          </cell>
          <cell r="I8" t="str">
            <v>X</v>
          </cell>
          <cell r="J8">
            <v>431</v>
          </cell>
          <cell r="K8">
            <v>47</v>
          </cell>
        </row>
        <row r="9">
          <cell r="E9" t="str">
            <v>AZAT CANKAT</v>
          </cell>
          <cell r="F9" t="str">
            <v>DİYABAKIR</v>
          </cell>
          <cell r="G9">
            <v>394</v>
          </cell>
          <cell r="H9">
            <v>415</v>
          </cell>
          <cell r="I9">
            <v>422</v>
          </cell>
          <cell r="J9">
            <v>422</v>
          </cell>
          <cell r="K9">
            <v>45</v>
          </cell>
        </row>
        <row r="10">
          <cell r="E10" t="str">
            <v>YUSUF YÜKSEL</v>
          </cell>
          <cell r="F10" t="str">
            <v>DİYABAKIR</v>
          </cell>
          <cell r="G10">
            <v>418</v>
          </cell>
          <cell r="H10">
            <v>407</v>
          </cell>
          <cell r="I10">
            <v>418</v>
          </cell>
          <cell r="J10">
            <v>418</v>
          </cell>
          <cell r="K10">
            <v>44</v>
          </cell>
        </row>
        <row r="11">
          <cell r="E11" t="str">
            <v>MUHAMMED MEVLANA BARULAY</v>
          </cell>
          <cell r="F11" t="str">
            <v>BİNGÖL</v>
          </cell>
          <cell r="G11">
            <v>411</v>
          </cell>
          <cell r="H11">
            <v>390</v>
          </cell>
          <cell r="I11">
            <v>367</v>
          </cell>
          <cell r="J11">
            <v>411</v>
          </cell>
          <cell r="K11">
            <v>42</v>
          </cell>
        </row>
        <row r="12">
          <cell r="E12" t="str">
            <v>RAHMİ ŞAHİN</v>
          </cell>
          <cell r="F12" t="str">
            <v>VAN</v>
          </cell>
          <cell r="G12">
            <v>388</v>
          </cell>
          <cell r="H12">
            <v>383</v>
          </cell>
          <cell r="I12">
            <v>376</v>
          </cell>
          <cell r="J12">
            <v>388</v>
          </cell>
          <cell r="K12">
            <v>37</v>
          </cell>
        </row>
        <row r="13">
          <cell r="E13" t="str">
            <v>FAHİR ALTAY BAYRAKDAR</v>
          </cell>
          <cell r="F13" t="str">
            <v>BİNGÖL</v>
          </cell>
          <cell r="G13">
            <v>361</v>
          </cell>
          <cell r="H13">
            <v>383</v>
          </cell>
          <cell r="I13">
            <v>377</v>
          </cell>
          <cell r="J13">
            <v>383</v>
          </cell>
          <cell r="K13">
            <v>36</v>
          </cell>
        </row>
        <row r="14">
          <cell r="E14" t="str">
            <v>MUHAMMED ENES ÇETİN</v>
          </cell>
          <cell r="F14" t="str">
            <v>DİYABAKIR</v>
          </cell>
          <cell r="G14">
            <v>372</v>
          </cell>
          <cell r="H14">
            <v>382</v>
          </cell>
          <cell r="I14">
            <v>365</v>
          </cell>
          <cell r="J14">
            <v>382</v>
          </cell>
          <cell r="K14">
            <v>36</v>
          </cell>
        </row>
        <row r="15">
          <cell r="E15" t="str">
            <v>BAGER EDİŞ</v>
          </cell>
          <cell r="F15" t="str">
            <v>VAN</v>
          </cell>
          <cell r="G15">
            <v>382</v>
          </cell>
          <cell r="H15">
            <v>357</v>
          </cell>
          <cell r="I15" t="str">
            <v>X</v>
          </cell>
          <cell r="J15">
            <v>382</v>
          </cell>
          <cell r="K15">
            <v>36</v>
          </cell>
        </row>
        <row r="16">
          <cell r="E16" t="str">
            <v>ABDULMELİK BAŞ</v>
          </cell>
          <cell r="F16" t="str">
            <v>DİYABAKIR</v>
          </cell>
          <cell r="G16">
            <v>381</v>
          </cell>
          <cell r="H16" t="str">
            <v>X</v>
          </cell>
          <cell r="I16">
            <v>379</v>
          </cell>
          <cell r="J16">
            <v>381</v>
          </cell>
          <cell r="K16">
            <v>36</v>
          </cell>
        </row>
        <row r="17">
          <cell r="E17" t="str">
            <v>BURAK TOLAN</v>
          </cell>
          <cell r="F17" t="str">
            <v>DİYABAKIR</v>
          </cell>
          <cell r="G17" t="str">
            <v>X</v>
          </cell>
          <cell r="H17">
            <v>377</v>
          </cell>
          <cell r="I17">
            <v>362</v>
          </cell>
          <cell r="J17">
            <v>377</v>
          </cell>
          <cell r="K17">
            <v>35</v>
          </cell>
        </row>
        <row r="18">
          <cell r="E18" t="str">
            <v>TAHA KÜÇÜKTORUN</v>
          </cell>
          <cell r="F18" t="str">
            <v>BİNGÖL</v>
          </cell>
          <cell r="G18">
            <v>371</v>
          </cell>
          <cell r="H18">
            <v>337</v>
          </cell>
          <cell r="I18">
            <v>346</v>
          </cell>
          <cell r="J18">
            <v>371</v>
          </cell>
          <cell r="K18">
            <v>34</v>
          </cell>
        </row>
        <row r="19">
          <cell r="E19" t="str">
            <v>MUHAMMED EFE KAYA</v>
          </cell>
          <cell r="F19" t="str">
            <v>VAN</v>
          </cell>
          <cell r="G19">
            <v>369</v>
          </cell>
          <cell r="H19">
            <v>332</v>
          </cell>
          <cell r="I19" t="str">
            <v>-</v>
          </cell>
          <cell r="J19">
            <v>369</v>
          </cell>
          <cell r="K19">
            <v>33</v>
          </cell>
        </row>
        <row r="20">
          <cell r="E20" t="str">
            <v>MUHAMMED ŞEYHMUS ORAK</v>
          </cell>
          <cell r="F20" t="str">
            <v>DİYABAKIR</v>
          </cell>
          <cell r="G20">
            <v>368</v>
          </cell>
          <cell r="H20" t="str">
            <v>X</v>
          </cell>
          <cell r="I20">
            <v>366</v>
          </cell>
          <cell r="J20">
            <v>368</v>
          </cell>
          <cell r="K20">
            <v>33</v>
          </cell>
        </row>
        <row r="21">
          <cell r="E21" t="str">
            <v>YUSUF BAYKARA</v>
          </cell>
          <cell r="F21" t="str">
            <v>BİNGÖL</v>
          </cell>
          <cell r="G21">
            <v>363</v>
          </cell>
          <cell r="H21">
            <v>366</v>
          </cell>
          <cell r="I21" t="str">
            <v>X</v>
          </cell>
          <cell r="J21">
            <v>366</v>
          </cell>
          <cell r="K21">
            <v>33</v>
          </cell>
        </row>
        <row r="22">
          <cell r="E22" t="str">
            <v>YİĞİT HAMZA İNAN</v>
          </cell>
          <cell r="F22" t="str">
            <v>BİNGÖL</v>
          </cell>
          <cell r="G22">
            <v>336</v>
          </cell>
          <cell r="H22">
            <v>352</v>
          </cell>
          <cell r="I22">
            <v>360</v>
          </cell>
          <cell r="J22">
            <v>360</v>
          </cell>
          <cell r="K22">
            <v>32</v>
          </cell>
        </row>
        <row r="23">
          <cell r="E23" t="str">
            <v>HAMDULLAH YATAĞAN</v>
          </cell>
          <cell r="F23" t="str">
            <v>BİNGÖL</v>
          </cell>
          <cell r="G23">
            <v>326</v>
          </cell>
          <cell r="H23" t="str">
            <v>X</v>
          </cell>
          <cell r="I23">
            <v>359</v>
          </cell>
          <cell r="J23">
            <v>359</v>
          </cell>
          <cell r="K23">
            <v>31</v>
          </cell>
        </row>
        <row r="24">
          <cell r="E24" t="str">
            <v>ALTAY HAMARAT</v>
          </cell>
          <cell r="F24" t="str">
            <v>VAN</v>
          </cell>
          <cell r="G24" t="str">
            <v>X</v>
          </cell>
          <cell r="H24">
            <v>352</v>
          </cell>
          <cell r="I24">
            <v>343</v>
          </cell>
          <cell r="J24">
            <v>352</v>
          </cell>
          <cell r="K24">
            <v>30</v>
          </cell>
        </row>
        <row r="25">
          <cell r="E25" t="str">
            <v>YUNUS EREN GÖK</v>
          </cell>
          <cell r="F25" t="str">
            <v>BİNGÖL</v>
          </cell>
          <cell r="G25">
            <v>347</v>
          </cell>
          <cell r="H25">
            <v>345</v>
          </cell>
          <cell r="I25">
            <v>341</v>
          </cell>
          <cell r="J25">
            <v>347</v>
          </cell>
          <cell r="K25">
            <v>29</v>
          </cell>
        </row>
        <row r="26">
          <cell r="E26" t="str">
            <v>İSA AYDOĞAN</v>
          </cell>
          <cell r="F26" t="str">
            <v>VAN</v>
          </cell>
          <cell r="G26">
            <v>346</v>
          </cell>
          <cell r="H26">
            <v>323</v>
          </cell>
          <cell r="I26">
            <v>324</v>
          </cell>
          <cell r="J26">
            <v>346</v>
          </cell>
          <cell r="K26">
            <v>29</v>
          </cell>
        </row>
        <row r="27">
          <cell r="E27" t="str">
            <v>SAMİ YORULMAZ</v>
          </cell>
          <cell r="F27" t="str">
            <v>VAN</v>
          </cell>
          <cell r="G27">
            <v>334</v>
          </cell>
          <cell r="H27">
            <v>345</v>
          </cell>
          <cell r="I27">
            <v>335</v>
          </cell>
          <cell r="J27">
            <v>345</v>
          </cell>
          <cell r="K27">
            <v>29</v>
          </cell>
        </row>
        <row r="28">
          <cell r="E28" t="str">
            <v>ABDULLAH BERA VERGİ</v>
          </cell>
          <cell r="F28" t="str">
            <v>BİNGÖL</v>
          </cell>
          <cell r="G28">
            <v>345</v>
          </cell>
          <cell r="H28">
            <v>332</v>
          </cell>
          <cell r="I28">
            <v>332</v>
          </cell>
          <cell r="J28">
            <v>345</v>
          </cell>
          <cell r="K28">
            <v>29</v>
          </cell>
        </row>
        <row r="29">
          <cell r="E29" t="str">
            <v>BARAN DURAK</v>
          </cell>
          <cell r="F29" t="str">
            <v>VAN</v>
          </cell>
          <cell r="G29">
            <v>342</v>
          </cell>
          <cell r="H29">
            <v>333</v>
          </cell>
          <cell r="I29">
            <v>304</v>
          </cell>
          <cell r="J29">
            <v>342</v>
          </cell>
          <cell r="K29">
            <v>28</v>
          </cell>
        </row>
        <row r="30">
          <cell r="E30" t="str">
            <v>ABDULSAMET BÜRKEK</v>
          </cell>
          <cell r="F30" t="str">
            <v>BİNGÖL</v>
          </cell>
          <cell r="G30">
            <v>320</v>
          </cell>
          <cell r="H30">
            <v>340</v>
          </cell>
          <cell r="I30">
            <v>320</v>
          </cell>
          <cell r="J30">
            <v>340</v>
          </cell>
          <cell r="K30">
            <v>28</v>
          </cell>
        </row>
        <row r="31">
          <cell r="E31" t="str">
            <v>EMİR BİLİCİ</v>
          </cell>
          <cell r="F31" t="str">
            <v>VAN</v>
          </cell>
          <cell r="G31">
            <v>324</v>
          </cell>
          <cell r="H31">
            <v>331</v>
          </cell>
          <cell r="I31" t="str">
            <v>-</v>
          </cell>
          <cell r="J31">
            <v>331</v>
          </cell>
          <cell r="K31">
            <v>26</v>
          </cell>
        </row>
        <row r="32">
          <cell r="E32" t="str">
            <v>KEREM AYATA</v>
          </cell>
          <cell r="F32" t="str">
            <v>DİYABAKIR</v>
          </cell>
          <cell r="G32" t="str">
            <v>X</v>
          </cell>
          <cell r="H32">
            <v>330</v>
          </cell>
          <cell r="I32" t="str">
            <v>X</v>
          </cell>
          <cell r="J32">
            <v>330</v>
          </cell>
          <cell r="K32">
            <v>26</v>
          </cell>
        </row>
        <row r="33">
          <cell r="E33" t="str">
            <v>EMRE BİLİCİ</v>
          </cell>
          <cell r="F33" t="str">
            <v>VAN</v>
          </cell>
          <cell r="G33">
            <v>330</v>
          </cell>
          <cell r="H33" t="str">
            <v>X</v>
          </cell>
          <cell r="I33" t="str">
            <v>-</v>
          </cell>
          <cell r="J33">
            <v>330</v>
          </cell>
          <cell r="K33">
            <v>26</v>
          </cell>
        </row>
        <row r="34">
          <cell r="E34" t="str">
            <v>MEDENİ TAŞAR</v>
          </cell>
          <cell r="F34" t="str">
            <v>ŞIRNAK</v>
          </cell>
          <cell r="G34">
            <v>322</v>
          </cell>
          <cell r="H34">
            <v>329</v>
          </cell>
          <cell r="I34">
            <v>316</v>
          </cell>
          <cell r="J34">
            <v>329</v>
          </cell>
          <cell r="K34">
            <v>26</v>
          </cell>
        </row>
        <row r="35">
          <cell r="E35" t="str">
            <v>MUSTAFA ÇETİN</v>
          </cell>
          <cell r="F35" t="str">
            <v>VAN</v>
          </cell>
          <cell r="G35">
            <v>320</v>
          </cell>
          <cell r="H35" t="str">
            <v>X</v>
          </cell>
          <cell r="I35">
            <v>274</v>
          </cell>
          <cell r="J35">
            <v>320</v>
          </cell>
          <cell r="K35">
            <v>25</v>
          </cell>
        </row>
        <row r="36">
          <cell r="E36" t="str">
            <v>BURAK TAN</v>
          </cell>
          <cell r="F36" t="str">
            <v>BİNGÖL</v>
          </cell>
          <cell r="G36">
            <v>316</v>
          </cell>
          <cell r="H36" t="str">
            <v>X</v>
          </cell>
          <cell r="I36" t="str">
            <v>X</v>
          </cell>
          <cell r="J36">
            <v>316</v>
          </cell>
          <cell r="K36">
            <v>24</v>
          </cell>
        </row>
        <row r="37">
          <cell r="E37" t="str">
            <v>FERHAT ŞEYLAN</v>
          </cell>
          <cell r="F37" t="str">
            <v>VAN</v>
          </cell>
          <cell r="G37">
            <v>294</v>
          </cell>
          <cell r="H37">
            <v>290</v>
          </cell>
          <cell r="I37">
            <v>271</v>
          </cell>
          <cell r="J37">
            <v>294</v>
          </cell>
          <cell r="K37">
            <v>20</v>
          </cell>
        </row>
        <row r="38">
          <cell r="E38" t="str">
            <v>MİŞAH KEREM AKTULUN</v>
          </cell>
          <cell r="F38" t="str">
            <v>BİNGÖL</v>
          </cell>
          <cell r="G38" t="str">
            <v>X</v>
          </cell>
          <cell r="H38">
            <v>287</v>
          </cell>
          <cell r="I38" t="str">
            <v>X</v>
          </cell>
          <cell r="J38">
            <v>287</v>
          </cell>
          <cell r="K38">
            <v>19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7">
        <row r="8">
          <cell r="E8" t="str">
            <v>İSA AYDOĞAN</v>
          </cell>
          <cell r="F8" t="str">
            <v>VAN</v>
          </cell>
          <cell r="G8">
            <v>518</v>
          </cell>
          <cell r="H8">
            <v>618</v>
          </cell>
          <cell r="I8">
            <v>635</v>
          </cell>
          <cell r="J8">
            <v>635</v>
          </cell>
          <cell r="K8">
            <v>36</v>
          </cell>
        </row>
        <row r="9">
          <cell r="E9" t="str">
            <v>RAHMİ ŞAHİN</v>
          </cell>
          <cell r="F9" t="str">
            <v>VAN</v>
          </cell>
          <cell r="G9">
            <v>505</v>
          </cell>
          <cell r="H9">
            <v>548</v>
          </cell>
          <cell r="I9">
            <v>567</v>
          </cell>
          <cell r="J9">
            <v>567</v>
          </cell>
          <cell r="K9">
            <v>31</v>
          </cell>
        </row>
        <row r="10">
          <cell r="E10" t="str">
            <v>MEDENİ TAŞAR</v>
          </cell>
          <cell r="F10" t="str">
            <v>ŞIRNAK</v>
          </cell>
          <cell r="G10">
            <v>530</v>
          </cell>
          <cell r="H10">
            <v>550</v>
          </cell>
          <cell r="I10" t="str">
            <v>X</v>
          </cell>
          <cell r="J10">
            <v>550</v>
          </cell>
          <cell r="K10">
            <v>30</v>
          </cell>
        </row>
        <row r="11">
          <cell r="E11" t="str">
            <v>BARAN DURAK</v>
          </cell>
          <cell r="F11" t="str">
            <v>VAN</v>
          </cell>
          <cell r="G11">
            <v>427</v>
          </cell>
          <cell r="H11">
            <v>550</v>
          </cell>
          <cell r="I11">
            <v>458</v>
          </cell>
          <cell r="J11">
            <v>550</v>
          </cell>
          <cell r="K11">
            <v>30</v>
          </cell>
        </row>
        <row r="12">
          <cell r="E12" t="str">
            <v>SAMİ YORULMAZ</v>
          </cell>
          <cell r="F12" t="str">
            <v>VAN</v>
          </cell>
          <cell r="G12">
            <v>421</v>
          </cell>
          <cell r="H12">
            <v>551</v>
          </cell>
          <cell r="I12">
            <v>540</v>
          </cell>
          <cell r="J12">
            <v>551</v>
          </cell>
          <cell r="K12">
            <v>30</v>
          </cell>
        </row>
        <row r="13">
          <cell r="E13" t="str">
            <v>MUHAMMED EFE KAYA</v>
          </cell>
          <cell r="F13" t="str">
            <v>VAN</v>
          </cell>
          <cell r="G13">
            <v>486</v>
          </cell>
          <cell r="H13">
            <v>505</v>
          </cell>
          <cell r="I13">
            <v>477</v>
          </cell>
          <cell r="J13">
            <v>505</v>
          </cell>
          <cell r="K13">
            <v>27</v>
          </cell>
        </row>
        <row r="14">
          <cell r="E14" t="str">
            <v>MUSTAFA ÇETİN</v>
          </cell>
          <cell r="F14" t="str">
            <v>VAN</v>
          </cell>
          <cell r="G14" t="str">
            <v>X</v>
          </cell>
          <cell r="H14">
            <v>426</v>
          </cell>
          <cell r="I14">
            <v>487</v>
          </cell>
          <cell r="J14">
            <v>487</v>
          </cell>
          <cell r="K14">
            <v>26</v>
          </cell>
        </row>
        <row r="15">
          <cell r="E15" t="str">
            <v>EMRE BİLİCİ</v>
          </cell>
          <cell r="F15" t="str">
            <v>VAN</v>
          </cell>
          <cell r="G15" t="str">
            <v>X</v>
          </cell>
          <cell r="H15">
            <v>407</v>
          </cell>
          <cell r="I15">
            <v>483</v>
          </cell>
          <cell r="J15">
            <v>483</v>
          </cell>
          <cell r="K15">
            <v>25</v>
          </cell>
        </row>
        <row r="16">
          <cell r="E16" t="str">
            <v>FERHAT ŞEYLAN</v>
          </cell>
          <cell r="F16" t="str">
            <v>VAN</v>
          </cell>
          <cell r="G16">
            <v>398</v>
          </cell>
          <cell r="H16">
            <v>396</v>
          </cell>
          <cell r="I16">
            <v>442</v>
          </cell>
          <cell r="J16">
            <v>442</v>
          </cell>
          <cell r="K16">
            <v>23</v>
          </cell>
        </row>
        <row r="17">
          <cell r="E17" t="str">
            <v>EMİR BİLİCİ</v>
          </cell>
          <cell r="F17" t="str">
            <v>VAN</v>
          </cell>
          <cell r="G17">
            <v>390</v>
          </cell>
          <cell r="H17">
            <v>376</v>
          </cell>
          <cell r="I17">
            <v>418</v>
          </cell>
          <cell r="J17">
            <v>418</v>
          </cell>
          <cell r="K17">
            <v>21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İSA TUĞAY</v>
          </cell>
          <cell r="F8" t="str">
            <v>VAN</v>
          </cell>
          <cell r="G8" t="str">
            <v>X</v>
          </cell>
          <cell r="H8">
            <v>2526</v>
          </cell>
          <cell r="I8">
            <v>2798</v>
          </cell>
          <cell r="J8">
            <v>2798</v>
          </cell>
          <cell r="K8">
            <v>54</v>
          </cell>
        </row>
        <row r="9">
          <cell r="E9" t="str">
            <v>YİĞİT HAMZA İNAN</v>
          </cell>
          <cell r="F9" t="str">
            <v>BİNGÖL</v>
          </cell>
          <cell r="G9">
            <v>1610</v>
          </cell>
          <cell r="H9">
            <v>2209</v>
          </cell>
          <cell r="I9">
            <v>2036</v>
          </cell>
          <cell r="J9">
            <v>2209</v>
          </cell>
          <cell r="K9">
            <v>43</v>
          </cell>
        </row>
        <row r="10">
          <cell r="E10" t="str">
            <v>BAGER EDİŞ</v>
          </cell>
          <cell r="F10" t="str">
            <v>VAN</v>
          </cell>
          <cell r="G10">
            <v>1830</v>
          </cell>
          <cell r="H10">
            <v>1998</v>
          </cell>
          <cell r="I10">
            <v>1574</v>
          </cell>
          <cell r="J10">
            <v>1998</v>
          </cell>
          <cell r="K10">
            <v>38</v>
          </cell>
        </row>
        <row r="11">
          <cell r="E11" t="str">
            <v>HAMDULLAH YATAĞAN</v>
          </cell>
          <cell r="F11" t="str">
            <v>BİNGÖL</v>
          </cell>
          <cell r="G11">
            <v>1812</v>
          </cell>
          <cell r="H11" t="str">
            <v>X</v>
          </cell>
          <cell r="I11">
            <v>1738</v>
          </cell>
          <cell r="J11">
            <v>1812</v>
          </cell>
          <cell r="K11">
            <v>35</v>
          </cell>
        </row>
        <row r="12">
          <cell r="E12" t="str">
            <v>YUSUF BAYKARA</v>
          </cell>
          <cell r="F12" t="str">
            <v>BİNGÖL</v>
          </cell>
          <cell r="G12">
            <v>1798</v>
          </cell>
          <cell r="H12" t="str">
            <v>X</v>
          </cell>
          <cell r="I12" t="str">
            <v>X</v>
          </cell>
          <cell r="J12">
            <v>1798</v>
          </cell>
          <cell r="K12">
            <v>34</v>
          </cell>
        </row>
        <row r="13">
          <cell r="E13" t="str">
            <v>MUHAMMED MEVLANA BARULAY</v>
          </cell>
          <cell r="F13" t="str">
            <v>BİNGÖL</v>
          </cell>
          <cell r="G13">
            <v>1737</v>
          </cell>
          <cell r="H13">
            <v>1491</v>
          </cell>
          <cell r="I13" t="str">
            <v>X</v>
          </cell>
          <cell r="J13">
            <v>1737</v>
          </cell>
          <cell r="K13">
            <v>33</v>
          </cell>
        </row>
        <row r="14">
          <cell r="E14" t="str">
            <v>MUHAMMED ENES ÇETİN</v>
          </cell>
          <cell r="F14" t="str">
            <v>DİYABAKIR</v>
          </cell>
          <cell r="G14">
            <v>1632</v>
          </cell>
          <cell r="H14">
            <v>1646</v>
          </cell>
          <cell r="I14">
            <v>1644</v>
          </cell>
          <cell r="J14">
            <v>1646</v>
          </cell>
          <cell r="K14">
            <v>31</v>
          </cell>
        </row>
        <row r="15">
          <cell r="E15" t="str">
            <v>BURAK TAN</v>
          </cell>
          <cell r="F15" t="str">
            <v>BİNGÖL</v>
          </cell>
          <cell r="G15">
            <v>1553</v>
          </cell>
          <cell r="H15">
            <v>1519</v>
          </cell>
          <cell r="I15">
            <v>1497</v>
          </cell>
          <cell r="J15">
            <v>1553</v>
          </cell>
          <cell r="K15">
            <v>30</v>
          </cell>
        </row>
        <row r="16">
          <cell r="E16" t="str">
            <v>YUNUS EREN GÖK</v>
          </cell>
          <cell r="F16" t="str">
            <v>BİNGÖL</v>
          </cell>
          <cell r="G16">
            <v>1511</v>
          </cell>
          <cell r="H16">
            <v>1163</v>
          </cell>
          <cell r="I16">
            <v>1357</v>
          </cell>
          <cell r="J16">
            <v>1511</v>
          </cell>
          <cell r="K16">
            <v>29</v>
          </cell>
        </row>
        <row r="17">
          <cell r="E17" t="str">
            <v>AZAT CANKAT</v>
          </cell>
          <cell r="F17" t="str">
            <v>DİYABAKIR</v>
          </cell>
          <cell r="G17" t="str">
            <v>X</v>
          </cell>
          <cell r="H17">
            <v>1510</v>
          </cell>
          <cell r="I17" t="str">
            <v>X</v>
          </cell>
          <cell r="J17">
            <v>1510</v>
          </cell>
          <cell r="K17">
            <v>29</v>
          </cell>
        </row>
        <row r="18">
          <cell r="E18" t="str">
            <v>FAHİR ALTAY BAYRAKDAR</v>
          </cell>
          <cell r="F18" t="str">
            <v>BİNGÖL</v>
          </cell>
          <cell r="G18">
            <v>1127</v>
          </cell>
          <cell r="H18" t="str">
            <v>X</v>
          </cell>
          <cell r="I18">
            <v>1416</v>
          </cell>
          <cell r="J18">
            <v>1416</v>
          </cell>
          <cell r="K18">
            <v>27</v>
          </cell>
        </row>
        <row r="19">
          <cell r="E19" t="str">
            <v>MİŞAH KEREM AKTULUN</v>
          </cell>
          <cell r="F19" t="str">
            <v>BİNGÖL</v>
          </cell>
          <cell r="G19">
            <v>1440</v>
          </cell>
          <cell r="H19">
            <v>1181</v>
          </cell>
          <cell r="I19" t="str">
            <v>X</v>
          </cell>
          <cell r="J19">
            <v>1440</v>
          </cell>
          <cell r="K19">
            <v>27</v>
          </cell>
        </row>
        <row r="20">
          <cell r="E20" t="str">
            <v>TAHA KÜÇÜKTORUN</v>
          </cell>
          <cell r="F20" t="str">
            <v>BİNGÖL</v>
          </cell>
          <cell r="G20">
            <v>1328</v>
          </cell>
          <cell r="H20">
            <v>1421</v>
          </cell>
          <cell r="I20" t="str">
            <v>X</v>
          </cell>
          <cell r="J20">
            <v>1421</v>
          </cell>
          <cell r="K20">
            <v>27</v>
          </cell>
        </row>
        <row r="21">
          <cell r="E21" t="str">
            <v>ABDULLAH BERA VERGİ</v>
          </cell>
          <cell r="F21" t="str">
            <v>BİNGÖL</v>
          </cell>
          <cell r="G21">
            <v>1364</v>
          </cell>
          <cell r="H21">
            <v>1084</v>
          </cell>
          <cell r="I21">
            <v>1389</v>
          </cell>
          <cell r="J21">
            <v>1389</v>
          </cell>
          <cell r="K21">
            <v>26</v>
          </cell>
        </row>
        <row r="22">
          <cell r="E22" t="str">
            <v>ABDULSAMET BÜRKEK</v>
          </cell>
          <cell r="F22" t="str">
            <v>BİNGÖL</v>
          </cell>
          <cell r="G22">
            <v>1246</v>
          </cell>
          <cell r="H22">
            <v>1220</v>
          </cell>
          <cell r="I22">
            <v>1296</v>
          </cell>
          <cell r="J22">
            <v>1296</v>
          </cell>
          <cell r="K22">
            <v>24</v>
          </cell>
        </row>
        <row r="23">
          <cell r="E23" t="str">
            <v>ALTAY HAMARAT</v>
          </cell>
          <cell r="F23" t="str">
            <v>VAN</v>
          </cell>
          <cell r="G23">
            <v>1282</v>
          </cell>
          <cell r="H23">
            <v>1276</v>
          </cell>
          <cell r="I23">
            <v>1010</v>
          </cell>
          <cell r="J23">
            <v>1282</v>
          </cell>
          <cell r="K23">
            <v>24</v>
          </cell>
        </row>
        <row r="24">
          <cell r="E24" t="str">
            <v>MUHAMMED ŞEYHMUS ORAK</v>
          </cell>
          <cell r="F24" t="str">
            <v>DİYABAKIR</v>
          </cell>
          <cell r="G24" t="str">
            <v>X</v>
          </cell>
          <cell r="H24" t="str">
            <v>X</v>
          </cell>
          <cell r="I24" t="str">
            <v>X</v>
          </cell>
          <cell r="J24" t="str">
            <v>NM</v>
          </cell>
          <cell r="K24">
            <v>0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KEREM AYATA</v>
          </cell>
          <cell r="F8" t="str">
            <v>DİYABAKIR</v>
          </cell>
          <cell r="G8" t="str">
            <v>X</v>
          </cell>
          <cell r="H8">
            <v>1627</v>
          </cell>
          <cell r="I8">
            <v>1714</v>
          </cell>
          <cell r="J8">
            <v>1714</v>
          </cell>
          <cell r="K8">
            <v>53</v>
          </cell>
        </row>
        <row r="9">
          <cell r="E9" t="str">
            <v>BURAK TOLAN</v>
          </cell>
          <cell r="F9" t="str">
            <v>DİYABAKIR</v>
          </cell>
          <cell r="G9" t="str">
            <v>X</v>
          </cell>
          <cell r="H9">
            <v>1306</v>
          </cell>
          <cell r="I9">
            <v>1402</v>
          </cell>
          <cell r="J9">
            <v>1402</v>
          </cell>
          <cell r="K9">
            <v>41</v>
          </cell>
        </row>
        <row r="10">
          <cell r="E10" t="str">
            <v>YUSUF YÜKSEL</v>
          </cell>
          <cell r="F10" t="str">
            <v>DİYABAKIR</v>
          </cell>
          <cell r="G10">
            <v>1319</v>
          </cell>
          <cell r="H10" t="str">
            <v>X</v>
          </cell>
          <cell r="I10">
            <v>1383</v>
          </cell>
          <cell r="J10">
            <v>1383</v>
          </cell>
          <cell r="K10">
            <v>40</v>
          </cell>
        </row>
        <row r="11">
          <cell r="E11" t="str">
            <v>ABDULMELİK BAŞ</v>
          </cell>
          <cell r="F11" t="str">
            <v>DİYABAKIR</v>
          </cell>
          <cell r="G11">
            <v>1339</v>
          </cell>
          <cell r="H11" t="str">
            <v>X</v>
          </cell>
          <cell r="I11" t="str">
            <v>X</v>
          </cell>
          <cell r="J11">
            <v>1339</v>
          </cell>
          <cell r="K11">
            <v>38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TUANA KAN</v>
          </cell>
          <cell r="E8" t="str">
            <v>DİYABAKIR</v>
          </cell>
          <cell r="F8">
            <v>865</v>
          </cell>
          <cell r="G8">
            <v>87</v>
          </cell>
        </row>
        <row r="9">
          <cell r="D9" t="str">
            <v>NAZELİN TATAR</v>
          </cell>
          <cell r="E9" t="str">
            <v>ŞIRNAK</v>
          </cell>
          <cell r="F9">
            <v>885</v>
          </cell>
          <cell r="G9">
            <v>83</v>
          </cell>
        </row>
        <row r="10">
          <cell r="D10" t="str">
            <v>PELDA DUMAN</v>
          </cell>
          <cell r="E10" t="str">
            <v>ŞIRNAK</v>
          </cell>
          <cell r="F10">
            <v>902</v>
          </cell>
          <cell r="G10">
            <v>79</v>
          </cell>
        </row>
        <row r="11">
          <cell r="D11" t="str">
            <v>ZEHRANUR BAYLAN</v>
          </cell>
          <cell r="E11" t="str">
            <v>BİNGÖL</v>
          </cell>
          <cell r="F11">
            <v>924</v>
          </cell>
          <cell r="G11">
            <v>75</v>
          </cell>
        </row>
        <row r="12">
          <cell r="D12" t="str">
            <v>ZEHRA İREM ALICI</v>
          </cell>
          <cell r="E12" t="str">
            <v>VAN</v>
          </cell>
          <cell r="F12">
            <v>940</v>
          </cell>
          <cell r="G12">
            <v>72</v>
          </cell>
        </row>
        <row r="13">
          <cell r="D13" t="str">
            <v>EMİNE GÖÇER</v>
          </cell>
          <cell r="E13" t="str">
            <v>DİYABAKIR</v>
          </cell>
          <cell r="F13">
            <v>955</v>
          </cell>
          <cell r="G13">
            <v>69</v>
          </cell>
        </row>
        <row r="14">
          <cell r="D14" t="str">
            <v>SEMANUR DURMAZ</v>
          </cell>
          <cell r="E14" t="str">
            <v>VAN</v>
          </cell>
          <cell r="F14">
            <v>985</v>
          </cell>
          <cell r="G14">
            <v>63</v>
          </cell>
        </row>
        <row r="15">
          <cell r="D15" t="str">
            <v>SÜMEYYA AY</v>
          </cell>
          <cell r="E15" t="str">
            <v>DİYABAKIR</v>
          </cell>
          <cell r="F15">
            <v>1008</v>
          </cell>
          <cell r="G15">
            <v>58</v>
          </cell>
        </row>
        <row r="16">
          <cell r="D16" t="str">
            <v>RUKİYE GÜLEYAN</v>
          </cell>
          <cell r="E16" t="str">
            <v>BİNGÖL</v>
          </cell>
          <cell r="F16">
            <v>1027</v>
          </cell>
          <cell r="G16">
            <v>54</v>
          </cell>
        </row>
        <row r="17">
          <cell r="D17" t="str">
            <v>FATMA BERRA GÜNDOĞDU</v>
          </cell>
          <cell r="E17" t="str">
            <v>BİNGÖL</v>
          </cell>
          <cell r="F17">
            <v>1052</v>
          </cell>
          <cell r="G17">
            <v>49</v>
          </cell>
        </row>
        <row r="18">
          <cell r="D18" t="str">
            <v>RONA YAĞIZ</v>
          </cell>
          <cell r="E18" t="str">
            <v>DİYABAKIR</v>
          </cell>
          <cell r="F18">
            <v>1082</v>
          </cell>
          <cell r="G18">
            <v>43</v>
          </cell>
        </row>
        <row r="19">
          <cell r="D19" t="str">
            <v>ASMİN BATARAY</v>
          </cell>
          <cell r="E19" t="str">
            <v>BİNGÖL</v>
          </cell>
          <cell r="F19">
            <v>1410</v>
          </cell>
          <cell r="G19">
            <v>2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ROJDA SÜER</v>
          </cell>
          <cell r="E8" t="str">
            <v>VAN</v>
          </cell>
          <cell r="F8">
            <v>1113</v>
          </cell>
          <cell r="G8">
            <v>85</v>
          </cell>
        </row>
        <row r="9">
          <cell r="D9" t="str">
            <v>YAĞMUR GÜDÜRÜ</v>
          </cell>
          <cell r="E9" t="str">
            <v>VAN</v>
          </cell>
          <cell r="F9">
            <v>1172</v>
          </cell>
          <cell r="G9">
            <v>73</v>
          </cell>
        </row>
        <row r="10">
          <cell r="D10" t="str">
            <v>TUBA BİROĞLU</v>
          </cell>
          <cell r="E10" t="str">
            <v>DİYABAKIR</v>
          </cell>
          <cell r="F10">
            <v>1179</v>
          </cell>
          <cell r="G10">
            <v>72</v>
          </cell>
        </row>
        <row r="11">
          <cell r="D11" t="str">
            <v>DİLAN YILDIZ</v>
          </cell>
          <cell r="E11" t="str">
            <v>VAN</v>
          </cell>
          <cell r="F11">
            <v>1202</v>
          </cell>
          <cell r="G11">
            <v>67</v>
          </cell>
        </row>
        <row r="12">
          <cell r="D12" t="str">
            <v>HELİN TEKTAŞ</v>
          </cell>
          <cell r="E12" t="str">
            <v>DİYABAKIR</v>
          </cell>
          <cell r="F12">
            <v>1203</v>
          </cell>
          <cell r="G12">
            <v>67</v>
          </cell>
        </row>
        <row r="13">
          <cell r="D13" t="str">
            <v>HEVİDAR AKTI</v>
          </cell>
          <cell r="E13" t="str">
            <v>VAN</v>
          </cell>
          <cell r="F13">
            <v>1226</v>
          </cell>
          <cell r="G13">
            <v>62</v>
          </cell>
        </row>
        <row r="14">
          <cell r="D14" t="str">
            <v>EVİN ŞİMŞEK</v>
          </cell>
          <cell r="E14" t="str">
            <v>DİYABAKIR</v>
          </cell>
          <cell r="F14">
            <v>1242</v>
          </cell>
          <cell r="G14">
            <v>59</v>
          </cell>
        </row>
        <row r="15">
          <cell r="D15" t="str">
            <v>NURAN ALKAN</v>
          </cell>
          <cell r="E15" t="str">
            <v>VAN</v>
          </cell>
          <cell r="F15">
            <v>1251</v>
          </cell>
          <cell r="G15">
            <v>57</v>
          </cell>
        </row>
        <row r="16">
          <cell r="D16" t="str">
            <v>DİCLE BABAT</v>
          </cell>
          <cell r="E16" t="str">
            <v>VAN</v>
          </cell>
          <cell r="F16">
            <v>1275</v>
          </cell>
          <cell r="G16">
            <v>53</v>
          </cell>
        </row>
        <row r="17">
          <cell r="D17" t="str">
            <v>MEDİNE OLAN</v>
          </cell>
          <cell r="E17" t="str">
            <v>DİYABAKIR</v>
          </cell>
          <cell r="F17">
            <v>1277</v>
          </cell>
          <cell r="G17">
            <v>52</v>
          </cell>
        </row>
        <row r="18">
          <cell r="D18" t="str">
            <v>ŞİLAN ÖGEL</v>
          </cell>
          <cell r="E18" t="str">
            <v>ŞIRNAK</v>
          </cell>
          <cell r="F18">
            <v>1298</v>
          </cell>
          <cell r="G18">
            <v>48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ECRİN ÇELEBİ</v>
          </cell>
          <cell r="E8" t="str">
            <v>VAN</v>
          </cell>
          <cell r="F8">
            <v>52461</v>
          </cell>
          <cell r="G8">
            <v>42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D8" t="str">
            <v>PELİN EMİNOĞLU</v>
          </cell>
          <cell r="E8" t="str">
            <v>ŞIRNAK</v>
          </cell>
          <cell r="F8">
            <v>1525</v>
          </cell>
          <cell r="G8">
            <v>55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4">
        <row r="8">
          <cell r="E8" t="str">
            <v>ŞİLAN ÖGEL</v>
          </cell>
          <cell r="F8" t="str">
            <v>ŞIRNAK</v>
          </cell>
          <cell r="G8" t="str">
            <v>O</v>
          </cell>
          <cell r="J8" t="str">
            <v>O</v>
          </cell>
          <cell r="M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R8">
            <v>120</v>
          </cell>
          <cell r="BS8">
            <v>45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6">
        <row r="8">
          <cell r="E8" t="str">
            <v>TUANA KAN</v>
          </cell>
          <cell r="F8" t="str">
            <v>DİYABAKIR</v>
          </cell>
          <cell r="G8">
            <v>385</v>
          </cell>
          <cell r="H8">
            <v>409</v>
          </cell>
          <cell r="I8">
            <v>417</v>
          </cell>
          <cell r="J8">
            <v>417</v>
          </cell>
          <cell r="K8">
            <v>59</v>
          </cell>
        </row>
        <row r="9">
          <cell r="E9" t="str">
            <v>PELİN EMİNOĞLU</v>
          </cell>
          <cell r="F9" t="str">
            <v>ŞIRNAK</v>
          </cell>
          <cell r="G9">
            <v>407</v>
          </cell>
          <cell r="H9">
            <v>402</v>
          </cell>
          <cell r="I9">
            <v>370</v>
          </cell>
          <cell r="J9">
            <v>407</v>
          </cell>
          <cell r="K9">
            <v>56</v>
          </cell>
        </row>
        <row r="10">
          <cell r="E10" t="str">
            <v>ZEHRA İREM ALICI</v>
          </cell>
          <cell r="F10" t="str">
            <v>VAN</v>
          </cell>
          <cell r="G10">
            <v>403</v>
          </cell>
          <cell r="H10" t="str">
            <v>X</v>
          </cell>
          <cell r="I10">
            <v>404</v>
          </cell>
          <cell r="J10">
            <v>404</v>
          </cell>
          <cell r="K10">
            <v>56</v>
          </cell>
        </row>
        <row r="11">
          <cell r="E11" t="str">
            <v>ROJDA SÜER</v>
          </cell>
          <cell r="F11" t="str">
            <v>VAN</v>
          </cell>
          <cell r="G11">
            <v>402</v>
          </cell>
          <cell r="H11">
            <v>364</v>
          </cell>
          <cell r="I11" t="str">
            <v>X</v>
          </cell>
          <cell r="J11">
            <v>402</v>
          </cell>
          <cell r="K11">
            <v>55</v>
          </cell>
        </row>
        <row r="12">
          <cell r="E12" t="str">
            <v>HELİN TEKTAŞ</v>
          </cell>
          <cell r="F12" t="str">
            <v>DİYABAKIR</v>
          </cell>
          <cell r="G12">
            <v>369</v>
          </cell>
          <cell r="H12">
            <v>394</v>
          </cell>
          <cell r="I12">
            <v>392</v>
          </cell>
          <cell r="J12">
            <v>394</v>
          </cell>
          <cell r="K12">
            <v>53</v>
          </cell>
        </row>
        <row r="13">
          <cell r="E13" t="str">
            <v>DİCLE BABAT</v>
          </cell>
          <cell r="F13" t="str">
            <v>VAN</v>
          </cell>
          <cell r="G13">
            <v>351</v>
          </cell>
          <cell r="H13">
            <v>342</v>
          </cell>
          <cell r="I13">
            <v>387</v>
          </cell>
          <cell r="J13">
            <v>387</v>
          </cell>
          <cell r="K13">
            <v>50</v>
          </cell>
        </row>
        <row r="14">
          <cell r="E14" t="str">
            <v>DİLAN YILDIZ</v>
          </cell>
          <cell r="F14" t="str">
            <v>VAN</v>
          </cell>
          <cell r="G14">
            <v>354</v>
          </cell>
          <cell r="H14">
            <v>376</v>
          </cell>
          <cell r="I14">
            <v>371</v>
          </cell>
          <cell r="J14">
            <v>376</v>
          </cell>
          <cell r="K14">
            <v>47</v>
          </cell>
        </row>
        <row r="15">
          <cell r="E15" t="str">
            <v>EVİN ŞİMŞEK</v>
          </cell>
          <cell r="F15" t="str">
            <v>DİYABAKIR</v>
          </cell>
          <cell r="G15">
            <v>366</v>
          </cell>
          <cell r="H15">
            <v>375</v>
          </cell>
          <cell r="I15" t="str">
            <v>X</v>
          </cell>
          <cell r="J15">
            <v>375</v>
          </cell>
          <cell r="K15">
            <v>47</v>
          </cell>
        </row>
        <row r="16">
          <cell r="E16" t="str">
            <v>PELDA DUMAN</v>
          </cell>
          <cell r="F16" t="str">
            <v>ŞIRNAK</v>
          </cell>
          <cell r="G16">
            <v>309</v>
          </cell>
          <cell r="H16">
            <v>360</v>
          </cell>
          <cell r="I16">
            <v>374</v>
          </cell>
          <cell r="J16">
            <v>374</v>
          </cell>
          <cell r="K16">
            <v>46</v>
          </cell>
        </row>
        <row r="17">
          <cell r="E17" t="str">
            <v>HEVİDAR AKTI</v>
          </cell>
          <cell r="F17" t="str">
            <v>VAN</v>
          </cell>
          <cell r="G17">
            <v>341</v>
          </cell>
          <cell r="H17">
            <v>357</v>
          </cell>
          <cell r="I17">
            <v>369</v>
          </cell>
          <cell r="J17">
            <v>369</v>
          </cell>
          <cell r="K17">
            <v>45</v>
          </cell>
        </row>
        <row r="18">
          <cell r="E18" t="str">
            <v>EMİNE GÖÇER</v>
          </cell>
          <cell r="F18" t="str">
            <v>DİYABAKIR</v>
          </cell>
          <cell r="G18">
            <v>365</v>
          </cell>
          <cell r="H18">
            <v>350</v>
          </cell>
          <cell r="I18">
            <v>361</v>
          </cell>
          <cell r="J18">
            <v>365</v>
          </cell>
          <cell r="K18">
            <v>43</v>
          </cell>
        </row>
        <row r="19">
          <cell r="E19" t="str">
            <v>RUKİYE GÜLEYAN</v>
          </cell>
          <cell r="F19" t="str">
            <v>BİNGÖL</v>
          </cell>
          <cell r="G19">
            <v>355</v>
          </cell>
          <cell r="H19">
            <v>361</v>
          </cell>
          <cell r="I19" t="str">
            <v>X</v>
          </cell>
          <cell r="J19">
            <v>361</v>
          </cell>
          <cell r="K19">
            <v>42</v>
          </cell>
        </row>
        <row r="20">
          <cell r="E20" t="str">
            <v>ZEHRANUR BAYLAN</v>
          </cell>
          <cell r="F20" t="str">
            <v>BİNGÖL</v>
          </cell>
          <cell r="G20">
            <v>330</v>
          </cell>
          <cell r="H20">
            <v>358</v>
          </cell>
          <cell r="I20">
            <v>324</v>
          </cell>
          <cell r="J20">
            <v>358</v>
          </cell>
          <cell r="K20">
            <v>41</v>
          </cell>
        </row>
        <row r="21">
          <cell r="E21" t="str">
            <v>TUBA BİROĞLU</v>
          </cell>
          <cell r="F21" t="str">
            <v>DİYABAKIR</v>
          </cell>
          <cell r="G21">
            <v>357</v>
          </cell>
          <cell r="H21">
            <v>352</v>
          </cell>
          <cell r="I21">
            <v>355</v>
          </cell>
          <cell r="J21">
            <v>357</v>
          </cell>
          <cell r="K21">
            <v>41</v>
          </cell>
        </row>
        <row r="22">
          <cell r="E22" t="str">
            <v>ASMİN BATARAY</v>
          </cell>
          <cell r="F22" t="str">
            <v>BİNGÖL</v>
          </cell>
          <cell r="G22">
            <v>345</v>
          </cell>
          <cell r="H22">
            <v>348</v>
          </cell>
          <cell r="I22">
            <v>305</v>
          </cell>
          <cell r="J22">
            <v>348</v>
          </cell>
          <cell r="K22">
            <v>38</v>
          </cell>
        </row>
        <row r="23">
          <cell r="E23" t="str">
            <v>SEMANUR DURMAZ</v>
          </cell>
          <cell r="F23" t="str">
            <v>VAN</v>
          </cell>
          <cell r="G23">
            <v>337</v>
          </cell>
          <cell r="H23">
            <v>292</v>
          </cell>
          <cell r="I23">
            <v>348</v>
          </cell>
          <cell r="J23">
            <v>348</v>
          </cell>
          <cell r="K23">
            <v>38</v>
          </cell>
        </row>
        <row r="24">
          <cell r="E24" t="str">
            <v>NAZELİN TATAR</v>
          </cell>
          <cell r="F24" t="str">
            <v>ŞIRNAK</v>
          </cell>
          <cell r="G24">
            <v>315</v>
          </cell>
          <cell r="H24">
            <v>330</v>
          </cell>
          <cell r="I24">
            <v>345</v>
          </cell>
          <cell r="J24">
            <v>345</v>
          </cell>
          <cell r="K24">
            <v>37</v>
          </cell>
        </row>
        <row r="25">
          <cell r="E25" t="str">
            <v>MEDİNE OLAN</v>
          </cell>
          <cell r="F25" t="str">
            <v>DİYABAKIR</v>
          </cell>
          <cell r="G25">
            <v>321</v>
          </cell>
          <cell r="H25">
            <v>229</v>
          </cell>
          <cell r="I25">
            <v>339</v>
          </cell>
          <cell r="J25">
            <v>339</v>
          </cell>
          <cell r="K25">
            <v>35</v>
          </cell>
        </row>
        <row r="26">
          <cell r="E26" t="str">
            <v>FATMA BERRA GÜNDOĞDU</v>
          </cell>
          <cell r="F26" t="str">
            <v>BİNGÖL</v>
          </cell>
          <cell r="G26">
            <v>317</v>
          </cell>
          <cell r="H26">
            <v>329</v>
          </cell>
          <cell r="I26">
            <v>332</v>
          </cell>
          <cell r="J26">
            <v>332</v>
          </cell>
          <cell r="K26">
            <v>32</v>
          </cell>
        </row>
        <row r="27">
          <cell r="E27" t="str">
            <v>SÜMEYYA AY</v>
          </cell>
          <cell r="F27" t="str">
            <v>DİYABAKIR</v>
          </cell>
          <cell r="G27">
            <v>330</v>
          </cell>
          <cell r="H27" t="str">
            <v>X</v>
          </cell>
          <cell r="I27" t="str">
            <v>X</v>
          </cell>
          <cell r="J27">
            <v>330</v>
          </cell>
          <cell r="K27">
            <v>32</v>
          </cell>
        </row>
        <row r="28">
          <cell r="E28" t="str">
            <v>ECRİN ÇELEBİ</v>
          </cell>
          <cell r="F28" t="str">
            <v>VAN</v>
          </cell>
          <cell r="G28" t="str">
            <v>X</v>
          </cell>
          <cell r="H28">
            <v>320</v>
          </cell>
          <cell r="I28">
            <v>326</v>
          </cell>
          <cell r="J28">
            <v>326</v>
          </cell>
          <cell r="K28">
            <v>30</v>
          </cell>
        </row>
        <row r="29">
          <cell r="E29" t="str">
            <v>NURAN ALKAN</v>
          </cell>
          <cell r="F29" t="str">
            <v>VAN</v>
          </cell>
          <cell r="G29" t="str">
            <v>X</v>
          </cell>
          <cell r="H29">
            <v>317</v>
          </cell>
          <cell r="I29">
            <v>307</v>
          </cell>
          <cell r="J29">
            <v>317</v>
          </cell>
          <cell r="K29">
            <v>27</v>
          </cell>
        </row>
        <row r="30">
          <cell r="E30" t="str">
            <v>YAĞMUR GÜDÜRÜ</v>
          </cell>
          <cell r="F30" t="str">
            <v>VAN</v>
          </cell>
          <cell r="G30" t="str">
            <v>X</v>
          </cell>
          <cell r="H30">
            <v>299</v>
          </cell>
          <cell r="I30">
            <v>281</v>
          </cell>
          <cell r="J30">
            <v>299</v>
          </cell>
          <cell r="K30">
            <v>21</v>
          </cell>
        </row>
        <row r="31">
          <cell r="E31" t="str">
            <v>RONA YAĞIZ</v>
          </cell>
          <cell r="F31" t="str">
            <v>DİYABAKIR</v>
          </cell>
          <cell r="G31">
            <v>269</v>
          </cell>
          <cell r="H31">
            <v>286</v>
          </cell>
          <cell r="I31" t="str">
            <v>X</v>
          </cell>
          <cell r="J31">
            <v>286</v>
          </cell>
          <cell r="K31">
            <v>19</v>
          </cell>
        </row>
        <row r="32">
          <cell r="K32" t="str">
            <v xml:space="preserve">   </v>
          </cell>
        </row>
        <row r="33">
          <cell r="K33" t="str">
            <v xml:space="preserve">   </v>
          </cell>
        </row>
        <row r="34">
          <cell r="K34" t="str">
            <v xml:space="preserve">   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TUBA BİROĞLU</v>
          </cell>
          <cell r="F8" t="str">
            <v>DİYABAKIR</v>
          </cell>
          <cell r="G8">
            <v>624</v>
          </cell>
          <cell r="H8">
            <v>671</v>
          </cell>
          <cell r="I8">
            <v>671</v>
          </cell>
          <cell r="J8">
            <v>671</v>
          </cell>
          <cell r="K8">
            <v>51</v>
          </cell>
        </row>
        <row r="9">
          <cell r="E9" t="str">
            <v>PELİN EMİNOĞLU</v>
          </cell>
          <cell r="F9" t="str">
            <v>ŞIRNAK</v>
          </cell>
          <cell r="G9">
            <v>540</v>
          </cell>
          <cell r="H9" t="str">
            <v>x</v>
          </cell>
          <cell r="I9">
            <v>584</v>
          </cell>
          <cell r="J9">
            <v>584</v>
          </cell>
          <cell r="K9">
            <v>45</v>
          </cell>
        </row>
        <row r="10">
          <cell r="E10" t="str">
            <v>ZEHRANUR BAYLAN</v>
          </cell>
          <cell r="F10" t="str">
            <v>BİNGÖL</v>
          </cell>
          <cell r="G10">
            <v>581</v>
          </cell>
          <cell r="H10">
            <v>505</v>
          </cell>
          <cell r="I10">
            <v>566</v>
          </cell>
          <cell r="J10">
            <v>581</v>
          </cell>
          <cell r="K10">
            <v>45</v>
          </cell>
        </row>
        <row r="11">
          <cell r="E11" t="str">
            <v>RUKİYE GÜLEYAN</v>
          </cell>
          <cell r="F11" t="str">
            <v>BİNGÖL</v>
          </cell>
          <cell r="G11">
            <v>573</v>
          </cell>
          <cell r="H11">
            <v>530</v>
          </cell>
          <cell r="I11">
            <v>562</v>
          </cell>
          <cell r="J11">
            <v>573</v>
          </cell>
          <cell r="K11">
            <v>44</v>
          </cell>
        </row>
        <row r="12">
          <cell r="E12" t="str">
            <v>ZEHRA İREM ALICI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568</v>
          </cell>
          <cell r="J12">
            <v>568</v>
          </cell>
          <cell r="K12">
            <v>44</v>
          </cell>
        </row>
        <row r="13">
          <cell r="E13" t="str">
            <v>TUANA KAN</v>
          </cell>
          <cell r="F13" t="str">
            <v>DİYABAKIR</v>
          </cell>
          <cell r="G13">
            <v>479</v>
          </cell>
          <cell r="H13">
            <v>389</v>
          </cell>
          <cell r="I13">
            <v>563</v>
          </cell>
          <cell r="J13">
            <v>563</v>
          </cell>
          <cell r="K13">
            <v>44</v>
          </cell>
        </row>
        <row r="14">
          <cell r="E14" t="str">
            <v>DİLAN YILDIZ</v>
          </cell>
          <cell r="F14" t="str">
            <v>VAN</v>
          </cell>
          <cell r="G14">
            <v>432</v>
          </cell>
          <cell r="H14" t="str">
            <v>x</v>
          </cell>
          <cell r="I14">
            <v>526</v>
          </cell>
          <cell r="J14">
            <v>526</v>
          </cell>
          <cell r="K14">
            <v>41</v>
          </cell>
        </row>
        <row r="15">
          <cell r="E15" t="str">
            <v>SEMANUR DURMAZ</v>
          </cell>
          <cell r="F15" t="str">
            <v>VAN</v>
          </cell>
          <cell r="G15">
            <v>513</v>
          </cell>
          <cell r="H15">
            <v>479</v>
          </cell>
          <cell r="I15">
            <v>487</v>
          </cell>
          <cell r="J15">
            <v>513</v>
          </cell>
          <cell r="K15">
            <v>40</v>
          </cell>
        </row>
        <row r="16">
          <cell r="E16" t="str">
            <v>NAZELİN TATAR</v>
          </cell>
          <cell r="F16" t="str">
            <v>ŞIRNAK</v>
          </cell>
          <cell r="G16">
            <v>261</v>
          </cell>
          <cell r="H16" t="str">
            <v>x</v>
          </cell>
          <cell r="I16">
            <v>459</v>
          </cell>
          <cell r="J16">
            <v>459</v>
          </cell>
          <cell r="K16">
            <v>37</v>
          </cell>
        </row>
        <row r="17">
          <cell r="E17" t="str">
            <v>NURAN ALKAN</v>
          </cell>
          <cell r="F17" t="str">
            <v>VAN</v>
          </cell>
          <cell r="G17">
            <v>376</v>
          </cell>
          <cell r="H17">
            <v>453</v>
          </cell>
          <cell r="I17">
            <v>399</v>
          </cell>
          <cell r="J17">
            <v>453</v>
          </cell>
          <cell r="K17">
            <v>36</v>
          </cell>
        </row>
        <row r="18">
          <cell r="E18" t="str">
            <v>ROJDA SÜER</v>
          </cell>
          <cell r="F18" t="str">
            <v>VAN</v>
          </cell>
          <cell r="G18">
            <v>451</v>
          </cell>
          <cell r="H18">
            <v>447</v>
          </cell>
          <cell r="I18" t="str">
            <v>x</v>
          </cell>
          <cell r="J18">
            <v>451</v>
          </cell>
          <cell r="K18">
            <v>36</v>
          </cell>
        </row>
        <row r="19">
          <cell r="E19" t="str">
            <v>ECRİN ÇELEBİ</v>
          </cell>
          <cell r="F19" t="str">
            <v>VAN</v>
          </cell>
          <cell r="G19">
            <v>429</v>
          </cell>
          <cell r="H19">
            <v>353</v>
          </cell>
          <cell r="I19">
            <v>372</v>
          </cell>
          <cell r="J19">
            <v>429</v>
          </cell>
          <cell r="K19">
            <v>35</v>
          </cell>
        </row>
        <row r="20">
          <cell r="E20" t="str">
            <v>MEDİNE OLAN</v>
          </cell>
          <cell r="F20" t="str">
            <v>DİYABAKIR</v>
          </cell>
          <cell r="G20">
            <v>359</v>
          </cell>
          <cell r="H20">
            <v>313</v>
          </cell>
          <cell r="I20">
            <v>425</v>
          </cell>
          <cell r="J20">
            <v>425</v>
          </cell>
          <cell r="K20">
            <v>35</v>
          </cell>
        </row>
        <row r="21">
          <cell r="E21" t="str">
            <v>DİCLE BABAT</v>
          </cell>
          <cell r="F21" t="str">
            <v>VAN</v>
          </cell>
          <cell r="G21">
            <v>247</v>
          </cell>
          <cell r="H21">
            <v>310</v>
          </cell>
          <cell r="I21">
            <v>308</v>
          </cell>
          <cell r="J21">
            <v>310</v>
          </cell>
          <cell r="K21">
            <v>27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PELDA DUMAN</v>
          </cell>
          <cell r="F8" t="str">
            <v>ŞIRNAK</v>
          </cell>
          <cell r="G8">
            <v>1350</v>
          </cell>
          <cell r="H8">
            <v>1707</v>
          </cell>
          <cell r="I8">
            <v>1824</v>
          </cell>
          <cell r="J8">
            <v>1824</v>
          </cell>
          <cell r="K8">
            <v>49</v>
          </cell>
        </row>
        <row r="9">
          <cell r="E9" t="str">
            <v>FATMA BERRA GÜNDOĞDU</v>
          </cell>
          <cell r="F9" t="str">
            <v>BİNGÖL</v>
          </cell>
          <cell r="G9">
            <v>1427</v>
          </cell>
          <cell r="H9">
            <v>1704</v>
          </cell>
          <cell r="I9">
            <v>1523</v>
          </cell>
          <cell r="J9">
            <v>1704</v>
          </cell>
          <cell r="K9">
            <v>46</v>
          </cell>
        </row>
        <row r="10">
          <cell r="E10" t="str">
            <v>ŞİLAN ÖGEL</v>
          </cell>
          <cell r="F10" t="str">
            <v>ŞIRNAK</v>
          </cell>
          <cell r="G10">
            <v>1500</v>
          </cell>
          <cell r="H10">
            <v>1155</v>
          </cell>
          <cell r="I10">
            <v>1624</v>
          </cell>
          <cell r="J10">
            <v>1624</v>
          </cell>
          <cell r="K10">
            <v>44</v>
          </cell>
        </row>
        <row r="11">
          <cell r="E11" t="str">
            <v>ASMİN BATARAY</v>
          </cell>
          <cell r="F11" t="str">
            <v>BİNGÖL</v>
          </cell>
          <cell r="G11">
            <v>823</v>
          </cell>
          <cell r="H11">
            <v>925</v>
          </cell>
          <cell r="I11">
            <v>1053</v>
          </cell>
          <cell r="J11">
            <v>1053</v>
          </cell>
          <cell r="K11">
            <v>21</v>
          </cell>
        </row>
        <row r="12">
          <cell r="E12" t="str">
            <v>YAĞMUR GÜDÜRÜ</v>
          </cell>
          <cell r="F12" t="str">
            <v>VAN</v>
          </cell>
          <cell r="G12" t="str">
            <v>X</v>
          </cell>
          <cell r="H12" t="str">
            <v>X</v>
          </cell>
          <cell r="I12">
            <v>987</v>
          </cell>
          <cell r="J12">
            <v>987</v>
          </cell>
          <cell r="K12">
            <v>18</v>
          </cell>
        </row>
        <row r="13">
          <cell r="E13" t="str">
            <v>HEVİDAR AKTI</v>
          </cell>
          <cell r="F13" t="str">
            <v>VAN</v>
          </cell>
          <cell r="G13" t="str">
            <v>X</v>
          </cell>
          <cell r="H13">
            <v>855</v>
          </cell>
          <cell r="I13">
            <v>890</v>
          </cell>
          <cell r="J13">
            <v>890</v>
          </cell>
          <cell r="K13">
            <v>13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HELİN TEKTAŞ</v>
          </cell>
          <cell r="F8" t="str">
            <v>DİYABAKIR</v>
          </cell>
          <cell r="G8">
            <v>1128</v>
          </cell>
          <cell r="H8">
            <v>1288</v>
          </cell>
          <cell r="I8">
            <v>1364</v>
          </cell>
          <cell r="J8">
            <v>1364</v>
          </cell>
          <cell r="K8">
            <v>39</v>
          </cell>
        </row>
        <row r="9">
          <cell r="E9" t="str">
            <v>EVİN ŞİMŞEK</v>
          </cell>
          <cell r="F9" t="str">
            <v>DİYABAKIR</v>
          </cell>
          <cell r="G9">
            <v>1352</v>
          </cell>
          <cell r="H9">
            <v>1289</v>
          </cell>
          <cell r="I9">
            <v>1243</v>
          </cell>
          <cell r="J9">
            <v>1352</v>
          </cell>
          <cell r="K9">
            <v>39</v>
          </cell>
        </row>
        <row r="10">
          <cell r="E10" t="str">
            <v>SÜMEYYA AY</v>
          </cell>
          <cell r="F10" t="str">
            <v>DİYABAKIR</v>
          </cell>
          <cell r="G10">
            <v>1297</v>
          </cell>
          <cell r="H10">
            <v>1329</v>
          </cell>
          <cell r="I10">
            <v>1280</v>
          </cell>
          <cell r="J10">
            <v>1329</v>
          </cell>
          <cell r="K10">
            <v>38</v>
          </cell>
        </row>
        <row r="11">
          <cell r="E11" t="str">
            <v>EMİNE GÖÇER</v>
          </cell>
          <cell r="F11" t="str">
            <v>DİYABAKIR</v>
          </cell>
          <cell r="G11">
            <v>1309</v>
          </cell>
          <cell r="H11">
            <v>1292</v>
          </cell>
          <cell r="I11">
            <v>1284</v>
          </cell>
          <cell r="J11">
            <v>1309</v>
          </cell>
          <cell r="K11">
            <v>37</v>
          </cell>
        </row>
        <row r="12">
          <cell r="E12" t="str">
            <v>RONA YAĞIZ</v>
          </cell>
          <cell r="F12" t="str">
            <v>DİYABAKIR</v>
          </cell>
          <cell r="G12" t="str">
            <v>X</v>
          </cell>
          <cell r="H12">
            <v>956</v>
          </cell>
          <cell r="I12">
            <v>1040</v>
          </cell>
          <cell r="J12">
            <v>1040</v>
          </cell>
          <cell r="K12">
            <v>26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2000m."/>
      <sheetName val="3000m."/>
      <sheetName val="100m.Eng"/>
      <sheetName val="Uzun-A"/>
      <sheetName val="Uzun-B"/>
      <sheetName val="Uzun Atlama Genel"/>
      <sheetName val="Üçadım"/>
      <sheetName val="Yüksek"/>
      <sheetName val="Sırık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BAVER ÇİFTÇİ</v>
          </cell>
          <cell r="E8" t="str">
            <v>DİYABAKIR</v>
          </cell>
          <cell r="F8">
            <v>769</v>
          </cell>
          <cell r="G8">
            <v>92</v>
          </cell>
        </row>
        <row r="9">
          <cell r="D9" t="str">
            <v>CAN İĞIN</v>
          </cell>
          <cell r="E9" t="str">
            <v>DİYABAKIR</v>
          </cell>
          <cell r="F9">
            <v>783</v>
          </cell>
          <cell r="G9">
            <v>89</v>
          </cell>
        </row>
        <row r="10">
          <cell r="D10" t="str">
            <v>MEHMET ALİ ERDİL</v>
          </cell>
          <cell r="E10" t="str">
            <v>DİYABAKIR</v>
          </cell>
          <cell r="F10">
            <v>793</v>
          </cell>
          <cell r="G10">
            <v>87</v>
          </cell>
        </row>
        <row r="11">
          <cell r="D11" t="str">
            <v>BARAN AKKAYA</v>
          </cell>
          <cell r="E11" t="str">
            <v>DİYABAKIR</v>
          </cell>
          <cell r="F11">
            <v>799</v>
          </cell>
          <cell r="G11">
            <v>86</v>
          </cell>
        </row>
        <row r="12">
          <cell r="D12" t="str">
            <v>MUHAMMED VELAT ARSLAN</v>
          </cell>
          <cell r="E12" t="str">
            <v>DİYABAKIR</v>
          </cell>
          <cell r="F12">
            <v>806</v>
          </cell>
          <cell r="G12">
            <v>84</v>
          </cell>
        </row>
        <row r="13">
          <cell r="D13" t="str">
            <v>MIRAZ ALİ KOÇ</v>
          </cell>
          <cell r="E13" t="str">
            <v>VAN</v>
          </cell>
          <cell r="F13">
            <v>834</v>
          </cell>
          <cell r="G13">
            <v>79</v>
          </cell>
        </row>
        <row r="14">
          <cell r="D14" t="str">
            <v>MUHAMMED DEMİR</v>
          </cell>
          <cell r="E14" t="str">
            <v>VAN</v>
          </cell>
          <cell r="F14">
            <v>842</v>
          </cell>
          <cell r="G14">
            <v>77</v>
          </cell>
        </row>
        <row r="15">
          <cell r="D15" t="str">
            <v>EFECAN ÖNER</v>
          </cell>
          <cell r="E15" t="str">
            <v>VAN</v>
          </cell>
          <cell r="F15">
            <v>856</v>
          </cell>
          <cell r="G15">
            <v>74</v>
          </cell>
        </row>
        <row r="16">
          <cell r="D16" t="str">
            <v>MAHMUT ENES DÜLGE</v>
          </cell>
          <cell r="E16" t="str">
            <v>DİYABAKIR</v>
          </cell>
          <cell r="F16">
            <v>859</v>
          </cell>
          <cell r="G16">
            <v>74</v>
          </cell>
        </row>
        <row r="17">
          <cell r="D17" t="str">
            <v>YUSUF ACET</v>
          </cell>
          <cell r="E17" t="str">
            <v>BİNGÖL</v>
          </cell>
          <cell r="F17">
            <v>864</v>
          </cell>
          <cell r="G17">
            <v>73</v>
          </cell>
        </row>
        <row r="18">
          <cell r="D18" t="str">
            <v>BAHTİYAR KARABALIK</v>
          </cell>
          <cell r="E18" t="str">
            <v>VAN</v>
          </cell>
          <cell r="F18">
            <v>871</v>
          </cell>
          <cell r="G18">
            <v>71</v>
          </cell>
        </row>
        <row r="19">
          <cell r="D19" t="str">
            <v>ÜNAL KUZAY</v>
          </cell>
          <cell r="E19" t="str">
            <v>VAN</v>
          </cell>
          <cell r="F19">
            <v>889</v>
          </cell>
          <cell r="G19">
            <v>68</v>
          </cell>
        </row>
        <row r="20">
          <cell r="D20" t="str">
            <v>HÜSEYİN MİRAÇ GÜREL</v>
          </cell>
          <cell r="E20" t="str">
            <v>VAN</v>
          </cell>
          <cell r="F20">
            <v>889</v>
          </cell>
          <cell r="G20">
            <v>68</v>
          </cell>
        </row>
        <row r="21">
          <cell r="D21" t="str">
            <v>ENES KESENLİ</v>
          </cell>
          <cell r="E21" t="str">
            <v>VAN</v>
          </cell>
          <cell r="F21">
            <v>890</v>
          </cell>
          <cell r="G21">
            <v>68</v>
          </cell>
        </row>
        <row r="22">
          <cell r="D22" t="str">
            <v>RAMAZAN GÜLLÜ</v>
          </cell>
          <cell r="E22" t="str">
            <v>BİNGÖL</v>
          </cell>
          <cell r="F22">
            <v>906</v>
          </cell>
          <cell r="G22">
            <v>64</v>
          </cell>
        </row>
        <row r="23">
          <cell r="D23" t="str">
            <v>MUAMMER ERDOĞAN</v>
          </cell>
          <cell r="E23" t="str">
            <v>DİYABAKIR</v>
          </cell>
          <cell r="F23">
            <v>914</v>
          </cell>
          <cell r="G23">
            <v>63</v>
          </cell>
        </row>
        <row r="24">
          <cell r="D24" t="str">
            <v>ATİLLA AVCU</v>
          </cell>
          <cell r="E24" t="str">
            <v>BİNGÖL</v>
          </cell>
          <cell r="F24">
            <v>916</v>
          </cell>
          <cell r="G24">
            <v>62</v>
          </cell>
        </row>
        <row r="25">
          <cell r="D25" t="str">
            <v>EYYÜP TUTAR</v>
          </cell>
          <cell r="E25" t="str">
            <v>DİYABAKIR</v>
          </cell>
          <cell r="F25">
            <v>927</v>
          </cell>
          <cell r="G25">
            <v>60</v>
          </cell>
        </row>
        <row r="26">
          <cell r="D26" t="str">
            <v>MUHAMMED TURĞUT</v>
          </cell>
          <cell r="E26" t="str">
            <v>BİNGÖL</v>
          </cell>
          <cell r="F26">
            <v>933</v>
          </cell>
          <cell r="G26">
            <v>59</v>
          </cell>
        </row>
        <row r="27">
          <cell r="D27" t="str">
            <v>MEHMET ALİ COSAN</v>
          </cell>
          <cell r="E27" t="str">
            <v>VAN</v>
          </cell>
          <cell r="F27">
            <v>934</v>
          </cell>
          <cell r="G27">
            <v>59</v>
          </cell>
        </row>
        <row r="28">
          <cell r="D28" t="str">
            <v>MİRZA ŞERİF BOĞA</v>
          </cell>
          <cell r="E28" t="str">
            <v>DİYABAKIR</v>
          </cell>
          <cell r="F28">
            <v>940</v>
          </cell>
          <cell r="G28">
            <v>58</v>
          </cell>
        </row>
        <row r="29">
          <cell r="D29" t="str">
            <v>EZGİN GĞNDÜZ</v>
          </cell>
          <cell r="E29" t="str">
            <v>BİNGÖL</v>
          </cell>
          <cell r="F29">
            <v>960</v>
          </cell>
          <cell r="G29">
            <v>54</v>
          </cell>
        </row>
        <row r="30">
          <cell r="D30" t="str">
            <v>AHMET KAYA</v>
          </cell>
          <cell r="E30" t="str">
            <v>VAN</v>
          </cell>
          <cell r="F30">
            <v>960</v>
          </cell>
          <cell r="G30">
            <v>54</v>
          </cell>
        </row>
        <row r="31">
          <cell r="D31" t="str">
            <v>ÜMİT TAYMAN</v>
          </cell>
          <cell r="E31" t="str">
            <v>BİNGÖL</v>
          </cell>
          <cell r="F31">
            <v>961</v>
          </cell>
          <cell r="G31">
            <v>53</v>
          </cell>
        </row>
        <row r="32">
          <cell r="D32" t="str">
            <v>MUHARREM ABER YILDIZ</v>
          </cell>
          <cell r="E32" t="str">
            <v>BİNGÖL</v>
          </cell>
          <cell r="F32">
            <v>974</v>
          </cell>
          <cell r="G32">
            <v>51</v>
          </cell>
        </row>
        <row r="33">
          <cell r="D33" t="str">
            <v>DARA PİRİNÇÇİOĞLU</v>
          </cell>
          <cell r="E33" t="str">
            <v>DİYABAKIR</v>
          </cell>
          <cell r="F33">
            <v>980</v>
          </cell>
          <cell r="G33">
            <v>50</v>
          </cell>
        </row>
        <row r="34">
          <cell r="D34" t="str">
            <v>ALİ YAĞIZ ŞENLİ</v>
          </cell>
          <cell r="E34" t="str">
            <v>VAN</v>
          </cell>
          <cell r="F34">
            <v>1034</v>
          </cell>
          <cell r="G34">
            <v>39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7">
          <cell r="E57" t="str">
            <v>Baş Hakem</v>
          </cell>
          <cell r="F57" t="str">
            <v>Lider</v>
          </cell>
        </row>
      </sheetData>
      <sheetData sheetId="6">
        <row r="8">
          <cell r="D8" t="str">
            <v>MEHMET ASLAN</v>
          </cell>
          <cell r="E8" t="str">
            <v>DİYABAKIR</v>
          </cell>
          <cell r="F8">
            <v>1031</v>
          </cell>
          <cell r="G8">
            <v>83</v>
          </cell>
        </row>
        <row r="9">
          <cell r="D9" t="str">
            <v>ALPER BAYIR</v>
          </cell>
          <cell r="E9" t="str">
            <v>DİYABAKIR</v>
          </cell>
          <cell r="F9">
            <v>1048</v>
          </cell>
          <cell r="G9">
            <v>80</v>
          </cell>
        </row>
        <row r="10">
          <cell r="D10" t="str">
            <v>AYETULLAH GÜNGÖR</v>
          </cell>
          <cell r="E10" t="str">
            <v>VAN</v>
          </cell>
          <cell r="F10">
            <v>1052</v>
          </cell>
          <cell r="G10">
            <v>79</v>
          </cell>
        </row>
        <row r="11">
          <cell r="D11" t="str">
            <v>ABDULSAMET DUMAN</v>
          </cell>
          <cell r="E11" t="str">
            <v>VAN</v>
          </cell>
          <cell r="F11">
            <v>1073</v>
          </cell>
          <cell r="G11">
            <v>75</v>
          </cell>
        </row>
        <row r="12">
          <cell r="D12" t="str">
            <v>HAVZA YABALAK</v>
          </cell>
          <cell r="E12" t="str">
            <v>VAN</v>
          </cell>
          <cell r="F12">
            <v>1121</v>
          </cell>
          <cell r="G12">
            <v>65</v>
          </cell>
        </row>
        <row r="13">
          <cell r="D13" t="str">
            <v>ALİ EMRE KOL</v>
          </cell>
          <cell r="E13" t="str">
            <v>VAN</v>
          </cell>
          <cell r="F13">
            <v>1146</v>
          </cell>
          <cell r="G13">
            <v>60</v>
          </cell>
        </row>
        <row r="14">
          <cell r="D14" t="str">
            <v>DEVRİM ASLAN BİNGÖL</v>
          </cell>
          <cell r="E14" t="str">
            <v>VAN</v>
          </cell>
          <cell r="F14">
            <v>1161</v>
          </cell>
          <cell r="G14">
            <v>57</v>
          </cell>
        </row>
        <row r="15">
          <cell r="D15" t="str">
            <v>KADRİ BEYAZ</v>
          </cell>
          <cell r="E15" t="str">
            <v>VAN</v>
          </cell>
          <cell r="F15">
            <v>1205</v>
          </cell>
          <cell r="G15">
            <v>49</v>
          </cell>
        </row>
        <row r="16">
          <cell r="D16" t="str">
            <v>MUHAMMED TAHA TONUC</v>
          </cell>
          <cell r="E16" t="str">
            <v>VAN</v>
          </cell>
          <cell r="F16">
            <v>1227</v>
          </cell>
          <cell r="G16">
            <v>44</v>
          </cell>
        </row>
        <row r="17">
          <cell r="D17" t="str">
            <v>ADEM ŞEYLAN</v>
          </cell>
          <cell r="E17" t="str">
            <v>VAN</v>
          </cell>
          <cell r="F17">
            <v>1234</v>
          </cell>
          <cell r="G17">
            <v>43</v>
          </cell>
        </row>
        <row r="18">
          <cell r="F18" t="str">
            <v xml:space="preserve"> </v>
          </cell>
          <cell r="G18" t="str">
            <v xml:space="preserve"> </v>
          </cell>
        </row>
        <row r="19">
          <cell r="F19" t="str">
            <v xml:space="preserve"> </v>
          </cell>
          <cell r="G19" t="str">
            <v xml:space="preserve">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ADEM SAYIR</v>
          </cell>
          <cell r="E8" t="str">
            <v>VAN</v>
          </cell>
          <cell r="F8">
            <v>21087</v>
          </cell>
          <cell r="G8">
            <v>56</v>
          </cell>
        </row>
        <row r="9">
          <cell r="D9" t="str">
            <v>BARAN CAN DEMEZ</v>
          </cell>
          <cell r="E9" t="str">
            <v>VAN</v>
          </cell>
          <cell r="F9">
            <v>21267</v>
          </cell>
          <cell r="G9">
            <v>53</v>
          </cell>
        </row>
        <row r="10">
          <cell r="D10" t="str">
            <v>YUSUF KARAL</v>
          </cell>
          <cell r="E10" t="str">
            <v>ŞIRNAK</v>
          </cell>
          <cell r="F10">
            <v>22924</v>
          </cell>
          <cell r="G10">
            <v>24</v>
          </cell>
        </row>
        <row r="11">
          <cell r="D11" t="str">
            <v>ABDULLAH AYDEMİR</v>
          </cell>
          <cell r="E11" t="str">
            <v>ŞIRNAK</v>
          </cell>
          <cell r="F11">
            <v>24674</v>
          </cell>
          <cell r="G11">
            <v>10</v>
          </cell>
        </row>
        <row r="12">
          <cell r="D12" t="str">
            <v>ENES KESENLİ</v>
          </cell>
          <cell r="E12" t="str">
            <v>VAN</v>
          </cell>
          <cell r="F12" t="str">
            <v>DNF</v>
          </cell>
          <cell r="G12" t="str">
            <v>-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>MIRAZ ALİ KOÇ</v>
          </cell>
          <cell r="F8" t="str">
            <v>VAN</v>
          </cell>
          <cell r="G8">
            <v>481</v>
          </cell>
          <cell r="H8">
            <v>493</v>
          </cell>
          <cell r="I8" t="str">
            <v>X</v>
          </cell>
          <cell r="J8">
            <v>493</v>
          </cell>
          <cell r="K8">
            <v>63</v>
          </cell>
        </row>
        <row r="9">
          <cell r="E9" t="str">
            <v>CAN İĞIN</v>
          </cell>
          <cell r="F9" t="str">
            <v>DİYABAKIR</v>
          </cell>
          <cell r="G9">
            <v>461</v>
          </cell>
          <cell r="H9">
            <v>488</v>
          </cell>
          <cell r="I9">
            <v>492</v>
          </cell>
          <cell r="J9">
            <v>492</v>
          </cell>
          <cell r="K9">
            <v>63</v>
          </cell>
        </row>
        <row r="10">
          <cell r="E10" t="str">
            <v>AYETULLAH GÜNGÖR</v>
          </cell>
          <cell r="F10" t="str">
            <v>VAN</v>
          </cell>
          <cell r="G10">
            <v>478</v>
          </cell>
          <cell r="H10" t="str">
            <v>X</v>
          </cell>
          <cell r="I10">
            <v>479</v>
          </cell>
          <cell r="J10">
            <v>479</v>
          </cell>
          <cell r="K10">
            <v>59</v>
          </cell>
        </row>
        <row r="11">
          <cell r="E11" t="str">
            <v>ABDULSAMET DUMAN</v>
          </cell>
          <cell r="F11" t="str">
            <v>VAN</v>
          </cell>
          <cell r="G11">
            <v>477</v>
          </cell>
          <cell r="H11">
            <v>453</v>
          </cell>
          <cell r="I11">
            <v>464</v>
          </cell>
          <cell r="J11">
            <v>477</v>
          </cell>
          <cell r="K11">
            <v>59</v>
          </cell>
        </row>
        <row r="12">
          <cell r="E12" t="str">
            <v>ALPER BAYIR</v>
          </cell>
          <cell r="F12" t="str">
            <v>DİYABAKIR</v>
          </cell>
          <cell r="G12">
            <v>458</v>
          </cell>
          <cell r="H12">
            <v>463</v>
          </cell>
          <cell r="I12">
            <v>456</v>
          </cell>
          <cell r="J12">
            <v>463</v>
          </cell>
          <cell r="K12">
            <v>55</v>
          </cell>
        </row>
        <row r="13">
          <cell r="E13" t="str">
            <v>MEHMET ALİ ERDİL</v>
          </cell>
          <cell r="F13" t="str">
            <v>DİYABAKIR</v>
          </cell>
          <cell r="G13">
            <v>462</v>
          </cell>
          <cell r="H13" t="str">
            <v>X</v>
          </cell>
          <cell r="I13">
            <v>435</v>
          </cell>
          <cell r="J13">
            <v>462</v>
          </cell>
          <cell r="K13">
            <v>55</v>
          </cell>
        </row>
        <row r="14">
          <cell r="E14" t="str">
            <v>MEHMET ASLAN</v>
          </cell>
          <cell r="F14" t="str">
            <v>DİYABAKIR</v>
          </cell>
          <cell r="G14" t="str">
            <v>X</v>
          </cell>
          <cell r="H14" t="str">
            <v>X</v>
          </cell>
          <cell r="I14">
            <v>459</v>
          </cell>
          <cell r="J14">
            <v>459</v>
          </cell>
          <cell r="K14">
            <v>54</v>
          </cell>
        </row>
        <row r="15">
          <cell r="E15" t="str">
            <v>ADEM SAYIR</v>
          </cell>
          <cell r="F15" t="str">
            <v>VAN</v>
          </cell>
          <cell r="G15">
            <v>447</v>
          </cell>
          <cell r="H15" t="str">
            <v>X</v>
          </cell>
          <cell r="I15">
            <v>440</v>
          </cell>
          <cell r="J15">
            <v>447</v>
          </cell>
          <cell r="K15">
            <v>51</v>
          </cell>
        </row>
        <row r="16">
          <cell r="E16" t="str">
            <v>BARAN AKKAYA</v>
          </cell>
          <cell r="F16" t="str">
            <v>DİYABAKIR</v>
          </cell>
          <cell r="G16">
            <v>399</v>
          </cell>
          <cell r="H16">
            <v>429</v>
          </cell>
          <cell r="I16">
            <v>442</v>
          </cell>
          <cell r="J16">
            <v>442</v>
          </cell>
          <cell r="K16">
            <v>50</v>
          </cell>
        </row>
        <row r="17">
          <cell r="E17" t="str">
            <v>HAVZA YABALAK</v>
          </cell>
          <cell r="F17" t="str">
            <v>VAN</v>
          </cell>
          <cell r="G17" t="str">
            <v>X</v>
          </cell>
          <cell r="H17">
            <v>421</v>
          </cell>
          <cell r="I17" t="str">
            <v>X</v>
          </cell>
          <cell r="J17">
            <v>421</v>
          </cell>
          <cell r="K17">
            <v>45</v>
          </cell>
        </row>
        <row r="18">
          <cell r="E18" t="str">
            <v>BARAN CAN DEMEZ</v>
          </cell>
          <cell r="F18" t="str">
            <v>VAN</v>
          </cell>
          <cell r="G18">
            <v>346</v>
          </cell>
          <cell r="H18">
            <v>413</v>
          </cell>
          <cell r="I18">
            <v>402</v>
          </cell>
          <cell r="J18">
            <v>413</v>
          </cell>
          <cell r="K18">
            <v>43</v>
          </cell>
        </row>
        <row r="19">
          <cell r="E19" t="str">
            <v>EFECAN ÖNER</v>
          </cell>
          <cell r="F19" t="str">
            <v>VAN</v>
          </cell>
          <cell r="G19">
            <v>382</v>
          </cell>
          <cell r="H19">
            <v>382</v>
          </cell>
          <cell r="I19">
            <v>412</v>
          </cell>
          <cell r="J19">
            <v>412</v>
          </cell>
          <cell r="K19">
            <v>43</v>
          </cell>
        </row>
        <row r="20">
          <cell r="E20" t="str">
            <v>RAMAZAN GÜLLÜ</v>
          </cell>
          <cell r="F20" t="str">
            <v>BİNGÖL</v>
          </cell>
          <cell r="G20">
            <v>377</v>
          </cell>
          <cell r="H20">
            <v>410</v>
          </cell>
          <cell r="I20">
            <v>396</v>
          </cell>
          <cell r="J20">
            <v>410</v>
          </cell>
          <cell r="K20">
            <v>42</v>
          </cell>
        </row>
        <row r="21">
          <cell r="E21" t="str">
            <v>YUSUF KARAL</v>
          </cell>
          <cell r="F21" t="str">
            <v>ŞIRNAK</v>
          </cell>
          <cell r="G21">
            <v>381</v>
          </cell>
          <cell r="H21">
            <v>406</v>
          </cell>
          <cell r="I21">
            <v>400</v>
          </cell>
          <cell r="J21">
            <v>406</v>
          </cell>
          <cell r="K21">
            <v>41</v>
          </cell>
        </row>
        <row r="22">
          <cell r="E22" t="str">
            <v>ABDULLAH AYDEMİR</v>
          </cell>
          <cell r="F22" t="str">
            <v>ŞIRNAK</v>
          </cell>
          <cell r="G22" t="str">
            <v>X</v>
          </cell>
          <cell r="H22">
            <v>388</v>
          </cell>
          <cell r="I22">
            <v>405</v>
          </cell>
          <cell r="J22">
            <v>405</v>
          </cell>
          <cell r="K22">
            <v>41</v>
          </cell>
        </row>
        <row r="23">
          <cell r="E23" t="str">
            <v>DARA PİRİNÇÇİOĞLU</v>
          </cell>
          <cell r="F23" t="str">
            <v>DİYABAKIR</v>
          </cell>
          <cell r="G23">
            <v>399</v>
          </cell>
          <cell r="H23" t="str">
            <v>X</v>
          </cell>
          <cell r="I23">
            <v>333</v>
          </cell>
          <cell r="J23">
            <v>399</v>
          </cell>
          <cell r="K23">
            <v>39</v>
          </cell>
        </row>
        <row r="24">
          <cell r="E24" t="str">
            <v>EYYÜP TUTAR</v>
          </cell>
          <cell r="F24" t="str">
            <v>DİYABAKIR</v>
          </cell>
          <cell r="G24">
            <v>364</v>
          </cell>
          <cell r="H24" t="str">
            <v>X</v>
          </cell>
          <cell r="I24">
            <v>393</v>
          </cell>
          <cell r="J24">
            <v>393</v>
          </cell>
          <cell r="K24">
            <v>38</v>
          </cell>
        </row>
        <row r="25">
          <cell r="E25" t="str">
            <v>ALİ EMRE KOL</v>
          </cell>
          <cell r="F25" t="str">
            <v>VAN</v>
          </cell>
          <cell r="G25">
            <v>392</v>
          </cell>
          <cell r="H25" t="str">
            <v>X</v>
          </cell>
          <cell r="I25">
            <v>392</v>
          </cell>
          <cell r="J25">
            <v>392</v>
          </cell>
          <cell r="K25">
            <v>38</v>
          </cell>
        </row>
        <row r="26">
          <cell r="E26" t="str">
            <v>BAVER ÇİFTÇİ</v>
          </cell>
          <cell r="F26" t="str">
            <v>DİYABAKIR</v>
          </cell>
          <cell r="G26">
            <v>375</v>
          </cell>
          <cell r="H26">
            <v>386</v>
          </cell>
          <cell r="I26">
            <v>386</v>
          </cell>
          <cell r="J26">
            <v>386</v>
          </cell>
          <cell r="K26">
            <v>37</v>
          </cell>
        </row>
        <row r="27">
          <cell r="E27" t="str">
            <v>KADRİ BEYAZ</v>
          </cell>
          <cell r="F27" t="str">
            <v>VAN</v>
          </cell>
          <cell r="G27">
            <v>386</v>
          </cell>
          <cell r="H27" t="str">
            <v>X</v>
          </cell>
          <cell r="I27">
            <v>340</v>
          </cell>
          <cell r="J27">
            <v>386</v>
          </cell>
          <cell r="K27">
            <v>37</v>
          </cell>
        </row>
        <row r="28">
          <cell r="E28" t="str">
            <v>BAHTİYAR KARABALIK</v>
          </cell>
          <cell r="F28" t="str">
            <v>VAN</v>
          </cell>
          <cell r="G28">
            <v>383</v>
          </cell>
          <cell r="H28" t="str">
            <v>X</v>
          </cell>
          <cell r="I28" t="str">
            <v>X</v>
          </cell>
          <cell r="J28">
            <v>383</v>
          </cell>
          <cell r="K28">
            <v>36</v>
          </cell>
        </row>
        <row r="29">
          <cell r="E29" t="str">
            <v>DEVRİM ASLAN BİNGÖL</v>
          </cell>
          <cell r="F29" t="str">
            <v>VAN</v>
          </cell>
          <cell r="G29" t="str">
            <v>X</v>
          </cell>
          <cell r="H29">
            <v>381</v>
          </cell>
          <cell r="I29">
            <v>371</v>
          </cell>
          <cell r="J29">
            <v>381</v>
          </cell>
          <cell r="K29">
            <v>36</v>
          </cell>
        </row>
        <row r="30">
          <cell r="E30" t="str">
            <v>YUSUF ACET</v>
          </cell>
          <cell r="F30" t="str">
            <v>BİNGÖL</v>
          </cell>
          <cell r="G30">
            <v>379</v>
          </cell>
          <cell r="H30" t="str">
            <v>X</v>
          </cell>
          <cell r="I30">
            <v>371</v>
          </cell>
          <cell r="J30">
            <v>379</v>
          </cell>
          <cell r="K30">
            <v>35</v>
          </cell>
        </row>
        <row r="31">
          <cell r="E31" t="str">
            <v>MUHAMMED TAHA TONUC</v>
          </cell>
          <cell r="F31" t="str">
            <v>VAN</v>
          </cell>
          <cell r="G31" t="str">
            <v>X</v>
          </cell>
          <cell r="H31" t="str">
            <v>X</v>
          </cell>
          <cell r="I31">
            <v>378</v>
          </cell>
          <cell r="J31">
            <v>378</v>
          </cell>
          <cell r="K31">
            <v>35</v>
          </cell>
        </row>
        <row r="32">
          <cell r="E32" t="str">
            <v>EZGİN GĞNDÜZ</v>
          </cell>
          <cell r="F32" t="str">
            <v>BİNGÖL</v>
          </cell>
          <cell r="G32">
            <v>328</v>
          </cell>
          <cell r="H32">
            <v>361</v>
          </cell>
          <cell r="I32">
            <v>375</v>
          </cell>
          <cell r="J32">
            <v>375</v>
          </cell>
          <cell r="K32">
            <v>35</v>
          </cell>
        </row>
        <row r="33">
          <cell r="E33" t="str">
            <v>MUHAMMED VELAT ARSLAN</v>
          </cell>
          <cell r="F33" t="str">
            <v>DİYABAKIR</v>
          </cell>
          <cell r="G33">
            <v>372</v>
          </cell>
          <cell r="H33" t="str">
            <v>X</v>
          </cell>
          <cell r="I33">
            <v>375</v>
          </cell>
          <cell r="J33">
            <v>375</v>
          </cell>
          <cell r="K33">
            <v>35</v>
          </cell>
        </row>
        <row r="34">
          <cell r="E34" t="str">
            <v>MUHAMMED TURĞUT</v>
          </cell>
          <cell r="F34" t="str">
            <v>BİNGÖL</v>
          </cell>
          <cell r="G34">
            <v>337</v>
          </cell>
          <cell r="H34">
            <v>323</v>
          </cell>
          <cell r="I34">
            <v>362</v>
          </cell>
          <cell r="J34">
            <v>362</v>
          </cell>
          <cell r="K34">
            <v>32</v>
          </cell>
        </row>
        <row r="35">
          <cell r="E35" t="str">
            <v>HÜSEYİN MİRAÇ GÜREL</v>
          </cell>
          <cell r="F35" t="str">
            <v>VAN</v>
          </cell>
          <cell r="G35">
            <v>361</v>
          </cell>
          <cell r="H35" t="str">
            <v>X</v>
          </cell>
          <cell r="I35">
            <v>353</v>
          </cell>
          <cell r="J35">
            <v>361</v>
          </cell>
          <cell r="K35">
            <v>32</v>
          </cell>
        </row>
        <row r="36">
          <cell r="E36" t="str">
            <v>MİRZA ŞERİF BOĞA</v>
          </cell>
          <cell r="F36" t="str">
            <v>DİYABAKIR</v>
          </cell>
          <cell r="G36" t="str">
            <v>X</v>
          </cell>
          <cell r="H36">
            <v>356</v>
          </cell>
          <cell r="I36">
            <v>360</v>
          </cell>
          <cell r="J36">
            <v>360</v>
          </cell>
          <cell r="K36">
            <v>32</v>
          </cell>
        </row>
        <row r="37">
          <cell r="E37" t="str">
            <v>MUHAMMED DEMİR</v>
          </cell>
          <cell r="F37" t="str">
            <v>VAN</v>
          </cell>
          <cell r="G37" t="str">
            <v>X</v>
          </cell>
          <cell r="H37" t="str">
            <v>X</v>
          </cell>
          <cell r="I37">
            <v>360</v>
          </cell>
          <cell r="J37">
            <v>360</v>
          </cell>
          <cell r="K37">
            <v>32</v>
          </cell>
        </row>
        <row r="38">
          <cell r="E38" t="str">
            <v>ÜNAL KUZAY</v>
          </cell>
          <cell r="F38" t="str">
            <v>VAN</v>
          </cell>
          <cell r="G38">
            <v>354</v>
          </cell>
          <cell r="H38">
            <v>359</v>
          </cell>
          <cell r="I38" t="str">
            <v>X</v>
          </cell>
          <cell r="J38">
            <v>359</v>
          </cell>
          <cell r="K38">
            <v>31</v>
          </cell>
        </row>
        <row r="39">
          <cell r="E39" t="str">
            <v>MAHMUT ENES DÜLGE</v>
          </cell>
          <cell r="F39" t="str">
            <v>DİYABAKIR</v>
          </cell>
          <cell r="G39">
            <v>347</v>
          </cell>
          <cell r="H39">
            <v>357</v>
          </cell>
          <cell r="I39">
            <v>322</v>
          </cell>
          <cell r="J39">
            <v>357</v>
          </cell>
          <cell r="K39">
            <v>31</v>
          </cell>
        </row>
        <row r="40">
          <cell r="E40" t="str">
            <v>ÜMİT TAYMAN</v>
          </cell>
          <cell r="F40" t="str">
            <v>BİNGÖL</v>
          </cell>
          <cell r="G40">
            <v>347</v>
          </cell>
          <cell r="H40" t="str">
            <v>X</v>
          </cell>
          <cell r="I40">
            <v>281</v>
          </cell>
          <cell r="J40">
            <v>347</v>
          </cell>
          <cell r="K40">
            <v>29</v>
          </cell>
        </row>
        <row r="41">
          <cell r="E41" t="str">
            <v>ENES KESENLİ</v>
          </cell>
          <cell r="F41" t="str">
            <v>VAN</v>
          </cell>
          <cell r="G41" t="str">
            <v>X</v>
          </cell>
          <cell r="H41">
            <v>342</v>
          </cell>
          <cell r="I41">
            <v>313</v>
          </cell>
          <cell r="J41">
            <v>342</v>
          </cell>
          <cell r="K41">
            <v>28</v>
          </cell>
        </row>
        <row r="42">
          <cell r="E42" t="str">
            <v>ATİLLA AVCU</v>
          </cell>
          <cell r="F42" t="str">
            <v>BİNGÖL</v>
          </cell>
          <cell r="G42">
            <v>315</v>
          </cell>
          <cell r="H42">
            <v>331</v>
          </cell>
          <cell r="I42" t="str">
            <v>X</v>
          </cell>
          <cell r="J42">
            <v>331</v>
          </cell>
          <cell r="K42">
            <v>26</v>
          </cell>
        </row>
        <row r="43">
          <cell r="E43" t="str">
            <v>AHMET KAYA</v>
          </cell>
          <cell r="F43" t="str">
            <v>VAN</v>
          </cell>
          <cell r="G43">
            <v>311</v>
          </cell>
          <cell r="H43">
            <v>327</v>
          </cell>
          <cell r="I43">
            <v>300</v>
          </cell>
          <cell r="J43">
            <v>327</v>
          </cell>
          <cell r="K43">
            <v>26</v>
          </cell>
        </row>
        <row r="44">
          <cell r="E44" t="str">
            <v>MEHMET ALİ COSAN</v>
          </cell>
          <cell r="F44" t="str">
            <v>VAN</v>
          </cell>
          <cell r="G44" t="str">
            <v>X</v>
          </cell>
          <cell r="H44" t="str">
            <v>X</v>
          </cell>
          <cell r="I44">
            <v>312</v>
          </cell>
          <cell r="J44">
            <v>312</v>
          </cell>
          <cell r="K44">
            <v>23</v>
          </cell>
        </row>
        <row r="45">
          <cell r="E45" t="str">
            <v>ADEM ŞEYLAN</v>
          </cell>
          <cell r="F45" t="str">
            <v>VAN</v>
          </cell>
          <cell r="G45">
            <v>275</v>
          </cell>
          <cell r="H45">
            <v>304</v>
          </cell>
          <cell r="I45">
            <v>293</v>
          </cell>
          <cell r="J45">
            <v>304</v>
          </cell>
          <cell r="K45">
            <v>22</v>
          </cell>
        </row>
        <row r="46">
          <cell r="E46" t="str">
            <v>ALİ YAĞIZ ŞENLİ</v>
          </cell>
          <cell r="F46" t="str">
            <v>VAN</v>
          </cell>
          <cell r="G46">
            <v>278</v>
          </cell>
          <cell r="H46">
            <v>268</v>
          </cell>
          <cell r="I46">
            <v>295</v>
          </cell>
          <cell r="J46">
            <v>295</v>
          </cell>
          <cell r="K46">
            <v>21</v>
          </cell>
        </row>
        <row r="47">
          <cell r="E47" t="str">
            <v>MUHARREM ABER YILDIZ</v>
          </cell>
          <cell r="F47" t="str">
            <v>BİNGÖL</v>
          </cell>
          <cell r="G47">
            <v>270</v>
          </cell>
          <cell r="H47">
            <v>258</v>
          </cell>
          <cell r="I47" t="str">
            <v>X</v>
          </cell>
          <cell r="J47">
            <v>270</v>
          </cell>
          <cell r="K47">
            <v>17</v>
          </cell>
        </row>
        <row r="48">
          <cell r="E48" t="str">
            <v>MUAMMER ERDOĞAN</v>
          </cell>
          <cell r="F48" t="str">
            <v>DİYABAKIR</v>
          </cell>
          <cell r="G48" t="str">
            <v>X</v>
          </cell>
          <cell r="H48" t="str">
            <v>X</v>
          </cell>
          <cell r="I48" t="str">
            <v>X</v>
          </cell>
          <cell r="J48" t="str">
            <v>NM</v>
          </cell>
          <cell r="K48">
            <v>0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6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7">
        <row r="8">
          <cell r="E8" t="str">
            <v>MUHAMMED VELAT ARSLAN</v>
          </cell>
          <cell r="F8" t="str">
            <v>DİYABAKIR</v>
          </cell>
          <cell r="G8">
            <v>735</v>
          </cell>
          <cell r="H8">
            <v>662</v>
          </cell>
          <cell r="I8">
            <v>719</v>
          </cell>
          <cell r="J8">
            <v>735</v>
          </cell>
          <cell r="K8">
            <v>42</v>
          </cell>
        </row>
        <row r="9">
          <cell r="E9" t="str">
            <v>ADEM SAYIR</v>
          </cell>
          <cell r="F9" t="str">
            <v>VAN</v>
          </cell>
          <cell r="G9">
            <v>606</v>
          </cell>
          <cell r="H9">
            <v>581</v>
          </cell>
          <cell r="I9">
            <v>722</v>
          </cell>
          <cell r="J9">
            <v>722</v>
          </cell>
          <cell r="K9">
            <v>41</v>
          </cell>
        </row>
        <row r="10">
          <cell r="E10" t="str">
            <v>MIRAZ ALİ KOÇ</v>
          </cell>
          <cell r="F10" t="str">
            <v>VAN</v>
          </cell>
          <cell r="G10">
            <v>694</v>
          </cell>
          <cell r="H10">
            <v>700</v>
          </cell>
          <cell r="I10">
            <v>714</v>
          </cell>
          <cell r="J10">
            <v>714</v>
          </cell>
          <cell r="K10">
            <v>41</v>
          </cell>
        </row>
        <row r="11">
          <cell r="E11" t="str">
            <v>ABDULLAH AYDEMİR</v>
          </cell>
          <cell r="F11" t="str">
            <v>ŞIRNAK</v>
          </cell>
          <cell r="G11">
            <v>610</v>
          </cell>
          <cell r="H11">
            <v>670</v>
          </cell>
          <cell r="I11">
            <v>655</v>
          </cell>
          <cell r="J11">
            <v>670</v>
          </cell>
          <cell r="K11">
            <v>38</v>
          </cell>
        </row>
        <row r="12">
          <cell r="E12" t="str">
            <v>BAVER ÇİFTÇİ</v>
          </cell>
          <cell r="F12" t="str">
            <v>DİYABAKIR</v>
          </cell>
          <cell r="G12" t="str">
            <v>X</v>
          </cell>
          <cell r="H12">
            <v>530</v>
          </cell>
          <cell r="I12">
            <v>645</v>
          </cell>
          <cell r="J12">
            <v>645</v>
          </cell>
          <cell r="K12">
            <v>36</v>
          </cell>
        </row>
        <row r="13">
          <cell r="E13" t="str">
            <v>BAHTİYAR KARABALIK</v>
          </cell>
          <cell r="F13" t="str">
            <v>VAN</v>
          </cell>
          <cell r="G13">
            <v>498</v>
          </cell>
          <cell r="H13">
            <v>632</v>
          </cell>
          <cell r="I13">
            <v>630</v>
          </cell>
          <cell r="J13">
            <v>632</v>
          </cell>
          <cell r="K13">
            <v>35</v>
          </cell>
        </row>
        <row r="14">
          <cell r="E14" t="str">
            <v>AYETULLAH GÜNGÖR</v>
          </cell>
          <cell r="F14" t="str">
            <v>VAN</v>
          </cell>
          <cell r="G14" t="str">
            <v>X</v>
          </cell>
          <cell r="H14">
            <v>617</v>
          </cell>
          <cell r="I14">
            <v>576</v>
          </cell>
          <cell r="J14">
            <v>617</v>
          </cell>
          <cell r="K14">
            <v>34</v>
          </cell>
        </row>
        <row r="15">
          <cell r="E15" t="str">
            <v>ALİ EMRE KOL</v>
          </cell>
          <cell r="F15" t="str">
            <v>VAN</v>
          </cell>
          <cell r="G15" t="str">
            <v>X</v>
          </cell>
          <cell r="H15">
            <v>594</v>
          </cell>
          <cell r="I15" t="str">
            <v>X</v>
          </cell>
          <cell r="J15">
            <v>594</v>
          </cell>
          <cell r="K15">
            <v>33</v>
          </cell>
        </row>
        <row r="16">
          <cell r="E16" t="str">
            <v>EFECAN ÖNER</v>
          </cell>
          <cell r="F16" t="str">
            <v>VAN</v>
          </cell>
          <cell r="G16">
            <v>567</v>
          </cell>
          <cell r="H16" t="str">
            <v>X</v>
          </cell>
          <cell r="I16">
            <v>575</v>
          </cell>
          <cell r="J16">
            <v>575</v>
          </cell>
          <cell r="K16">
            <v>32</v>
          </cell>
        </row>
        <row r="17">
          <cell r="E17" t="str">
            <v>ENES KESENLİ</v>
          </cell>
          <cell r="F17" t="str">
            <v>VAN</v>
          </cell>
          <cell r="G17">
            <v>481</v>
          </cell>
          <cell r="H17">
            <v>580</v>
          </cell>
          <cell r="I17">
            <v>587</v>
          </cell>
          <cell r="J17">
            <v>587</v>
          </cell>
          <cell r="K17">
            <v>32</v>
          </cell>
        </row>
        <row r="18">
          <cell r="E18" t="str">
            <v>MEHMET ALİ COSAN</v>
          </cell>
          <cell r="F18" t="str">
            <v>VAN</v>
          </cell>
          <cell r="G18">
            <v>450</v>
          </cell>
          <cell r="H18">
            <v>584</v>
          </cell>
          <cell r="I18" t="str">
            <v>X</v>
          </cell>
          <cell r="J18">
            <v>584</v>
          </cell>
          <cell r="K18">
            <v>32</v>
          </cell>
        </row>
        <row r="19">
          <cell r="E19" t="str">
            <v>MUHAMMED DEMİR</v>
          </cell>
          <cell r="F19" t="str">
            <v>VAN</v>
          </cell>
          <cell r="G19">
            <v>470</v>
          </cell>
          <cell r="H19">
            <v>515</v>
          </cell>
          <cell r="I19">
            <v>543</v>
          </cell>
          <cell r="J19">
            <v>543</v>
          </cell>
          <cell r="K19">
            <v>29</v>
          </cell>
        </row>
        <row r="20">
          <cell r="E20" t="str">
            <v>BARAN CAN DEMEZ</v>
          </cell>
          <cell r="F20" t="str">
            <v>VAN</v>
          </cell>
          <cell r="G20" t="str">
            <v>X</v>
          </cell>
          <cell r="H20">
            <v>444</v>
          </cell>
          <cell r="I20">
            <v>528</v>
          </cell>
          <cell r="J20">
            <v>528</v>
          </cell>
          <cell r="K20">
            <v>28</v>
          </cell>
        </row>
        <row r="21">
          <cell r="E21" t="str">
            <v>ÜNAL KUZAY</v>
          </cell>
          <cell r="F21" t="str">
            <v>VAN</v>
          </cell>
          <cell r="G21">
            <v>520</v>
          </cell>
          <cell r="H21">
            <v>474</v>
          </cell>
          <cell r="I21">
            <v>498</v>
          </cell>
          <cell r="J21">
            <v>520</v>
          </cell>
          <cell r="K21">
            <v>28</v>
          </cell>
        </row>
        <row r="22">
          <cell r="E22" t="str">
            <v>ADEM ŞEYLAN</v>
          </cell>
          <cell r="F22" t="str">
            <v>VAN</v>
          </cell>
          <cell r="G22">
            <v>507</v>
          </cell>
          <cell r="H22">
            <v>459</v>
          </cell>
          <cell r="I22">
            <v>490</v>
          </cell>
          <cell r="J22">
            <v>507</v>
          </cell>
          <cell r="K22">
            <v>27</v>
          </cell>
        </row>
        <row r="23">
          <cell r="E23" t="str">
            <v>KADRİ BEYAZ</v>
          </cell>
          <cell r="F23" t="str">
            <v>VAN</v>
          </cell>
          <cell r="G23" t="str">
            <v>X</v>
          </cell>
          <cell r="H23">
            <v>500</v>
          </cell>
          <cell r="I23">
            <v>479</v>
          </cell>
          <cell r="J23">
            <v>500</v>
          </cell>
          <cell r="K23">
            <v>27</v>
          </cell>
        </row>
        <row r="24">
          <cell r="E24" t="str">
            <v>MAHMUT ENES DÜLGE</v>
          </cell>
          <cell r="F24" t="str">
            <v>DİYABAKIR</v>
          </cell>
          <cell r="G24">
            <v>434</v>
          </cell>
          <cell r="H24">
            <v>486</v>
          </cell>
          <cell r="I24" t="str">
            <v>X</v>
          </cell>
          <cell r="J24">
            <v>486</v>
          </cell>
          <cell r="K24">
            <v>26</v>
          </cell>
        </row>
        <row r="25">
          <cell r="E25" t="str">
            <v>AHMET KAYA</v>
          </cell>
          <cell r="F25" t="str">
            <v>VAN</v>
          </cell>
          <cell r="G25">
            <v>494</v>
          </cell>
          <cell r="H25" t="str">
            <v>X</v>
          </cell>
          <cell r="I25">
            <v>460</v>
          </cell>
          <cell r="J25">
            <v>494</v>
          </cell>
          <cell r="K25">
            <v>26</v>
          </cell>
        </row>
        <row r="26">
          <cell r="E26" t="str">
            <v>ABDULSAMET DUMAN</v>
          </cell>
          <cell r="F26" t="str">
            <v>VAN</v>
          </cell>
          <cell r="G26" t="str">
            <v>X</v>
          </cell>
          <cell r="H26">
            <v>321</v>
          </cell>
          <cell r="I26">
            <v>462</v>
          </cell>
          <cell r="J26">
            <v>462</v>
          </cell>
          <cell r="K26">
            <v>24</v>
          </cell>
        </row>
        <row r="27">
          <cell r="E27" t="str">
            <v>MUHAMMED TAHA TONUC</v>
          </cell>
          <cell r="F27" t="str">
            <v>VAN</v>
          </cell>
          <cell r="G27">
            <v>426</v>
          </cell>
          <cell r="H27" t="str">
            <v>X</v>
          </cell>
          <cell r="I27">
            <v>450</v>
          </cell>
          <cell r="J27">
            <v>450</v>
          </cell>
          <cell r="K27">
            <v>23</v>
          </cell>
        </row>
        <row r="28">
          <cell r="E28" t="str">
            <v>HÜSEYİN MİRAÇ GÜREL</v>
          </cell>
          <cell r="F28" t="str">
            <v>VAN</v>
          </cell>
          <cell r="G28">
            <v>279</v>
          </cell>
          <cell r="H28" t="str">
            <v>X</v>
          </cell>
          <cell r="I28">
            <v>290</v>
          </cell>
          <cell r="J28">
            <v>290</v>
          </cell>
          <cell r="K28">
            <v>12</v>
          </cell>
        </row>
        <row r="29">
          <cell r="E29" t="str">
            <v>DARA PİRİNÇÇİOĞLU</v>
          </cell>
          <cell r="F29" t="str">
            <v>DİYABAKIR</v>
          </cell>
          <cell r="J29" t="str">
            <v>DNS</v>
          </cell>
          <cell r="K29">
            <v>0</v>
          </cell>
        </row>
        <row r="30">
          <cell r="E30" t="str">
            <v>EYYÜP TUTAR</v>
          </cell>
          <cell r="F30" t="str">
            <v>DİYABAKIR</v>
          </cell>
          <cell r="J30" t="str">
            <v>DNS</v>
          </cell>
          <cell r="K30">
            <v>0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RAMAZAN GÜLLÜ</v>
          </cell>
          <cell r="F8" t="str">
            <v>BİNGÖL</v>
          </cell>
          <cell r="G8" t="str">
            <v>X</v>
          </cell>
          <cell r="H8">
            <v>1868</v>
          </cell>
          <cell r="I8">
            <v>2055</v>
          </cell>
          <cell r="J8">
            <v>2055</v>
          </cell>
          <cell r="K8">
            <v>40</v>
          </cell>
        </row>
        <row r="9">
          <cell r="E9" t="str">
            <v>YUSUF ACET</v>
          </cell>
          <cell r="F9" t="str">
            <v>BİNGÖL</v>
          </cell>
          <cell r="G9" t="str">
            <v>X</v>
          </cell>
          <cell r="H9">
            <v>1470</v>
          </cell>
          <cell r="I9">
            <v>1582</v>
          </cell>
          <cell r="J9">
            <v>1582</v>
          </cell>
          <cell r="K9">
            <v>30</v>
          </cell>
        </row>
        <row r="10">
          <cell r="E10" t="str">
            <v>ATİLLA AVCU</v>
          </cell>
          <cell r="F10" t="str">
            <v>BİNGÖL</v>
          </cell>
          <cell r="G10">
            <v>1335</v>
          </cell>
          <cell r="H10" t="str">
            <v>X</v>
          </cell>
          <cell r="I10">
            <v>1497</v>
          </cell>
          <cell r="J10">
            <v>1497</v>
          </cell>
          <cell r="K10">
            <v>28</v>
          </cell>
        </row>
        <row r="11">
          <cell r="E11" t="str">
            <v>MUHARREM ABER YILDIZ</v>
          </cell>
          <cell r="F11" t="str">
            <v>BİNGÖL</v>
          </cell>
          <cell r="G11">
            <v>1495</v>
          </cell>
          <cell r="H11" t="str">
            <v>X</v>
          </cell>
          <cell r="I11" t="str">
            <v>X</v>
          </cell>
          <cell r="J11">
            <v>1495</v>
          </cell>
          <cell r="K11">
            <v>28</v>
          </cell>
        </row>
        <row r="12">
          <cell r="E12" t="str">
            <v>DEVRİM ASLAN BİNGÖL</v>
          </cell>
          <cell r="F12" t="str">
            <v>VAN</v>
          </cell>
          <cell r="G12" t="str">
            <v>X</v>
          </cell>
          <cell r="H12">
            <v>1454</v>
          </cell>
          <cell r="I12">
            <v>1421</v>
          </cell>
          <cell r="J12">
            <v>1454</v>
          </cell>
          <cell r="K12">
            <v>28</v>
          </cell>
        </row>
        <row r="13">
          <cell r="E13" t="str">
            <v>YUSUF KARAL</v>
          </cell>
          <cell r="F13" t="str">
            <v>ŞIRNAK</v>
          </cell>
          <cell r="G13">
            <v>1272</v>
          </cell>
          <cell r="H13" t="str">
            <v>X</v>
          </cell>
          <cell r="I13">
            <v>1367</v>
          </cell>
          <cell r="J13">
            <v>1367</v>
          </cell>
          <cell r="K13">
            <v>26</v>
          </cell>
        </row>
        <row r="14">
          <cell r="E14" t="str">
            <v>ÜMİT TAYMAN</v>
          </cell>
          <cell r="F14" t="str">
            <v>BİNGÖL</v>
          </cell>
          <cell r="G14" t="str">
            <v>X</v>
          </cell>
          <cell r="H14">
            <v>1342</v>
          </cell>
          <cell r="I14" t="str">
            <v>X</v>
          </cell>
          <cell r="J14">
            <v>1342</v>
          </cell>
          <cell r="K14">
            <v>25</v>
          </cell>
        </row>
        <row r="15">
          <cell r="E15" t="str">
            <v>MUHAMMED TURĞUT</v>
          </cell>
          <cell r="F15" t="str">
            <v>BİNGÖL</v>
          </cell>
          <cell r="G15" t="str">
            <v>X</v>
          </cell>
          <cell r="H15">
            <v>1271</v>
          </cell>
          <cell r="I15">
            <v>1035</v>
          </cell>
          <cell r="J15">
            <v>1271</v>
          </cell>
          <cell r="K15">
            <v>24</v>
          </cell>
        </row>
        <row r="16">
          <cell r="E16" t="str">
            <v>ALİ EMRE KOL</v>
          </cell>
          <cell r="F16" t="str">
            <v>VAN</v>
          </cell>
          <cell r="J16" t="str">
            <v>DNS</v>
          </cell>
          <cell r="K16">
            <v>0</v>
          </cell>
        </row>
        <row r="17">
          <cell r="E17" t="str">
            <v>EZGİN GĞNDÜZ</v>
          </cell>
          <cell r="F17" t="str">
            <v>BİNGÖL</v>
          </cell>
          <cell r="G17" t="str">
            <v>X</v>
          </cell>
          <cell r="H17" t="str">
            <v>X</v>
          </cell>
          <cell r="I17" t="str">
            <v>X</v>
          </cell>
          <cell r="J17" t="str">
            <v>NM</v>
          </cell>
          <cell r="K17">
            <v>0</v>
          </cell>
        </row>
        <row r="18">
          <cell r="E18" t="str">
            <v>HAVZA YABALAK</v>
          </cell>
          <cell r="F18" t="str">
            <v>VAN</v>
          </cell>
          <cell r="G18" t="str">
            <v>X</v>
          </cell>
          <cell r="H18" t="str">
            <v>X</v>
          </cell>
          <cell r="I18" t="str">
            <v>X</v>
          </cell>
          <cell r="J18" t="str">
            <v>NM</v>
          </cell>
          <cell r="K18">
            <v>0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ALPER BAYIR</v>
          </cell>
          <cell r="F8" t="str">
            <v>DİYABAKIR</v>
          </cell>
          <cell r="G8" t="str">
            <v>X</v>
          </cell>
          <cell r="H8">
            <v>1803</v>
          </cell>
          <cell r="I8">
            <v>2032</v>
          </cell>
          <cell r="J8">
            <v>2032</v>
          </cell>
          <cell r="K8">
            <v>66</v>
          </cell>
        </row>
        <row r="9">
          <cell r="E9" t="str">
            <v>MEHMET ALİ ERDİL</v>
          </cell>
          <cell r="F9" t="str">
            <v>DİYABAKIR</v>
          </cell>
          <cell r="G9">
            <v>1645</v>
          </cell>
          <cell r="H9">
            <v>1658</v>
          </cell>
          <cell r="I9">
            <v>1969</v>
          </cell>
          <cell r="J9">
            <v>1969</v>
          </cell>
          <cell r="K9">
            <v>63</v>
          </cell>
        </row>
        <row r="10">
          <cell r="E10" t="str">
            <v>BARAN AKKAYA</v>
          </cell>
          <cell r="F10" t="str">
            <v>DİYABAKIR</v>
          </cell>
          <cell r="G10">
            <v>1809</v>
          </cell>
          <cell r="H10">
            <v>1949</v>
          </cell>
          <cell r="I10" t="str">
            <v>X</v>
          </cell>
          <cell r="J10">
            <v>1949</v>
          </cell>
          <cell r="K10">
            <v>62</v>
          </cell>
        </row>
        <row r="11">
          <cell r="E11" t="str">
            <v>MEHMET ASLAN</v>
          </cell>
          <cell r="F11" t="str">
            <v>DİYABAKIR</v>
          </cell>
          <cell r="G11">
            <v>1797</v>
          </cell>
          <cell r="H11">
            <v>1826</v>
          </cell>
          <cell r="I11">
            <v>1853</v>
          </cell>
          <cell r="J11">
            <v>1853</v>
          </cell>
          <cell r="K11">
            <v>59</v>
          </cell>
        </row>
        <row r="12">
          <cell r="E12" t="str">
            <v>ALİ YAĞIZ ŞENLİ</v>
          </cell>
          <cell r="F12" t="str">
            <v>VAN</v>
          </cell>
          <cell r="G12">
            <v>1452</v>
          </cell>
          <cell r="H12">
            <v>1770</v>
          </cell>
          <cell r="I12" t="str">
            <v>X</v>
          </cell>
          <cell r="J12">
            <v>1770</v>
          </cell>
          <cell r="K12">
            <v>55</v>
          </cell>
        </row>
        <row r="13">
          <cell r="E13" t="str">
            <v>DARA PİRİNÇÇİOĞLU</v>
          </cell>
          <cell r="F13" t="str">
            <v>DİYABAKIR</v>
          </cell>
          <cell r="G13" t="str">
            <v>X</v>
          </cell>
          <cell r="H13" t="str">
            <v>X</v>
          </cell>
          <cell r="I13">
            <v>1733</v>
          </cell>
          <cell r="J13">
            <v>1733</v>
          </cell>
          <cell r="K13">
            <v>54</v>
          </cell>
        </row>
        <row r="14">
          <cell r="E14" t="str">
            <v>CAN İĞIN</v>
          </cell>
          <cell r="F14" t="str">
            <v>DİYABAKIR</v>
          </cell>
          <cell r="G14">
            <v>1217</v>
          </cell>
          <cell r="H14">
            <v>1560</v>
          </cell>
          <cell r="I14">
            <v>1510</v>
          </cell>
          <cell r="J14">
            <v>1560</v>
          </cell>
          <cell r="K14">
            <v>47</v>
          </cell>
        </row>
        <row r="15">
          <cell r="E15" t="str">
            <v>MUAMMER ERDOĞAN</v>
          </cell>
          <cell r="F15" t="str">
            <v>DİYABAKIR</v>
          </cell>
          <cell r="G15">
            <v>1229</v>
          </cell>
          <cell r="H15">
            <v>1280</v>
          </cell>
          <cell r="I15">
            <v>1512</v>
          </cell>
          <cell r="J15">
            <v>1512</v>
          </cell>
          <cell r="K15">
            <v>45</v>
          </cell>
        </row>
        <row r="16">
          <cell r="E16" t="str">
            <v>MİRZA ŞERİF BOĞA</v>
          </cell>
          <cell r="F16" t="str">
            <v>DİYABAKIR</v>
          </cell>
          <cell r="G16">
            <v>1178</v>
          </cell>
          <cell r="H16">
            <v>1160</v>
          </cell>
          <cell r="I16">
            <v>1414</v>
          </cell>
          <cell r="J16">
            <v>1414</v>
          </cell>
          <cell r="K16">
            <v>41</v>
          </cell>
        </row>
        <row r="17">
          <cell r="E17" t="str">
            <v>EYYÜP TUTAR</v>
          </cell>
          <cell r="F17" t="str">
            <v>DİYABAKIR</v>
          </cell>
          <cell r="G17" t="str">
            <v>X</v>
          </cell>
          <cell r="H17" t="str">
            <v>X</v>
          </cell>
          <cell r="I17">
            <v>923</v>
          </cell>
          <cell r="J17">
            <v>923</v>
          </cell>
          <cell r="K17">
            <v>21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."/>
      <sheetName val="80m."/>
      <sheetName val="800m."/>
      <sheetName val="1500m."/>
      <sheetName val="3000m."/>
      <sheetName val="80m.Eng"/>
      <sheetName val="Uzun-A"/>
      <sheetName val="Uzun-B"/>
      <sheetName val="Üçadım"/>
      <sheetName val="Yüksek"/>
      <sheetName val="Sırık"/>
      <sheetName val="Uzun Atlama Genel"/>
      <sheetName val="Gülle"/>
      <sheetName val="Çekiç"/>
      <sheetName val="Cirit"/>
      <sheetName val="Disk"/>
      <sheetName val="400m."/>
      <sheetName val="300m.Eng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MERVE GEZİCİ</v>
          </cell>
          <cell r="E8" t="str">
            <v>BİNGÖL</v>
          </cell>
          <cell r="F8">
            <v>839</v>
          </cell>
          <cell r="G8">
            <v>92</v>
          </cell>
        </row>
        <row r="9">
          <cell r="D9" t="str">
            <v>GÜLAY GÜLER</v>
          </cell>
          <cell r="E9" t="str">
            <v>BİNGÖL</v>
          </cell>
          <cell r="F9">
            <v>873</v>
          </cell>
          <cell r="G9">
            <v>85</v>
          </cell>
        </row>
        <row r="10">
          <cell r="D10" t="str">
            <v>BÜŞRA TEKBAŞ</v>
          </cell>
          <cell r="E10" t="str">
            <v>BİNGÖL</v>
          </cell>
          <cell r="F10">
            <v>898</v>
          </cell>
          <cell r="G10">
            <v>80</v>
          </cell>
        </row>
        <row r="11">
          <cell r="D11" t="str">
            <v>SAHRA ÇOBAN</v>
          </cell>
          <cell r="E11" t="str">
            <v>VAN</v>
          </cell>
          <cell r="F11">
            <v>902</v>
          </cell>
          <cell r="G11">
            <v>79</v>
          </cell>
        </row>
        <row r="12">
          <cell r="D12" t="str">
            <v>ŞEVVAL ERİNGİN</v>
          </cell>
          <cell r="E12" t="str">
            <v>DİYABAKIR</v>
          </cell>
          <cell r="F12">
            <v>914</v>
          </cell>
          <cell r="G12">
            <v>77</v>
          </cell>
        </row>
        <row r="13">
          <cell r="D13" t="str">
            <v>YAĞMUR AKARBULUT</v>
          </cell>
          <cell r="E13" t="str">
            <v>BİNGÖL</v>
          </cell>
          <cell r="F13">
            <v>925</v>
          </cell>
          <cell r="G13">
            <v>75</v>
          </cell>
        </row>
        <row r="14">
          <cell r="D14" t="str">
            <v>FATİMA ÖZ</v>
          </cell>
          <cell r="E14" t="str">
            <v>DİYABAKIR</v>
          </cell>
          <cell r="F14">
            <v>934</v>
          </cell>
          <cell r="G14">
            <v>73</v>
          </cell>
        </row>
        <row r="15">
          <cell r="D15" t="str">
            <v>SILA ÇAVLI</v>
          </cell>
          <cell r="E15" t="str">
            <v>BİNGÖL</v>
          </cell>
          <cell r="F15">
            <v>943</v>
          </cell>
          <cell r="G15">
            <v>71</v>
          </cell>
        </row>
        <row r="16">
          <cell r="D16" t="str">
            <v>TÜLİN BARUT</v>
          </cell>
          <cell r="E16" t="str">
            <v>BİNGÖL</v>
          </cell>
          <cell r="F16">
            <v>950</v>
          </cell>
          <cell r="G16">
            <v>70</v>
          </cell>
        </row>
        <row r="17">
          <cell r="D17" t="str">
            <v>İKLİM YEŞİLÇİNAR</v>
          </cell>
          <cell r="E17" t="str">
            <v>DİYABAKIR</v>
          </cell>
          <cell r="F17">
            <v>970</v>
          </cell>
          <cell r="G17">
            <v>66</v>
          </cell>
        </row>
        <row r="18">
          <cell r="D18" t="str">
            <v>ZEHRA AÇIL</v>
          </cell>
          <cell r="E18" t="str">
            <v>DİYABAKIR</v>
          </cell>
          <cell r="F18">
            <v>973</v>
          </cell>
          <cell r="G18">
            <v>65</v>
          </cell>
        </row>
        <row r="19">
          <cell r="D19" t="str">
            <v>HİRANUR HİŞAN</v>
          </cell>
          <cell r="E19" t="str">
            <v>BİNGÖL</v>
          </cell>
          <cell r="F19">
            <v>980</v>
          </cell>
          <cell r="G19">
            <v>64</v>
          </cell>
        </row>
        <row r="20">
          <cell r="D20" t="str">
            <v>EVİN MENGÜ</v>
          </cell>
          <cell r="E20" t="str">
            <v>BİNGÖL</v>
          </cell>
          <cell r="F20">
            <v>1002</v>
          </cell>
          <cell r="G20">
            <v>59</v>
          </cell>
        </row>
        <row r="21">
          <cell r="D21" t="str">
            <v>ZELAL CİRİT</v>
          </cell>
          <cell r="E21" t="str">
            <v>BİNGÖL</v>
          </cell>
          <cell r="F21">
            <v>1021</v>
          </cell>
          <cell r="G21">
            <v>55</v>
          </cell>
        </row>
        <row r="22">
          <cell r="D22" t="str">
            <v>RUKEN GEZİCİ</v>
          </cell>
          <cell r="E22" t="str">
            <v>BİNGÖL</v>
          </cell>
          <cell r="F22">
            <v>1030</v>
          </cell>
          <cell r="G22">
            <v>54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</row>
      </sheetData>
      <sheetData sheetId="6">
        <row r="8">
          <cell r="D8" t="str">
            <v>ECENUR TAŞAR</v>
          </cell>
          <cell r="E8" t="str">
            <v>VAN</v>
          </cell>
          <cell r="F8">
            <v>1057</v>
          </cell>
          <cell r="G8">
            <v>96</v>
          </cell>
        </row>
        <row r="9">
          <cell r="D9" t="str">
            <v>ŞİLAN YAĞIZ</v>
          </cell>
          <cell r="E9" t="str">
            <v>VAN</v>
          </cell>
          <cell r="F9">
            <v>1173</v>
          </cell>
          <cell r="G9">
            <v>73</v>
          </cell>
        </row>
        <row r="10">
          <cell r="D10" t="str">
            <v>DELAL KÖSE</v>
          </cell>
          <cell r="E10" t="str">
            <v>DİYABAKIR</v>
          </cell>
          <cell r="F10">
            <v>1226</v>
          </cell>
          <cell r="G10">
            <v>62</v>
          </cell>
        </row>
        <row r="11">
          <cell r="D11" t="str">
            <v>ELİF KALKAN</v>
          </cell>
          <cell r="E11" t="str">
            <v>DİYABAKIR</v>
          </cell>
          <cell r="F11">
            <v>1297</v>
          </cell>
          <cell r="G11">
            <v>48</v>
          </cell>
        </row>
        <row r="12">
          <cell r="D12" t="str">
            <v>ÖZLEM KILIÇ</v>
          </cell>
          <cell r="E12" t="str">
            <v>DİYABAKIR</v>
          </cell>
          <cell r="F12" t="str">
            <v>DNS</v>
          </cell>
          <cell r="G12" t="str">
            <v xml:space="preserve"> </v>
          </cell>
        </row>
        <row r="13">
          <cell r="D13" t="str">
            <v>DİLEK BAYDAR</v>
          </cell>
          <cell r="E13" t="str">
            <v>DİYABAKIR</v>
          </cell>
          <cell r="F13" t="str">
            <v>DNS</v>
          </cell>
          <cell r="G13" t="str">
            <v xml:space="preserve">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2">
          <cell r="D52" t="str">
            <v xml:space="preserve">MUNİSE NİL ARSLAN </v>
          </cell>
        </row>
        <row r="53">
          <cell r="D53" t="str">
            <v>BERİVAN ALPER</v>
          </cell>
        </row>
        <row r="54">
          <cell r="D54" t="str">
            <v xml:space="preserve">BAŞAK ERĞUN </v>
          </cell>
        </row>
        <row r="55">
          <cell r="D55" t="str">
            <v>CEYDA AŞKIRAN</v>
          </cell>
        </row>
        <row r="56">
          <cell r="D56" t="str">
            <v>SEDANUR BOLAT</v>
          </cell>
        </row>
        <row r="57">
          <cell r="D57" t="str">
            <v>HİLAYDA ARSLAN</v>
          </cell>
        </row>
        <row r="58">
          <cell r="D58" t="str">
            <v>MELEK ÇOBAN</v>
          </cell>
        </row>
        <row r="59">
          <cell r="D59" t="str">
            <v>MERVENUR ÇAPOĞLU</v>
          </cell>
        </row>
        <row r="60">
          <cell r="D60" t="str">
            <v>ZEYNEP TAŞBAŞ</v>
          </cell>
        </row>
        <row r="61">
          <cell r="D61" t="str">
            <v>KADER KAYA</v>
          </cell>
        </row>
        <row r="62">
          <cell r="D62" t="str">
            <v>İLKE ÇELEBİ</v>
          </cell>
        </row>
        <row r="63">
          <cell r="D63" t="str">
            <v>NAZLI DEMİRKILIÇ</v>
          </cell>
        </row>
        <row r="64">
          <cell r="D64" t="str">
            <v>MELEK NUR YAMAN</v>
          </cell>
        </row>
        <row r="65">
          <cell r="D65" t="str">
            <v>KARDELEN ÇELİK</v>
          </cell>
        </row>
        <row r="66">
          <cell r="D66" t="str">
            <v>FATMA PELVAN</v>
          </cell>
        </row>
        <row r="67">
          <cell r="D67" t="str">
            <v>CEMRE İŞLEK</v>
          </cell>
        </row>
        <row r="68">
          <cell r="D68" t="str">
            <v>TUĞÇE KÖŞKER</v>
          </cell>
        </row>
        <row r="69">
          <cell r="D69" t="str">
            <v>DİLEK LALEBAŞ</v>
          </cell>
        </row>
        <row r="70">
          <cell r="D70" t="str">
            <v>GİZEM AKALINLI</v>
          </cell>
        </row>
        <row r="71">
          <cell r="D71" t="str">
            <v>SEHER SAKICI</v>
          </cell>
        </row>
        <row r="72">
          <cell r="D72" t="str">
            <v>ASUDE NİSA ÜNAL</v>
          </cell>
        </row>
        <row r="73">
          <cell r="D73" t="str">
            <v>GAMZE ANDIÇ</v>
          </cell>
        </row>
        <row r="74">
          <cell r="D74" t="str">
            <v>DİLA TAŞ</v>
          </cell>
        </row>
        <row r="75">
          <cell r="D75" t="str">
            <v>BAHAR KARACA</v>
          </cell>
        </row>
        <row r="76">
          <cell r="D76" t="str">
            <v>ALEYNA DÜZGÜN</v>
          </cell>
        </row>
        <row r="77">
          <cell r="D77" t="str">
            <v>MELİS ÇELİKTEN</v>
          </cell>
        </row>
        <row r="78">
          <cell r="D78" t="str">
            <v>YELDA YAĞMUR</v>
          </cell>
        </row>
        <row r="79">
          <cell r="D79" t="str">
            <v>KEVSER KARA</v>
          </cell>
        </row>
        <row r="80">
          <cell r="D80" t="str">
            <v>SONGÜL KARTAL</v>
          </cell>
        </row>
        <row r="81">
          <cell r="D81" t="str">
            <v>ÖZGE TEKİN</v>
          </cell>
        </row>
        <row r="82">
          <cell r="D82" t="str">
            <v>RABİA TEZCAN</v>
          </cell>
        </row>
        <row r="83">
          <cell r="D83" t="str">
            <v>ALMİNA MALKOÇ</v>
          </cell>
        </row>
        <row r="84">
          <cell r="D84" t="str">
            <v>SEDA ALBAYRAK</v>
          </cell>
        </row>
        <row r="85">
          <cell r="D85" t="str">
            <v>ALEYNA ÖZKURT</v>
          </cell>
        </row>
        <row r="86">
          <cell r="D86" t="str">
            <v>MELİS DEMİRTAŞ</v>
          </cell>
        </row>
        <row r="87">
          <cell r="D87" t="str">
            <v>ÜMÜŞ ORUÇ</v>
          </cell>
        </row>
        <row r="88">
          <cell r="D88" t="str">
            <v>YAREL URUCU</v>
          </cell>
        </row>
        <row r="89">
          <cell r="D89" t="str">
            <v>MELİSA İNCİ GÜRBÜZ</v>
          </cell>
        </row>
        <row r="90">
          <cell r="D90" t="str">
            <v>BÜŞRA TURHAN</v>
          </cell>
        </row>
        <row r="91">
          <cell r="D91" t="str">
            <v>ESRA DİKMENTEPE</v>
          </cell>
        </row>
        <row r="92">
          <cell r="D92" t="str">
            <v>RUMEYSA COŞKUN</v>
          </cell>
        </row>
        <row r="93">
          <cell r="D93" t="str">
            <v>ÖZLEM UÇAR</v>
          </cell>
        </row>
        <row r="94">
          <cell r="D94" t="str">
            <v>RAHIME ERGUL</v>
          </cell>
        </row>
        <row r="95">
          <cell r="D95" t="str">
            <v>RUKEN TEK</v>
          </cell>
        </row>
        <row r="96">
          <cell r="D96" t="str">
            <v>SENA YILDIRIM</v>
          </cell>
        </row>
        <row r="97">
          <cell r="D97" t="str">
            <v>ENİSE ÇORUMLU</v>
          </cell>
        </row>
        <row r="98">
          <cell r="D98" t="str">
            <v>MERVE GÜL ELİTOK</v>
          </cell>
        </row>
        <row r="99">
          <cell r="D99" t="str">
            <v>TUĞBA KURT</v>
          </cell>
        </row>
        <row r="100">
          <cell r="D100" t="str">
            <v>KUBRA GÜLER</v>
          </cell>
        </row>
        <row r="101">
          <cell r="D101" t="str">
            <v>DERYA ATEŞLİ</v>
          </cell>
        </row>
        <row r="102">
          <cell r="D102" t="str">
            <v>EDANUR EYÜPOĞLU</v>
          </cell>
        </row>
        <row r="103">
          <cell r="D103" t="str">
            <v>SENEM ÇELİK</v>
          </cell>
        </row>
        <row r="104">
          <cell r="D104" t="str">
            <v>KADER GÜNENÇ</v>
          </cell>
        </row>
        <row r="105">
          <cell r="D105" t="str">
            <v>KÜBRA TATAR</v>
          </cell>
        </row>
        <row r="106">
          <cell r="D106" t="str">
            <v>AYBÜKE KALENDER</v>
          </cell>
        </row>
        <row r="107">
          <cell r="D107" t="str">
            <v>ESLEM GEZEN</v>
          </cell>
        </row>
        <row r="108">
          <cell r="D108" t="str">
            <v>DİLARA YAİ</v>
          </cell>
        </row>
        <row r="109">
          <cell r="D109" t="str">
            <v>BEYZA KUMBASAR</v>
          </cell>
        </row>
        <row r="110">
          <cell r="D110" t="str">
            <v>SENA ÖZDEMİR</v>
          </cell>
        </row>
        <row r="111">
          <cell r="D111" t="str">
            <v>DOĞANUR YILMAZ</v>
          </cell>
        </row>
        <row r="112">
          <cell r="D112" t="str">
            <v>EFSA BULUT</v>
          </cell>
        </row>
        <row r="113">
          <cell r="D113" t="str">
            <v>BEGÜM ARICI</v>
          </cell>
        </row>
        <row r="114">
          <cell r="D114" t="str">
            <v>SENA KAYNAR</v>
          </cell>
        </row>
        <row r="115">
          <cell r="D115" t="str">
            <v>ŞEVVAL CENGİZ</v>
          </cell>
        </row>
        <row r="116">
          <cell r="D116" t="str">
            <v>MERVE BİRSU TEMEL</v>
          </cell>
        </row>
        <row r="117">
          <cell r="D117" t="str">
            <v>CEMİLE ÇAL</v>
          </cell>
        </row>
        <row r="118">
          <cell r="D118" t="str">
            <v>MELİSA BİLTEKİN</v>
          </cell>
        </row>
        <row r="119">
          <cell r="D119" t="str">
            <v>NESLİHAN AYDIN</v>
          </cell>
        </row>
        <row r="120">
          <cell r="D120" t="str">
            <v>BAHAR KARALOĞLU</v>
          </cell>
        </row>
        <row r="121">
          <cell r="D121" t="str">
            <v>SARE ZİŞAN UYGUN</v>
          </cell>
        </row>
        <row r="122">
          <cell r="D122" t="str">
            <v>SİMGE KUNAK</v>
          </cell>
        </row>
        <row r="123">
          <cell r="D123" t="str">
            <v>DİLARA KORAMAN</v>
          </cell>
        </row>
        <row r="124">
          <cell r="D124" t="str">
            <v>BAHAR SORGUN</v>
          </cell>
        </row>
      </sheetData>
      <sheetData sheetId="7">
        <row r="8">
          <cell r="D8" t="str">
            <v>VİYAN ADAR</v>
          </cell>
          <cell r="E8" t="str">
            <v>VAN</v>
          </cell>
          <cell r="F8">
            <v>22390</v>
          </cell>
          <cell r="G8">
            <v>66</v>
          </cell>
        </row>
        <row r="9">
          <cell r="D9" t="str">
            <v>MEDİNE OKAN</v>
          </cell>
          <cell r="E9" t="str">
            <v>ŞIRNAK</v>
          </cell>
          <cell r="F9">
            <v>24540</v>
          </cell>
          <cell r="G9">
            <v>13</v>
          </cell>
        </row>
        <row r="10">
          <cell r="D10" t="str">
            <v>BERFİN AKTOĞ</v>
          </cell>
          <cell r="E10" t="str">
            <v>ŞIRNAK</v>
          </cell>
          <cell r="F10">
            <v>25441</v>
          </cell>
          <cell r="G10">
            <v>8</v>
          </cell>
        </row>
        <row r="11">
          <cell r="D11" t="str">
            <v>PELİN IŞIM</v>
          </cell>
          <cell r="E11" t="str">
            <v>ŞIRNAK</v>
          </cell>
          <cell r="F11">
            <v>30332</v>
          </cell>
          <cell r="G11">
            <v>4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H49" t="str">
            <v>Sekreter</v>
          </cell>
        </row>
        <row r="54">
          <cell r="D54" t="str">
            <v xml:space="preserve">MUNİSE NİL ARSLAN </v>
          </cell>
        </row>
        <row r="55">
          <cell r="D55" t="str">
            <v>BERİVAN ALPER</v>
          </cell>
        </row>
        <row r="56">
          <cell r="D56" t="str">
            <v xml:space="preserve">BAŞAK ERĞUN </v>
          </cell>
        </row>
        <row r="57">
          <cell r="D57" t="str">
            <v>CEYDA AŞKIRAN</v>
          </cell>
        </row>
        <row r="58">
          <cell r="D58" t="str">
            <v>SEDANUR BOLAT</v>
          </cell>
        </row>
        <row r="59">
          <cell r="D59" t="str">
            <v>HİLAYDA ARSLAN</v>
          </cell>
        </row>
        <row r="60">
          <cell r="D60" t="str">
            <v>MELEK ÇOBAN</v>
          </cell>
        </row>
        <row r="61">
          <cell r="D61" t="str">
            <v>MERVENUR ÇAPOĞLU</v>
          </cell>
        </row>
        <row r="62">
          <cell r="D62" t="str">
            <v>ZEYNEP TAŞBAŞ</v>
          </cell>
        </row>
        <row r="63">
          <cell r="D63" t="str">
            <v>KADER KAYA</v>
          </cell>
        </row>
        <row r="64">
          <cell r="D64" t="str">
            <v>İLKE ÇELEBİ</v>
          </cell>
        </row>
        <row r="65">
          <cell r="D65" t="str">
            <v>NAZLI DEMİRKILIÇ</v>
          </cell>
        </row>
        <row r="66">
          <cell r="D66" t="str">
            <v>MELEK NUR YAMAN</v>
          </cell>
        </row>
        <row r="67">
          <cell r="D67" t="str">
            <v>KARDELEN ÇELİK</v>
          </cell>
        </row>
        <row r="68">
          <cell r="D68" t="str">
            <v>FATMA PELVAN</v>
          </cell>
        </row>
        <row r="69">
          <cell r="D69" t="str">
            <v>CEMRE İŞLEK</v>
          </cell>
        </row>
        <row r="70">
          <cell r="D70" t="str">
            <v>TUĞÇE KÖŞKER</v>
          </cell>
        </row>
        <row r="71">
          <cell r="D71" t="str">
            <v>DİLEK LALEBAŞ</v>
          </cell>
        </row>
        <row r="72">
          <cell r="D72" t="str">
            <v>GİZEM AKALINLI</v>
          </cell>
        </row>
        <row r="73">
          <cell r="D73" t="str">
            <v>SEHER SAKICI</v>
          </cell>
        </row>
        <row r="74">
          <cell r="D74" t="str">
            <v>ASUDE NİSA ÜNAL</v>
          </cell>
        </row>
        <row r="75">
          <cell r="D75" t="str">
            <v>GAMZE ANDIÇ</v>
          </cell>
        </row>
        <row r="76">
          <cell r="D76" t="str">
            <v>DİLA TAŞ</v>
          </cell>
        </row>
        <row r="77">
          <cell r="D77" t="str">
            <v>BAHAR KARACA</v>
          </cell>
        </row>
        <row r="78">
          <cell r="D78" t="str">
            <v>ALEYNA DÜZGÜN</v>
          </cell>
        </row>
        <row r="79">
          <cell r="D79" t="str">
            <v>MELİS ÇELİKTEN</v>
          </cell>
        </row>
        <row r="80">
          <cell r="D80" t="str">
            <v>YELDA YAĞMUR</v>
          </cell>
        </row>
        <row r="81">
          <cell r="D81" t="str">
            <v>KEVSER KARA</v>
          </cell>
        </row>
        <row r="82">
          <cell r="D82" t="str">
            <v>SONGÜL KARTAL</v>
          </cell>
        </row>
        <row r="83">
          <cell r="D83" t="str">
            <v>ÖZGE TEKİN</v>
          </cell>
        </row>
        <row r="84">
          <cell r="D84" t="str">
            <v>RABİA TEZCAN</v>
          </cell>
        </row>
        <row r="85">
          <cell r="D85" t="str">
            <v>ALMİNA MALKOÇ</v>
          </cell>
        </row>
        <row r="86">
          <cell r="D86" t="str">
            <v>SEDA ALBAYRAK</v>
          </cell>
        </row>
        <row r="87">
          <cell r="D87" t="str">
            <v>ALEYNA ÖZKURT</v>
          </cell>
        </row>
        <row r="88">
          <cell r="D88" t="str">
            <v>MELİS DEMİRTAŞ</v>
          </cell>
        </row>
        <row r="89">
          <cell r="D89" t="str">
            <v>ÜMÜŞ ORUÇ</v>
          </cell>
        </row>
        <row r="90">
          <cell r="D90" t="str">
            <v>YAREL URUCU</v>
          </cell>
        </row>
        <row r="91">
          <cell r="D91" t="str">
            <v>MELİSA İNCİ GÜRBÜZ</v>
          </cell>
        </row>
        <row r="92">
          <cell r="D92" t="str">
            <v>BÜŞRA TURHAN</v>
          </cell>
        </row>
        <row r="93">
          <cell r="D93" t="str">
            <v>ESRA DİKMENTEPE</v>
          </cell>
        </row>
        <row r="94">
          <cell r="D94" t="str">
            <v>RUMEYSA COŞKUN</v>
          </cell>
        </row>
        <row r="95">
          <cell r="D95" t="str">
            <v>ÖZLEM UÇAR</v>
          </cell>
        </row>
        <row r="96">
          <cell r="D96" t="str">
            <v>RAHIME ERGUL</v>
          </cell>
        </row>
        <row r="97">
          <cell r="D97" t="str">
            <v>RUKEN TEK</v>
          </cell>
        </row>
        <row r="98">
          <cell r="D98" t="str">
            <v>SENA YILDIRIM</v>
          </cell>
        </row>
        <row r="99">
          <cell r="D99" t="str">
            <v>ENİSE ÇORUMLU</v>
          </cell>
        </row>
        <row r="100">
          <cell r="D100" t="str">
            <v>MERVE GÜL ELİTOK</v>
          </cell>
        </row>
        <row r="101">
          <cell r="D101" t="str">
            <v>TUĞBA KURT</v>
          </cell>
        </row>
        <row r="102">
          <cell r="D102" t="str">
            <v>KUBRA GÜLER</v>
          </cell>
        </row>
        <row r="103">
          <cell r="D103" t="str">
            <v>DERYA ATEŞLİ</v>
          </cell>
        </row>
        <row r="104">
          <cell r="D104" t="str">
            <v>EDANUR EYÜPOĞLU</v>
          </cell>
        </row>
        <row r="105">
          <cell r="D105" t="str">
            <v>SENEM ÇELİK</v>
          </cell>
        </row>
        <row r="106">
          <cell r="D106" t="str">
            <v>KADER GÜNENÇ</v>
          </cell>
        </row>
        <row r="107">
          <cell r="D107" t="str">
            <v>KÜBRA TATAR</v>
          </cell>
        </row>
        <row r="108">
          <cell r="D108" t="str">
            <v>AYBÜKE KALENDER</v>
          </cell>
        </row>
        <row r="109">
          <cell r="D109" t="str">
            <v>ESLEM GEZEN</v>
          </cell>
        </row>
        <row r="110">
          <cell r="D110" t="str">
            <v>DİLARA YAİ</v>
          </cell>
        </row>
        <row r="111">
          <cell r="D111" t="str">
            <v>BEYZA KUMBASAR</v>
          </cell>
        </row>
        <row r="112">
          <cell r="D112" t="str">
            <v>SENA ÖZDEMİR</v>
          </cell>
        </row>
        <row r="113">
          <cell r="D113" t="str">
            <v>DOĞANUR YILMAZ</v>
          </cell>
        </row>
        <row r="114">
          <cell r="D114" t="str">
            <v>EFSA BULUT</v>
          </cell>
        </row>
        <row r="115">
          <cell r="D115" t="str">
            <v>BEGÜM ARICI</v>
          </cell>
        </row>
        <row r="116">
          <cell r="D116" t="str">
            <v>SENA KAYNAR</v>
          </cell>
        </row>
        <row r="117">
          <cell r="D117" t="str">
            <v>ŞEVVAL CENGİZ</v>
          </cell>
        </row>
        <row r="118">
          <cell r="D118" t="str">
            <v>MERVE BİRSU TEMEL</v>
          </cell>
        </row>
        <row r="119">
          <cell r="D119" t="str">
            <v>CEMİLE ÇAL</v>
          </cell>
        </row>
        <row r="120">
          <cell r="D120" t="str">
            <v>MELİSA BİLTEKİN</v>
          </cell>
        </row>
        <row r="121">
          <cell r="D121" t="str">
            <v>NESLİHAN AYDIN</v>
          </cell>
        </row>
        <row r="122">
          <cell r="D122" t="str">
            <v>BAHAR KARALOĞLU</v>
          </cell>
        </row>
        <row r="123">
          <cell r="D123" t="str">
            <v>SARE ZİŞAN UYGUN</v>
          </cell>
        </row>
        <row r="124">
          <cell r="D124" t="str">
            <v>SİMGE KUNAK</v>
          </cell>
        </row>
        <row r="125">
          <cell r="D125" t="str">
            <v>DİLARA KORAMAN</v>
          </cell>
        </row>
        <row r="126">
          <cell r="D126" t="str">
            <v>BAHAR SORGUN</v>
          </cell>
        </row>
      </sheetData>
      <sheetData sheetId="8">
        <row r="8">
          <cell r="D8" t="str">
            <v>SONGÜL KARA</v>
          </cell>
          <cell r="E8" t="str">
            <v>ŞIRNAK</v>
          </cell>
          <cell r="F8">
            <v>55038</v>
          </cell>
          <cell r="G8">
            <v>64</v>
          </cell>
        </row>
        <row r="9">
          <cell r="D9" t="str">
            <v>ZENAN KÖYSU</v>
          </cell>
          <cell r="E9" t="str">
            <v>ŞIRNAK</v>
          </cell>
          <cell r="F9" t="str">
            <v>DNF</v>
          </cell>
          <cell r="G9" t="str">
            <v xml:space="preserve">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E54" t="str">
            <v>Baş Hakem</v>
          </cell>
          <cell r="F54" t="str">
            <v>Lider</v>
          </cell>
          <cell r="H54" t="str">
            <v>Sekreter</v>
          </cell>
        </row>
        <row r="59">
          <cell r="D59" t="str">
            <v xml:space="preserve">MUNİSE NİL ARSLAN </v>
          </cell>
        </row>
        <row r="60">
          <cell r="D60" t="str">
            <v>BERİVAN ALPER</v>
          </cell>
        </row>
        <row r="61">
          <cell r="D61" t="str">
            <v xml:space="preserve">BAŞAK ERĞUN </v>
          </cell>
        </row>
        <row r="62">
          <cell r="D62" t="str">
            <v>CEYDA AŞKIRAN</v>
          </cell>
        </row>
        <row r="63">
          <cell r="D63" t="str">
            <v>SEDANUR BOLAT</v>
          </cell>
        </row>
        <row r="64">
          <cell r="D64" t="str">
            <v>HİLAYDA ARSLAN</v>
          </cell>
        </row>
        <row r="65">
          <cell r="D65" t="str">
            <v>MELEK ÇOBAN</v>
          </cell>
        </row>
        <row r="66">
          <cell r="D66" t="str">
            <v>MERVENUR ÇAPOĞLU</v>
          </cell>
        </row>
        <row r="67">
          <cell r="D67" t="str">
            <v>ZEYNEP TAŞBAŞ</v>
          </cell>
        </row>
        <row r="68">
          <cell r="D68" t="str">
            <v>KADER KAYA</v>
          </cell>
        </row>
        <row r="69">
          <cell r="D69" t="str">
            <v>İLKE ÇELEBİ</v>
          </cell>
        </row>
        <row r="70">
          <cell r="D70" t="str">
            <v>NAZLI DEMİRKILIÇ</v>
          </cell>
        </row>
        <row r="71">
          <cell r="D71" t="str">
            <v>MELEK NUR YAMAN</v>
          </cell>
        </row>
        <row r="73">
          <cell r="D73" t="str">
            <v>FATMA PELVAN</v>
          </cell>
        </row>
        <row r="74">
          <cell r="D74" t="str">
            <v>CEMRE İŞLEK</v>
          </cell>
        </row>
        <row r="75">
          <cell r="D75" t="str">
            <v>TUĞÇE KÖŞKER</v>
          </cell>
        </row>
        <row r="76">
          <cell r="D76" t="str">
            <v>DİLEK LALEBAŞ</v>
          </cell>
        </row>
        <row r="77">
          <cell r="D77" t="str">
            <v>GİZEM AKALINLI</v>
          </cell>
        </row>
        <row r="78">
          <cell r="D78" t="str">
            <v>SEHER SAKICI</v>
          </cell>
        </row>
        <row r="79">
          <cell r="D79" t="str">
            <v>ASUDE NİSA ÜNAL</v>
          </cell>
        </row>
        <row r="80">
          <cell r="D80" t="str">
            <v>GAMZE ANDIÇ</v>
          </cell>
        </row>
        <row r="81">
          <cell r="D81" t="str">
            <v>DİLA TAŞ</v>
          </cell>
        </row>
        <row r="82">
          <cell r="D82" t="str">
            <v>BAHAR KARACA</v>
          </cell>
        </row>
        <row r="83">
          <cell r="D83" t="str">
            <v>ALEYNA DÜZGÜN</v>
          </cell>
        </row>
        <row r="84">
          <cell r="D84" t="str">
            <v>MELİS ÇELİKTEN</v>
          </cell>
        </row>
        <row r="85">
          <cell r="D85" t="str">
            <v>YELDA YAĞMUR</v>
          </cell>
        </row>
        <row r="86">
          <cell r="D86" t="str">
            <v>KEVSER KARA</v>
          </cell>
        </row>
        <row r="87">
          <cell r="D87" t="str">
            <v>SONGÜL KARTAL</v>
          </cell>
        </row>
        <row r="88">
          <cell r="D88" t="str">
            <v>ÖZGE TEKİN</v>
          </cell>
        </row>
        <row r="89">
          <cell r="D89" t="str">
            <v>RABİA TEZCAN</v>
          </cell>
        </row>
        <row r="90">
          <cell r="D90" t="str">
            <v>ALMİNA MALKOÇ</v>
          </cell>
        </row>
        <row r="91">
          <cell r="D91" t="str">
            <v>SEDA ALBAYRAK</v>
          </cell>
        </row>
        <row r="92">
          <cell r="D92" t="str">
            <v>ALEYNA ÖZKURT</v>
          </cell>
        </row>
        <row r="93">
          <cell r="D93" t="str">
            <v>MELİS DEMİRTAŞ</v>
          </cell>
        </row>
        <row r="94">
          <cell r="D94" t="str">
            <v>ÜMÜŞ ORUÇ</v>
          </cell>
        </row>
        <row r="95">
          <cell r="D95" t="str">
            <v>YAREL URUCU</v>
          </cell>
        </row>
        <row r="96">
          <cell r="D96" t="str">
            <v>MELİSA İNCİ GÜRBÜZ</v>
          </cell>
        </row>
        <row r="97">
          <cell r="D97" t="str">
            <v>BÜŞRA TURHAN</v>
          </cell>
        </row>
        <row r="98">
          <cell r="D98" t="str">
            <v>ESRA DİKMENTEPE</v>
          </cell>
        </row>
        <row r="116">
          <cell r="D116" t="str">
            <v>BEYZA KUMBASAR</v>
          </cell>
        </row>
        <row r="117">
          <cell r="D117" t="str">
            <v>SENA ÖZDEMİR</v>
          </cell>
        </row>
        <row r="118">
          <cell r="D118" t="str">
            <v>DOĞANUR YILMAZ</v>
          </cell>
        </row>
        <row r="119">
          <cell r="D119" t="str">
            <v>EFSA BULUT</v>
          </cell>
        </row>
        <row r="120">
          <cell r="D120" t="str">
            <v>BEGÜM ARICI</v>
          </cell>
        </row>
        <row r="121">
          <cell r="D121" t="str">
            <v>SENA KAYNAR</v>
          </cell>
        </row>
        <row r="122">
          <cell r="D122" t="str">
            <v>ŞEVVAL CENGİZ</v>
          </cell>
        </row>
        <row r="123">
          <cell r="D123" t="str">
            <v>MERVE BİRSU TEMEL</v>
          </cell>
        </row>
        <row r="124">
          <cell r="D124" t="str">
            <v>CEMİLE ÇAL</v>
          </cell>
        </row>
        <row r="125">
          <cell r="D125" t="str">
            <v>MELİSA BİLTEKİN</v>
          </cell>
        </row>
        <row r="126">
          <cell r="D126" t="str">
            <v>NESLİHAN AYDIN</v>
          </cell>
        </row>
        <row r="127">
          <cell r="D127" t="str">
            <v>BAHAR KARALOĞLU</v>
          </cell>
        </row>
        <row r="128">
          <cell r="D128" t="str">
            <v>SARE ZİŞAN UYGUN</v>
          </cell>
        </row>
        <row r="129">
          <cell r="D129" t="str">
            <v>SİMGE KUNAK</v>
          </cell>
        </row>
        <row r="130">
          <cell r="D130" t="str">
            <v>DİLARA KORAMAN</v>
          </cell>
        </row>
        <row r="131">
          <cell r="D131" t="str">
            <v>BAHAR SORGUN</v>
          </cell>
        </row>
      </sheetData>
      <sheetData sheetId="9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G56" t="str">
            <v xml:space="preserve">    </v>
          </cell>
        </row>
        <row r="57">
          <cell r="G57" t="str">
            <v xml:space="preserve">    </v>
          </cell>
        </row>
        <row r="58">
          <cell r="G58" t="str">
            <v xml:space="preserve">    </v>
          </cell>
        </row>
        <row r="59">
          <cell r="G59" t="str">
            <v xml:space="preserve">    </v>
          </cell>
        </row>
        <row r="60">
          <cell r="G60" t="str">
            <v xml:space="preserve">    </v>
          </cell>
        </row>
        <row r="61">
          <cell r="G61" t="str">
            <v xml:space="preserve">    </v>
          </cell>
        </row>
        <row r="63">
          <cell r="E63" t="str">
            <v>Baş Hakem</v>
          </cell>
          <cell r="F63" t="str">
            <v>Lider</v>
          </cell>
          <cell r="H63" t="str">
            <v>Sekreter</v>
          </cell>
        </row>
        <row r="67">
          <cell r="D67" t="str">
            <v xml:space="preserve">MUNİSE NİL ARSLAN </v>
          </cell>
        </row>
        <row r="68">
          <cell r="D68" t="str">
            <v>BERİVAN ALPER</v>
          </cell>
        </row>
        <row r="69">
          <cell r="D69" t="str">
            <v xml:space="preserve">BAŞAK ERĞUN </v>
          </cell>
        </row>
        <row r="70">
          <cell r="D70" t="str">
            <v>CEYDA AŞKIRAN</v>
          </cell>
        </row>
        <row r="71">
          <cell r="D71" t="str">
            <v>SEDANUR BOLAT</v>
          </cell>
        </row>
        <row r="72">
          <cell r="D72" t="str">
            <v>HİLAYDA ARSLAN</v>
          </cell>
        </row>
        <row r="73">
          <cell r="D73" t="str">
            <v>MELEK ÇOBAN</v>
          </cell>
        </row>
        <row r="74">
          <cell r="D74" t="str">
            <v>MERVENUR ÇAPOĞLU</v>
          </cell>
        </row>
        <row r="75">
          <cell r="D75" t="str">
            <v>ZEYNEP TAŞBAŞ</v>
          </cell>
        </row>
        <row r="76">
          <cell r="D76" t="str">
            <v>KADER KAYA</v>
          </cell>
        </row>
        <row r="77">
          <cell r="D77" t="str">
            <v>İLKE ÇELEBİ</v>
          </cell>
        </row>
        <row r="78">
          <cell r="D78" t="str">
            <v>NAZLI DEMİRKILIÇ</v>
          </cell>
        </row>
        <row r="79">
          <cell r="D79" t="str">
            <v>MELEK NUR YAMAN</v>
          </cell>
        </row>
        <row r="80">
          <cell r="D80" t="str">
            <v>KARDELEN ÇELİK</v>
          </cell>
        </row>
        <row r="81">
          <cell r="D81" t="str">
            <v>FATMA PELVAN</v>
          </cell>
        </row>
        <row r="82">
          <cell r="D82" t="str">
            <v>CEMRE İŞLEK</v>
          </cell>
        </row>
        <row r="83">
          <cell r="D83" t="str">
            <v>TUĞÇE KÖŞKER</v>
          </cell>
        </row>
        <row r="84">
          <cell r="D84" t="str">
            <v>DİLEK LALEBAŞ</v>
          </cell>
        </row>
        <row r="85">
          <cell r="D85" t="str">
            <v>GİZEM AKALINLI</v>
          </cell>
        </row>
        <row r="86">
          <cell r="D86" t="str">
            <v>SEHER SAKICI</v>
          </cell>
        </row>
        <row r="87">
          <cell r="D87" t="str">
            <v>ASUDE NİSA ÜNAL</v>
          </cell>
        </row>
        <row r="88">
          <cell r="D88" t="str">
            <v>GAMZE ANDIÇ</v>
          </cell>
        </row>
        <row r="89">
          <cell r="D89" t="str">
            <v>DİLA TAŞ</v>
          </cell>
        </row>
        <row r="90">
          <cell r="D90" t="str">
            <v>BAHAR KARACA</v>
          </cell>
        </row>
        <row r="91">
          <cell r="D91" t="str">
            <v>ALEYNA DÜZGÜN</v>
          </cell>
        </row>
        <row r="92">
          <cell r="D92" t="str">
            <v>MELİS ÇELİKTEN</v>
          </cell>
        </row>
        <row r="93">
          <cell r="D93" t="str">
            <v>YELDA YAĞMUR</v>
          </cell>
        </row>
        <row r="94">
          <cell r="D94" t="str">
            <v>KEVSER KARA</v>
          </cell>
        </row>
        <row r="95">
          <cell r="D95" t="str">
            <v>SONGÜL KARTAL</v>
          </cell>
        </row>
        <row r="96">
          <cell r="D96" t="str">
            <v>ÖZGE TEKİN</v>
          </cell>
        </row>
        <row r="97">
          <cell r="D97" t="str">
            <v>RABİA TEZCAN</v>
          </cell>
        </row>
        <row r="98">
          <cell r="D98" t="str">
            <v>ALMİNA MALKOÇ</v>
          </cell>
        </row>
        <row r="99">
          <cell r="D99" t="str">
            <v>SEDA ALBAYRAK</v>
          </cell>
        </row>
        <row r="100">
          <cell r="D100" t="str">
            <v>ALEYNA ÖZKURT</v>
          </cell>
        </row>
        <row r="101">
          <cell r="D101" t="str">
            <v>MELİS DEMİRTAŞ</v>
          </cell>
        </row>
        <row r="102">
          <cell r="D102" t="str">
            <v>ÜMÜŞ ORUÇ</v>
          </cell>
        </row>
        <row r="103">
          <cell r="D103" t="str">
            <v>YAREL URUCU</v>
          </cell>
        </row>
        <row r="104">
          <cell r="D104" t="str">
            <v>MELİSA İNCİ GÜRBÜZ</v>
          </cell>
        </row>
        <row r="105">
          <cell r="D105" t="str">
            <v>BÜŞRA TURHAN</v>
          </cell>
        </row>
        <row r="106">
          <cell r="D106" t="str">
            <v>ESRA DİKMENTEPE</v>
          </cell>
        </row>
        <row r="107">
          <cell r="D107" t="str">
            <v>RUMEYSA COŞKUN</v>
          </cell>
        </row>
        <row r="108">
          <cell r="D108" t="str">
            <v>ÖZLEM UÇAR</v>
          </cell>
        </row>
        <row r="109">
          <cell r="D109" t="str">
            <v>RAHIME ERGUL</v>
          </cell>
        </row>
        <row r="110">
          <cell r="D110" t="str">
            <v>RUKEN TEK</v>
          </cell>
        </row>
        <row r="111">
          <cell r="D111" t="str">
            <v>SENA YILDIRIM</v>
          </cell>
        </row>
        <row r="112">
          <cell r="D112" t="str">
            <v>ENİSE ÇORUMLU</v>
          </cell>
        </row>
        <row r="113">
          <cell r="D113" t="str">
            <v>MERVE GÜL ELİTOK</v>
          </cell>
        </row>
        <row r="114">
          <cell r="D114" t="str">
            <v>TUĞBA KURT</v>
          </cell>
        </row>
        <row r="115">
          <cell r="D115" t="str">
            <v>KUBRA GÜLER</v>
          </cell>
        </row>
        <row r="116">
          <cell r="D116" t="str">
            <v>DERYA ATEŞLİ</v>
          </cell>
        </row>
        <row r="117">
          <cell r="D117" t="str">
            <v>EDANUR EYÜPOĞLU</v>
          </cell>
        </row>
        <row r="118">
          <cell r="D118" t="str">
            <v>SENEM ÇELİK</v>
          </cell>
        </row>
        <row r="119">
          <cell r="D119" t="str">
            <v>KADER GÜNENÇ</v>
          </cell>
        </row>
        <row r="120">
          <cell r="D120" t="str">
            <v>KÜBRA TATAR</v>
          </cell>
        </row>
        <row r="121">
          <cell r="D121" t="str">
            <v>AYBÜKE KALENDER</v>
          </cell>
        </row>
        <row r="122">
          <cell r="D122" t="str">
            <v>ESLEM GEZEN</v>
          </cell>
        </row>
        <row r="123">
          <cell r="D123" t="str">
            <v>DİLARA YAİ</v>
          </cell>
        </row>
        <row r="124">
          <cell r="D124" t="str">
            <v>BEYZA KUMBASAR</v>
          </cell>
        </row>
        <row r="125">
          <cell r="D125" t="str">
            <v>SENA ÖZDEMİR</v>
          </cell>
        </row>
        <row r="126">
          <cell r="D126" t="str">
            <v>DOĞANUR YILMAZ</v>
          </cell>
        </row>
        <row r="127">
          <cell r="D127" t="str">
            <v>EFSA BULUT</v>
          </cell>
        </row>
        <row r="128">
          <cell r="D128" t="str">
            <v>BEGÜM ARICI</v>
          </cell>
        </row>
        <row r="129">
          <cell r="D129" t="str">
            <v>SENA KAYNAR</v>
          </cell>
        </row>
        <row r="130">
          <cell r="D130" t="str">
            <v>ŞEVVAL CENGİZ</v>
          </cell>
        </row>
        <row r="131">
          <cell r="D131" t="str">
            <v>MERVE BİRSU TEMEL</v>
          </cell>
        </row>
        <row r="132">
          <cell r="D132" t="str">
            <v>CEMİLE ÇAL</v>
          </cell>
        </row>
        <row r="133">
          <cell r="D133" t="str">
            <v>MELİSA BİLTEKİN</v>
          </cell>
        </row>
        <row r="134">
          <cell r="D134" t="str">
            <v>NESLİHAN AYDIN</v>
          </cell>
        </row>
        <row r="135">
          <cell r="D135" t="str">
            <v>BAHAR KARALOĞLU</v>
          </cell>
        </row>
        <row r="136">
          <cell r="D136" t="str">
            <v>SARE ZİŞAN UYGUN</v>
          </cell>
        </row>
        <row r="137">
          <cell r="D137" t="str">
            <v>SİMGE KUNAK</v>
          </cell>
        </row>
        <row r="138">
          <cell r="D138" t="str">
            <v>DİLARA KORAMAN</v>
          </cell>
        </row>
        <row r="139">
          <cell r="D139" t="str">
            <v>BAHAR SORGUN</v>
          </cell>
        </row>
      </sheetData>
      <sheetData sheetId="10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7">
          <cell r="E47" t="str">
            <v>Baş Hakem</v>
          </cell>
          <cell r="F47" t="str">
            <v>Lider</v>
          </cell>
          <cell r="H47" t="str">
            <v>Sekreter</v>
          </cell>
        </row>
        <row r="51">
          <cell r="D51" t="str">
            <v xml:space="preserve">MUNİSE NİL ARSLAN </v>
          </cell>
        </row>
        <row r="52">
          <cell r="D52" t="str">
            <v>BERİVAN ALPER</v>
          </cell>
        </row>
        <row r="53">
          <cell r="D53" t="str">
            <v xml:space="preserve">BAŞAK ERĞUN </v>
          </cell>
        </row>
        <row r="54">
          <cell r="D54" t="str">
            <v>CEYDA AŞKIRAN</v>
          </cell>
        </row>
        <row r="55">
          <cell r="D55" t="str">
            <v>SEDANUR BOLAT</v>
          </cell>
        </row>
        <row r="56">
          <cell r="D56" t="str">
            <v>HİLAYDA ARSLAN</v>
          </cell>
        </row>
        <row r="57">
          <cell r="D57" t="str">
            <v>MELEK ÇOBAN</v>
          </cell>
        </row>
        <row r="58">
          <cell r="D58" t="str">
            <v>MERVENUR ÇAPOĞLU</v>
          </cell>
        </row>
        <row r="59">
          <cell r="D59" t="str">
            <v>ZEYNEP TAŞBAŞ</v>
          </cell>
        </row>
        <row r="60">
          <cell r="D60" t="str">
            <v>KADER KAYA</v>
          </cell>
        </row>
        <row r="61">
          <cell r="D61" t="str">
            <v>İLKE ÇELEBİ</v>
          </cell>
        </row>
        <row r="62">
          <cell r="D62" t="str">
            <v>NAZLI DEMİRKILIÇ</v>
          </cell>
        </row>
        <row r="63">
          <cell r="D63" t="str">
            <v>MELEK NUR YAMAN</v>
          </cell>
        </row>
        <row r="64">
          <cell r="D64" t="str">
            <v>KARDELEN ÇELİK</v>
          </cell>
        </row>
        <row r="65">
          <cell r="D65" t="str">
            <v>FATMA PELVAN</v>
          </cell>
        </row>
        <row r="66">
          <cell r="D66" t="str">
            <v>CEMRE İŞLEK</v>
          </cell>
        </row>
        <row r="67">
          <cell r="D67" t="str">
            <v>TUĞÇE KÖŞKER</v>
          </cell>
        </row>
        <row r="68">
          <cell r="D68" t="str">
            <v>DİLEK LALEBAŞ</v>
          </cell>
        </row>
        <row r="69">
          <cell r="D69" t="str">
            <v>GİZEM AKALINLI</v>
          </cell>
        </row>
        <row r="70">
          <cell r="D70" t="str">
            <v>SEHER SAKICI</v>
          </cell>
        </row>
        <row r="71">
          <cell r="D71" t="str">
            <v>ASUDE NİSA ÜNAL</v>
          </cell>
        </row>
        <row r="72">
          <cell r="D72" t="str">
            <v>GAMZE ANDIÇ</v>
          </cell>
        </row>
        <row r="73">
          <cell r="D73" t="str">
            <v>DİLA TAŞ</v>
          </cell>
        </row>
        <row r="74">
          <cell r="D74" t="str">
            <v>BAHAR KARACA</v>
          </cell>
        </row>
        <row r="78">
          <cell r="D78" t="str">
            <v>KEVSER KARA</v>
          </cell>
        </row>
        <row r="79">
          <cell r="D79" t="str">
            <v>SONGÜL KARTAL</v>
          </cell>
        </row>
        <row r="80">
          <cell r="D80" t="str">
            <v>ÖZGE TEKİN</v>
          </cell>
        </row>
        <row r="81">
          <cell r="D81" t="str">
            <v>RABİA TEZCAN</v>
          </cell>
        </row>
        <row r="91">
          <cell r="D91" t="str">
            <v>RUMEYSA COŞKUN</v>
          </cell>
        </row>
        <row r="92">
          <cell r="D92" t="str">
            <v>ÖZLEM UÇAR</v>
          </cell>
        </row>
        <row r="93">
          <cell r="D93" t="str">
            <v>RAHIME ERGUL</v>
          </cell>
        </row>
        <row r="94">
          <cell r="D94" t="str">
            <v>RUKEN TEK</v>
          </cell>
        </row>
        <row r="95">
          <cell r="D95" t="str">
            <v>SENA YILDIRIM</v>
          </cell>
        </row>
        <row r="96">
          <cell r="D96" t="str">
            <v>ENİSE ÇORUMLU</v>
          </cell>
        </row>
        <row r="97">
          <cell r="D97" t="str">
            <v>MERVE GÜL ELİTOK</v>
          </cell>
        </row>
        <row r="98">
          <cell r="D98" t="str">
            <v>TUĞBA KURT</v>
          </cell>
        </row>
        <row r="99">
          <cell r="D99" t="str">
            <v>KUBRA GÜLER</v>
          </cell>
        </row>
        <row r="100">
          <cell r="D100" t="str">
            <v>DERYA ATEŞLİ</v>
          </cell>
        </row>
        <row r="101">
          <cell r="D101" t="str">
            <v>EDANUR EYÜPOĞLU</v>
          </cell>
        </row>
        <row r="102">
          <cell r="D102" t="str">
            <v>SENEM ÇELİK</v>
          </cell>
        </row>
        <row r="103">
          <cell r="D103" t="str">
            <v>KADER GÜNENÇ</v>
          </cell>
        </row>
        <row r="104">
          <cell r="D104" t="str">
            <v>KÜBRA TATAR</v>
          </cell>
        </row>
        <row r="105">
          <cell r="D105" t="str">
            <v>AYBÜKE KALENDER</v>
          </cell>
        </row>
        <row r="106">
          <cell r="D106" t="str">
            <v>ESLEM GEZEN</v>
          </cell>
        </row>
        <row r="107">
          <cell r="D107" t="str">
            <v>DİLARA YAİ</v>
          </cell>
        </row>
        <row r="108">
          <cell r="D108" t="str">
            <v>BEYZA KUMBASAR</v>
          </cell>
        </row>
        <row r="109">
          <cell r="D109" t="str">
            <v>SENA ÖZDEMİR</v>
          </cell>
        </row>
        <row r="110">
          <cell r="D110" t="str">
            <v>DOĞANUR YILMAZ</v>
          </cell>
        </row>
        <row r="111">
          <cell r="D111" t="str">
            <v>EFSA BULUT</v>
          </cell>
        </row>
        <row r="112">
          <cell r="D112" t="str">
            <v>BEGÜM ARICI</v>
          </cell>
        </row>
        <row r="113">
          <cell r="D113" t="str">
            <v>SENA KAYNAR</v>
          </cell>
        </row>
        <row r="114">
          <cell r="D114" t="str">
            <v>ŞEVVAL CENGİZ</v>
          </cell>
        </row>
        <row r="115">
          <cell r="D115" t="str">
            <v>MERVE BİRSU TEMEL</v>
          </cell>
        </row>
        <row r="116">
          <cell r="D116" t="str">
            <v>CEMİLE ÇAL</v>
          </cell>
        </row>
        <row r="117">
          <cell r="D117" t="str">
            <v>MELİSA BİLTEKİN</v>
          </cell>
        </row>
        <row r="118">
          <cell r="D118" t="str">
            <v>NESLİHAN AYDIN</v>
          </cell>
        </row>
        <row r="119">
          <cell r="D119" t="str">
            <v>BAHAR KARALOĞLU</v>
          </cell>
        </row>
        <row r="120">
          <cell r="D120" t="str">
            <v>SARE ZİŞAN UYGUN</v>
          </cell>
        </row>
        <row r="121">
          <cell r="D121" t="str">
            <v>SİMGE KUNAK</v>
          </cell>
        </row>
        <row r="122">
          <cell r="D122" t="str">
            <v>DİLARA KORAMAN</v>
          </cell>
        </row>
        <row r="123">
          <cell r="D123" t="str">
            <v>BAHAR SORGUN</v>
          </cell>
        </row>
      </sheetData>
      <sheetData sheetId="11" refreshError="1"/>
      <sheetData sheetId="12" refreshError="1"/>
      <sheetData sheetId="13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8">
          <cell r="E58" t="str">
            <v xml:space="preserve">MUNİSE NİL ARSLAN </v>
          </cell>
        </row>
        <row r="59">
          <cell r="E59" t="str">
            <v>BERİVAN ALPER</v>
          </cell>
        </row>
        <row r="60">
          <cell r="E60" t="str">
            <v xml:space="preserve">BAŞAK ERĞUN </v>
          </cell>
        </row>
        <row r="61">
          <cell r="E61" t="str">
            <v>CEYDA AŞKIRAN</v>
          </cell>
        </row>
        <row r="62">
          <cell r="E62" t="str">
            <v>SEDANUR BOLAT</v>
          </cell>
        </row>
        <row r="63">
          <cell r="E63" t="str">
            <v>HİLAYDA ARSLAN</v>
          </cell>
        </row>
        <row r="64">
          <cell r="E64" t="str">
            <v>MELEK ÇOBAN</v>
          </cell>
        </row>
        <row r="65">
          <cell r="E65" t="str">
            <v>MERVENUR ÇAPOĞLU</v>
          </cell>
        </row>
        <row r="66">
          <cell r="E66" t="str">
            <v>ZEYNEP TAŞBAŞ</v>
          </cell>
        </row>
        <row r="67">
          <cell r="E67" t="str">
            <v>KADER KAYA</v>
          </cell>
        </row>
        <row r="68">
          <cell r="E68" t="str">
            <v>İLKE ÇELEBİ</v>
          </cell>
        </row>
        <row r="69">
          <cell r="E69" t="str">
            <v>NAZLI DEMİRKILIÇ</v>
          </cell>
        </row>
        <row r="70">
          <cell r="E70" t="str">
            <v>MELEK NUR YAMAN</v>
          </cell>
        </row>
        <row r="71">
          <cell r="E71" t="str">
            <v>KARDELEN ÇELİK</v>
          </cell>
        </row>
        <row r="72">
          <cell r="E72" t="str">
            <v>FATMA PELVAN</v>
          </cell>
        </row>
        <row r="73">
          <cell r="E73" t="str">
            <v>CEMRE İŞLEK</v>
          </cell>
        </row>
        <row r="74">
          <cell r="E74" t="str">
            <v>TUĞÇE KÖŞKER</v>
          </cell>
        </row>
        <row r="75">
          <cell r="E75" t="str">
            <v>DİLEK LALEBAŞ</v>
          </cell>
        </row>
        <row r="76">
          <cell r="E76" t="str">
            <v>GİZEM AKALINLI</v>
          </cell>
        </row>
        <row r="77">
          <cell r="E77" t="str">
            <v>SEHER SAKICI</v>
          </cell>
        </row>
        <row r="78">
          <cell r="E78" t="str">
            <v>ASUDE NİSA ÜNAL</v>
          </cell>
        </row>
        <row r="79">
          <cell r="E79" t="str">
            <v>GAMZE ANDIÇ</v>
          </cell>
        </row>
        <row r="80">
          <cell r="E80" t="str">
            <v>DİLA TAŞ</v>
          </cell>
        </row>
        <row r="81">
          <cell r="E81" t="str">
            <v>BAHAR KARACA</v>
          </cell>
        </row>
        <row r="82">
          <cell r="E82" t="str">
            <v>ALEYNA DÜZGÜN</v>
          </cell>
        </row>
        <row r="83">
          <cell r="E83" t="str">
            <v>MELİS ÇELİKTEN</v>
          </cell>
        </row>
        <row r="84">
          <cell r="E84" t="str">
            <v>YELDA YAĞMUR</v>
          </cell>
        </row>
        <row r="85">
          <cell r="E85" t="str">
            <v>KEVSER KARA</v>
          </cell>
        </row>
        <row r="86">
          <cell r="E86" t="str">
            <v>SONGÜL KARTAL</v>
          </cell>
        </row>
        <row r="87">
          <cell r="E87" t="str">
            <v>ÖZGE TEKİN</v>
          </cell>
        </row>
        <row r="88">
          <cell r="E88" t="str">
            <v>RABİA TEZCAN</v>
          </cell>
        </row>
        <row r="89">
          <cell r="E89" t="str">
            <v>ALMİNA MALKOÇ</v>
          </cell>
        </row>
        <row r="90">
          <cell r="E90" t="str">
            <v>SEDA ALBAYRAK</v>
          </cell>
        </row>
        <row r="91">
          <cell r="E91" t="str">
            <v>ALEYNA ÖZKURT</v>
          </cell>
        </row>
        <row r="92">
          <cell r="E92" t="str">
            <v>MELİS DEMİRTAŞ</v>
          </cell>
        </row>
        <row r="93">
          <cell r="E93" t="str">
            <v>ÜMÜŞ ORUÇ</v>
          </cell>
        </row>
        <row r="94">
          <cell r="E94" t="str">
            <v>YAREL URUCU</v>
          </cell>
        </row>
        <row r="95">
          <cell r="E95" t="str">
            <v>MELİSA İNCİ GÜRBÜZ</v>
          </cell>
        </row>
        <row r="96">
          <cell r="E96" t="str">
            <v>BÜŞRA TURHAN</v>
          </cell>
        </row>
        <row r="97">
          <cell r="E97" t="str">
            <v>ESRA DİKMENTEPE</v>
          </cell>
        </row>
        <row r="98">
          <cell r="E98" t="str">
            <v>RUMEYSA COŞKUN</v>
          </cell>
        </row>
        <row r="99">
          <cell r="E99" t="str">
            <v>ÖZLEM UÇAR</v>
          </cell>
        </row>
        <row r="100">
          <cell r="E100" t="str">
            <v>RAHIME ERGUL</v>
          </cell>
        </row>
        <row r="101">
          <cell r="E101" t="str">
            <v>RUKEN TEK</v>
          </cell>
        </row>
        <row r="102">
          <cell r="E102" t="str">
            <v>SENA YILDIRIM</v>
          </cell>
        </row>
        <row r="103">
          <cell r="E103" t="str">
            <v>ENİSE ÇORUMLU</v>
          </cell>
        </row>
        <row r="104">
          <cell r="E104" t="str">
            <v>MERVE GÜL ELİTOK</v>
          </cell>
        </row>
        <row r="105">
          <cell r="E105" t="str">
            <v>TUĞBA KURT</v>
          </cell>
        </row>
        <row r="106">
          <cell r="E106" t="str">
            <v>KUBRA GÜLER</v>
          </cell>
        </row>
        <row r="107">
          <cell r="E107" t="str">
            <v>DERYA ATEŞLİ</v>
          </cell>
        </row>
        <row r="108">
          <cell r="E108" t="str">
            <v>EDANUR EYÜPOĞLU</v>
          </cell>
        </row>
        <row r="109">
          <cell r="E109" t="str">
            <v>SENEM ÇELİK</v>
          </cell>
        </row>
        <row r="110">
          <cell r="E110" t="str">
            <v>KADER GÜNENÇ</v>
          </cell>
        </row>
        <row r="111">
          <cell r="E111" t="str">
            <v>KÜBRA TATAR</v>
          </cell>
        </row>
        <row r="112">
          <cell r="E112" t="str">
            <v>AYBÜKE KALENDER</v>
          </cell>
        </row>
        <row r="113">
          <cell r="E113" t="str">
            <v>ESLEM GEZEN</v>
          </cell>
        </row>
        <row r="114">
          <cell r="E114" t="str">
            <v>DİLARA YAİ</v>
          </cell>
        </row>
        <row r="115">
          <cell r="E115" t="str">
            <v>BEYZA KUMBASAR</v>
          </cell>
        </row>
        <row r="116">
          <cell r="E116" t="str">
            <v>SENA ÖZDEMİR</v>
          </cell>
        </row>
        <row r="117">
          <cell r="E117" t="str">
            <v>DOĞANUR YILMAZ</v>
          </cell>
        </row>
        <row r="118">
          <cell r="E118" t="str">
            <v>EFSA BULUT</v>
          </cell>
        </row>
        <row r="119">
          <cell r="E119" t="str">
            <v>BEGÜM ARICI</v>
          </cell>
        </row>
        <row r="120">
          <cell r="E120" t="str">
            <v>SENA KAYNAR</v>
          </cell>
        </row>
        <row r="121">
          <cell r="E121" t="str">
            <v>ŞEVVAL CENGİZ</v>
          </cell>
        </row>
        <row r="122">
          <cell r="E122" t="str">
            <v>MERVE BİRSU TEMEL</v>
          </cell>
        </row>
        <row r="123">
          <cell r="E123" t="str">
            <v>CEMİLE ÇAL</v>
          </cell>
        </row>
        <row r="124">
          <cell r="E124" t="str">
            <v>MELİSA BİLTEKİN</v>
          </cell>
        </row>
        <row r="125">
          <cell r="E125" t="str">
            <v>NESLİHAN AYDIN</v>
          </cell>
        </row>
        <row r="126">
          <cell r="E126" t="str">
            <v>BAHAR KARALOĞLU</v>
          </cell>
        </row>
        <row r="127">
          <cell r="E127" t="str">
            <v>SARE ZİŞAN UYGUN</v>
          </cell>
        </row>
        <row r="128">
          <cell r="E128" t="str">
            <v>SİMGE KUNAK</v>
          </cell>
        </row>
        <row r="129">
          <cell r="E129" t="str">
            <v>DİLARA KORAMAN</v>
          </cell>
        </row>
        <row r="130">
          <cell r="E130" t="str">
            <v>BAHAR SORGUN</v>
          </cell>
        </row>
      </sheetData>
      <sheetData sheetId="14">
        <row r="8">
          <cell r="E8" t="str">
            <v/>
          </cell>
          <cell r="F8" t="str">
            <v/>
          </cell>
          <cell r="BS8" t="str">
            <v xml:space="preserve"> </v>
          </cell>
        </row>
        <row r="9">
          <cell r="E9" t="str">
            <v/>
          </cell>
          <cell r="F9" t="str">
            <v/>
          </cell>
          <cell r="BS9" t="str">
            <v xml:space="preserve"> </v>
          </cell>
        </row>
        <row r="10">
          <cell r="E10" t="str">
            <v/>
          </cell>
          <cell r="F10" t="str">
            <v/>
          </cell>
          <cell r="BS10" t="str">
            <v xml:space="preserve"> </v>
          </cell>
        </row>
        <row r="11">
          <cell r="E11" t="str">
            <v/>
          </cell>
          <cell r="F11" t="str">
            <v/>
          </cell>
          <cell r="BS11" t="str">
            <v xml:space="preserve"> </v>
          </cell>
        </row>
        <row r="12">
          <cell r="E12" t="str">
            <v/>
          </cell>
          <cell r="F12" t="str">
            <v/>
          </cell>
          <cell r="BS12" t="str">
            <v xml:space="preserve"> </v>
          </cell>
        </row>
        <row r="13">
          <cell r="E13" t="str">
            <v/>
          </cell>
          <cell r="F13" t="str">
            <v/>
          </cell>
          <cell r="BS13" t="str">
            <v xml:space="preserve"> </v>
          </cell>
        </row>
        <row r="14">
          <cell r="E14" t="str">
            <v/>
          </cell>
          <cell r="F14" t="str">
            <v/>
          </cell>
          <cell r="BS14" t="str">
            <v xml:space="preserve"> </v>
          </cell>
        </row>
        <row r="15">
          <cell r="E15" t="str">
            <v/>
          </cell>
          <cell r="F15" t="str">
            <v/>
          </cell>
          <cell r="BS15" t="str">
            <v xml:space="preserve"> </v>
          </cell>
        </row>
        <row r="16">
          <cell r="E16" t="str">
            <v/>
          </cell>
          <cell r="F16" t="str">
            <v/>
          </cell>
          <cell r="BS16" t="str">
            <v xml:space="preserve"> </v>
          </cell>
        </row>
        <row r="17">
          <cell r="E17" t="str">
            <v/>
          </cell>
          <cell r="F17" t="str">
            <v/>
          </cell>
          <cell r="BS17" t="str">
            <v xml:space="preserve"> </v>
          </cell>
        </row>
        <row r="18">
          <cell r="E18" t="str">
            <v/>
          </cell>
          <cell r="F18" t="str">
            <v/>
          </cell>
          <cell r="BS18" t="str">
            <v xml:space="preserve"> </v>
          </cell>
        </row>
        <row r="19">
          <cell r="E19" t="str">
            <v/>
          </cell>
          <cell r="F19" t="str">
            <v/>
          </cell>
          <cell r="BS19" t="str">
            <v xml:space="preserve"> </v>
          </cell>
        </row>
        <row r="20">
          <cell r="E20" t="str">
            <v/>
          </cell>
          <cell r="F20" t="str">
            <v/>
          </cell>
          <cell r="BS20" t="str">
            <v xml:space="preserve"> </v>
          </cell>
        </row>
        <row r="21">
          <cell r="E21" t="str">
            <v/>
          </cell>
          <cell r="F21" t="str">
            <v/>
          </cell>
          <cell r="BS21" t="str">
            <v xml:space="preserve"> </v>
          </cell>
        </row>
        <row r="22">
          <cell r="E22" t="str">
            <v/>
          </cell>
          <cell r="F22" t="str">
            <v/>
          </cell>
          <cell r="BS22" t="str">
            <v xml:space="preserve"> </v>
          </cell>
        </row>
        <row r="23">
          <cell r="E23" t="str">
            <v/>
          </cell>
          <cell r="F23" t="str">
            <v/>
          </cell>
          <cell r="BS23" t="str">
            <v xml:space="preserve"> </v>
          </cell>
        </row>
        <row r="24">
          <cell r="E24" t="str">
            <v/>
          </cell>
          <cell r="F24" t="str">
            <v/>
          </cell>
          <cell r="BS24" t="str">
            <v xml:space="preserve"> </v>
          </cell>
        </row>
        <row r="25">
          <cell r="E25" t="str">
            <v/>
          </cell>
          <cell r="F25" t="str">
            <v/>
          </cell>
          <cell r="BS25" t="str">
            <v xml:space="preserve"> </v>
          </cell>
        </row>
        <row r="26">
          <cell r="E26" t="str">
            <v/>
          </cell>
          <cell r="F26" t="str">
            <v/>
          </cell>
          <cell r="BS26" t="str">
            <v xml:space="preserve"> </v>
          </cell>
        </row>
        <row r="27">
          <cell r="E27" t="str">
            <v/>
          </cell>
          <cell r="F27" t="str">
            <v/>
          </cell>
          <cell r="BS27" t="str">
            <v xml:space="preserve"> </v>
          </cell>
        </row>
        <row r="28">
          <cell r="E28" t="str">
            <v/>
          </cell>
          <cell r="F28" t="str">
            <v/>
          </cell>
          <cell r="BS28" t="str">
            <v xml:space="preserve"> </v>
          </cell>
        </row>
        <row r="29">
          <cell r="E29" t="str">
            <v/>
          </cell>
          <cell r="F29" t="str">
            <v/>
          </cell>
          <cell r="BS29" t="str">
            <v xml:space="preserve"> </v>
          </cell>
        </row>
        <row r="30">
          <cell r="E30" t="str">
            <v/>
          </cell>
          <cell r="F30" t="str">
            <v/>
          </cell>
          <cell r="BS30" t="str">
            <v xml:space="preserve"> </v>
          </cell>
        </row>
        <row r="31">
          <cell r="E31" t="str">
            <v/>
          </cell>
          <cell r="F31" t="str">
            <v/>
          </cell>
          <cell r="BS31" t="str">
            <v xml:space="preserve"> </v>
          </cell>
        </row>
        <row r="32">
          <cell r="E32" t="str">
            <v/>
          </cell>
          <cell r="F32" t="str">
            <v/>
          </cell>
          <cell r="BS32" t="str">
            <v xml:space="preserve">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R34" t="str">
            <v>Hakem</v>
          </cell>
        </row>
        <row r="46">
          <cell r="E46" t="str">
            <v xml:space="preserve">MUNİSE NİL ARSLAN </v>
          </cell>
        </row>
        <row r="47">
          <cell r="E47" t="str">
            <v>BERİVAN ALPER</v>
          </cell>
        </row>
        <row r="48">
          <cell r="E48" t="str">
            <v xml:space="preserve">BAŞAK ERĞUN </v>
          </cell>
        </row>
        <row r="49">
          <cell r="E49" t="str">
            <v>CEYDA AŞKIRAN</v>
          </cell>
        </row>
        <row r="50">
          <cell r="E50" t="str">
            <v>SEDANUR BOLAT</v>
          </cell>
        </row>
        <row r="51">
          <cell r="E51" t="str">
            <v>HİLAYDA ARSLAN</v>
          </cell>
        </row>
        <row r="52">
          <cell r="E52" t="str">
            <v>MELEK ÇOBAN</v>
          </cell>
        </row>
        <row r="53">
          <cell r="E53" t="str">
            <v>MERVENUR ÇAPOĞLU</v>
          </cell>
        </row>
        <row r="54">
          <cell r="E54" t="str">
            <v>ZEYNEP TAŞBAŞ</v>
          </cell>
        </row>
        <row r="55">
          <cell r="E55" t="str">
            <v>KADER KAYA</v>
          </cell>
        </row>
        <row r="56">
          <cell r="E56" t="str">
            <v>İLKE ÇELEBİ</v>
          </cell>
        </row>
        <row r="57">
          <cell r="E57" t="str">
            <v xml:space="preserve"> </v>
          </cell>
        </row>
        <row r="58">
          <cell r="E58" t="str">
            <v>MELEK NUR YAMAN</v>
          </cell>
        </row>
        <row r="59">
          <cell r="E59" t="str">
            <v xml:space="preserve"> </v>
          </cell>
        </row>
        <row r="60">
          <cell r="E60" t="str">
            <v>FATMA PELVAN</v>
          </cell>
        </row>
        <row r="61">
          <cell r="E61" t="str">
            <v>CEMRE İŞLEK</v>
          </cell>
        </row>
        <row r="62">
          <cell r="E62" t="str">
            <v>TUĞÇE KÖŞKER</v>
          </cell>
        </row>
        <row r="63">
          <cell r="E63" t="str">
            <v>DİLEK LALEBAŞ</v>
          </cell>
        </row>
        <row r="64">
          <cell r="E64" t="str">
            <v xml:space="preserve"> </v>
          </cell>
        </row>
        <row r="65">
          <cell r="E65" t="str">
            <v>SEHER SAKICI</v>
          </cell>
        </row>
        <row r="66">
          <cell r="E66" t="str">
            <v>ASUDE NİSA ÜNAL</v>
          </cell>
        </row>
        <row r="67">
          <cell r="E67" t="str">
            <v>GAMZE ANDIÇ</v>
          </cell>
        </row>
        <row r="68">
          <cell r="E68" t="str">
            <v>DİLA TAŞ</v>
          </cell>
        </row>
        <row r="69">
          <cell r="E69" t="str">
            <v>BAHAR KARACA</v>
          </cell>
        </row>
        <row r="70">
          <cell r="E70" t="str">
            <v>ALEYNA DÜZGÜN</v>
          </cell>
        </row>
        <row r="71">
          <cell r="E71" t="str">
            <v>MELİS ÇELİKTEN</v>
          </cell>
        </row>
        <row r="72">
          <cell r="E72" t="str">
            <v>YELDA YAĞMUR</v>
          </cell>
        </row>
        <row r="73">
          <cell r="E73" t="str">
            <v>KEVSER KARA</v>
          </cell>
        </row>
        <row r="74">
          <cell r="E74" t="str">
            <v xml:space="preserve"> </v>
          </cell>
        </row>
        <row r="75">
          <cell r="E75" t="str">
            <v>ÖZGE TEKİN</v>
          </cell>
        </row>
        <row r="76">
          <cell r="E76" t="str">
            <v>RABİA TEZCAN</v>
          </cell>
        </row>
        <row r="77">
          <cell r="E77" t="str">
            <v>ALMİNA MALKOÇ</v>
          </cell>
        </row>
        <row r="78">
          <cell r="E78" t="str">
            <v>SEDA ALBAYRAK</v>
          </cell>
        </row>
        <row r="79">
          <cell r="E79" t="str">
            <v>ALEYNA ÖZKURT</v>
          </cell>
        </row>
        <row r="80">
          <cell r="E80" t="str">
            <v>MELİS DEMİRTAŞ</v>
          </cell>
        </row>
        <row r="81">
          <cell r="E81" t="str">
            <v>ÜMÜŞ ORUÇ</v>
          </cell>
        </row>
        <row r="82">
          <cell r="E82" t="str">
            <v>YAREL URUCU</v>
          </cell>
        </row>
        <row r="83">
          <cell r="E83" t="str">
            <v>MELİSA İNCİ GÜRBÜZ</v>
          </cell>
        </row>
        <row r="84">
          <cell r="E84" t="str">
            <v xml:space="preserve"> </v>
          </cell>
        </row>
        <row r="85">
          <cell r="E85" t="str">
            <v>ESRA DİKMENTEPE</v>
          </cell>
        </row>
        <row r="86">
          <cell r="E86" t="str">
            <v xml:space="preserve"> </v>
          </cell>
        </row>
        <row r="87">
          <cell r="E87" t="str">
            <v>ÖZLEM UÇAR</v>
          </cell>
        </row>
        <row r="88">
          <cell r="E88" t="str">
            <v>RAHIME ERGUL</v>
          </cell>
        </row>
        <row r="89">
          <cell r="E89" t="str">
            <v>RUKEN TEK</v>
          </cell>
        </row>
        <row r="90">
          <cell r="E90" t="str">
            <v>SENA YILDIRIM</v>
          </cell>
        </row>
        <row r="91">
          <cell r="E91" t="str">
            <v>ENİSE ÇORUMLU</v>
          </cell>
        </row>
        <row r="92">
          <cell r="E92" t="str">
            <v>MERVE GÜL ELİTOK</v>
          </cell>
        </row>
        <row r="93">
          <cell r="E93" t="str">
            <v>TUĞBA KURT</v>
          </cell>
        </row>
        <row r="94">
          <cell r="E94" t="str">
            <v>KUBRA GÜLER</v>
          </cell>
        </row>
        <row r="95">
          <cell r="E95" t="str">
            <v>DERYA ATEŞLİ</v>
          </cell>
        </row>
        <row r="96">
          <cell r="E96" t="str">
            <v xml:space="preserve"> </v>
          </cell>
        </row>
        <row r="97">
          <cell r="E97" t="str">
            <v>SENEM ÇELİK</v>
          </cell>
        </row>
        <row r="98">
          <cell r="E98" t="str">
            <v xml:space="preserve"> </v>
          </cell>
        </row>
        <row r="99">
          <cell r="E99" t="str">
            <v>KÜBRA TATAR</v>
          </cell>
        </row>
        <row r="100">
          <cell r="E100" t="str">
            <v>AYBÜKE KALENDER</v>
          </cell>
        </row>
        <row r="101">
          <cell r="E101" t="str">
            <v>ESLEM GEZEN</v>
          </cell>
        </row>
        <row r="102">
          <cell r="E102" t="str">
            <v>DİLARA YAİ</v>
          </cell>
        </row>
        <row r="103">
          <cell r="E103" t="str">
            <v>BEYZA KUMBASAR</v>
          </cell>
        </row>
        <row r="104">
          <cell r="E104" t="str">
            <v>SENA ÖZDEMİR</v>
          </cell>
        </row>
        <row r="105">
          <cell r="E105" t="str">
            <v xml:space="preserve"> </v>
          </cell>
        </row>
        <row r="106">
          <cell r="E106" t="str">
            <v>EFSA BULUT</v>
          </cell>
        </row>
        <row r="107">
          <cell r="E107" t="str">
            <v xml:space="preserve"> </v>
          </cell>
        </row>
        <row r="108">
          <cell r="E108" t="str">
            <v>SENA KAYNAR</v>
          </cell>
        </row>
        <row r="109">
          <cell r="E109" t="str">
            <v>ŞEVVAL CENGİZ</v>
          </cell>
        </row>
        <row r="110">
          <cell r="E110" t="str">
            <v xml:space="preserve"> </v>
          </cell>
        </row>
        <row r="111">
          <cell r="E111" t="str">
            <v>CEMİLE ÇAL</v>
          </cell>
        </row>
        <row r="112">
          <cell r="E112" t="str">
            <v>MELİSA BİLTEKİN</v>
          </cell>
        </row>
        <row r="113">
          <cell r="E113" t="str">
            <v xml:space="preserve"> </v>
          </cell>
        </row>
        <row r="114">
          <cell r="E114" t="str">
            <v xml:space="preserve"> </v>
          </cell>
        </row>
        <row r="115">
          <cell r="E115" t="str">
            <v xml:space="preserve"> </v>
          </cell>
        </row>
        <row r="116">
          <cell r="E116" t="str">
            <v>SİMGE KUNAK</v>
          </cell>
        </row>
        <row r="117">
          <cell r="E117" t="str">
            <v>DİLARA KORAMAN</v>
          </cell>
        </row>
        <row r="118">
          <cell r="E118" t="str">
            <v>BAHAR SORGUN</v>
          </cell>
        </row>
      </sheetData>
      <sheetData sheetId="15">
        <row r="8">
          <cell r="E8" t="str">
            <v/>
          </cell>
          <cell r="F8" t="str">
            <v/>
          </cell>
          <cell r="BY8" t="str">
            <v xml:space="preserve">   </v>
          </cell>
        </row>
        <row r="9">
          <cell r="E9" t="str">
            <v/>
          </cell>
          <cell r="F9" t="str">
            <v/>
          </cell>
          <cell r="BY9" t="str">
            <v xml:space="preserve">   </v>
          </cell>
        </row>
        <row r="10">
          <cell r="E10" t="str">
            <v/>
          </cell>
          <cell r="F10" t="str">
            <v/>
          </cell>
          <cell r="BY10" t="str">
            <v xml:space="preserve">   </v>
          </cell>
        </row>
        <row r="11">
          <cell r="E11" t="str">
            <v/>
          </cell>
          <cell r="F11" t="str">
            <v/>
          </cell>
          <cell r="BY11" t="str">
            <v xml:space="preserve">   </v>
          </cell>
        </row>
        <row r="12">
          <cell r="E12" t="str">
            <v/>
          </cell>
          <cell r="F12" t="str">
            <v/>
          </cell>
          <cell r="BY12" t="str">
            <v xml:space="preserve">   </v>
          </cell>
        </row>
        <row r="13">
          <cell r="E13" t="str">
            <v/>
          </cell>
          <cell r="F13" t="str">
            <v/>
          </cell>
          <cell r="BY13" t="str">
            <v xml:space="preserve">   </v>
          </cell>
        </row>
        <row r="14">
          <cell r="E14" t="str">
            <v/>
          </cell>
          <cell r="F14" t="str">
            <v/>
          </cell>
          <cell r="BY14" t="str">
            <v xml:space="preserve">   </v>
          </cell>
        </row>
        <row r="15">
          <cell r="E15" t="str">
            <v/>
          </cell>
          <cell r="F15" t="str">
            <v/>
          </cell>
          <cell r="BY15" t="str">
            <v xml:space="preserve">   </v>
          </cell>
        </row>
        <row r="16">
          <cell r="E16" t="str">
            <v/>
          </cell>
          <cell r="F16" t="str">
            <v/>
          </cell>
          <cell r="BY16" t="str">
            <v xml:space="preserve">   </v>
          </cell>
        </row>
        <row r="17">
          <cell r="E17" t="str">
            <v/>
          </cell>
          <cell r="F17" t="str">
            <v/>
          </cell>
          <cell r="BY17" t="str">
            <v xml:space="preserve">   </v>
          </cell>
        </row>
        <row r="18">
          <cell r="E18" t="str">
            <v/>
          </cell>
          <cell r="F18" t="str">
            <v/>
          </cell>
          <cell r="BY18" t="str">
            <v xml:space="preserve">   </v>
          </cell>
        </row>
        <row r="19">
          <cell r="E19" t="str">
            <v/>
          </cell>
          <cell r="F19" t="str">
            <v/>
          </cell>
          <cell r="BY19" t="str">
            <v xml:space="preserve">   </v>
          </cell>
        </row>
        <row r="20">
          <cell r="E20" t="str">
            <v/>
          </cell>
          <cell r="F20" t="str">
            <v/>
          </cell>
          <cell r="BY20" t="str">
            <v xml:space="preserve">   </v>
          </cell>
        </row>
        <row r="21">
          <cell r="E21" t="str">
            <v/>
          </cell>
          <cell r="F21" t="str">
            <v/>
          </cell>
          <cell r="BY21" t="str">
            <v xml:space="preserve">   </v>
          </cell>
        </row>
        <row r="22">
          <cell r="E22" t="str">
            <v/>
          </cell>
          <cell r="F22" t="str">
            <v/>
          </cell>
          <cell r="BY22" t="str">
            <v xml:space="preserve">   </v>
          </cell>
        </row>
        <row r="23">
          <cell r="E23" t="str">
            <v/>
          </cell>
          <cell r="F23" t="str">
            <v/>
          </cell>
          <cell r="BY23" t="str">
            <v xml:space="preserve">   </v>
          </cell>
        </row>
        <row r="24">
          <cell r="E24" t="str">
            <v/>
          </cell>
          <cell r="F24" t="str">
            <v/>
          </cell>
          <cell r="BY24" t="str">
            <v xml:space="preserve">   </v>
          </cell>
        </row>
        <row r="25">
          <cell r="E25" t="str">
            <v/>
          </cell>
          <cell r="F25" t="str">
            <v/>
          </cell>
          <cell r="BY25" t="str">
            <v xml:space="preserve">   </v>
          </cell>
        </row>
        <row r="26">
          <cell r="E26" t="str">
            <v/>
          </cell>
          <cell r="F26" t="str">
            <v/>
          </cell>
          <cell r="BY26" t="str">
            <v xml:space="preserve">   </v>
          </cell>
        </row>
        <row r="27">
          <cell r="E27" t="str">
            <v/>
          </cell>
          <cell r="F27" t="str">
            <v/>
          </cell>
          <cell r="BY27" t="str">
            <v xml:space="preserve">   </v>
          </cell>
        </row>
        <row r="28">
          <cell r="E28" t="str">
            <v/>
          </cell>
          <cell r="F28" t="str">
            <v/>
          </cell>
          <cell r="BY28" t="str">
            <v xml:space="preserve">   </v>
          </cell>
        </row>
        <row r="29">
          <cell r="E29" t="str">
            <v/>
          </cell>
          <cell r="F29" t="str">
            <v/>
          </cell>
          <cell r="BY29" t="str">
            <v xml:space="preserve">   </v>
          </cell>
        </row>
        <row r="30">
          <cell r="E30" t="str">
            <v/>
          </cell>
          <cell r="F30" t="str">
            <v/>
          </cell>
          <cell r="BY30" t="str">
            <v xml:space="preserve">   </v>
          </cell>
        </row>
        <row r="31">
          <cell r="E31" t="str">
            <v/>
          </cell>
          <cell r="F31" t="str">
            <v/>
          </cell>
          <cell r="BY31" t="str">
            <v xml:space="preserve">   </v>
          </cell>
        </row>
        <row r="32">
          <cell r="E32" t="str">
            <v/>
          </cell>
          <cell r="F32" t="str">
            <v/>
          </cell>
          <cell r="BY32" t="str">
            <v xml:space="preserve">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X34" t="str">
            <v>Hakem</v>
          </cell>
        </row>
        <row r="36">
          <cell r="E36" t="str">
            <v>ALMİNA MALKOÇ</v>
          </cell>
        </row>
        <row r="37">
          <cell r="E37" t="str">
            <v>ÜMÜŞ ORUÇ</v>
          </cell>
        </row>
        <row r="38">
          <cell r="E38" t="str">
            <v>ALEYNA ÖZKURT</v>
          </cell>
        </row>
        <row r="39">
          <cell r="E39" t="str">
            <v>SİMGE KUNAK</v>
          </cell>
        </row>
        <row r="40">
          <cell r="E40" t="str">
            <v>YAREL URUCU</v>
          </cell>
        </row>
        <row r="41">
          <cell r="E41" t="str">
            <v>RUMEYSA COŞKUN</v>
          </cell>
        </row>
        <row r="42">
          <cell r="E42" t="str">
            <v>ASUDE NİSA ÜNAL</v>
          </cell>
        </row>
        <row r="43">
          <cell r="E43" t="str">
            <v>RUKEN TEK</v>
          </cell>
        </row>
        <row r="44">
          <cell r="E44" t="str">
            <v>KADER GÜNENÇ</v>
          </cell>
        </row>
        <row r="45">
          <cell r="E45" t="str">
            <v>ÖZLEM UÇAR</v>
          </cell>
        </row>
        <row r="46">
          <cell r="E46" t="str">
            <v>KÜBRA TATAR</v>
          </cell>
        </row>
        <row r="47">
          <cell r="E47" t="str">
            <v>MELEK NUR YAMAN</v>
          </cell>
        </row>
        <row r="48">
          <cell r="E48" t="str">
            <v>ENİSE ÇORUMLU</v>
          </cell>
        </row>
        <row r="49">
          <cell r="E49" t="str">
            <v>SENEM ÇELİK</v>
          </cell>
        </row>
        <row r="50">
          <cell r="E50" t="str">
            <v>ESLEM GEZEN</v>
          </cell>
        </row>
        <row r="51">
          <cell r="E51" t="str">
            <v>DİLARA YAİ</v>
          </cell>
        </row>
        <row r="52">
          <cell r="E52" t="str">
            <v>SEDA ALBAYRAK</v>
          </cell>
        </row>
        <row r="53">
          <cell r="E53" t="str">
            <v>RAHIME ERGUL</v>
          </cell>
        </row>
        <row r="54">
          <cell r="E54" t="str">
            <v>TUĞBA KURT</v>
          </cell>
        </row>
        <row r="55">
          <cell r="E55" t="str">
            <v>AYBÜKE KALENDER</v>
          </cell>
        </row>
        <row r="56">
          <cell r="E56" t="str">
            <v>EFSA BULUT</v>
          </cell>
        </row>
        <row r="57">
          <cell r="E57" t="str">
            <v>ALEYNA DÜZGÜN</v>
          </cell>
        </row>
        <row r="58">
          <cell r="E58" t="str">
            <v>BAHAR KARALOĞLU</v>
          </cell>
        </row>
        <row r="59">
          <cell r="E59" t="str">
            <v>SENA YILDIRIM</v>
          </cell>
        </row>
        <row r="60">
          <cell r="E60" t="str">
            <v>DERYA ATEŞLİ</v>
          </cell>
        </row>
        <row r="61">
          <cell r="E61" t="str">
            <v>BAHAR SORGUN</v>
          </cell>
        </row>
        <row r="62">
          <cell r="E62" t="str">
            <v>KUBRA GÜLER</v>
          </cell>
        </row>
        <row r="63">
          <cell r="E63" t="str">
            <v>EDANUR EYÜPOĞLU</v>
          </cell>
        </row>
        <row r="64">
          <cell r="E64" t="str">
            <v>BAHAR KARACA</v>
          </cell>
        </row>
        <row r="65">
          <cell r="E65" t="str">
            <v>ESRA DİKMENTEPE</v>
          </cell>
        </row>
        <row r="66">
          <cell r="E66" t="str">
            <v>BEYZA KUMBASAR</v>
          </cell>
        </row>
        <row r="67">
          <cell r="E67" t="str">
            <v>KEVSER KARA</v>
          </cell>
        </row>
        <row r="68">
          <cell r="E68" t="str">
            <v>SENA ÖZDEMİR</v>
          </cell>
        </row>
        <row r="69">
          <cell r="E69" t="str">
            <v>KARDELEN ÇELİK</v>
          </cell>
        </row>
        <row r="70">
          <cell r="E70" t="str">
            <v>MELİSA İNCİ GÜRBÜZ</v>
          </cell>
        </row>
        <row r="71">
          <cell r="E71" t="str">
            <v>DOĞANUR YILMAZ</v>
          </cell>
        </row>
        <row r="72">
          <cell r="E72" t="str">
            <v>MELİS ÇELİKTEN</v>
          </cell>
        </row>
        <row r="73">
          <cell r="E73" t="str">
            <v>YELDA YAĞMUR</v>
          </cell>
        </row>
        <row r="74">
          <cell r="E74" t="str">
            <v>NESLİHAN AYDIN</v>
          </cell>
        </row>
        <row r="75">
          <cell r="E75" t="str">
            <v>MELİS DEMİRTAŞ</v>
          </cell>
        </row>
        <row r="76">
          <cell r="E76" t="str">
            <v>MELİSA BİLTEKİN</v>
          </cell>
        </row>
        <row r="77">
          <cell r="E77" t="str">
            <v>SARE ZİŞAN UYGUN</v>
          </cell>
        </row>
        <row r="78">
          <cell r="E78" t="str">
            <v>ŞEVVAL CENGİZ</v>
          </cell>
        </row>
        <row r="79">
          <cell r="E79" t="str">
            <v xml:space="preserve">MUNİSE NİL ARSLAN </v>
          </cell>
        </row>
        <row r="80">
          <cell r="E80" t="str">
            <v>BERİVAN ALPER</v>
          </cell>
        </row>
        <row r="81">
          <cell r="E81" t="str">
            <v xml:space="preserve">BAŞAK ERĞUN </v>
          </cell>
        </row>
        <row r="82">
          <cell r="E82" t="str">
            <v>CEYDA AŞKIRAN</v>
          </cell>
        </row>
        <row r="83">
          <cell r="E83" t="str">
            <v>SEDANUR BOLAT</v>
          </cell>
        </row>
        <row r="84">
          <cell r="E84" t="str">
            <v>HİLAYDA ARSLAN</v>
          </cell>
        </row>
        <row r="85">
          <cell r="E85" t="str">
            <v>MELEK ÇOBAN</v>
          </cell>
        </row>
        <row r="86">
          <cell r="E86" t="str">
            <v>MERVENUR ÇAPOĞLU</v>
          </cell>
        </row>
        <row r="87">
          <cell r="E87" t="str">
            <v>ZEYNEP TAŞBAŞ</v>
          </cell>
        </row>
        <row r="88">
          <cell r="E88" t="str">
            <v>KADER KAYA</v>
          </cell>
        </row>
        <row r="89">
          <cell r="E89" t="str">
            <v>İLKE ÇELEBİ</v>
          </cell>
        </row>
        <row r="90">
          <cell r="E90" t="str">
            <v>NAZLI DEMİRKILIÇ</v>
          </cell>
        </row>
        <row r="91">
          <cell r="E91" t="str">
            <v>FATMA PELVAN</v>
          </cell>
        </row>
        <row r="92">
          <cell r="E92" t="str">
            <v>CEMRE İŞLEK</v>
          </cell>
        </row>
        <row r="93">
          <cell r="E93" t="str">
            <v>TUĞÇE KÖŞKER</v>
          </cell>
        </row>
        <row r="94">
          <cell r="E94" t="str">
            <v>DİLEK LALEBAŞ</v>
          </cell>
        </row>
        <row r="95">
          <cell r="E95" t="str">
            <v>GİZEM AKALINLI</v>
          </cell>
        </row>
        <row r="96">
          <cell r="E96" t="str">
            <v xml:space="preserve"> </v>
          </cell>
        </row>
        <row r="97">
          <cell r="E97" t="str">
            <v>GAMZE ANDIÇ</v>
          </cell>
        </row>
        <row r="99">
          <cell r="E99" t="str">
            <v>SONGÜL KARTAL</v>
          </cell>
        </row>
        <row r="100">
          <cell r="E100" t="str">
            <v>ÖZGE TEKİN</v>
          </cell>
        </row>
        <row r="101">
          <cell r="E101" t="str">
            <v>RABİA TEZCAN</v>
          </cell>
        </row>
        <row r="102">
          <cell r="E102" t="str">
            <v>BÜŞRA TURHAN</v>
          </cell>
        </row>
        <row r="103">
          <cell r="E103" t="str">
            <v>MERVE GÜL ELİTOK</v>
          </cell>
        </row>
        <row r="104">
          <cell r="E104" t="str">
            <v>BEGÜM ARICI</v>
          </cell>
        </row>
        <row r="105">
          <cell r="E105" t="str">
            <v>SENA KAYNAR</v>
          </cell>
        </row>
        <row r="106">
          <cell r="E106" t="str">
            <v>MERVE BİRSU TEMEL</v>
          </cell>
        </row>
        <row r="107">
          <cell r="E107" t="str">
            <v>CEMİLE ÇAL</v>
          </cell>
        </row>
        <row r="108">
          <cell r="E108" t="str">
            <v xml:space="preserve"> </v>
          </cell>
        </row>
      </sheetData>
      <sheetData sheetId="16">
        <row r="8">
          <cell r="E8" t="str">
            <v>MERVE GEZİCİ</v>
          </cell>
          <cell r="F8" t="str">
            <v>BİNGÖL</v>
          </cell>
          <cell r="G8">
            <v>434</v>
          </cell>
          <cell r="H8">
            <v>453</v>
          </cell>
          <cell r="I8">
            <v>459</v>
          </cell>
          <cell r="J8">
            <v>459</v>
          </cell>
          <cell r="K8">
            <v>69</v>
          </cell>
        </row>
        <row r="9">
          <cell r="E9" t="str">
            <v>ECENUR TAŞAR</v>
          </cell>
          <cell r="F9" t="str">
            <v>VAN</v>
          </cell>
          <cell r="G9">
            <v>431</v>
          </cell>
          <cell r="H9">
            <v>428</v>
          </cell>
          <cell r="I9">
            <v>432</v>
          </cell>
          <cell r="J9">
            <v>432</v>
          </cell>
          <cell r="K9">
            <v>63</v>
          </cell>
        </row>
        <row r="10">
          <cell r="E10" t="str">
            <v>DELAL KÖSE</v>
          </cell>
          <cell r="F10" t="str">
            <v>DİYABAKIR</v>
          </cell>
          <cell r="G10">
            <v>400</v>
          </cell>
          <cell r="H10">
            <v>374</v>
          </cell>
          <cell r="I10">
            <v>417</v>
          </cell>
          <cell r="J10">
            <v>417</v>
          </cell>
          <cell r="K10">
            <v>59</v>
          </cell>
        </row>
        <row r="11">
          <cell r="E11" t="str">
            <v>DİLEK BAYDAR</v>
          </cell>
          <cell r="F11" t="str">
            <v>DİYABAKIR</v>
          </cell>
          <cell r="G11">
            <v>384</v>
          </cell>
          <cell r="H11">
            <v>403</v>
          </cell>
          <cell r="I11">
            <v>414</v>
          </cell>
          <cell r="J11">
            <v>414</v>
          </cell>
          <cell r="K11">
            <v>58</v>
          </cell>
        </row>
        <row r="12">
          <cell r="E12" t="str">
            <v>ŞEVVAL ERİNGİN</v>
          </cell>
          <cell r="F12" t="str">
            <v>DİYABAKIR</v>
          </cell>
          <cell r="G12" t="str">
            <v>X</v>
          </cell>
          <cell r="H12" t="str">
            <v>X</v>
          </cell>
          <cell r="I12">
            <v>410</v>
          </cell>
          <cell r="J12">
            <v>410</v>
          </cell>
          <cell r="K12">
            <v>57</v>
          </cell>
        </row>
        <row r="13">
          <cell r="E13" t="str">
            <v>TÜLİN BARUT</v>
          </cell>
          <cell r="F13" t="str">
            <v>BİNGÖL</v>
          </cell>
          <cell r="G13" t="str">
            <v>X</v>
          </cell>
          <cell r="H13">
            <v>403</v>
          </cell>
          <cell r="I13">
            <v>401</v>
          </cell>
          <cell r="J13">
            <v>403</v>
          </cell>
          <cell r="K13">
            <v>55</v>
          </cell>
        </row>
        <row r="14">
          <cell r="E14" t="str">
            <v>ZEHRA AÇIL</v>
          </cell>
          <cell r="F14" t="str">
            <v>DİYABAKIR</v>
          </cell>
          <cell r="G14">
            <v>390</v>
          </cell>
          <cell r="H14">
            <v>388</v>
          </cell>
          <cell r="I14">
            <v>397</v>
          </cell>
          <cell r="J14">
            <v>397</v>
          </cell>
          <cell r="K14">
            <v>54</v>
          </cell>
        </row>
        <row r="15">
          <cell r="E15" t="str">
            <v>BÜŞRA TEKBAŞ</v>
          </cell>
          <cell r="F15" t="str">
            <v>BİNGÖL</v>
          </cell>
          <cell r="G15">
            <v>369</v>
          </cell>
          <cell r="H15">
            <v>370</v>
          </cell>
          <cell r="I15">
            <v>395</v>
          </cell>
          <cell r="J15">
            <v>395</v>
          </cell>
          <cell r="K15">
            <v>53</v>
          </cell>
        </row>
        <row r="16">
          <cell r="E16" t="str">
            <v>SILA ÇAVLI</v>
          </cell>
          <cell r="F16" t="str">
            <v>BİNGÖL</v>
          </cell>
          <cell r="G16">
            <v>391</v>
          </cell>
          <cell r="H16">
            <v>383</v>
          </cell>
          <cell r="I16">
            <v>384</v>
          </cell>
          <cell r="J16">
            <v>391</v>
          </cell>
          <cell r="K16">
            <v>52</v>
          </cell>
        </row>
        <row r="17">
          <cell r="E17" t="str">
            <v>SONGÜL KARA</v>
          </cell>
          <cell r="F17" t="str">
            <v>ŞIRNAK</v>
          </cell>
          <cell r="G17">
            <v>380</v>
          </cell>
          <cell r="H17">
            <v>391</v>
          </cell>
          <cell r="I17">
            <v>362</v>
          </cell>
          <cell r="J17">
            <v>391</v>
          </cell>
          <cell r="K17">
            <v>52</v>
          </cell>
        </row>
        <row r="18">
          <cell r="E18" t="str">
            <v>MEDİNE OKAN</v>
          </cell>
          <cell r="F18" t="str">
            <v>ŞIRNAK</v>
          </cell>
          <cell r="G18">
            <v>379</v>
          </cell>
          <cell r="H18" t="str">
            <v>X</v>
          </cell>
          <cell r="I18">
            <v>383</v>
          </cell>
          <cell r="J18">
            <v>383</v>
          </cell>
          <cell r="K18">
            <v>49</v>
          </cell>
        </row>
        <row r="19">
          <cell r="E19" t="str">
            <v>BERFİN AKTOĞ</v>
          </cell>
          <cell r="F19" t="str">
            <v>ŞIRNAK</v>
          </cell>
          <cell r="G19">
            <v>359</v>
          </cell>
          <cell r="H19">
            <v>377</v>
          </cell>
          <cell r="I19">
            <v>370</v>
          </cell>
          <cell r="J19">
            <v>377</v>
          </cell>
          <cell r="K19">
            <v>47</v>
          </cell>
        </row>
        <row r="20">
          <cell r="E20" t="str">
            <v>HİRANUR HİŞAN</v>
          </cell>
          <cell r="F20" t="str">
            <v>BİNGÖL</v>
          </cell>
          <cell r="G20" t="str">
            <v>X</v>
          </cell>
          <cell r="H20">
            <v>333</v>
          </cell>
          <cell r="I20">
            <v>374</v>
          </cell>
          <cell r="J20">
            <v>374</v>
          </cell>
          <cell r="K20">
            <v>46</v>
          </cell>
        </row>
        <row r="21">
          <cell r="E21" t="str">
            <v>ŞİLAN YAĞIZ</v>
          </cell>
          <cell r="F21" t="str">
            <v>VAN</v>
          </cell>
          <cell r="G21" t="str">
            <v>X</v>
          </cell>
          <cell r="H21">
            <v>348</v>
          </cell>
          <cell r="I21">
            <v>371</v>
          </cell>
          <cell r="J21">
            <v>371</v>
          </cell>
          <cell r="K21">
            <v>45</v>
          </cell>
        </row>
        <row r="22">
          <cell r="E22" t="str">
            <v>EVİN MENGÜ</v>
          </cell>
          <cell r="F22" t="str">
            <v>BİNGÖL</v>
          </cell>
          <cell r="G22">
            <v>370</v>
          </cell>
          <cell r="H22">
            <v>352</v>
          </cell>
          <cell r="I22">
            <v>358</v>
          </cell>
          <cell r="J22">
            <v>370</v>
          </cell>
          <cell r="K22">
            <v>45</v>
          </cell>
        </row>
        <row r="23">
          <cell r="E23" t="str">
            <v>VİYAN ADAR</v>
          </cell>
          <cell r="F23" t="str">
            <v>VAN</v>
          </cell>
          <cell r="G23" t="str">
            <v>X</v>
          </cell>
          <cell r="H23" t="str">
            <v>X</v>
          </cell>
          <cell r="I23">
            <v>364</v>
          </cell>
          <cell r="J23">
            <v>364</v>
          </cell>
          <cell r="K23">
            <v>43</v>
          </cell>
        </row>
        <row r="24">
          <cell r="E24" t="str">
            <v>ZENAN KÖYSU</v>
          </cell>
          <cell r="F24" t="str">
            <v>ŞIRNAK</v>
          </cell>
          <cell r="G24">
            <v>360</v>
          </cell>
          <cell r="H24" t="str">
            <v>X</v>
          </cell>
          <cell r="I24" t="str">
            <v>X</v>
          </cell>
          <cell r="J24">
            <v>360</v>
          </cell>
          <cell r="K24">
            <v>42</v>
          </cell>
        </row>
        <row r="25">
          <cell r="E25" t="str">
            <v>PELİN IŞIM</v>
          </cell>
          <cell r="F25" t="str">
            <v>ŞIRNAK</v>
          </cell>
          <cell r="G25">
            <v>356</v>
          </cell>
          <cell r="H25" t="str">
            <v>X</v>
          </cell>
          <cell r="I25">
            <v>336</v>
          </cell>
          <cell r="J25">
            <v>356</v>
          </cell>
          <cell r="K25">
            <v>40</v>
          </cell>
        </row>
        <row r="26">
          <cell r="E26" t="str">
            <v>İKLİM YEŞİLÇİNAR</v>
          </cell>
          <cell r="F26" t="str">
            <v>DİYABAKIR</v>
          </cell>
          <cell r="G26">
            <v>354</v>
          </cell>
          <cell r="H26">
            <v>347</v>
          </cell>
          <cell r="I26" t="str">
            <v>X</v>
          </cell>
          <cell r="J26">
            <v>354</v>
          </cell>
          <cell r="K26">
            <v>40</v>
          </cell>
        </row>
        <row r="27">
          <cell r="E27" t="str">
            <v>ELİF KALKAN</v>
          </cell>
          <cell r="F27" t="str">
            <v>DİYABAKIR</v>
          </cell>
          <cell r="G27">
            <v>341</v>
          </cell>
          <cell r="H27" t="str">
            <v>X</v>
          </cell>
          <cell r="I27">
            <v>350</v>
          </cell>
          <cell r="J27">
            <v>350</v>
          </cell>
          <cell r="K27">
            <v>38</v>
          </cell>
        </row>
        <row r="28">
          <cell r="E28" t="str">
            <v>YAĞMUR AKARBULUT</v>
          </cell>
          <cell r="F28" t="str">
            <v>BİNGÖL</v>
          </cell>
          <cell r="G28">
            <v>328</v>
          </cell>
          <cell r="H28">
            <v>326</v>
          </cell>
          <cell r="I28">
            <v>349</v>
          </cell>
          <cell r="J28">
            <v>349</v>
          </cell>
          <cell r="K28">
            <v>38</v>
          </cell>
        </row>
        <row r="29">
          <cell r="E29" t="str">
            <v>FATİMA ÖZ</v>
          </cell>
          <cell r="F29" t="str">
            <v>DİYABAKIR</v>
          </cell>
          <cell r="G29">
            <v>326</v>
          </cell>
          <cell r="H29">
            <v>344</v>
          </cell>
          <cell r="I29" t="str">
            <v>X</v>
          </cell>
          <cell r="J29">
            <v>344</v>
          </cell>
          <cell r="K29">
            <v>36</v>
          </cell>
        </row>
        <row r="30">
          <cell r="E30" t="str">
            <v>ZELAL CİRİT</v>
          </cell>
          <cell r="F30" t="str">
            <v>BİNGÖL</v>
          </cell>
          <cell r="G30">
            <v>312</v>
          </cell>
          <cell r="H30">
            <v>343</v>
          </cell>
          <cell r="I30">
            <v>305</v>
          </cell>
          <cell r="J30">
            <v>343</v>
          </cell>
          <cell r="K30">
            <v>36</v>
          </cell>
        </row>
        <row r="31">
          <cell r="E31" t="str">
            <v>GÜLAY GÜLER</v>
          </cell>
          <cell r="F31" t="str">
            <v>BİNGÖL</v>
          </cell>
          <cell r="G31">
            <v>328</v>
          </cell>
          <cell r="H31">
            <v>327</v>
          </cell>
          <cell r="I31">
            <v>330</v>
          </cell>
          <cell r="J31">
            <v>330</v>
          </cell>
          <cell r="K31">
            <v>32</v>
          </cell>
        </row>
        <row r="32">
          <cell r="E32" t="str">
            <v>RUKEN GEZİCİ</v>
          </cell>
          <cell r="F32" t="str">
            <v>BİNGÖL</v>
          </cell>
          <cell r="G32">
            <v>290</v>
          </cell>
          <cell r="H32">
            <v>284</v>
          </cell>
          <cell r="I32" t="str">
            <v>X</v>
          </cell>
          <cell r="J32">
            <v>290</v>
          </cell>
          <cell r="K32">
            <v>20</v>
          </cell>
        </row>
        <row r="33">
          <cell r="E33" t="str">
            <v>ÖZLEM KILIÇ</v>
          </cell>
          <cell r="F33" t="str">
            <v>DİYABAKIR</v>
          </cell>
          <cell r="J33" t="str">
            <v>DNS</v>
          </cell>
          <cell r="K33">
            <v>0</v>
          </cell>
        </row>
        <row r="34">
          <cell r="E34" t="str">
            <v>SAHRA ÇOBAN</v>
          </cell>
          <cell r="F34" t="str">
            <v>VAN</v>
          </cell>
          <cell r="G34" t="str">
            <v>X</v>
          </cell>
          <cell r="H34" t="str">
            <v>X</v>
          </cell>
          <cell r="I34" t="str">
            <v>X</v>
          </cell>
          <cell r="J34" t="str">
            <v>NM</v>
          </cell>
          <cell r="K34">
            <v>0</v>
          </cell>
        </row>
        <row r="35">
          <cell r="K35" t="str">
            <v xml:space="preserve">   </v>
          </cell>
        </row>
        <row r="36">
          <cell r="K36" t="str">
            <v xml:space="preserve">   </v>
          </cell>
        </row>
        <row r="37">
          <cell r="K37" t="str">
            <v xml:space="preserve">   </v>
          </cell>
        </row>
        <row r="38">
          <cell r="K38" t="str">
            <v xml:space="preserve">   </v>
          </cell>
        </row>
        <row r="39">
          <cell r="K39" t="str">
            <v xml:space="preserve">   </v>
          </cell>
        </row>
        <row r="40">
          <cell r="K40" t="str">
            <v xml:space="preserve">   </v>
          </cell>
        </row>
        <row r="41">
          <cell r="K41" t="str">
            <v xml:space="preserve">   </v>
          </cell>
        </row>
        <row r="42">
          <cell r="K42" t="str">
            <v xml:space="preserve">   </v>
          </cell>
        </row>
        <row r="43">
          <cell r="K43" t="str">
            <v xml:space="preserve">   </v>
          </cell>
        </row>
        <row r="44">
          <cell r="K44" t="str">
            <v xml:space="preserve">   </v>
          </cell>
        </row>
        <row r="45">
          <cell r="K45" t="str">
            <v xml:space="preserve">   </v>
          </cell>
        </row>
        <row r="46">
          <cell r="K46" t="str">
            <v xml:space="preserve">   </v>
          </cell>
        </row>
        <row r="47">
          <cell r="K47" t="str">
            <v xml:space="preserve">   </v>
          </cell>
        </row>
        <row r="48">
          <cell r="K48" t="str">
            <v xml:space="preserve">   </v>
          </cell>
        </row>
        <row r="49">
          <cell r="K49" t="str">
            <v xml:space="preserve">   </v>
          </cell>
        </row>
        <row r="50">
          <cell r="K50" t="str">
            <v xml:space="preserve">   </v>
          </cell>
        </row>
        <row r="51">
          <cell r="K51" t="str">
            <v xml:space="preserve">   </v>
          </cell>
        </row>
        <row r="52">
          <cell r="K52" t="str">
            <v xml:space="preserve">   </v>
          </cell>
        </row>
        <row r="53">
          <cell r="K53" t="str">
            <v xml:space="preserve">   </v>
          </cell>
        </row>
        <row r="54">
          <cell r="K54" t="str">
            <v xml:space="preserve">   </v>
          </cell>
        </row>
        <row r="55">
          <cell r="K55" t="str">
            <v xml:space="preserve">   </v>
          </cell>
        </row>
        <row r="56">
          <cell r="K56" t="str">
            <v xml:space="preserve">   </v>
          </cell>
        </row>
        <row r="57">
          <cell r="K57" t="str">
            <v xml:space="preserve">   </v>
          </cell>
        </row>
        <row r="58">
          <cell r="K58" t="str">
            <v xml:space="preserve">   </v>
          </cell>
        </row>
        <row r="59">
          <cell r="K59" t="str">
            <v xml:space="preserve">   </v>
          </cell>
        </row>
        <row r="60">
          <cell r="E60" t="str">
            <v>Baş Hakem</v>
          </cell>
          <cell r="F60" t="str">
            <v>Lider</v>
          </cell>
          <cell r="G60" t="str">
            <v>Sekreter</v>
          </cell>
          <cell r="J60" t="str">
            <v>Hakem</v>
          </cell>
        </row>
        <row r="66">
          <cell r="E66" t="str">
            <v xml:space="preserve">MUNİSE NİL ARSLAN </v>
          </cell>
        </row>
        <row r="67">
          <cell r="E67" t="str">
            <v>BERİVAN ALPER</v>
          </cell>
        </row>
        <row r="68">
          <cell r="E68" t="str">
            <v xml:space="preserve">BAŞAK ERĞUN </v>
          </cell>
        </row>
        <row r="69">
          <cell r="E69" t="str">
            <v>CEYDA AŞKIRAN</v>
          </cell>
        </row>
        <row r="70">
          <cell r="E70" t="str">
            <v>SEDANUR BOLAT</v>
          </cell>
        </row>
        <row r="71">
          <cell r="E71" t="str">
            <v>HİLAYDA ARSLAN</v>
          </cell>
        </row>
        <row r="72">
          <cell r="E72" t="str">
            <v>MELEK ÇOBAN</v>
          </cell>
        </row>
        <row r="73">
          <cell r="E73" t="str">
            <v>MERVENUR ÇAPOĞLU</v>
          </cell>
        </row>
        <row r="74">
          <cell r="E74" t="str">
            <v>ZEYNEP TAŞBAŞ</v>
          </cell>
        </row>
        <row r="75">
          <cell r="E75" t="str">
            <v>KADER KAYA</v>
          </cell>
        </row>
        <row r="76">
          <cell r="E76" t="str">
            <v>İLKE ÇELEBİ</v>
          </cell>
        </row>
        <row r="77">
          <cell r="E77" t="str">
            <v>NAZLI DEMİRKILIÇ</v>
          </cell>
        </row>
        <row r="78">
          <cell r="E78" t="str">
            <v>MELEK NUR YAMAN</v>
          </cell>
        </row>
        <row r="79">
          <cell r="E79" t="str">
            <v>KARDELEN ÇELİK</v>
          </cell>
        </row>
        <row r="80">
          <cell r="E80" t="str">
            <v>FATMA PELVAN</v>
          </cell>
        </row>
        <row r="81">
          <cell r="E81" t="str">
            <v>CEMRE İŞLEK</v>
          </cell>
        </row>
        <row r="82">
          <cell r="E82" t="str">
            <v>TUĞÇE KÖŞKER</v>
          </cell>
        </row>
        <row r="83">
          <cell r="E83" t="str">
            <v>DİLEK LALEBAŞ</v>
          </cell>
        </row>
        <row r="84">
          <cell r="E84" t="str">
            <v>GİZEM AKALINLI</v>
          </cell>
        </row>
        <row r="85">
          <cell r="E85" t="str">
            <v>SEHER SAKICI</v>
          </cell>
        </row>
        <row r="86">
          <cell r="E86" t="str">
            <v>ASUDE NİSA ÜNAL</v>
          </cell>
        </row>
        <row r="87">
          <cell r="E87" t="str">
            <v>GAMZE ANDIÇ</v>
          </cell>
        </row>
        <row r="88">
          <cell r="E88" t="str">
            <v>DİLA TAŞ</v>
          </cell>
        </row>
        <row r="89">
          <cell r="E89" t="str">
            <v>BAHAR KARACA</v>
          </cell>
        </row>
        <row r="90">
          <cell r="E90" t="str">
            <v>ALEYNA DÜZGÜN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KEVSER KARA</v>
          </cell>
        </row>
        <row r="94">
          <cell r="E94" t="str">
            <v>SONGÜL KARTAL</v>
          </cell>
        </row>
        <row r="95">
          <cell r="E95" t="str">
            <v>ÖZGE TEKİN</v>
          </cell>
        </row>
        <row r="96">
          <cell r="E96" t="str">
            <v>RABİA TEZCAN</v>
          </cell>
        </row>
        <row r="97">
          <cell r="E97" t="str">
            <v>ALMİNA MALKOÇ</v>
          </cell>
        </row>
        <row r="98">
          <cell r="E98" t="str">
            <v>SEDA ALBAYRAK</v>
          </cell>
        </row>
        <row r="99">
          <cell r="E99" t="str">
            <v>ALEYNA ÖZKURT</v>
          </cell>
        </row>
        <row r="100">
          <cell r="E100" t="str">
            <v>MELİS DEMİRTAŞ</v>
          </cell>
        </row>
        <row r="101">
          <cell r="E101" t="str">
            <v>ÜMÜŞ ORUÇ</v>
          </cell>
        </row>
        <row r="102">
          <cell r="E102" t="str">
            <v>YAREL URUCU</v>
          </cell>
        </row>
        <row r="103">
          <cell r="E103" t="str">
            <v>MELİSA İNCİ GÜRBÜZ</v>
          </cell>
        </row>
        <row r="104">
          <cell r="E104" t="str">
            <v>BÜŞRA TURHAN</v>
          </cell>
        </row>
        <row r="105">
          <cell r="E105" t="str">
            <v>ESRA DİKMENTEPE</v>
          </cell>
        </row>
        <row r="106">
          <cell r="E106" t="str">
            <v>RUMEYSA COŞKUN</v>
          </cell>
        </row>
        <row r="107">
          <cell r="E107" t="str">
            <v>ÖZLEM UÇAR</v>
          </cell>
        </row>
        <row r="108">
          <cell r="E108" t="str">
            <v>RAHIME ERGUL</v>
          </cell>
        </row>
        <row r="109">
          <cell r="E109" t="str">
            <v>RUKEN TEK</v>
          </cell>
        </row>
        <row r="110">
          <cell r="E110" t="str">
            <v>SENA YILDIRIM</v>
          </cell>
        </row>
        <row r="111">
          <cell r="E111" t="str">
            <v>ENİSE ÇORUMLU</v>
          </cell>
        </row>
        <row r="112">
          <cell r="E112" t="str">
            <v>MERVE GÜL ELİTOK</v>
          </cell>
        </row>
        <row r="113">
          <cell r="E113" t="str">
            <v>TUĞBA KURT</v>
          </cell>
        </row>
        <row r="114">
          <cell r="E114" t="str">
            <v>KUBRA GÜLER</v>
          </cell>
        </row>
        <row r="115">
          <cell r="E115" t="str">
            <v>DERYA ATEŞLİ</v>
          </cell>
        </row>
        <row r="116">
          <cell r="E116" t="str">
            <v>EDANUR EYÜPOĞLU</v>
          </cell>
        </row>
        <row r="117">
          <cell r="E117" t="str">
            <v>SENEM ÇELİK</v>
          </cell>
        </row>
        <row r="118">
          <cell r="E118" t="str">
            <v>KADER GÜNENÇ</v>
          </cell>
        </row>
        <row r="119">
          <cell r="E119" t="str">
            <v>KÜBRA TATAR</v>
          </cell>
        </row>
        <row r="120">
          <cell r="E120" t="str">
            <v>AYBÜKE KALENDER</v>
          </cell>
        </row>
        <row r="121">
          <cell r="E121" t="str">
            <v>ESLEM GEZEN</v>
          </cell>
        </row>
        <row r="122">
          <cell r="E122" t="str">
            <v>DİLARA YAİ</v>
          </cell>
        </row>
        <row r="123">
          <cell r="E123" t="str">
            <v>BEYZA KUMBASAR</v>
          </cell>
        </row>
        <row r="124">
          <cell r="E124" t="str">
            <v>SENA ÖZDEMİR</v>
          </cell>
        </row>
        <row r="125">
          <cell r="E125" t="str">
            <v>DOĞANUR YILMAZ</v>
          </cell>
        </row>
        <row r="126">
          <cell r="E126" t="str">
            <v>EFSA BULUT</v>
          </cell>
        </row>
        <row r="127">
          <cell r="E127" t="str">
            <v>BEGÜM ARICI</v>
          </cell>
        </row>
        <row r="128">
          <cell r="E128" t="str">
            <v>SENA KAYNAR</v>
          </cell>
        </row>
        <row r="129">
          <cell r="E129" t="str">
            <v>ŞEVVAL CENGİZ</v>
          </cell>
        </row>
        <row r="130">
          <cell r="E130" t="str">
            <v>MERVE BİRSU TEMEL</v>
          </cell>
        </row>
        <row r="131">
          <cell r="E131" t="str">
            <v>CEMİLE ÇAL</v>
          </cell>
        </row>
        <row r="132">
          <cell r="E132" t="str">
            <v>MELİSA BİLTEKİN</v>
          </cell>
        </row>
        <row r="133">
          <cell r="E133" t="str">
            <v>NESLİHAN AYDIN</v>
          </cell>
        </row>
        <row r="134">
          <cell r="E134" t="str">
            <v>BAHAR KARALOĞLU</v>
          </cell>
        </row>
        <row r="135">
          <cell r="E135" t="str">
            <v>SARE ZİŞAN UYGUN</v>
          </cell>
        </row>
        <row r="136">
          <cell r="E136" t="str">
            <v>SİMGE KUNAK</v>
          </cell>
        </row>
        <row r="137">
          <cell r="E137" t="str">
            <v>DİLARA KORAMAN</v>
          </cell>
        </row>
        <row r="138">
          <cell r="E138" t="str">
            <v>BAHAR SORGUN</v>
          </cell>
        </row>
      </sheetData>
      <sheetData sheetId="17">
        <row r="8">
          <cell r="E8" t="str">
            <v>BERFİN AKTOĞ</v>
          </cell>
          <cell r="F8" t="str">
            <v>ŞIRNAK</v>
          </cell>
          <cell r="G8">
            <v>794</v>
          </cell>
          <cell r="H8">
            <v>747</v>
          </cell>
          <cell r="I8">
            <v>743</v>
          </cell>
          <cell r="J8">
            <v>794</v>
          </cell>
          <cell r="K8">
            <v>59</v>
          </cell>
        </row>
        <row r="9">
          <cell r="E9" t="str">
            <v>PELİN IŞIM</v>
          </cell>
          <cell r="F9" t="str">
            <v>ŞIRNAK</v>
          </cell>
          <cell r="G9">
            <v>686</v>
          </cell>
          <cell r="H9">
            <v>666</v>
          </cell>
          <cell r="I9">
            <v>658</v>
          </cell>
          <cell r="J9">
            <v>686</v>
          </cell>
          <cell r="K9">
            <v>52</v>
          </cell>
        </row>
        <row r="10">
          <cell r="E10" t="str">
            <v>RUKEN GEZİCİ</v>
          </cell>
          <cell r="F10" t="str">
            <v>BİNGÖL</v>
          </cell>
          <cell r="G10">
            <v>608</v>
          </cell>
          <cell r="H10">
            <v>652</v>
          </cell>
          <cell r="I10">
            <v>661</v>
          </cell>
          <cell r="J10">
            <v>661</v>
          </cell>
          <cell r="K10">
            <v>50</v>
          </cell>
        </row>
        <row r="11">
          <cell r="E11" t="str">
            <v>DELAL KÖSE</v>
          </cell>
          <cell r="F11" t="str">
            <v>DİYABAKIR</v>
          </cell>
          <cell r="G11">
            <v>588</v>
          </cell>
          <cell r="H11">
            <v>648</v>
          </cell>
          <cell r="I11">
            <v>570</v>
          </cell>
          <cell r="J11">
            <v>648</v>
          </cell>
          <cell r="K11">
            <v>49</v>
          </cell>
        </row>
        <row r="12">
          <cell r="E12" t="str">
            <v>ZEHRA AÇIL</v>
          </cell>
          <cell r="F12" t="str">
            <v>DİYABAKIR</v>
          </cell>
          <cell r="G12">
            <v>511</v>
          </cell>
          <cell r="H12">
            <v>581</v>
          </cell>
          <cell r="I12">
            <v>607</v>
          </cell>
          <cell r="J12">
            <v>607</v>
          </cell>
          <cell r="K12">
            <v>47</v>
          </cell>
        </row>
        <row r="13">
          <cell r="E13" t="str">
            <v>SAHRA ÇOBAN</v>
          </cell>
          <cell r="F13" t="str">
            <v>VAN</v>
          </cell>
          <cell r="G13">
            <v>566</v>
          </cell>
          <cell r="H13">
            <v>601</v>
          </cell>
          <cell r="I13">
            <v>565</v>
          </cell>
          <cell r="J13">
            <v>601</v>
          </cell>
          <cell r="K13">
            <v>46</v>
          </cell>
        </row>
        <row r="14">
          <cell r="E14" t="str">
            <v>ŞİLAN YAĞIZ</v>
          </cell>
          <cell r="F14" t="str">
            <v>VAN</v>
          </cell>
          <cell r="G14">
            <v>595</v>
          </cell>
          <cell r="H14" t="str">
            <v>X</v>
          </cell>
          <cell r="I14" t="str">
            <v>X</v>
          </cell>
          <cell r="J14">
            <v>595</v>
          </cell>
          <cell r="K14">
            <v>46</v>
          </cell>
        </row>
        <row r="15">
          <cell r="E15" t="str">
            <v>EVİN MENGÜ</v>
          </cell>
          <cell r="F15" t="str">
            <v>BİNGÖL</v>
          </cell>
          <cell r="G15">
            <v>520</v>
          </cell>
          <cell r="H15">
            <v>576</v>
          </cell>
          <cell r="I15">
            <v>556</v>
          </cell>
          <cell r="J15">
            <v>576</v>
          </cell>
          <cell r="K15">
            <v>45</v>
          </cell>
        </row>
        <row r="16">
          <cell r="E16" t="str">
            <v>ELİF KALKAN</v>
          </cell>
          <cell r="F16" t="str">
            <v>DİYABAKIR</v>
          </cell>
          <cell r="G16">
            <v>496</v>
          </cell>
          <cell r="H16">
            <v>422</v>
          </cell>
          <cell r="I16">
            <v>440</v>
          </cell>
          <cell r="J16">
            <v>496</v>
          </cell>
          <cell r="K16">
            <v>39</v>
          </cell>
        </row>
        <row r="17">
          <cell r="E17" t="str">
            <v>ZENAN KÖYSU</v>
          </cell>
          <cell r="F17" t="str">
            <v>ŞIRNAK</v>
          </cell>
          <cell r="G17" t="str">
            <v>X</v>
          </cell>
          <cell r="H17" t="str">
            <v>X</v>
          </cell>
          <cell r="I17">
            <v>494</v>
          </cell>
          <cell r="J17">
            <v>494</v>
          </cell>
          <cell r="K17">
            <v>39</v>
          </cell>
        </row>
        <row r="18">
          <cell r="E18" t="str">
            <v>ZELAL CİRİT</v>
          </cell>
          <cell r="F18" t="str">
            <v>BİNGÖL</v>
          </cell>
          <cell r="G18">
            <v>450</v>
          </cell>
          <cell r="H18">
            <v>476</v>
          </cell>
          <cell r="I18" t="str">
            <v>X</v>
          </cell>
          <cell r="J18">
            <v>476</v>
          </cell>
          <cell r="K18">
            <v>38</v>
          </cell>
        </row>
        <row r="19">
          <cell r="E19" t="str">
            <v>VİYAN ADAR</v>
          </cell>
          <cell r="F19" t="str">
            <v>VAN</v>
          </cell>
          <cell r="G19">
            <v>335</v>
          </cell>
          <cell r="H19">
            <v>453</v>
          </cell>
          <cell r="I19">
            <v>451</v>
          </cell>
          <cell r="J19">
            <v>453</v>
          </cell>
          <cell r="K19">
            <v>36</v>
          </cell>
        </row>
        <row r="20">
          <cell r="E20" t="str">
            <v>ÖZLEM KILIÇ</v>
          </cell>
          <cell r="F20" t="str">
            <v>DİYABAKIR</v>
          </cell>
          <cell r="J20" t="str">
            <v>DNS</v>
          </cell>
          <cell r="K20">
            <v>0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>ALMİNA MALKOÇ</v>
          </cell>
        </row>
        <row r="56">
          <cell r="E56" t="str">
            <v>ÜMÜŞ ORUÇ</v>
          </cell>
        </row>
        <row r="57">
          <cell r="E57" t="str">
            <v>ALEYNA ÖZKURT</v>
          </cell>
        </row>
        <row r="58">
          <cell r="E58" t="str">
            <v xml:space="preserve"> </v>
          </cell>
        </row>
        <row r="59">
          <cell r="E59" t="str">
            <v>YAREL URUCU</v>
          </cell>
        </row>
        <row r="60">
          <cell r="E60" t="str">
            <v>RUMEYSA COŞKUN</v>
          </cell>
        </row>
        <row r="61">
          <cell r="E61" t="str">
            <v xml:space="preserve"> </v>
          </cell>
        </row>
        <row r="62">
          <cell r="E62" t="str">
            <v>RUKEN TEK</v>
          </cell>
        </row>
        <row r="63">
          <cell r="E63" t="str">
            <v>KADER GÜNENÇ</v>
          </cell>
        </row>
        <row r="64">
          <cell r="E64" t="str">
            <v>ÖZLEM UÇAR</v>
          </cell>
        </row>
        <row r="65">
          <cell r="E65" t="str">
            <v>KÜBRA TATAR</v>
          </cell>
        </row>
        <row r="66">
          <cell r="E66" t="str">
            <v>MELEK NUR YAMAN</v>
          </cell>
        </row>
        <row r="67">
          <cell r="E67" t="str">
            <v>ENİSE ÇORUMLU</v>
          </cell>
        </row>
        <row r="68">
          <cell r="E68" t="str">
            <v>SENEM ÇELİK</v>
          </cell>
        </row>
        <row r="69">
          <cell r="E69" t="str">
            <v>ESLEM GEZEN</v>
          </cell>
        </row>
        <row r="70">
          <cell r="E70" t="str">
            <v>DİLARA YAİ</v>
          </cell>
        </row>
        <row r="71">
          <cell r="E71" t="str">
            <v>SEDA ALBAYRAK</v>
          </cell>
        </row>
        <row r="72">
          <cell r="E72" t="str">
            <v>RAHIME ERGUL</v>
          </cell>
        </row>
        <row r="73">
          <cell r="E73" t="str">
            <v>TUĞBA KURT</v>
          </cell>
        </row>
        <row r="74">
          <cell r="E74" t="str">
            <v>AYBÜKE KALENDER</v>
          </cell>
        </row>
        <row r="75">
          <cell r="E75" t="str">
            <v>EFSA BULUT</v>
          </cell>
        </row>
        <row r="76">
          <cell r="E76" t="str">
            <v>ALEYNA DÜZGÜN</v>
          </cell>
        </row>
        <row r="77">
          <cell r="E77" t="str">
            <v>BAHAR KARALOĞLU</v>
          </cell>
        </row>
        <row r="78">
          <cell r="E78" t="str">
            <v>SENA YILDIRIM</v>
          </cell>
        </row>
        <row r="79">
          <cell r="E79" t="str">
            <v>DERYA ATEŞLİ</v>
          </cell>
        </row>
        <row r="80">
          <cell r="E80" t="str">
            <v>BAHAR SORGUN</v>
          </cell>
        </row>
        <row r="81">
          <cell r="E81" t="str">
            <v>KUBRA GÜLER</v>
          </cell>
        </row>
        <row r="82">
          <cell r="E82" t="str">
            <v>EDANUR EYÜPOĞLU</v>
          </cell>
        </row>
        <row r="83">
          <cell r="E83" t="str">
            <v>BAHAR KARACA</v>
          </cell>
        </row>
        <row r="84">
          <cell r="E84" t="str">
            <v>ESRA DİKMENTEPE</v>
          </cell>
        </row>
        <row r="85">
          <cell r="E85" t="str">
            <v>BEYZA KUMBASAR</v>
          </cell>
        </row>
        <row r="86">
          <cell r="E86" t="str">
            <v>KEVSER KARA</v>
          </cell>
        </row>
        <row r="87">
          <cell r="E87" t="str">
            <v>SENA ÖZDEMİR</v>
          </cell>
        </row>
        <row r="88">
          <cell r="E88" t="str">
            <v>KARDELEN ÇELİK</v>
          </cell>
        </row>
        <row r="89">
          <cell r="E89" t="str">
            <v>MELİSA İNCİ GÜRBÜZ</v>
          </cell>
        </row>
        <row r="90">
          <cell r="E90" t="str">
            <v>DOĞANUR YILMAZ</v>
          </cell>
        </row>
        <row r="91">
          <cell r="E91" t="str">
            <v>MELİS ÇELİKTEN</v>
          </cell>
        </row>
        <row r="92">
          <cell r="E92" t="str">
            <v>YELDA YAĞMUR</v>
          </cell>
        </row>
        <row r="93">
          <cell r="E93" t="str">
            <v>NESLİHAN AYDIN</v>
          </cell>
        </row>
        <row r="94">
          <cell r="E94" t="str">
            <v>MELİS DEMİRTAŞ</v>
          </cell>
        </row>
        <row r="95">
          <cell r="E95" t="str">
            <v>MELİSA BİLTEKİN</v>
          </cell>
        </row>
        <row r="96">
          <cell r="E96" t="str">
            <v>SARE ZİŞAN UYGUN</v>
          </cell>
        </row>
        <row r="97">
          <cell r="E97" t="str">
            <v>ŞEVVAL CENGİZ</v>
          </cell>
        </row>
        <row r="98">
          <cell r="E98" t="str">
            <v xml:space="preserve">MUNİSE NİL ARSLAN </v>
          </cell>
        </row>
        <row r="99">
          <cell r="E99" t="str">
            <v>BERİVAN ALPER</v>
          </cell>
        </row>
        <row r="100">
          <cell r="E100" t="str">
            <v xml:space="preserve">BAŞAK ERĞUN </v>
          </cell>
        </row>
        <row r="101">
          <cell r="E101" t="str">
            <v>CEYDA AŞKIRAN</v>
          </cell>
        </row>
        <row r="102">
          <cell r="E102" t="str">
            <v>SEDANUR BOLAT</v>
          </cell>
        </row>
        <row r="103">
          <cell r="E103" t="str">
            <v>HİLAYDA ARSLAN</v>
          </cell>
        </row>
        <row r="104">
          <cell r="E104" t="str">
            <v>MELEK ÇOBAN</v>
          </cell>
        </row>
        <row r="105">
          <cell r="E105" t="str">
            <v>MERVENUR ÇAPOĞLU</v>
          </cell>
        </row>
        <row r="106">
          <cell r="E106" t="str">
            <v>ZEYNEP TAŞBAŞ</v>
          </cell>
        </row>
        <row r="107">
          <cell r="E107" t="str">
            <v>KADER KAYA</v>
          </cell>
        </row>
        <row r="108">
          <cell r="E108" t="str">
            <v>İLKE ÇELEBİ</v>
          </cell>
        </row>
        <row r="109">
          <cell r="E109" t="str">
            <v>NAZLI DEMİRKILIÇ</v>
          </cell>
        </row>
        <row r="110">
          <cell r="E110" t="str">
            <v>FATMA PELVAN</v>
          </cell>
        </row>
        <row r="111">
          <cell r="E111" t="str">
            <v>CEMRE İŞLEK</v>
          </cell>
        </row>
        <row r="112">
          <cell r="E112" t="str">
            <v>TUĞÇE KÖŞKER</v>
          </cell>
        </row>
        <row r="113">
          <cell r="E113" t="str">
            <v>DİLEK LALEBAŞ</v>
          </cell>
        </row>
        <row r="114">
          <cell r="E114" t="str">
            <v>GİZEM AKALINLI</v>
          </cell>
        </row>
        <row r="115">
          <cell r="E115" t="str">
            <v>SEHER SAKICI</v>
          </cell>
        </row>
        <row r="116">
          <cell r="E116" t="str">
            <v>GAMZE ANDIÇ</v>
          </cell>
        </row>
        <row r="117">
          <cell r="E117" t="str">
            <v>DİLA TAŞ</v>
          </cell>
        </row>
        <row r="118">
          <cell r="E118" t="str">
            <v>SONGÜL KARTAL</v>
          </cell>
        </row>
        <row r="119">
          <cell r="E119" t="str">
            <v>ÖZGE TEKİN</v>
          </cell>
        </row>
        <row r="120">
          <cell r="E120" t="str">
            <v>RABİA TEZCAN</v>
          </cell>
        </row>
        <row r="121">
          <cell r="E121" t="str">
            <v>BÜŞRA TURHAN</v>
          </cell>
        </row>
        <row r="122">
          <cell r="E122" t="str">
            <v>MERVE GÜL ELİTOK</v>
          </cell>
        </row>
        <row r="123">
          <cell r="E123" t="str">
            <v>BEGÜM ARICI</v>
          </cell>
        </row>
        <row r="124">
          <cell r="E124" t="str">
            <v>SENA KAYNAR</v>
          </cell>
        </row>
        <row r="125">
          <cell r="E125" t="str">
            <v>MERVE BİRSU TEMEL</v>
          </cell>
        </row>
        <row r="126">
          <cell r="E126" t="str">
            <v>CEMİLE ÇAL</v>
          </cell>
        </row>
        <row r="127">
          <cell r="E127" t="str">
            <v>DİLARA KORAMAN</v>
          </cell>
        </row>
        <row r="128">
          <cell r="E128" t="str">
            <v>MELİSA BİLTEKİN</v>
          </cell>
        </row>
        <row r="129">
          <cell r="E129" t="str">
            <v>NESLİHAN AYDIN</v>
          </cell>
        </row>
        <row r="130">
          <cell r="E130" t="str">
            <v>BAHAR KARALOĞLU</v>
          </cell>
        </row>
        <row r="131">
          <cell r="E131" t="str">
            <v>SARE ZİŞAN UYGUN</v>
          </cell>
        </row>
        <row r="132">
          <cell r="E132" t="str">
            <v>SİMGE KUNAK</v>
          </cell>
        </row>
        <row r="133">
          <cell r="E133" t="str">
            <v>DİLARA KORAMAN</v>
          </cell>
        </row>
      </sheetData>
      <sheetData sheetId="18">
        <row r="8">
          <cell r="E8" t="str">
            <v/>
          </cell>
          <cell r="F8" t="str">
            <v/>
          </cell>
          <cell r="J8">
            <v>0</v>
          </cell>
          <cell r="K8" t="e">
            <v>#N/A</v>
          </cell>
        </row>
        <row r="9">
          <cell r="E9" t="str">
            <v/>
          </cell>
          <cell r="F9" t="str">
            <v/>
          </cell>
          <cell r="J9">
            <v>0</v>
          </cell>
          <cell r="K9" t="e">
            <v>#N/A</v>
          </cell>
        </row>
        <row r="10">
          <cell r="E10" t="str">
            <v/>
          </cell>
          <cell r="F10" t="str">
            <v/>
          </cell>
          <cell r="J10">
            <v>0</v>
          </cell>
          <cell r="K10" t="e">
            <v>#N/A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>GAMZE ANDIÇ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 xml:space="preserve"> </v>
          </cell>
        </row>
        <row r="83">
          <cell r="E83" t="str">
            <v>RABİA TEZCAN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>SENA KAYNAR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>CEMİLE ÇAL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19">
        <row r="8">
          <cell r="E8" t="str">
            <v>MEDİNE OKAN</v>
          </cell>
          <cell r="F8" t="str">
            <v>ŞIRNAK</v>
          </cell>
          <cell r="G8">
            <v>1960</v>
          </cell>
          <cell r="H8">
            <v>1932</v>
          </cell>
          <cell r="I8">
            <v>2044</v>
          </cell>
          <cell r="J8">
            <v>2044</v>
          </cell>
          <cell r="K8">
            <v>55</v>
          </cell>
        </row>
        <row r="9">
          <cell r="E9" t="str">
            <v>MERVE GEZİCİ</v>
          </cell>
          <cell r="F9" t="str">
            <v>BİNGÖL</v>
          </cell>
          <cell r="G9">
            <v>1570</v>
          </cell>
          <cell r="H9">
            <v>1863</v>
          </cell>
          <cell r="I9">
            <v>2042</v>
          </cell>
          <cell r="J9">
            <v>2042</v>
          </cell>
          <cell r="K9">
            <v>55</v>
          </cell>
        </row>
        <row r="10">
          <cell r="E10" t="str">
            <v>SILA ÇAVLI</v>
          </cell>
          <cell r="F10" t="str">
            <v>BİNGÖL</v>
          </cell>
          <cell r="G10">
            <v>1739</v>
          </cell>
          <cell r="H10">
            <v>1941</v>
          </cell>
          <cell r="I10" t="str">
            <v>X</v>
          </cell>
          <cell r="J10">
            <v>1941</v>
          </cell>
          <cell r="K10">
            <v>52</v>
          </cell>
        </row>
        <row r="11">
          <cell r="E11" t="str">
            <v>ECENUR TAŞAR</v>
          </cell>
          <cell r="F11" t="str">
            <v>VAN</v>
          </cell>
          <cell r="G11">
            <v>1622</v>
          </cell>
          <cell r="H11">
            <v>1855</v>
          </cell>
          <cell r="I11">
            <v>1667</v>
          </cell>
          <cell r="J11">
            <v>1855</v>
          </cell>
          <cell r="K11">
            <v>50</v>
          </cell>
        </row>
        <row r="12">
          <cell r="E12" t="str">
            <v>SONGÜL KARA</v>
          </cell>
          <cell r="F12" t="str">
            <v>ŞIRNAK</v>
          </cell>
          <cell r="G12">
            <v>1446</v>
          </cell>
          <cell r="H12">
            <v>1767</v>
          </cell>
          <cell r="I12">
            <v>1698</v>
          </cell>
          <cell r="J12">
            <v>1767</v>
          </cell>
          <cell r="K12">
            <v>49</v>
          </cell>
        </row>
        <row r="13">
          <cell r="E13" t="str">
            <v>HİRANUR HİŞAN</v>
          </cell>
          <cell r="F13" t="str">
            <v>BİNGÖL</v>
          </cell>
          <cell r="G13">
            <v>1081</v>
          </cell>
          <cell r="H13" t="str">
            <v>X</v>
          </cell>
          <cell r="I13">
            <v>1375</v>
          </cell>
          <cell r="J13">
            <v>1375</v>
          </cell>
          <cell r="K13">
            <v>36</v>
          </cell>
        </row>
        <row r="14">
          <cell r="E14" t="str">
            <v>BÜŞRA TEKBAŞ</v>
          </cell>
          <cell r="F14" t="str">
            <v>BİNGÖL</v>
          </cell>
          <cell r="G14">
            <v>1069</v>
          </cell>
          <cell r="H14" t="str">
            <v>X</v>
          </cell>
          <cell r="I14">
            <v>1281</v>
          </cell>
          <cell r="J14">
            <v>1281</v>
          </cell>
          <cell r="K14">
            <v>33</v>
          </cell>
        </row>
        <row r="15">
          <cell r="E15" t="str">
            <v>GÜLAY GÜLER</v>
          </cell>
          <cell r="F15" t="str">
            <v>BİNGÖL</v>
          </cell>
          <cell r="G15">
            <v>1235</v>
          </cell>
          <cell r="H15">
            <v>1023</v>
          </cell>
          <cell r="I15">
            <v>1138</v>
          </cell>
          <cell r="J15">
            <v>1235</v>
          </cell>
          <cell r="K15">
            <v>30</v>
          </cell>
        </row>
        <row r="16">
          <cell r="E16" t="str">
            <v>TÜLİN BARUT</v>
          </cell>
          <cell r="F16" t="str">
            <v>BİNGÖL</v>
          </cell>
          <cell r="G16">
            <v>962</v>
          </cell>
          <cell r="H16">
            <v>1051</v>
          </cell>
          <cell r="I16" t="str">
            <v>X</v>
          </cell>
          <cell r="J16">
            <v>1051</v>
          </cell>
          <cell r="K16">
            <v>21</v>
          </cell>
        </row>
        <row r="17">
          <cell r="E17" t="str">
            <v>YAĞMUR AKARBULUT</v>
          </cell>
          <cell r="F17" t="str">
            <v>BİNGÖL</v>
          </cell>
          <cell r="G17">
            <v>971</v>
          </cell>
          <cell r="H17" t="str">
            <v>X</v>
          </cell>
          <cell r="I17" t="str">
            <v>X</v>
          </cell>
          <cell r="J17">
            <v>971</v>
          </cell>
          <cell r="K17">
            <v>17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5">
          <cell r="E55" t="str">
            <v xml:space="preserve">MUNİSE NİL ARSLAN </v>
          </cell>
        </row>
        <row r="56">
          <cell r="E56" t="str">
            <v>BERİVAN ALPER</v>
          </cell>
        </row>
        <row r="57">
          <cell r="E57" t="str">
            <v xml:space="preserve">BAŞAK ERĞUN </v>
          </cell>
        </row>
        <row r="58">
          <cell r="E58" t="str">
            <v>CEYDA AŞKIRAN</v>
          </cell>
        </row>
        <row r="59">
          <cell r="E59" t="str">
            <v>SEDANUR BOLAT</v>
          </cell>
        </row>
        <row r="60">
          <cell r="E60" t="str">
            <v>HİLAYDA ARSLAN</v>
          </cell>
        </row>
        <row r="61">
          <cell r="E61" t="str">
            <v>MELEK ÇOBAN</v>
          </cell>
        </row>
        <row r="62">
          <cell r="E62" t="str">
            <v>MERVENUR ÇAPOĞLU</v>
          </cell>
        </row>
        <row r="63">
          <cell r="E63" t="str">
            <v>ZEYNEP TAŞBAŞ</v>
          </cell>
        </row>
        <row r="64">
          <cell r="E64" t="str">
            <v>KADER KAYA</v>
          </cell>
        </row>
        <row r="65">
          <cell r="E65" t="str">
            <v>İLKE ÇELEBİ</v>
          </cell>
        </row>
        <row r="66">
          <cell r="E66" t="str">
            <v>NAZLI DEMİRKILIÇ</v>
          </cell>
        </row>
        <row r="67">
          <cell r="E67" t="str">
            <v>MELEK NUR YAMAN</v>
          </cell>
        </row>
        <row r="68">
          <cell r="E68" t="str">
            <v>KARDELEN ÇELİK</v>
          </cell>
        </row>
        <row r="69">
          <cell r="E69" t="str">
            <v>FATMA PELVAN</v>
          </cell>
        </row>
        <row r="70">
          <cell r="E70" t="str">
            <v>CEMRE İŞLEK</v>
          </cell>
        </row>
        <row r="71">
          <cell r="E71" t="str">
            <v>TUĞÇE KÖŞKER</v>
          </cell>
        </row>
        <row r="72">
          <cell r="E72" t="str">
            <v>DİLEK LALEBAŞ</v>
          </cell>
        </row>
        <row r="73">
          <cell r="E73" t="str">
            <v>GİZEM AKALINLI</v>
          </cell>
        </row>
        <row r="74">
          <cell r="E74" t="str">
            <v>SEHER SAKICI</v>
          </cell>
        </row>
        <row r="75">
          <cell r="E75" t="str">
            <v xml:space="preserve"> </v>
          </cell>
        </row>
        <row r="76">
          <cell r="E76" t="str">
            <v>GAMZE ANDIÇ</v>
          </cell>
        </row>
        <row r="77">
          <cell r="E77" t="str">
            <v>DİLA TAŞ</v>
          </cell>
        </row>
        <row r="78">
          <cell r="E78" t="str">
            <v>BAHAR KARACA</v>
          </cell>
        </row>
        <row r="79">
          <cell r="E79" t="str">
            <v>ALEYNA DÜZGÜN</v>
          </cell>
        </row>
        <row r="80">
          <cell r="E80" t="str">
            <v>MELİS ÇELİKTEN</v>
          </cell>
        </row>
        <row r="81">
          <cell r="E81" t="str">
            <v>YELDA YAĞMUR</v>
          </cell>
        </row>
        <row r="82">
          <cell r="E82" t="str">
            <v xml:space="preserve"> </v>
          </cell>
        </row>
        <row r="83">
          <cell r="E83" t="str">
            <v>SONGÜL KARTAL</v>
          </cell>
        </row>
        <row r="84">
          <cell r="E84" t="str">
            <v>ÖZGE TEKİN</v>
          </cell>
        </row>
        <row r="85">
          <cell r="E85" t="str">
            <v>RABİA TEZCAN</v>
          </cell>
        </row>
        <row r="86">
          <cell r="E86" t="str">
            <v>ALMİNA MALKOÇ</v>
          </cell>
        </row>
        <row r="87">
          <cell r="E87" t="str">
            <v>SEDA ALBAYRAK</v>
          </cell>
        </row>
        <row r="88">
          <cell r="E88" t="str">
            <v xml:space="preserve"> </v>
          </cell>
        </row>
        <row r="89">
          <cell r="E89" t="str">
            <v>MELİS DEMİRTAŞ</v>
          </cell>
        </row>
        <row r="90">
          <cell r="E90" t="str">
            <v xml:space="preserve"> </v>
          </cell>
        </row>
        <row r="91">
          <cell r="E91" t="str">
            <v xml:space="preserve"> </v>
          </cell>
        </row>
        <row r="92">
          <cell r="E92" t="str">
            <v>MELİSA İNCİ GÜRBÜZ</v>
          </cell>
        </row>
        <row r="93">
          <cell r="E93" t="str">
            <v>BÜŞRA TURHAN</v>
          </cell>
        </row>
        <row r="94">
          <cell r="E94" t="str">
            <v>ESRA DİKMENTEPE</v>
          </cell>
        </row>
        <row r="95">
          <cell r="E95" t="str">
            <v>RUMEYSA COŞKUN</v>
          </cell>
        </row>
        <row r="96">
          <cell r="E96" t="str">
            <v>ÖZLEM UÇAR</v>
          </cell>
        </row>
        <row r="97">
          <cell r="E97" t="str">
            <v>RAHIME ERGUL</v>
          </cell>
        </row>
        <row r="98">
          <cell r="E98" t="str">
            <v>RUKEN TEK</v>
          </cell>
        </row>
        <row r="99">
          <cell r="E99" t="str">
            <v>SENA YILDIRIM</v>
          </cell>
        </row>
        <row r="100">
          <cell r="E100" t="str">
            <v>ENİSE ÇORUMLU</v>
          </cell>
        </row>
        <row r="101">
          <cell r="E101" t="str">
            <v xml:space="preserve"> </v>
          </cell>
        </row>
        <row r="102">
          <cell r="E102" t="str">
            <v>TUĞBA KURT</v>
          </cell>
        </row>
        <row r="103">
          <cell r="E103" t="str">
            <v>KUBRA GÜLER</v>
          </cell>
        </row>
        <row r="104">
          <cell r="E104" t="str">
            <v>DERYA ATEŞLİ</v>
          </cell>
        </row>
        <row r="105">
          <cell r="E105" t="str">
            <v>EDANUR EYÜPOĞLU</v>
          </cell>
        </row>
        <row r="106">
          <cell r="E106" t="str">
            <v>SENEM ÇELİK</v>
          </cell>
        </row>
        <row r="107">
          <cell r="E107" t="str">
            <v>KADER GÜNENÇ</v>
          </cell>
        </row>
        <row r="108">
          <cell r="E108" t="str">
            <v>KÜBRA TATAR</v>
          </cell>
        </row>
        <row r="109">
          <cell r="E109" t="str">
            <v>AYBÜKE KALENDER</v>
          </cell>
        </row>
        <row r="110">
          <cell r="E110" t="str">
            <v>ESLEM GEZEN</v>
          </cell>
        </row>
        <row r="111">
          <cell r="E111" t="str">
            <v>DİLARA YAİ</v>
          </cell>
        </row>
        <row r="112">
          <cell r="E112" t="str">
            <v>BEYZA KUMBASAR</v>
          </cell>
        </row>
        <row r="113">
          <cell r="E113" t="str">
            <v>SENA ÖZDEMİR</v>
          </cell>
        </row>
        <row r="114">
          <cell r="E114" t="str">
            <v>DOĞANUR YILMAZ</v>
          </cell>
        </row>
        <row r="115">
          <cell r="E115" t="str">
            <v xml:space="preserve"> </v>
          </cell>
        </row>
        <row r="116">
          <cell r="E116" t="str">
            <v>BEGÜM ARICI</v>
          </cell>
        </row>
        <row r="117">
          <cell r="E117" t="str">
            <v>SENA KAYNAR</v>
          </cell>
        </row>
        <row r="118">
          <cell r="E118" t="str">
            <v>ŞEVVAL CENGİZ</v>
          </cell>
        </row>
        <row r="119">
          <cell r="E119" t="str">
            <v>MERVE BİRSU TEMEL</v>
          </cell>
        </row>
        <row r="120">
          <cell r="E120" t="str">
            <v>CEMİLE ÇAL</v>
          </cell>
        </row>
        <row r="121">
          <cell r="E121" t="str">
            <v>MELİSA BİLTEKİN</v>
          </cell>
        </row>
        <row r="122">
          <cell r="E122" t="str">
            <v>NESLİHAN AYDIN</v>
          </cell>
        </row>
        <row r="123">
          <cell r="E123" t="str">
            <v>BAHAR KARALOĞLU</v>
          </cell>
        </row>
        <row r="124">
          <cell r="E124" t="str">
            <v>SARE ZİŞAN UYGUN</v>
          </cell>
        </row>
        <row r="125">
          <cell r="E125" t="str">
            <v>SİMGE KUNAK</v>
          </cell>
        </row>
        <row r="126">
          <cell r="E126" t="str">
            <v>DİLARA KORAMAN</v>
          </cell>
        </row>
        <row r="127">
          <cell r="E127" t="str">
            <v xml:space="preserve"> </v>
          </cell>
        </row>
      </sheetData>
      <sheetData sheetId="20">
        <row r="8">
          <cell r="E8" t="str">
            <v>İKLİM YEŞİLÇİNAR</v>
          </cell>
          <cell r="F8" t="str">
            <v>DİYABAKIR</v>
          </cell>
          <cell r="G8">
            <v>1638</v>
          </cell>
          <cell r="H8">
            <v>1434</v>
          </cell>
          <cell r="I8">
            <v>1478</v>
          </cell>
          <cell r="J8">
            <v>1638</v>
          </cell>
          <cell r="K8">
            <v>50</v>
          </cell>
        </row>
        <row r="9">
          <cell r="E9" t="str">
            <v>FATİMA ÖZ</v>
          </cell>
          <cell r="F9" t="str">
            <v>DİYABAKIR</v>
          </cell>
          <cell r="G9">
            <v>1206</v>
          </cell>
          <cell r="H9">
            <v>1319</v>
          </cell>
          <cell r="I9">
            <v>1177</v>
          </cell>
          <cell r="J9">
            <v>1319</v>
          </cell>
          <cell r="K9">
            <v>37</v>
          </cell>
        </row>
        <row r="10">
          <cell r="E10" t="str">
            <v>ŞEVVAL ERİNGİN</v>
          </cell>
          <cell r="F10" t="str">
            <v>DİYABAKIR</v>
          </cell>
          <cell r="G10">
            <v>927</v>
          </cell>
          <cell r="H10" t="str">
            <v>X</v>
          </cell>
          <cell r="I10">
            <v>970</v>
          </cell>
          <cell r="J10">
            <v>970</v>
          </cell>
          <cell r="K10">
            <v>23</v>
          </cell>
        </row>
        <row r="11">
          <cell r="E11" t="str">
            <v/>
          </cell>
          <cell r="F11" t="str">
            <v/>
          </cell>
          <cell r="J11">
            <v>0</v>
          </cell>
          <cell r="K11" t="e">
            <v>#N/A</v>
          </cell>
        </row>
        <row r="12">
          <cell r="E12" t="str">
            <v/>
          </cell>
          <cell r="F12" t="str">
            <v/>
          </cell>
          <cell r="J12">
            <v>0</v>
          </cell>
          <cell r="K12" t="e">
            <v>#N/A</v>
          </cell>
        </row>
        <row r="13">
          <cell r="E13" t="str">
            <v/>
          </cell>
          <cell r="F13" t="str">
            <v/>
          </cell>
          <cell r="J13">
            <v>0</v>
          </cell>
          <cell r="K13" t="e">
            <v>#N/A</v>
          </cell>
        </row>
        <row r="14">
          <cell r="E14" t="str">
            <v/>
          </cell>
          <cell r="F14" t="str">
            <v/>
          </cell>
          <cell r="J14">
            <v>0</v>
          </cell>
          <cell r="K14" t="e">
            <v>#N/A</v>
          </cell>
        </row>
        <row r="15">
          <cell r="E15" t="str">
            <v/>
          </cell>
          <cell r="F15" t="str">
            <v/>
          </cell>
          <cell r="J15">
            <v>0</v>
          </cell>
          <cell r="K15" t="e">
            <v>#N/A</v>
          </cell>
        </row>
        <row r="16">
          <cell r="E16" t="str">
            <v/>
          </cell>
          <cell r="F16" t="str">
            <v/>
          </cell>
          <cell r="J16">
            <v>0</v>
          </cell>
          <cell r="K16" t="e">
            <v>#N/A</v>
          </cell>
        </row>
        <row r="17">
          <cell r="E17" t="str">
            <v/>
          </cell>
          <cell r="F17" t="str">
            <v/>
          </cell>
          <cell r="J17">
            <v>0</v>
          </cell>
          <cell r="K17" t="e">
            <v>#N/A</v>
          </cell>
        </row>
        <row r="18">
          <cell r="E18" t="str">
            <v/>
          </cell>
          <cell r="F18" t="str">
            <v/>
          </cell>
          <cell r="J18">
            <v>0</v>
          </cell>
          <cell r="K18" t="e">
            <v>#N/A</v>
          </cell>
        </row>
        <row r="19">
          <cell r="E19" t="str">
            <v/>
          </cell>
          <cell r="F19" t="str">
            <v/>
          </cell>
          <cell r="J19">
            <v>0</v>
          </cell>
          <cell r="K19" t="e">
            <v>#N/A</v>
          </cell>
        </row>
        <row r="20">
          <cell r="E20" t="str">
            <v/>
          </cell>
          <cell r="F20" t="str">
            <v/>
          </cell>
          <cell r="J20">
            <v>0</v>
          </cell>
          <cell r="K20" t="e">
            <v>#N/A</v>
          </cell>
        </row>
        <row r="21">
          <cell r="E21" t="str">
            <v/>
          </cell>
          <cell r="F21" t="str">
            <v/>
          </cell>
          <cell r="J21">
            <v>0</v>
          </cell>
          <cell r="K21" t="e">
            <v>#N/A</v>
          </cell>
        </row>
        <row r="22">
          <cell r="E22" t="str">
            <v/>
          </cell>
          <cell r="F22" t="str">
            <v/>
          </cell>
          <cell r="J22">
            <v>0</v>
          </cell>
          <cell r="K22" t="e">
            <v>#N/A</v>
          </cell>
        </row>
        <row r="23">
          <cell r="E23" t="str">
            <v/>
          </cell>
          <cell r="F23" t="str">
            <v/>
          </cell>
          <cell r="J23">
            <v>0</v>
          </cell>
          <cell r="K23" t="e">
            <v>#N/A</v>
          </cell>
        </row>
        <row r="24">
          <cell r="E24" t="str">
            <v/>
          </cell>
          <cell r="F24" t="str">
            <v/>
          </cell>
          <cell r="J24">
            <v>0</v>
          </cell>
          <cell r="K24" t="e">
            <v>#N/A</v>
          </cell>
        </row>
        <row r="25">
          <cell r="E25" t="str">
            <v/>
          </cell>
          <cell r="F25" t="str">
            <v/>
          </cell>
          <cell r="J25">
            <v>0</v>
          </cell>
          <cell r="K25" t="e">
            <v>#N/A</v>
          </cell>
        </row>
        <row r="26">
          <cell r="E26" t="str">
            <v/>
          </cell>
          <cell r="F26" t="str">
            <v/>
          </cell>
          <cell r="J26">
            <v>0</v>
          </cell>
          <cell r="K26" t="e">
            <v>#N/A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e">
            <v>#N/A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e">
            <v>#N/A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e">
            <v>#N/A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e">
            <v>#N/A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e">
            <v>#N/A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e">
            <v>#N/A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e">
            <v>#N/A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e">
            <v>#N/A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e">
            <v>#N/A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e">
            <v>#N/A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e">
            <v>#N/A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e">
            <v>#N/A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e">
            <v>#N/A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e">
            <v>#N/A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e">
            <v>#N/A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e">
            <v>#N/A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e">
            <v>#N/A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e">
            <v>#N/A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e">
            <v>#N/A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e">
            <v>#N/A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e">
            <v>#N/A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3">
          <cell r="E53" t="str">
            <v xml:space="preserve">MUNİSE NİL ARSLAN </v>
          </cell>
        </row>
        <row r="54">
          <cell r="E54" t="str">
            <v>BERİVAN ALPER</v>
          </cell>
        </row>
        <row r="55">
          <cell r="E55" t="str">
            <v xml:space="preserve">BAŞAK ERĞUN </v>
          </cell>
        </row>
        <row r="56">
          <cell r="E56" t="str">
            <v>CEYDA AŞKIRAN</v>
          </cell>
        </row>
        <row r="57">
          <cell r="E57" t="str">
            <v>SEDANUR BOLAT</v>
          </cell>
        </row>
        <row r="58">
          <cell r="E58" t="str">
            <v>HİLAYDA ARSLAN</v>
          </cell>
        </row>
        <row r="59">
          <cell r="E59" t="str">
            <v>MELEK ÇOBAN</v>
          </cell>
        </row>
        <row r="60">
          <cell r="E60" t="str">
            <v>MERVENUR ÇAPOĞLU</v>
          </cell>
        </row>
        <row r="61">
          <cell r="E61" t="str">
            <v>ZEYNEP TAŞBAŞ</v>
          </cell>
        </row>
        <row r="62">
          <cell r="E62" t="str">
            <v>KADER KAYA</v>
          </cell>
        </row>
        <row r="63">
          <cell r="E63" t="str">
            <v>İLKE ÇELEBİ</v>
          </cell>
        </row>
        <row r="64">
          <cell r="E64" t="str">
            <v>NAZLI DEMİRKILIÇ</v>
          </cell>
        </row>
        <row r="65">
          <cell r="E65" t="str">
            <v>MELEK NUR YAMAN</v>
          </cell>
        </row>
        <row r="66">
          <cell r="E66" t="str">
            <v>KARDELEN ÇELİK</v>
          </cell>
        </row>
        <row r="67">
          <cell r="E67" t="str">
            <v>FATMA PELVAN</v>
          </cell>
        </row>
        <row r="68">
          <cell r="E68" t="str">
            <v>CEMRE İŞLEK</v>
          </cell>
        </row>
        <row r="69">
          <cell r="E69" t="str">
            <v>TUĞÇE KÖŞKER</v>
          </cell>
        </row>
        <row r="70">
          <cell r="E70" t="str">
            <v>DİLEK LALEBAŞ</v>
          </cell>
        </row>
        <row r="71">
          <cell r="E71" t="str">
            <v>GİZEM AKALINLI</v>
          </cell>
        </row>
        <row r="72">
          <cell r="E72" t="str">
            <v>SEHER SAKICI</v>
          </cell>
        </row>
        <row r="73">
          <cell r="E73" t="str">
            <v>ASUDE NİSA ÜNAL</v>
          </cell>
        </row>
        <row r="74">
          <cell r="E74" t="str">
            <v xml:space="preserve"> </v>
          </cell>
        </row>
        <row r="75">
          <cell r="E75" t="str">
            <v>DİLA TAŞ</v>
          </cell>
        </row>
        <row r="76">
          <cell r="E76" t="str">
            <v>BAHAR KARACA</v>
          </cell>
        </row>
        <row r="77">
          <cell r="E77" t="str">
            <v>ALEYNA DÜZGÜN</v>
          </cell>
        </row>
        <row r="78">
          <cell r="E78" t="str">
            <v>MELİS ÇELİKTEN</v>
          </cell>
        </row>
        <row r="79">
          <cell r="E79" t="str">
            <v>YELDA YAĞMUR</v>
          </cell>
        </row>
        <row r="80">
          <cell r="E80" t="str">
            <v>KEVSER KARA</v>
          </cell>
        </row>
        <row r="81">
          <cell r="E81" t="str">
            <v>SONGÜL KARTAL</v>
          </cell>
        </row>
        <row r="82">
          <cell r="E82" t="str">
            <v>ÖZGE TEKİN</v>
          </cell>
        </row>
        <row r="83">
          <cell r="E83" t="str">
            <v xml:space="preserve"> </v>
          </cell>
        </row>
        <row r="84">
          <cell r="E84" t="str">
            <v>ALMİNA MALKOÇ</v>
          </cell>
        </row>
        <row r="85">
          <cell r="E85" t="str">
            <v>SEDA ALBAYRAK</v>
          </cell>
        </row>
        <row r="86">
          <cell r="E86" t="str">
            <v>ALEYNA ÖZKURT</v>
          </cell>
        </row>
        <row r="87">
          <cell r="E87" t="str">
            <v>MELİS DEMİRTAŞ</v>
          </cell>
        </row>
        <row r="88">
          <cell r="E88" t="str">
            <v>ÜMÜŞ ORUÇ</v>
          </cell>
        </row>
        <row r="89">
          <cell r="E89" t="str">
            <v>YAREL URUCU</v>
          </cell>
        </row>
        <row r="90">
          <cell r="E90" t="str">
            <v>MELİSA İNCİ GÜRBÜZ</v>
          </cell>
        </row>
        <row r="91">
          <cell r="E91" t="str">
            <v>BÜŞRA TURHAN</v>
          </cell>
        </row>
        <row r="92">
          <cell r="E92" t="str">
            <v>ESRA DİKMENTEPE</v>
          </cell>
        </row>
        <row r="93">
          <cell r="E93" t="str">
            <v>RUMEYSA COŞKUN</v>
          </cell>
        </row>
        <row r="94">
          <cell r="E94" t="str">
            <v>ÖZLEM UÇAR</v>
          </cell>
        </row>
        <row r="95">
          <cell r="E95" t="str">
            <v>RAHIME ERGUL</v>
          </cell>
        </row>
        <row r="96">
          <cell r="E96" t="str">
            <v>RUKEN TEK</v>
          </cell>
        </row>
        <row r="97">
          <cell r="E97" t="str">
            <v>SENA YILDIRIM</v>
          </cell>
        </row>
        <row r="98">
          <cell r="E98" t="str">
            <v>ENİSE ÇORUMLU</v>
          </cell>
        </row>
        <row r="99">
          <cell r="E99" t="str">
            <v>MERVE GÜL ELİTOK</v>
          </cell>
        </row>
        <row r="100">
          <cell r="E100" t="str">
            <v>TUĞBA KURT</v>
          </cell>
        </row>
        <row r="101">
          <cell r="E101" t="str">
            <v>KUBRA GÜLER</v>
          </cell>
        </row>
        <row r="102">
          <cell r="E102" t="str">
            <v>DERYA ATEŞLİ</v>
          </cell>
        </row>
        <row r="103">
          <cell r="E103" t="str">
            <v>EDANUR EYÜPOĞLU</v>
          </cell>
        </row>
        <row r="104">
          <cell r="E104" t="str">
            <v>SENEM ÇELİK</v>
          </cell>
        </row>
        <row r="105">
          <cell r="E105" t="str">
            <v>KADER GÜNENÇ</v>
          </cell>
        </row>
        <row r="106">
          <cell r="E106" t="str">
            <v>KÜBRA TATAR</v>
          </cell>
        </row>
        <row r="107">
          <cell r="E107" t="str">
            <v>AYBÜKE KALENDER</v>
          </cell>
        </row>
        <row r="108">
          <cell r="E108" t="str">
            <v>ESLEM GEZEN</v>
          </cell>
        </row>
        <row r="109">
          <cell r="E109" t="str">
            <v>DİLARA YAİ</v>
          </cell>
        </row>
        <row r="110">
          <cell r="E110" t="str">
            <v>BEYZA KUMBASAR</v>
          </cell>
        </row>
        <row r="111">
          <cell r="E111" t="str">
            <v>SENA ÖZDEMİR</v>
          </cell>
        </row>
        <row r="112">
          <cell r="E112" t="str">
            <v>DOĞANUR YILMAZ</v>
          </cell>
        </row>
        <row r="113">
          <cell r="E113" t="str">
            <v>EFSA BULUT</v>
          </cell>
        </row>
        <row r="114">
          <cell r="E114" t="str">
            <v>BEGÜM ARICI</v>
          </cell>
        </row>
        <row r="115">
          <cell r="E115" t="str">
            <v xml:space="preserve"> </v>
          </cell>
        </row>
        <row r="116">
          <cell r="E116" t="str">
            <v>ŞEVVAL CENGİZ</v>
          </cell>
        </row>
        <row r="117">
          <cell r="E117" t="str">
            <v>MERVE BİRSU TEMEL</v>
          </cell>
        </row>
        <row r="118">
          <cell r="E118" t="str">
            <v xml:space="preserve"> </v>
          </cell>
        </row>
        <row r="119">
          <cell r="E119" t="str">
            <v>MELİSA BİLTEKİN</v>
          </cell>
        </row>
        <row r="120">
          <cell r="E120" t="str">
            <v>NESLİHAN AYDIN</v>
          </cell>
        </row>
        <row r="121">
          <cell r="E121" t="str">
            <v>BAHAR KARALOĞLU</v>
          </cell>
        </row>
        <row r="122">
          <cell r="E122" t="str">
            <v>SARE ZİŞAN UYGUN</v>
          </cell>
        </row>
        <row r="123">
          <cell r="E123" t="str">
            <v>SİMGE KUNAK</v>
          </cell>
        </row>
        <row r="124">
          <cell r="E124" t="str">
            <v>DİLARA KORAMAN</v>
          </cell>
        </row>
        <row r="125">
          <cell r="E125" t="str">
            <v>BAHAR SORGUN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workbookViewId="0">
      <selection activeCell="P11" sqref="P11"/>
    </sheetView>
  </sheetViews>
  <sheetFormatPr defaultRowHeight="15" x14ac:dyDescent="0.25"/>
  <cols>
    <col min="1" max="1" width="6.28515625" bestFit="1" customWidth="1"/>
    <col min="2" max="2" width="22.140625" customWidth="1"/>
    <col min="3" max="3" width="15.7109375" bestFit="1" customWidth="1"/>
    <col min="4" max="4" width="8.7109375" bestFit="1" customWidth="1"/>
    <col min="5" max="5" width="5.85546875" bestFit="1" customWidth="1"/>
    <col min="6" max="6" width="8.71093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7109375" bestFit="1" customWidth="1"/>
    <col min="15" max="15" width="5.85546875" bestFit="1" customWidth="1"/>
    <col min="16" max="16" width="25.28515625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" bestFit="1" customWidth="1"/>
    <col min="29" max="29" width="5.85546875" bestFit="1" customWidth="1"/>
    <col min="30" max="30" width="8" bestFit="1" customWidth="1"/>
    <col min="31" max="31" width="5.85546875" bestFit="1" customWidth="1"/>
    <col min="32" max="32" width="12" bestFit="1" customWidth="1"/>
  </cols>
  <sheetData>
    <row r="1" spans="1:18" ht="30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8" customHeight="1" x14ac:dyDescent="0.25">
      <c r="A2" s="16" t="s">
        <v>0</v>
      </c>
      <c r="B2" s="17" t="s">
        <v>1</v>
      </c>
      <c r="C2" s="18" t="s">
        <v>2</v>
      </c>
      <c r="D2" s="12" t="s">
        <v>3</v>
      </c>
      <c r="E2" s="12"/>
      <c r="F2" s="14" t="s">
        <v>4</v>
      </c>
      <c r="G2" s="15"/>
      <c r="H2" s="14" t="s">
        <v>5</v>
      </c>
      <c r="I2" s="15"/>
      <c r="J2" s="14" t="s">
        <v>6</v>
      </c>
      <c r="K2" s="15"/>
      <c r="L2" s="12" t="s">
        <v>7</v>
      </c>
      <c r="M2" s="12"/>
      <c r="N2" s="14" t="s">
        <v>33</v>
      </c>
      <c r="O2" s="15"/>
      <c r="P2" s="20" t="s">
        <v>8</v>
      </c>
    </row>
    <row r="3" spans="1:18" ht="15" customHeight="1" x14ac:dyDescent="0.25">
      <c r="A3" s="16"/>
      <c r="B3" s="17"/>
      <c r="C3" s="19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20"/>
    </row>
    <row r="4" spans="1:18" ht="15" customHeight="1" x14ac:dyDescent="0.25">
      <c r="A4" s="3">
        <v>1</v>
      </c>
      <c r="B4" s="4" t="s">
        <v>37</v>
      </c>
      <c r="C4" s="4" t="s">
        <v>38</v>
      </c>
      <c r="D4" s="5" t="str">
        <f>IF(ISERROR(VLOOKUP(B4,'[1]60m.'!$D$8:$F$1000,3,0)),"",(VLOOKUP(B4,'[1]60m.'!$D$8:$F$1000,3,0)))</f>
        <v/>
      </c>
      <c r="E4" s="6" t="str">
        <f>IF(ISERROR(VLOOKUP(B4,'[1]60m.'!$D$8:$G$1000,4,0)),"",(VLOOKUP(B4,'[1]60m.'!$D$8:$G$1000,4,0)))</f>
        <v/>
      </c>
      <c r="F4" s="9">
        <f>IF(ISERROR(VLOOKUP(B4,'[1]80m.'!$D$8:$F$1000,3,0)),"",(VLOOKUP(B4,'[1]80m.'!$D$8:$H$1000,3,0)))</f>
        <v>1292</v>
      </c>
      <c r="G4" s="10">
        <f>IF(ISERROR(VLOOKUP(B4,'[1]80m.'!$D$8:$G$1000,4,0)),"",(VLOOKUP(B4,'[1]80m.'!$D$8:$G$1000,4,0)))</f>
        <v>49</v>
      </c>
      <c r="H4" s="7" t="str">
        <f>IF(ISERROR(VLOOKUP(B4,'[1]600m.'!$D$8:$F$978,3,0)),"",(VLOOKUP(B4,'[1]600m.'!$D$8:$H$978,3,0)))</f>
        <v/>
      </c>
      <c r="I4" s="10" t="str">
        <f>IF(ISERROR(VLOOKUP(B4,'[1]600m.'!$D$8:$G$978,4,0)),"",(VLOOKUP(B4,'[1]600m.'!$D$8:$G$978,4,0)))</f>
        <v/>
      </c>
      <c r="J4" s="5">
        <f>IF(ISERROR(VLOOKUP(B4,'[1]Uzun Atlama Genel'!$E$8:$J$1011,6,0)),"",(VLOOKUP(B4,'[1]Uzun Atlama Genel'!$E$8:$J$1011,6,0)))</f>
        <v>287</v>
      </c>
      <c r="K4" s="6">
        <f>IF(ISERROR(VLOOKUP(B4,'[1]Uzun Atlama Genel'!$E$8:$K$1011,7,0)),"",(VLOOKUP(B4,'[1]Uzun Atlama Genel'!$E$8:$K$1011,7,0)))</f>
        <v>19</v>
      </c>
      <c r="L4" s="5" t="str">
        <f>IF(ISERROR(VLOOKUP(B4,[1]Yüksek!$E$8:$BR$1000,66,0)),"",(VLOOKUP(B4,[1]Yüksek!$E$8:$BR$1000,66,0)))</f>
        <v/>
      </c>
      <c r="M4" s="6" t="str">
        <f>IF(ISERROR(VLOOKUP(B4,[1]Yüksek!$E$8:$BS$1000,67,0)),"",(VLOOKUP(B4,[1]Yüksek!$E$8:$BS$1000,67,0)))</f>
        <v/>
      </c>
      <c r="N4" s="5">
        <f>IF(ISERROR(VLOOKUP(B4,[1]FIRLATMA!$E$8:$J$1000,6,0)),"",(VLOOKUP(B4,[1]FIRLATMA!$E$8:$J$1000,6,0)))</f>
        <v>2960</v>
      </c>
      <c r="O4" s="10">
        <f>IF(ISERROR(VLOOKUP(B4,[1]FIRLATMA!$E$8:$K$1000,7,0)),"",(VLOOKUP(B4,[1]FIRLATMA!$E$8:$K$1000,7,0)))</f>
        <v>34</v>
      </c>
      <c r="P4" s="8">
        <f>G4+K4+O4</f>
        <v>102</v>
      </c>
    </row>
    <row r="5" spans="1:18" ht="20.25" x14ac:dyDescent="0.25">
      <c r="A5" s="3">
        <v>2</v>
      </c>
      <c r="B5" s="4" t="s">
        <v>39</v>
      </c>
      <c r="C5" s="4" t="s">
        <v>38</v>
      </c>
      <c r="D5" s="5">
        <f>IF(ISERROR(VLOOKUP(B5,'[1]60m.'!$D$8:$F$1000,3,0)),"",(VLOOKUP(B5,'[1]60m.'!$D$8:$F$1000,3,0)))</f>
        <v>1120</v>
      </c>
      <c r="E5" s="6">
        <f>IF(ISERROR(VLOOKUP(B5,'[1]60m.'!$D$8:$G$1000,4,0)),"",(VLOOKUP(B5,'[1]60m.'!$D$8:$G$1000,4,0)))</f>
        <v>36</v>
      </c>
      <c r="F5" s="9" t="str">
        <f>IF(ISERROR(VLOOKUP(B5,'[1]80m.'!$D$8:$F$1000,3,0)),"",(VLOOKUP(B5,'[1]80m.'!$D$8:$H$1000,3,0)))</f>
        <v/>
      </c>
      <c r="G5" s="10" t="str">
        <f>IF(ISERROR(VLOOKUP(B5,'[1]80m.'!$D$8:$G$1000,4,0)),"",(VLOOKUP(B5,'[1]80m.'!$D$8:$G$1000,4,0)))</f>
        <v/>
      </c>
      <c r="H5" s="7" t="str">
        <f>IF(ISERROR(VLOOKUP(B5,'[1]600m.'!$D$8:$F$978,3,0)),"",(VLOOKUP(B5,'[1]600m.'!$D$8:$H$978,3,0)))</f>
        <v/>
      </c>
      <c r="I5" s="10" t="str">
        <f>IF(ISERROR(VLOOKUP(B5,'[1]600m.'!$D$8:$G$978,4,0)),"",(VLOOKUP(B5,'[1]600m.'!$D$8:$G$978,4,0)))</f>
        <v/>
      </c>
      <c r="J5" s="5">
        <f>IF(ISERROR(VLOOKUP(B5,'[1]Uzun Atlama Genel'!$E$8:$J$1011,6,0)),"",(VLOOKUP(B5,'[1]Uzun Atlama Genel'!$E$8:$J$1011,6,0)))</f>
        <v>272</v>
      </c>
      <c r="K5" s="6">
        <f>IF(ISERROR(VLOOKUP(B5,'[1]Uzun Atlama Genel'!$E$8:$K$1011,7,0)),"",(VLOOKUP(B5,'[1]Uzun Atlama Genel'!$E$8:$K$1011,7,0)))</f>
        <v>16</v>
      </c>
      <c r="L5" s="5" t="str">
        <f>IF(ISERROR(VLOOKUP(B5,[1]Yüksek!$E$8:$BR$1000,66,0)),"",(VLOOKUP(B5,[1]Yüksek!$E$8:$BR$1000,66,0)))</f>
        <v/>
      </c>
      <c r="M5" s="6" t="str">
        <f>IF(ISERROR(VLOOKUP(B5,[1]Yüksek!$E$8:$BS$1000,67,0)),"",(VLOOKUP(B5,[1]Yüksek!$E$8:$BS$1000,67,0)))</f>
        <v/>
      </c>
      <c r="N5" s="5">
        <f>IF(ISERROR(VLOOKUP(B5,[1]FIRLATMA!$E$8:$J$1000,6,0)),"",(VLOOKUP(B5,[1]FIRLATMA!$E$8:$J$1000,6,0)))</f>
        <v>2631</v>
      </c>
      <c r="O5" s="10">
        <f>IF(ISERROR(VLOOKUP(B5,[1]FIRLATMA!$E$8:$K$1000,7,0)),"",(VLOOKUP(B5,[1]FIRLATMA!$E$8:$K$1000,7,0)))</f>
        <v>27</v>
      </c>
      <c r="P5" s="8">
        <f>E5+K5+O5</f>
        <v>79</v>
      </c>
    </row>
    <row r="6" spans="1:18" ht="30" x14ac:dyDescent="0.25">
      <c r="A6" s="13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8" customHeight="1" x14ac:dyDescent="0.25">
      <c r="A7" s="16" t="s">
        <v>0</v>
      </c>
      <c r="B7" s="17" t="s">
        <v>1</v>
      </c>
      <c r="C7" s="18" t="s">
        <v>2</v>
      </c>
      <c r="D7" s="12" t="s">
        <v>3</v>
      </c>
      <c r="E7" s="12"/>
      <c r="F7" s="14" t="s">
        <v>4</v>
      </c>
      <c r="G7" s="15"/>
      <c r="H7" s="14" t="s">
        <v>5</v>
      </c>
      <c r="I7" s="15"/>
      <c r="J7" s="14" t="s">
        <v>6</v>
      </c>
      <c r="K7" s="15"/>
      <c r="L7" s="12" t="s">
        <v>7</v>
      </c>
      <c r="M7" s="12"/>
      <c r="N7" s="14" t="s">
        <v>31</v>
      </c>
      <c r="O7" s="15"/>
      <c r="P7" s="20" t="s">
        <v>8</v>
      </c>
    </row>
    <row r="8" spans="1:18" ht="15" customHeight="1" x14ac:dyDescent="0.25">
      <c r="A8" s="16"/>
      <c r="B8" s="17"/>
      <c r="C8" s="19"/>
      <c r="D8" s="1" t="s">
        <v>9</v>
      </c>
      <c r="E8" s="2" t="s">
        <v>10</v>
      </c>
      <c r="F8" s="1" t="s">
        <v>9</v>
      </c>
      <c r="G8" s="2" t="s">
        <v>10</v>
      </c>
      <c r="H8" s="1" t="s">
        <v>9</v>
      </c>
      <c r="I8" s="2" t="s">
        <v>10</v>
      </c>
      <c r="J8" s="1" t="s">
        <v>9</v>
      </c>
      <c r="K8" s="2" t="s">
        <v>10</v>
      </c>
      <c r="L8" s="1" t="s">
        <v>9</v>
      </c>
      <c r="M8" s="2" t="s">
        <v>10</v>
      </c>
      <c r="N8" s="1" t="s">
        <v>9</v>
      </c>
      <c r="O8" s="2" t="s">
        <v>10</v>
      </c>
      <c r="P8" s="20"/>
    </row>
    <row r="9" spans="1:18" ht="20.25" x14ac:dyDescent="0.25">
      <c r="A9" s="3">
        <v>1</v>
      </c>
      <c r="B9" s="4" t="s">
        <v>40</v>
      </c>
      <c r="C9" s="4" t="s">
        <v>38</v>
      </c>
      <c r="D9" s="5">
        <f>IF(ISERROR(VLOOKUP(B9,'[2]60m.'!$D$8:$F$1000,3,0)),"",(VLOOKUP(B9,'[2]60m.'!$D$8:$F$1000,3,0)))</f>
        <v>946</v>
      </c>
      <c r="E9" s="6">
        <f>IF(ISERROR(VLOOKUP(B9,'[2]60m.'!$D$8:$G$1000,4,0)),"",(VLOOKUP(B9,'[2]60m.'!$D$8:$G$1000,4,0)))</f>
        <v>56</v>
      </c>
      <c r="F9" s="9" t="str">
        <f>IF(ISERROR(VLOOKUP(B9,'[2]80m.'!$D$8:$F$1000,3,0)),"",(VLOOKUP(B9,'[2]80m.'!$D$8:$H$1000,3,0)))</f>
        <v/>
      </c>
      <c r="G9" s="10" t="str">
        <f>IF(ISERROR(VLOOKUP(B9,'[2]80m.'!$D$8:$G$1000,4,0)),"",(VLOOKUP(B9,'[2]80m.'!$D$8:$G$1000,4,0)))</f>
        <v/>
      </c>
      <c r="H9" s="7" t="str">
        <f>IF(ISERROR(VLOOKUP(B9,'[2]800m.'!$D$8:$F$978,3,0)),"",(VLOOKUP(B9,'[2]800m.'!$D$8:$H$978,3,0)))</f>
        <v/>
      </c>
      <c r="I9" s="10" t="str">
        <f>IF(ISERROR(VLOOKUP(B9,'[2]800m.'!$D$8:$G$978,4,0)),"",(VLOOKUP(B9,'[2]800m.'!$D$8:$G$978,4,0)))</f>
        <v/>
      </c>
      <c r="J9" s="5">
        <f>IF(ISERROR(VLOOKUP(B9,'[2]Uzun Atlama Genel'!$E$8:$J$1011,6,0)),"",(VLOOKUP(B9,'[2]Uzun Atlama Genel'!$E$8:$J$1011,6,0)))</f>
        <v>372</v>
      </c>
      <c r="K9" s="6">
        <f>IF(ISERROR(VLOOKUP(B9,'[2]Uzun Atlama Genel'!$E$8:$K$1011,7,0)),"",(VLOOKUP(B9,'[2]Uzun Atlama Genel'!$E$8:$K$1011,7,0)))</f>
        <v>34</v>
      </c>
      <c r="L9" s="5" t="str">
        <f>IF(ISERROR(VLOOKUP(B9,[2]Yüksek!$E$8:$BR$1000,66,0)),"",(VLOOKUP(B9,[2]Yüksek!$E$8:$BR$1000,66,0)))</f>
        <v/>
      </c>
      <c r="M9" s="6" t="str">
        <f>IF(ISERROR(VLOOKUP(B9,[2]Yüksek!$E$8:$BS$1000,67,0)),"",(VLOOKUP(B9,[2]Yüksek!$E$8:$BS$1000,67,0)))</f>
        <v/>
      </c>
      <c r="N9" s="5">
        <f>IF(ISERROR(VLOOKUP(B9,[2]F.topu!$E$8:$J$1000,6,0)),"",(VLOOKUP(B9,[2]F.topu!$E$8:$J$1000,6,0)))</f>
        <v>3899</v>
      </c>
      <c r="O9" s="10">
        <f>IF(ISERROR(VLOOKUP(B9,[2]F.topu!$E$8:$K$1000,7,0)),"",(VLOOKUP(B9,[2]F.topu!$E$8:$K$1000,7,0)))</f>
        <v>30</v>
      </c>
      <c r="P9" s="8">
        <f>E9+K9+O9</f>
        <v>120</v>
      </c>
    </row>
    <row r="10" spans="1:18" ht="20.25" x14ac:dyDescent="0.25">
      <c r="A10" s="3">
        <v>2</v>
      </c>
      <c r="B10" s="4" t="s">
        <v>41</v>
      </c>
      <c r="C10" s="4" t="s">
        <v>38</v>
      </c>
      <c r="D10" s="5">
        <f>IF(ISERROR(VLOOKUP(B10,'[2]60m.'!$D$8:$F$1000,3,0)),"",(VLOOKUP(B10,'[2]60m.'!$D$8:$F$1000,3,0)))</f>
        <v>985</v>
      </c>
      <c r="E10" s="6">
        <f>IF(ISERROR(VLOOKUP(B10,'[2]60m.'!$D$8:$G$1000,4,0)),"",(VLOOKUP(B10,'[2]60m.'!$D$8:$G$1000,4,0)))</f>
        <v>49</v>
      </c>
      <c r="F10" s="9" t="str">
        <f>IF(ISERROR(VLOOKUP(B10,'[2]80m.'!$D$8:$F$1000,3,0)),"",(VLOOKUP(B10,'[2]80m.'!$D$8:$H$1000,3,0)))</f>
        <v/>
      </c>
      <c r="G10" s="10" t="str">
        <f>IF(ISERROR(VLOOKUP(B10,'[2]80m.'!$D$8:$G$1000,4,0)),"",(VLOOKUP(B10,'[2]80m.'!$D$8:$G$1000,4,0)))</f>
        <v/>
      </c>
      <c r="H10" s="7" t="str">
        <f>IF(ISERROR(VLOOKUP(B10,'[2]800m.'!$D$8:$F$978,3,0)),"",(VLOOKUP(B10,'[2]800m.'!$D$8:$H$978,3,0)))</f>
        <v/>
      </c>
      <c r="I10" s="10" t="str">
        <f>IF(ISERROR(VLOOKUP(B10,'[2]800m.'!$D$8:$G$978,4,0)),"",(VLOOKUP(B10,'[2]800m.'!$D$8:$G$978,4,0)))</f>
        <v/>
      </c>
      <c r="J10" s="5">
        <f>IF(ISERROR(VLOOKUP(B10,'[2]Uzun Atlama Genel'!$E$8:$J$1011,6,0)),"",(VLOOKUP(B10,'[2]Uzun Atlama Genel'!$E$8:$J$1011,6,0)))</f>
        <v>322</v>
      </c>
      <c r="K10" s="6">
        <f>IF(ISERROR(VLOOKUP(B10,'[2]Uzun Atlama Genel'!$E$8:$K$1011,7,0)),"",(VLOOKUP(B10,'[2]Uzun Atlama Genel'!$E$8:$K$1011,7,0)))</f>
        <v>25</v>
      </c>
      <c r="L10" s="5" t="str">
        <f>IF(ISERROR(VLOOKUP(B10,[2]Yüksek!$E$8:$BR$1000,66,0)),"",(VLOOKUP(B10,[2]Yüksek!$E$8:$BR$1000,66,0)))</f>
        <v/>
      </c>
      <c r="M10" s="6" t="str">
        <f>IF(ISERROR(VLOOKUP(B10,[2]Yüksek!$E$8:$BS$1000,67,0)),"",(VLOOKUP(B10,[2]Yüksek!$E$8:$BS$1000,67,0)))</f>
        <v/>
      </c>
      <c r="N10" s="5">
        <f>IF(ISERROR(VLOOKUP(B10,[2]F.topu!$E$8:$J$1000,6,0)),"",(VLOOKUP(B10,[2]F.topu!$E$8:$J$1000,6,0)))</f>
        <v>2502</v>
      </c>
      <c r="O10" s="10">
        <f>IF(ISERROR(VLOOKUP(B10,[2]F.topu!$E$8:$K$1000,7,0)),"",(VLOOKUP(B10,[2]F.topu!$E$8:$K$1000,7,0)))</f>
        <v>14</v>
      </c>
      <c r="P10" s="8">
        <f>E10+K10+O10</f>
        <v>88</v>
      </c>
    </row>
  </sheetData>
  <mergeCells count="22">
    <mergeCell ref="H7:I7"/>
    <mergeCell ref="A7:A8"/>
    <mergeCell ref="B7:B8"/>
    <mergeCell ref="C7:C8"/>
    <mergeCell ref="D7:E7"/>
    <mergeCell ref="F7:G7"/>
    <mergeCell ref="L7:M7"/>
    <mergeCell ref="A1:R1"/>
    <mergeCell ref="H2:I2"/>
    <mergeCell ref="A2:A3"/>
    <mergeCell ref="B2:B3"/>
    <mergeCell ref="C2:C3"/>
    <mergeCell ref="F2:G2"/>
    <mergeCell ref="D2:E2"/>
    <mergeCell ref="J2:K2"/>
    <mergeCell ref="N7:O7"/>
    <mergeCell ref="P7:P8"/>
    <mergeCell ref="P2:P3"/>
    <mergeCell ref="J7:K7"/>
    <mergeCell ref="L2:M2"/>
    <mergeCell ref="N2:O2"/>
    <mergeCell ref="A6:R6"/>
  </mergeCells>
  <conditionalFormatting sqref="P2:P5">
    <cfRule type="duplicateValues" dxfId="53" priority="6"/>
  </conditionalFormatting>
  <conditionalFormatting sqref="B2:B5">
    <cfRule type="duplicateValues" dxfId="52" priority="5"/>
  </conditionalFormatting>
  <conditionalFormatting sqref="P7:P10">
    <cfRule type="duplicateValues" dxfId="51" priority="1"/>
  </conditionalFormatting>
  <conditionalFormatting sqref="B7:B10">
    <cfRule type="duplicateValues" dxfId="50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"/>
  <sheetViews>
    <sheetView zoomScale="85" zoomScaleNormal="85" workbookViewId="0">
      <selection activeCell="C19" sqref="C19"/>
    </sheetView>
  </sheetViews>
  <sheetFormatPr defaultRowHeight="15" x14ac:dyDescent="0.25"/>
  <cols>
    <col min="1" max="1" width="6.28515625" bestFit="1" customWidth="1"/>
    <col min="2" max="2" width="33.42578125" bestFit="1" customWidth="1"/>
    <col min="3" max="3" width="16" bestFit="1" customWidth="1"/>
    <col min="4" max="4" width="8.85546875" bestFit="1" customWidth="1"/>
    <col min="5" max="5" width="5.8554687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.85546875" bestFit="1" customWidth="1"/>
    <col min="13" max="13" width="5.85546875" bestFit="1" customWidth="1"/>
    <col min="14" max="14" width="12.28515625" bestFit="1" customWidth="1"/>
    <col min="15" max="15" width="5.85546875" bestFit="1" customWidth="1"/>
    <col min="16" max="16" width="12.28515625" bestFit="1" customWidth="1"/>
    <col min="17" max="17" width="5.85546875" bestFit="1" customWidth="1"/>
    <col min="18" max="18" width="12.28515625" bestFit="1" customWidth="1"/>
    <col min="20" max="20" width="7.140625" bestFit="1" customWidth="1"/>
    <col min="21" max="21" width="5.140625" bestFit="1" customWidth="1"/>
    <col min="28" max="28" width="7.140625" bestFit="1" customWidth="1"/>
  </cols>
  <sheetData>
    <row r="1" spans="1:18" ht="30" x14ac:dyDescent="0.25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8" x14ac:dyDescent="0.25">
      <c r="A2" s="16" t="s">
        <v>0</v>
      </c>
      <c r="B2" s="17" t="s">
        <v>1</v>
      </c>
      <c r="C2" s="18" t="s">
        <v>2</v>
      </c>
      <c r="D2" s="12" t="s">
        <v>3</v>
      </c>
      <c r="E2" s="12"/>
      <c r="F2" s="14" t="s">
        <v>4</v>
      </c>
      <c r="G2" s="15"/>
      <c r="H2" s="14" t="s">
        <v>5</v>
      </c>
      <c r="I2" s="15"/>
      <c r="J2" s="14" t="s">
        <v>6</v>
      </c>
      <c r="K2" s="15"/>
      <c r="L2" s="12" t="s">
        <v>7</v>
      </c>
      <c r="M2" s="12"/>
      <c r="N2" s="14" t="s">
        <v>33</v>
      </c>
      <c r="O2" s="15"/>
      <c r="P2" s="20" t="s">
        <v>8</v>
      </c>
    </row>
    <row r="3" spans="1:18" x14ac:dyDescent="0.25">
      <c r="A3" s="16"/>
      <c r="B3" s="17"/>
      <c r="C3" s="19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20"/>
    </row>
    <row r="4" spans="1:18" ht="20.25" x14ac:dyDescent="0.25">
      <c r="A4" s="3">
        <v>1</v>
      </c>
      <c r="B4" s="4" t="s">
        <v>42</v>
      </c>
      <c r="C4" s="4" t="s">
        <v>38</v>
      </c>
      <c r="D4" s="5">
        <f>IF(ISERROR(VLOOKUP(B4,'[3]60m.'!$D$8:$F$1000,3,0)),"",(VLOOKUP(B4,'[3]60m.'!$D$8:$F$1000,3,0)))</f>
        <v>920</v>
      </c>
      <c r="E4" s="6">
        <f>IF(ISERROR(VLOOKUP(B4,'[3]60m.'!$D$8:$G$1000,4,0)),"",(VLOOKUP(B4,'[3]60m.'!$D$8:$G$1000,4,0)))</f>
        <v>76</v>
      </c>
      <c r="F4" s="9" t="str">
        <f>IF(ISERROR(VLOOKUP(B4,'[3]80m.'!$D$8:$F$1000,3,0)),"",(VLOOKUP(B4,'[3]80m.'!$D$8:$H$1000,3,0)))</f>
        <v/>
      </c>
      <c r="G4" s="10" t="str">
        <f>IF(ISERROR(VLOOKUP(B4,'[3]80m.'!$D$8:$G$1000,4,0)),"",(VLOOKUP(B4,'[3]80m.'!$D$8:$G$1000,4,0)))</f>
        <v/>
      </c>
      <c r="H4" s="7" t="str">
        <f>IF(ISERROR(VLOOKUP(B4,'[3]600m.'!$D$8:$F$978,3,0)),"",(VLOOKUP(B4,'[3]600m.'!$D$8:$H$978,3,0)))</f>
        <v/>
      </c>
      <c r="I4" s="10" t="str">
        <f>IF(ISERROR(VLOOKUP(B4,'[3]600m.'!$D$8:$G$978,4,0)),"",(VLOOKUP(B4,'[3]600m.'!$D$8:$G$978,4,0)))</f>
        <v/>
      </c>
      <c r="J4" s="5">
        <f>IF(ISERROR(VLOOKUP(B4,'[3]Uzun Atlama Genel'!$E$8:$J$1011,6,0)),"",(VLOOKUP(B4,'[3]Uzun Atlama Genel'!$E$8:$J$1011,6,0)))</f>
        <v>376</v>
      </c>
      <c r="K4" s="6">
        <f>IF(ISERROR(VLOOKUP(B4,'[3]Uzun Atlama Genel'!$E$8:$K$1011,7,0)),"",(VLOOKUP(B4,'[3]Uzun Atlama Genel'!$E$8:$K$1011,7,0)))</f>
        <v>47</v>
      </c>
      <c r="L4" s="5" t="str">
        <f>IF(ISERROR(VLOOKUP(B4,[3]Yüksek!$E$8:$BR$1000,66,0)),"",(VLOOKUP(B4,[3]Yüksek!$E$8:$BR$1000,66,0)))</f>
        <v/>
      </c>
      <c r="M4" s="6" t="str">
        <f>IF(ISERROR(VLOOKUP(B4,[3]Yüksek!$E$8:$BS$1000,67,0)),"",(VLOOKUP(B4,[3]Yüksek!$E$8:$BS$1000,67,0)))</f>
        <v/>
      </c>
      <c r="N4" s="5">
        <f>IF(ISERROR(VLOOKUP(B4,[3]FIRLATMA!$E$8:$J$1000,6,0)),"",(VLOOKUP(B4,[3]FIRLATMA!$E$8:$J$1000,6,0)))</f>
        <v>4118</v>
      </c>
      <c r="O4" s="10">
        <f>IF(ISERROR(VLOOKUP(B4,[3]FIRLATMA!$E$8:$K$1000,7,0)),"",(VLOOKUP(B4,[3]FIRLATMA!$E$8:$K$1000,7,0)))</f>
        <v>56</v>
      </c>
      <c r="P4" s="8">
        <f>E4+K4+O4</f>
        <v>179</v>
      </c>
    </row>
    <row r="5" spans="1:18" ht="20.25" x14ac:dyDescent="0.25">
      <c r="A5" s="3">
        <v>2</v>
      </c>
      <c r="B5" s="4" t="s">
        <v>43</v>
      </c>
      <c r="C5" s="4" t="s">
        <v>38</v>
      </c>
      <c r="D5" s="5">
        <f>IF(ISERROR(VLOOKUP(B5,'[3]60m.'!$D$8:$F$1000,3,0)),"",(VLOOKUP(B5,'[3]60m.'!$D$8:$F$1000,3,0)))</f>
        <v>967</v>
      </c>
      <c r="E5" s="6">
        <f>IF(ISERROR(VLOOKUP(B5,'[3]60m.'!$D$8:$G$1000,4,0)),"",(VLOOKUP(B5,'[3]60m.'!$D$8:$G$1000,4,0)))</f>
        <v>66</v>
      </c>
      <c r="F5" s="9" t="str">
        <f>IF(ISERROR(VLOOKUP(B5,'[3]80m.'!$D$8:$F$1000,3,0)),"",(VLOOKUP(B5,'[3]80m.'!$D$8:$H$1000,3,0)))</f>
        <v/>
      </c>
      <c r="G5" s="10" t="str">
        <f>IF(ISERROR(VLOOKUP(B5,'[3]80m.'!$D$8:$G$1000,4,0)),"",(VLOOKUP(B5,'[3]80m.'!$D$8:$G$1000,4,0)))</f>
        <v/>
      </c>
      <c r="H5" s="7" t="str">
        <f>IF(ISERROR(VLOOKUP(B5,'[3]600m.'!$D$8:$F$978,3,0)),"",(VLOOKUP(B5,'[3]600m.'!$D$8:$H$978,3,0)))</f>
        <v/>
      </c>
      <c r="I5" s="10" t="str">
        <f>IF(ISERROR(VLOOKUP(B5,'[3]600m.'!$D$8:$G$978,4,0)),"",(VLOOKUP(B5,'[3]600m.'!$D$8:$G$978,4,0)))</f>
        <v/>
      </c>
      <c r="J5" s="5" t="str">
        <f>IF(ISERROR(VLOOKUP(B5,'[3]Uzun Atlama Genel'!$E$8:$J$1011,6,0)),"",(VLOOKUP(B5,'[3]Uzun Atlama Genel'!$E$8:$J$1011,6,0)))</f>
        <v/>
      </c>
      <c r="K5" s="6" t="str">
        <f>IF(ISERROR(VLOOKUP(B5,'[3]Uzun Atlama Genel'!$E$8:$K$1011,7,0)),"",(VLOOKUP(B5,'[3]Uzun Atlama Genel'!$E$8:$K$1011,7,0)))</f>
        <v/>
      </c>
      <c r="L5" s="5">
        <f>IF(ISERROR(VLOOKUP(B5,[3]Yüksek!$E$8:$BR$1000,66,0)),"",(VLOOKUP(B5,[3]Yüksek!$E$8:$BR$1000,66,0)))</f>
        <v>122</v>
      </c>
      <c r="M5" s="6">
        <f>IF(ISERROR(VLOOKUP(B5,[3]Yüksek!$E$8:$BS$1000,67,0)),"",(VLOOKUP(B5,[3]Yüksek!$E$8:$BS$1000,67,0)))</f>
        <v>47</v>
      </c>
      <c r="N5" s="5">
        <f>IF(ISERROR(VLOOKUP(B5,[3]FIRLATMA!$E$8:$J$1000,6,0)),"",(VLOOKUP(B5,[3]FIRLATMA!$E$8:$J$1000,6,0)))</f>
        <v>3015</v>
      </c>
      <c r="O5" s="10">
        <f>IF(ISERROR(VLOOKUP(B5,[3]FIRLATMA!$E$8:$K$1000,7,0)),"",(VLOOKUP(B5,[3]FIRLATMA!$E$8:$K$1000,7,0)))</f>
        <v>35</v>
      </c>
      <c r="P5" s="8">
        <f>E5+M5+O5</f>
        <v>148</v>
      </c>
    </row>
    <row r="6" spans="1:18" ht="20.25" x14ac:dyDescent="0.25">
      <c r="A6" s="3">
        <v>3</v>
      </c>
      <c r="B6" s="4" t="s">
        <v>44</v>
      </c>
      <c r="C6" s="4" t="s">
        <v>38</v>
      </c>
      <c r="D6" s="5">
        <f>IF(ISERROR(VLOOKUP(B6,'[3]60m.'!$D$8:$F$1000,3,0)),"",(VLOOKUP(B6,'[3]60m.'!$D$8:$F$1000,3,0)))</f>
        <v>1060</v>
      </c>
      <c r="E6" s="6">
        <f>IF(ISERROR(VLOOKUP(B6,'[3]60m.'!$D$8:$G$1000,4,0)),"",(VLOOKUP(B6,'[3]60m.'!$D$8:$G$1000,4,0)))</f>
        <v>48</v>
      </c>
      <c r="F6" s="9" t="str">
        <f>IF(ISERROR(VLOOKUP(B6,'[3]80m.'!$D$8:$F$1000,3,0)),"",(VLOOKUP(B6,'[3]80m.'!$D$8:$H$1000,3,0)))</f>
        <v/>
      </c>
      <c r="G6" s="10" t="str">
        <f>IF(ISERROR(VLOOKUP(B6,'[3]80m.'!$D$8:$G$1000,4,0)),"",(VLOOKUP(B6,'[3]80m.'!$D$8:$G$1000,4,0)))</f>
        <v/>
      </c>
      <c r="H6" s="7" t="str">
        <f>IF(ISERROR(VLOOKUP(B6,'[3]600m.'!$D$8:$F$978,3,0)),"",(VLOOKUP(B6,'[3]600m.'!$D$8:$H$978,3,0)))</f>
        <v/>
      </c>
      <c r="I6" s="10" t="str">
        <f>IF(ISERROR(VLOOKUP(B6,'[3]600m.'!$D$8:$G$978,4,0)),"",(VLOOKUP(B6,'[3]600m.'!$D$8:$G$978,4,0)))</f>
        <v/>
      </c>
      <c r="J6" s="5">
        <f>IF(ISERROR(VLOOKUP(B6,'[3]Uzun Atlama Genel'!$E$8:$J$1011,6,0)),"",(VLOOKUP(B6,'[3]Uzun Atlama Genel'!$E$8:$J$1011,6,0)))</f>
        <v>263</v>
      </c>
      <c r="K6" s="6">
        <f>IF(ISERROR(VLOOKUP(B6,'[3]Uzun Atlama Genel'!$E$8:$K$1011,7,0)),"",(VLOOKUP(B6,'[3]Uzun Atlama Genel'!$E$8:$K$1011,7,0)))</f>
        <v>14</v>
      </c>
      <c r="L6" s="5" t="str">
        <f>IF(ISERROR(VLOOKUP(B6,[3]Yüksek!$E$8:$BR$1000,66,0)),"",(VLOOKUP(B6,[3]Yüksek!$E$8:$BR$1000,66,0)))</f>
        <v/>
      </c>
      <c r="M6" s="6" t="str">
        <f>IF(ISERROR(VLOOKUP(B6,[3]Yüksek!$E$8:$BS$1000,67,0)),"",(VLOOKUP(B6,[3]Yüksek!$E$8:$BS$1000,67,0)))</f>
        <v/>
      </c>
      <c r="N6" s="5">
        <f>IF(ISERROR(VLOOKUP(B6,[3]FIRLATMA!$E$8:$J$1000,6,0)),"",(VLOOKUP(B6,[3]FIRLATMA!$E$8:$J$1000,6,0)))</f>
        <v>2645</v>
      </c>
      <c r="O6" s="10">
        <f>IF(ISERROR(VLOOKUP(B6,[3]FIRLATMA!$E$8:$K$1000,7,0)),"",(VLOOKUP(B6,[3]FIRLATMA!$E$8:$K$1000,7,0)))</f>
        <v>27</v>
      </c>
      <c r="P6" s="8">
        <f>E6+K6+O6</f>
        <v>89</v>
      </c>
    </row>
    <row r="7" spans="1:18" ht="30" x14ac:dyDescent="0.25">
      <c r="A7" s="21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ht="18" x14ac:dyDescent="0.25">
      <c r="A8" s="16" t="s">
        <v>0</v>
      </c>
      <c r="B8" s="17" t="s">
        <v>1</v>
      </c>
      <c r="C8" s="18" t="s">
        <v>2</v>
      </c>
      <c r="D8" s="12" t="s">
        <v>3</v>
      </c>
      <c r="E8" s="12"/>
      <c r="F8" s="14" t="s">
        <v>4</v>
      </c>
      <c r="G8" s="15"/>
      <c r="H8" s="14" t="s">
        <v>6</v>
      </c>
      <c r="I8" s="15"/>
      <c r="J8" s="12" t="s">
        <v>7</v>
      </c>
      <c r="K8" s="12"/>
      <c r="L8" s="14" t="s">
        <v>31</v>
      </c>
      <c r="M8" s="15"/>
      <c r="N8" s="20" t="s">
        <v>8</v>
      </c>
    </row>
    <row r="9" spans="1:18" ht="15" customHeight="1" x14ac:dyDescent="0.25">
      <c r="A9" s="16"/>
      <c r="B9" s="17"/>
      <c r="C9" s="19"/>
      <c r="D9" s="1" t="s">
        <v>9</v>
      </c>
      <c r="E9" s="2" t="s">
        <v>10</v>
      </c>
      <c r="F9" s="1" t="s">
        <v>9</v>
      </c>
      <c r="G9" s="2" t="s">
        <v>10</v>
      </c>
      <c r="H9" s="1" t="s">
        <v>9</v>
      </c>
      <c r="I9" s="2" t="s">
        <v>10</v>
      </c>
      <c r="J9" s="1" t="s">
        <v>9</v>
      </c>
      <c r="K9" s="2" t="s">
        <v>10</v>
      </c>
      <c r="L9" s="1" t="s">
        <v>9</v>
      </c>
      <c r="M9" s="2" t="s">
        <v>10</v>
      </c>
      <c r="N9" s="20"/>
    </row>
    <row r="10" spans="1:18" ht="20.25" x14ac:dyDescent="0.25">
      <c r="A10" s="3">
        <v>1</v>
      </c>
      <c r="B10" s="4" t="s">
        <v>45</v>
      </c>
      <c r="C10" s="4" t="s">
        <v>38</v>
      </c>
      <c r="D10" s="5">
        <f>IF(ISERROR(VLOOKUP(B10,'[4]60m.'!$D$8:$F$1000,3,0)),"",(VLOOKUP(B10,'[4]60m.'!$D$8:$F$1000,3,0)))</f>
        <v>904</v>
      </c>
      <c r="E10" s="6">
        <f>IF(ISERROR(VLOOKUP(B10,'[4]60m.'!$D$8:$G$1000,4,0)),"",(VLOOKUP(B10,'[4]60m.'!$D$8:$G$1000,4,0)))</f>
        <v>65</v>
      </c>
      <c r="F10" s="9" t="str">
        <f>IF(ISERROR(VLOOKUP(B10,'[4]80m.'!$D$8:$F$1000,3,0)),"",(VLOOKUP(B10,'[4]80m.'!$D$8:$H$1000,3,0)))</f>
        <v/>
      </c>
      <c r="G10" s="10" t="str">
        <f>IF(ISERROR(VLOOKUP(B10,'[4]80m.'!$D$8:$G$1000,4,0)),"",(VLOOKUP(B10,'[4]80m.'!$D$8:$G$1000,4,0)))</f>
        <v/>
      </c>
      <c r="H10" s="5">
        <f>IF(ISERROR(VLOOKUP(B10,'[4]Uzun Atlama Genel'!$E$8:$J$1011,6,0)),"",(VLOOKUP(B10,'[4]Uzun Atlama Genel'!$E$8:$J$1011,6,0)))</f>
        <v>375</v>
      </c>
      <c r="I10" s="6">
        <f>IF(ISERROR(VLOOKUP(B10,'[4]Uzun Atlama Genel'!$E$8:$K$1011,7,0)),"",(VLOOKUP(B10,'[4]Uzun Atlama Genel'!$E$8:$K$1011,7,0)))</f>
        <v>35</v>
      </c>
      <c r="J10" s="5" t="str">
        <f>IF(ISERROR(VLOOKUP(B10,[4]Yüksek!$E$8:$BR$1000,66,0)),"",(VLOOKUP(B10,[4]Yüksek!$E$8:$BR$1000,66,0)))</f>
        <v/>
      </c>
      <c r="K10" s="6" t="str">
        <f>IF(ISERROR(VLOOKUP(B10,[4]Yüksek!$E$8:$BS$1000,67,0)),"",(VLOOKUP(B10,[4]Yüksek!$E$8:$BS$1000,67,0)))</f>
        <v/>
      </c>
      <c r="L10" s="5">
        <f>IF(ISERROR(VLOOKUP(B10,[4]F.topu!$E$8:$J$1000,6,0)),"",(VLOOKUP(B10,[4]F.topu!$E$8:$J$1000,6,0)))</f>
        <v>5469</v>
      </c>
      <c r="M10" s="10">
        <f>IF(ISERROR(VLOOKUP(B10,[4]F.topu!$E$8:$K$1000,7,0)),"",(VLOOKUP(B10,[4]F.topu!$E$8:$K$1000,7,0)))</f>
        <v>51</v>
      </c>
      <c r="N10" s="8">
        <f>E10+I10+M10</f>
        <v>151</v>
      </c>
    </row>
    <row r="11" spans="1:18" ht="20.25" x14ac:dyDescent="0.25">
      <c r="A11" s="3">
        <v>2</v>
      </c>
      <c r="B11" s="4" t="s">
        <v>46</v>
      </c>
      <c r="C11" s="4" t="s">
        <v>38</v>
      </c>
      <c r="D11" s="5">
        <f>IF(ISERROR(VLOOKUP(B11,'[4]60m.'!$D$8:$F$1000,3,0)),"",(VLOOKUP(B11,'[4]60m.'!$D$8:$F$1000,3,0)))</f>
        <v>910</v>
      </c>
      <c r="E11" s="6">
        <f>IF(ISERROR(VLOOKUP(B11,'[4]60m.'!$D$8:$G$1000,4,0)),"",(VLOOKUP(B11,'[4]60m.'!$D$8:$G$1000,4,0)))</f>
        <v>64</v>
      </c>
      <c r="F11" s="9" t="str">
        <f>IF(ISERROR(VLOOKUP(B11,'[4]80m.'!$D$8:$F$1000,3,0)),"",(VLOOKUP(B11,'[4]80m.'!$D$8:$H$1000,3,0)))</f>
        <v/>
      </c>
      <c r="G11" s="10" t="str">
        <f>IF(ISERROR(VLOOKUP(B11,'[4]80m.'!$D$8:$G$1000,4,0)),"",(VLOOKUP(B11,'[4]80m.'!$D$8:$G$1000,4,0)))</f>
        <v/>
      </c>
      <c r="H11" s="5">
        <f>IF(ISERROR(VLOOKUP(B11,'[4]Uzun Atlama Genel'!$E$8:$J$1011,6,0)),"",(VLOOKUP(B11,'[4]Uzun Atlama Genel'!$E$8:$J$1011,6,0)))</f>
        <v>379</v>
      </c>
      <c r="I11" s="6">
        <f>IF(ISERROR(VLOOKUP(B11,'[4]Uzun Atlama Genel'!$E$8:$K$1011,7,0)),"",(VLOOKUP(B11,'[4]Uzun Atlama Genel'!$E$8:$K$1011,7,0)))</f>
        <v>35</v>
      </c>
      <c r="J11" s="5" t="str">
        <f>IF(ISERROR(VLOOKUP(B11,[4]Yüksek!$E$8:$BR$1000,66,0)),"",(VLOOKUP(B11,[4]Yüksek!$E$8:$BR$1000,66,0)))</f>
        <v/>
      </c>
      <c r="K11" s="6" t="str">
        <f>IF(ISERROR(VLOOKUP(B11,[4]Yüksek!$E$8:$BS$1000,67,0)),"",(VLOOKUP(B11,[4]Yüksek!$E$8:$BS$1000,67,0)))</f>
        <v/>
      </c>
      <c r="L11" s="5">
        <f>IF(ISERROR(VLOOKUP(B11,[4]F.topu!$E$8:$J$1000,6,0)),"",(VLOOKUP(B11,[4]F.topu!$E$8:$J$1000,6,0)))</f>
        <v>3835</v>
      </c>
      <c r="M11" s="10">
        <f>IF(ISERROR(VLOOKUP(B11,[4]F.topu!$E$8:$K$1000,7,0)),"",(VLOOKUP(B11,[4]F.topu!$E$8:$K$1000,7,0)))</f>
        <v>29</v>
      </c>
      <c r="N11" s="8">
        <f>E11+I11+M11</f>
        <v>128</v>
      </c>
    </row>
    <row r="12" spans="1:18" ht="20.25" x14ac:dyDescent="0.25">
      <c r="A12" s="3">
        <v>3</v>
      </c>
      <c r="B12" s="4" t="s">
        <v>47</v>
      </c>
      <c r="C12" s="4" t="s">
        <v>38</v>
      </c>
      <c r="D12" s="5">
        <f>IF(ISERROR(VLOOKUP(B12,'[4]60m.'!$D$8:$F$1000,3,0)),"",(VLOOKUP(B12,'[4]60m.'!$D$8:$F$1000,3,0)))</f>
        <v>955</v>
      </c>
      <c r="E12" s="6">
        <f>IF(ISERROR(VLOOKUP(B12,'[4]60m.'!$D$8:$G$1000,4,0)),"",(VLOOKUP(B12,'[4]60m.'!$D$8:$G$1000,4,0)))</f>
        <v>55</v>
      </c>
      <c r="F12" s="9" t="str">
        <f>IF(ISERROR(VLOOKUP(B12,'[4]80m.'!$D$8:$F$1000,3,0)),"",(VLOOKUP(B12,'[4]80m.'!$D$8:$H$1000,3,0)))</f>
        <v/>
      </c>
      <c r="G12" s="10" t="str">
        <f>IF(ISERROR(VLOOKUP(B12,'[4]80m.'!$D$8:$G$1000,4,0)),"",(VLOOKUP(B12,'[4]80m.'!$D$8:$G$1000,4,0)))</f>
        <v/>
      </c>
      <c r="H12" s="5">
        <f>IF(ISERROR(VLOOKUP(B12,'[4]Uzun Atlama Genel'!$E$8:$J$1011,6,0)),"",(VLOOKUP(B12,'[4]Uzun Atlama Genel'!$E$8:$J$1011,6,0)))</f>
        <v>383</v>
      </c>
      <c r="I12" s="6">
        <f>IF(ISERROR(VLOOKUP(B12,'[4]Uzun Atlama Genel'!$E$8:$K$1011,7,0)),"",(VLOOKUP(B12,'[4]Uzun Atlama Genel'!$E$8:$K$1011,7,0)))</f>
        <v>36</v>
      </c>
      <c r="J12" s="5" t="str">
        <f>IF(ISERROR(VLOOKUP(B12,[4]Yüksek!$E$8:$BR$1000,66,0)),"",(VLOOKUP(B12,[4]Yüksek!$E$8:$BR$1000,66,0)))</f>
        <v/>
      </c>
      <c r="K12" s="6" t="str">
        <f>IF(ISERROR(VLOOKUP(B12,[4]Yüksek!$E$8:$BS$1000,67,0)),"",(VLOOKUP(B12,[4]Yüksek!$E$8:$BS$1000,67,0)))</f>
        <v/>
      </c>
      <c r="L12" s="5">
        <f>IF(ISERROR(VLOOKUP(B12,[4]F.topu!$E$8:$J$1000,6,0)),"",(VLOOKUP(B12,[4]F.topu!$E$8:$J$1000,6,0)))</f>
        <v>3496</v>
      </c>
      <c r="M12" s="10">
        <f>IF(ISERROR(VLOOKUP(B12,[4]F.topu!$E$8:$K$1000,7,0)),"",(VLOOKUP(B12,[4]F.topu!$E$8:$K$1000,7,0)))</f>
        <v>25</v>
      </c>
      <c r="N12" s="8">
        <f>E12+I12+M12</f>
        <v>116</v>
      </c>
    </row>
    <row r="13" spans="1:18" ht="20.25" x14ac:dyDescent="0.25">
      <c r="A13" s="3">
        <v>4</v>
      </c>
      <c r="B13" s="4" t="s">
        <v>48</v>
      </c>
      <c r="C13" s="4" t="s">
        <v>38</v>
      </c>
      <c r="D13" s="5">
        <f>IF(ISERROR(VLOOKUP(B13,'[4]60m.'!$D$8:$F$1000,3,0)),"",(VLOOKUP(B13,'[4]60m.'!$D$8:$F$1000,3,0)))</f>
        <v>1040</v>
      </c>
      <c r="E13" s="6">
        <f>IF(ISERROR(VLOOKUP(B13,'[4]60m.'!$D$8:$G$1000,4,0)),"",(VLOOKUP(B13,'[4]60m.'!$D$8:$G$1000,4,0)))</f>
        <v>38</v>
      </c>
      <c r="F13" s="9" t="str">
        <f>IF(ISERROR(VLOOKUP(B13,'[4]80m.'!$D$8:$F$1000,3,0)),"",(VLOOKUP(B13,'[4]80m.'!$D$8:$H$1000,3,0)))</f>
        <v/>
      </c>
      <c r="G13" s="10" t="str">
        <f>IF(ISERROR(VLOOKUP(B13,'[4]80m.'!$D$8:$G$1000,4,0)),"",(VLOOKUP(B13,'[4]80m.'!$D$8:$G$1000,4,0)))</f>
        <v/>
      </c>
      <c r="H13" s="5">
        <f>IF(ISERROR(VLOOKUP(B13,'[4]Uzun Atlama Genel'!$E$8:$J$1011,6,0)),"",(VLOOKUP(B13,'[4]Uzun Atlama Genel'!$E$8:$J$1011,6,0)))</f>
        <v>329</v>
      </c>
      <c r="I13" s="6">
        <f>IF(ISERROR(VLOOKUP(B13,'[4]Uzun Atlama Genel'!$E$8:$K$1011,7,0)),"",(VLOOKUP(B13,'[4]Uzun Atlama Genel'!$E$8:$K$1011,7,0)))</f>
        <v>26</v>
      </c>
      <c r="J13" s="5" t="str">
        <f>IF(ISERROR(VLOOKUP(B13,[4]Yüksek!$E$8:$BR$1000,66,0)),"",(VLOOKUP(B13,[4]Yüksek!$E$8:$BR$1000,66,0)))</f>
        <v/>
      </c>
      <c r="K13" s="6" t="str">
        <f>IF(ISERROR(VLOOKUP(B13,[4]Yüksek!$E$8:$BS$1000,67,0)),"",(VLOOKUP(B13,[4]Yüksek!$E$8:$BS$1000,67,0)))</f>
        <v/>
      </c>
      <c r="L13" s="5">
        <f>IF(ISERROR(VLOOKUP(B13,[4]F.topu!$E$8:$J$1000,6,0)),"",(VLOOKUP(B13,[4]F.topu!$E$8:$J$1000,6,0)))</f>
        <v>4952</v>
      </c>
      <c r="M13" s="10">
        <f>IF(ISERROR(VLOOKUP(B13,[4]F.topu!$E$8:$K$1000,7,0)),"",(VLOOKUP(B13,[4]F.topu!$E$8:$K$1000,7,0)))</f>
        <v>43</v>
      </c>
      <c r="N13" s="8">
        <f>E13+I13+M13</f>
        <v>107</v>
      </c>
    </row>
  </sheetData>
  <mergeCells count="21">
    <mergeCell ref="A1:R1"/>
    <mergeCell ref="A2:A3"/>
    <mergeCell ref="B2:B3"/>
    <mergeCell ref="C2:C3"/>
    <mergeCell ref="F2:G2"/>
    <mergeCell ref="D2:E2"/>
    <mergeCell ref="P2:P3"/>
    <mergeCell ref="L2:M2"/>
    <mergeCell ref="N2:O2"/>
    <mergeCell ref="D8:E8"/>
    <mergeCell ref="N8:N9"/>
    <mergeCell ref="H2:I2"/>
    <mergeCell ref="F8:G8"/>
    <mergeCell ref="A7:R7"/>
    <mergeCell ref="A8:A9"/>
    <mergeCell ref="B8:B9"/>
    <mergeCell ref="C8:C9"/>
    <mergeCell ref="H8:I8"/>
    <mergeCell ref="J8:K8"/>
    <mergeCell ref="L8:M8"/>
    <mergeCell ref="J2:K2"/>
  </mergeCells>
  <conditionalFormatting sqref="P2:P5">
    <cfRule type="duplicateValues" dxfId="49" priority="6"/>
  </conditionalFormatting>
  <conditionalFormatting sqref="B2:B5">
    <cfRule type="duplicateValues" dxfId="48" priority="5"/>
  </conditionalFormatting>
  <conditionalFormatting sqref="P6">
    <cfRule type="duplicateValues" dxfId="47" priority="4"/>
  </conditionalFormatting>
  <conditionalFormatting sqref="B6">
    <cfRule type="duplicateValues" dxfId="46" priority="3"/>
  </conditionalFormatting>
  <conditionalFormatting sqref="N8:N13">
    <cfRule type="duplicateValues" dxfId="45" priority="1"/>
  </conditionalFormatting>
  <conditionalFormatting sqref="B8:B13">
    <cfRule type="duplicateValues" dxfId="44" priority="2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9"/>
  <sheetViews>
    <sheetView workbookViewId="0">
      <selection activeCell="A20" sqref="A20:XFD23"/>
    </sheetView>
  </sheetViews>
  <sheetFormatPr defaultRowHeight="15" x14ac:dyDescent="0.25"/>
  <cols>
    <col min="1" max="1" width="6.28515625" bestFit="1" customWidth="1"/>
    <col min="2" max="2" width="26.28515625" customWidth="1"/>
    <col min="3" max="3" width="15.7109375" bestFit="1" customWidth="1"/>
    <col min="4" max="4" width="8.7109375" bestFit="1" customWidth="1"/>
    <col min="5" max="5" width="5.85546875" bestFit="1" customWidth="1"/>
    <col min="6" max="6" width="8.7109375" bestFit="1" customWidth="1"/>
    <col min="7" max="7" width="6.4257812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.7109375" bestFit="1" customWidth="1"/>
    <col min="15" max="15" width="5.85546875" bestFit="1" customWidth="1"/>
    <col min="16" max="16" width="12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.7109375" bestFit="1" customWidth="1"/>
    <col min="29" max="29" width="5.85546875" bestFit="1" customWidth="1"/>
    <col min="30" max="30" width="8.7109375" bestFit="1" customWidth="1"/>
    <col min="31" max="31" width="5.85546875" bestFit="1" customWidth="1"/>
    <col min="32" max="32" width="12" bestFit="1" customWidth="1"/>
  </cols>
  <sheetData>
    <row r="1" spans="1:32" ht="30" customHeight="1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32" ht="18" customHeight="1" x14ac:dyDescent="0.25">
      <c r="A2" s="16" t="s">
        <v>0</v>
      </c>
      <c r="B2" s="17" t="s">
        <v>1</v>
      </c>
      <c r="C2" s="18" t="s">
        <v>2</v>
      </c>
      <c r="D2" s="12" t="s">
        <v>3</v>
      </c>
      <c r="E2" s="12"/>
      <c r="F2" s="14" t="s">
        <v>4</v>
      </c>
      <c r="G2" s="15"/>
      <c r="H2" s="14" t="s">
        <v>49</v>
      </c>
      <c r="I2" s="15"/>
      <c r="J2" s="14" t="s">
        <v>16</v>
      </c>
      <c r="K2" s="15"/>
      <c r="L2" s="14" t="s">
        <v>27</v>
      </c>
      <c r="M2" s="15"/>
      <c r="N2" s="12" t="s">
        <v>28</v>
      </c>
      <c r="O2" s="12"/>
      <c r="P2" s="14" t="s">
        <v>6</v>
      </c>
      <c r="Q2" s="15"/>
      <c r="R2" s="14" t="s">
        <v>29</v>
      </c>
      <c r="S2" s="15"/>
      <c r="T2" s="12" t="s">
        <v>7</v>
      </c>
      <c r="U2" s="12"/>
      <c r="V2" s="14" t="s">
        <v>30</v>
      </c>
      <c r="W2" s="15"/>
      <c r="X2" s="14" t="s">
        <v>34</v>
      </c>
      <c r="Y2" s="15"/>
      <c r="Z2" s="14" t="s">
        <v>20</v>
      </c>
      <c r="AA2" s="15"/>
      <c r="AB2" s="12" t="s">
        <v>18</v>
      </c>
      <c r="AC2" s="12"/>
      <c r="AD2" s="14" t="s">
        <v>19</v>
      </c>
      <c r="AE2" s="15"/>
      <c r="AF2" s="20" t="s">
        <v>8</v>
      </c>
    </row>
    <row r="3" spans="1:32" ht="15.75" customHeight="1" x14ac:dyDescent="0.25">
      <c r="A3" s="16"/>
      <c r="B3" s="17"/>
      <c r="C3" s="19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1" t="s">
        <v>9</v>
      </c>
      <c r="Q3" s="2" t="s">
        <v>10</v>
      </c>
      <c r="R3" s="1" t="s">
        <v>9</v>
      </c>
      <c r="S3" s="2" t="s">
        <v>10</v>
      </c>
      <c r="T3" s="1" t="s">
        <v>9</v>
      </c>
      <c r="U3" s="2" t="s">
        <v>10</v>
      </c>
      <c r="V3" s="1" t="s">
        <v>9</v>
      </c>
      <c r="W3" s="2" t="s">
        <v>10</v>
      </c>
      <c r="X3" s="1" t="s">
        <v>9</v>
      </c>
      <c r="Y3" s="2" t="s">
        <v>10</v>
      </c>
      <c r="Z3" s="1" t="s">
        <v>9</v>
      </c>
      <c r="AA3" s="2" t="s">
        <v>10</v>
      </c>
      <c r="AB3" s="1" t="s">
        <v>9</v>
      </c>
      <c r="AC3" s="2" t="s">
        <v>10</v>
      </c>
      <c r="AD3" s="1" t="s">
        <v>9</v>
      </c>
      <c r="AE3" s="2" t="s">
        <v>10</v>
      </c>
      <c r="AF3" s="20"/>
    </row>
    <row r="4" spans="1:32" ht="20.25" x14ac:dyDescent="0.25">
      <c r="A4" s="3">
        <v>1</v>
      </c>
      <c r="B4" s="4" t="s">
        <v>50</v>
      </c>
      <c r="C4" s="4" t="s">
        <v>38</v>
      </c>
      <c r="D4" s="5" t="str">
        <f>IF(ISERROR(VLOOKUP(B4,'[5]60m.'!$D$8:$F$1000,3,0)),"",(VLOOKUP(B4,'[5]60m.'!$D$8:$F$1000,3,0)))</f>
        <v/>
      </c>
      <c r="E4" s="6" t="str">
        <f>IF(ISERROR(VLOOKUP(B4,'[5]60m.'!$D$8:$G$1000,4,0)),"",(VLOOKUP(B4,'[5]60m.'!$D$8:$G$1000,4,0)))</f>
        <v/>
      </c>
      <c r="F4" s="9">
        <f>IF(ISERROR(VLOOKUP(B4,'[5]80m.'!$D$8:$F$1000,3,0)),"",(VLOOKUP(B4,'[5]80m.'!$D$8:$H$1000,3,0)))</f>
        <v>1000</v>
      </c>
      <c r="G4" s="10">
        <f>IF(ISERROR(VLOOKUP(B4,'[5]80m.'!$D$8:$G$1000,4,0)),"",(VLOOKUP(B4,'[5]80m.'!$D$8:$G$1000,4,0)))</f>
        <v>100</v>
      </c>
      <c r="H4" s="5"/>
      <c r="I4" s="10"/>
      <c r="J4" s="7" t="str">
        <f>IF(ISERROR(VLOOKUP(B4,'[5]1500m.'!$D$8:$F$988,3,0)),"",(VLOOKUP(B4,'[5]1500m.'!$D$8:$H$991,3,0)))</f>
        <v/>
      </c>
      <c r="K4" s="6" t="str">
        <f>IF(ISERROR(VLOOKUP(B4,'[5]1500m.'!$D$8:$G$988,4,0)),"",(VLOOKUP(B4,'[5]1500m.'!$D$8:$G$988,4,0)))</f>
        <v/>
      </c>
      <c r="L4" s="7" t="str">
        <f>IF(ISERROR(VLOOKUP(B4,'[5]3000m.'!$D$8:$F$1000,3,0)),"",(VLOOKUP(B4,'[5]3000m.'!$D$8:$H$1000,3,0)))</f>
        <v/>
      </c>
      <c r="M4" s="10" t="str">
        <f>IF(ISERROR(VLOOKUP(B4,'[5]3000m.'!$D$8:$G$1000,4,0)),"",(VLOOKUP(B4,'[5]3000m.'!$D$8:$G$1000,4,0)))</f>
        <v/>
      </c>
      <c r="N4" s="5" t="str">
        <f>IF(ISERROR(VLOOKUP(B4,'[5]80m.Eng'!$D$8:$F$1000,3,0)),"",(VLOOKUP(B4,'[5]80m.Eng'!$D$8:$H$1000,3,0)))</f>
        <v/>
      </c>
      <c r="O4" s="6" t="str">
        <f>IF(ISERROR(VLOOKUP(B4,'[5]80m.Eng'!$D$8:$G$1000,4,0)),"",(VLOOKUP(B4,'[5]80m.Eng'!$D$8:$G$1000,4,0)))</f>
        <v/>
      </c>
      <c r="P4" s="5">
        <f>IF(ISERROR(VLOOKUP(B4,'[5]Uzun Atlama Genel'!$E$8:$J$1011,6,0)),"",(VLOOKUP(B4,'[5]Uzun Atlama Genel'!$E$8:$J$1011,6,0)))</f>
        <v>394</v>
      </c>
      <c r="Q4" s="6">
        <f>IF(ISERROR(VLOOKUP(B4,'[5]Uzun Atlama Genel'!$E$8:$K$1011,7,0)),"",(VLOOKUP(B4,'[5]Uzun Atlama Genel'!$E$8:$K$1011,7,0)))</f>
        <v>53</v>
      </c>
      <c r="R4" s="9" t="str">
        <f>IF(ISERROR(VLOOKUP(B4,[5]Üçadım!$E$8:$J$1000,6,0)),"",(VLOOKUP(B4,[5]Üçadım!$E$8:$J$1000,6,0)))</f>
        <v/>
      </c>
      <c r="S4" s="10" t="str">
        <f>IF(ISERROR(VLOOKUP(B4,[5]Üçadım!$E$8:$K$1000,7,0)),"",(VLOOKUP(B4,[5]Üçadım!$E$8:$K$1000,7,0)))</f>
        <v/>
      </c>
      <c r="T4" s="5" t="str">
        <f>IF(ISERROR(VLOOKUP(B4,[5]Yüksek!$E$8:$BR$1000,66,0)),"",(VLOOKUP(B4,[5]Yüksek!$E$8:$BR$1000,66,0)))</f>
        <v/>
      </c>
      <c r="U4" s="6" t="str">
        <f>IF(ISERROR(VLOOKUP(B4,[5]Yüksek!$E$8:$BS$1000,67,0)),"",(VLOOKUP(B4,[5]Yüksek!$E$8:$BS$1000,67,0)))</f>
        <v/>
      </c>
      <c r="V4" s="5" t="str">
        <f>IF(ISERROR(VLOOKUP(B4,[5]Sırık!$E$8:$BX$35555,72,0)),"",(VLOOKUP(B4,[5]Sırık!$E$8:$BX$35555,72,0)))</f>
        <v/>
      </c>
      <c r="W4" s="10" t="str">
        <f>IF(ISERROR(VLOOKUP(B4,[5]Sırık!$E$8:$BY$355555,73,0)),"",(VLOOKUP(B4,[5]Sırık!$E$8:$BY$355555,73,0)))</f>
        <v/>
      </c>
      <c r="X4" s="5" t="str">
        <f>IF(ISERROR(VLOOKUP(B4,[5]Gülle!$E$8:$J$1000,6,0)),"",(VLOOKUP(B4,[5]Gülle!$E$8:$J$1000,6,0)))</f>
        <v/>
      </c>
      <c r="Y4" s="10" t="str">
        <f>IF(ISERROR(VLOOKUP(B4,[5]Gülle!$E$8:$K$1000,7,0)),"",(VLOOKUP(B4,[5]Gülle!$E$8:$K$1000,7,0)))</f>
        <v/>
      </c>
      <c r="Z4" s="11" t="str">
        <f>IF(ISERROR(VLOOKUP(B4,[5]Çekiç!$E$8:$N$1000,6,0)),"",(VLOOKUP(B4,[5]Çekiç!$E$8:$N$1000,6,0)))</f>
        <v/>
      </c>
      <c r="AA4" s="10" t="str">
        <f>IF(ISERROR(VLOOKUP(B4,[5]Çekiç!$E$8:$O$1000,7,0)),"",(VLOOKUP(B4,[5]Çekiç!$E$8:$O$1000,7,0)))</f>
        <v/>
      </c>
      <c r="AB4" s="5">
        <f>IF(ISERROR(VLOOKUP(B4,[5]Disk!$E$8:$J$1000,6,0)),"",(VLOOKUP(B4,[5]Disk!$E$8:$J$1000,6,0)))</f>
        <v>1527</v>
      </c>
      <c r="AC4" s="6">
        <f>IF(ISERROR(VLOOKUP(B4,[5]Disk!$E$8:$K$1000,7,0)),"",(VLOOKUP(B4,[5]Disk!$E$8:$K$1000,7,0)))</f>
        <v>46</v>
      </c>
      <c r="AD4" s="9" t="str">
        <f>IF(ISERROR(VLOOKUP(B4,[5]Cirit!$E$8:$J$1000,6,0)),"",(VLOOKUP(B4,[5]Cirit!$E$8:$J$1000,6,0)))</f>
        <v/>
      </c>
      <c r="AE4" s="10" t="str">
        <f>IF(ISERROR(VLOOKUP(B4,[5]Cirit!$E$8:$K$1000,7,0)),"",(VLOOKUP(B4,[5]Cirit!$E$8:$K$1000,7,0)))</f>
        <v/>
      </c>
      <c r="AF4" s="8">
        <f t="shared" ref="AF4:AF9" si="0">SUM(E4,U4,Q4,AC4,K4,O4,G4,M4,W4,Y4,AE4,I4,S4,AA4)</f>
        <v>199</v>
      </c>
    </row>
    <row r="5" spans="1:32" ht="20.25" x14ac:dyDescent="0.25">
      <c r="A5" s="3">
        <v>2</v>
      </c>
      <c r="B5" s="4" t="s">
        <v>51</v>
      </c>
      <c r="C5" s="4" t="s">
        <v>38</v>
      </c>
      <c r="D5" s="5">
        <f>IF(ISERROR(VLOOKUP(B5,'[5]60m.'!$D$8:$F$1000,3,0)),"",(VLOOKUP(B5,'[5]60m.'!$D$8:$F$1000,3,0)))</f>
        <v>836</v>
      </c>
      <c r="E5" s="6">
        <f>IF(ISERROR(VLOOKUP(B5,'[5]60m.'!$D$8:$G$1000,4,0)),"",(VLOOKUP(B5,'[5]60m.'!$D$8:$G$1000,4,0)))</f>
        <v>93</v>
      </c>
      <c r="F5" s="9" t="str">
        <f>IF(ISERROR(VLOOKUP(B5,'[5]80m.'!$D$8:$F$1000,3,0)),"",(VLOOKUP(B5,'[5]80m.'!$D$8:$H$1000,3,0)))</f>
        <v/>
      </c>
      <c r="G5" s="10" t="str">
        <f>IF(ISERROR(VLOOKUP(B5,'[5]80m.'!$D$8:$G$1000,4,0)),"",(VLOOKUP(B5,'[5]80m.'!$D$8:$G$1000,4,0)))</f>
        <v/>
      </c>
      <c r="H5" s="7" t="str">
        <f>IF(ISERROR(VLOOKUP(B5,'[5]800m.'!$D$8:$F$978,3,0)),"",(VLOOKUP(B5,'[5]800m.'!$D$8:$H$978,3,0)))</f>
        <v/>
      </c>
      <c r="I5" s="10" t="str">
        <f>IF(ISERROR(VLOOKUP(B5,'[5]800m.'!$D$8:$G$978,4,0)),"",(VLOOKUP(B5,'[5]800m.'!$D$8:$G$978,4,0)))</f>
        <v/>
      </c>
      <c r="J5" s="7" t="str">
        <f>IF(ISERROR(VLOOKUP(B5,'[5]1500m.'!$D$8:$F$988,3,0)),"",(VLOOKUP(B5,'[5]1500m.'!$D$8:$H$991,3,0)))</f>
        <v/>
      </c>
      <c r="K5" s="6" t="str">
        <f>IF(ISERROR(VLOOKUP(B5,'[5]1500m.'!$D$8:$G$988,4,0)),"",(VLOOKUP(B5,'[5]1500m.'!$D$8:$G$988,4,0)))</f>
        <v/>
      </c>
      <c r="L5" s="7" t="str">
        <f>IF(ISERROR(VLOOKUP(B5,'[5]3000m.'!$D$8:$F$1000,3,0)),"",(VLOOKUP(B5,'[5]3000m.'!$D$8:$H$1000,3,0)))</f>
        <v/>
      </c>
      <c r="M5" s="10" t="str">
        <f>IF(ISERROR(VLOOKUP(B5,'[5]3000m.'!$D$8:$G$1000,4,0)),"",(VLOOKUP(B5,'[5]3000m.'!$D$8:$G$1000,4,0)))</f>
        <v/>
      </c>
      <c r="N5" s="5" t="str">
        <f>IF(ISERROR(VLOOKUP(B5,'[5]80m.Eng'!$D$8:$F$1000,3,0)),"",(VLOOKUP(B5,'[5]80m.Eng'!$D$8:$H$1000,3,0)))</f>
        <v/>
      </c>
      <c r="O5" s="6" t="str">
        <f>IF(ISERROR(VLOOKUP(B5,'[5]80m.Eng'!$D$8:$G$1000,4,0)),"",(VLOOKUP(B5,'[5]80m.Eng'!$D$8:$G$1000,4,0)))</f>
        <v/>
      </c>
      <c r="P5" s="5">
        <f>IF(ISERROR(VLOOKUP(B5,'[5]Uzun Atlama Genel'!$E$8:$J$1011,6,0)),"",(VLOOKUP(B5,'[5]Uzun Atlama Genel'!$E$8:$J$1011,6,0)))</f>
        <v>432</v>
      </c>
      <c r="Q5" s="6">
        <f>IF(ISERROR(VLOOKUP(B5,'[5]Uzun Atlama Genel'!$E$8:$K$1011,7,0)),"",(VLOOKUP(B5,'[5]Uzun Atlama Genel'!$E$8:$K$1011,7,0)))</f>
        <v>63</v>
      </c>
      <c r="R5" s="9" t="str">
        <f>IF(ISERROR(VLOOKUP(B5,[5]Üçadım!$E$8:$J$1000,6,0)),"",(VLOOKUP(B5,[5]Üçadım!$E$8:$J$1000,6,0)))</f>
        <v/>
      </c>
      <c r="S5" s="10" t="str">
        <f>IF(ISERROR(VLOOKUP(B5,[5]Üçadım!$E$8:$K$1000,7,0)),"",(VLOOKUP(B5,[5]Üçadım!$E$8:$K$1000,7,0)))</f>
        <v/>
      </c>
      <c r="T5" s="5" t="str">
        <f>IF(ISERROR(VLOOKUP(B5,[5]Yüksek!$E$8:$BR$1000,66,0)),"",(VLOOKUP(B5,[5]Yüksek!$E$8:$BR$1000,66,0)))</f>
        <v/>
      </c>
      <c r="U5" s="6" t="str">
        <f>IF(ISERROR(VLOOKUP(B5,[5]Yüksek!$E$8:$BS$1000,67,0)),"",(VLOOKUP(B5,[5]Yüksek!$E$8:$BS$1000,67,0)))</f>
        <v/>
      </c>
      <c r="V5" s="5" t="str">
        <f>IF(ISERROR(VLOOKUP(B5,[5]Sırık!$E$8:$BX$35555,72,0)),"",(VLOOKUP(B5,[5]Sırık!$E$8:$BX$35555,72,0)))</f>
        <v/>
      </c>
      <c r="W5" s="10" t="str">
        <f>IF(ISERROR(VLOOKUP(B5,[5]Sırık!$E$8:$BY$355555,73,0)),"",(VLOOKUP(B5,[5]Sırık!$E$8:$BY$355555,73,0)))</f>
        <v/>
      </c>
      <c r="X5" s="5">
        <f>IF(ISERROR(VLOOKUP(B5,[5]Gülle!$E$8:$J$1000,6,0)),"",(VLOOKUP(B5,[5]Gülle!$E$8:$J$1000,6,0)))</f>
        <v>509</v>
      </c>
      <c r="Y5" s="10">
        <f>IF(ISERROR(VLOOKUP(B5,[5]Gülle!$E$8:$K$1000,7,0)),"",(VLOOKUP(B5,[5]Gülle!$E$8:$K$1000,7,0)))</f>
        <v>41</v>
      </c>
      <c r="Z5" s="11" t="str">
        <f>IF(ISERROR(VLOOKUP(B5,[5]Çekiç!$E$8:$N$1000,6,0)),"",(VLOOKUP(B5,[5]Çekiç!$E$8:$N$1000,6,0)))</f>
        <v/>
      </c>
      <c r="AA5" s="10" t="str">
        <f>IF(ISERROR(VLOOKUP(B5,[5]Çekiç!$E$8:$O$1000,7,0)),"",(VLOOKUP(B5,[5]Çekiç!$E$8:$O$1000,7,0)))</f>
        <v/>
      </c>
      <c r="AB5" s="5" t="str">
        <f>IF(ISERROR(VLOOKUP(B5,[5]Disk!$E$8:$J$1000,6,0)),"",(VLOOKUP(B5,[5]Disk!$E$8:$J$1000,6,0)))</f>
        <v/>
      </c>
      <c r="AC5" s="6" t="str">
        <f>IF(ISERROR(VLOOKUP(B5,[5]Disk!$E$8:$K$1000,7,0)),"",(VLOOKUP(B5,[5]Disk!$E$8:$K$1000,7,0)))</f>
        <v/>
      </c>
      <c r="AD5" s="9" t="str">
        <f>IF(ISERROR(VLOOKUP(B5,[5]Cirit!$E$8:$J$1000,6,0)),"",(VLOOKUP(B5,[5]Cirit!$E$8:$J$1000,6,0)))</f>
        <v/>
      </c>
      <c r="AE5" s="10" t="str">
        <f>IF(ISERROR(VLOOKUP(B5,[5]Cirit!$E$8:$K$1000,7,0)),"",(VLOOKUP(B5,[5]Cirit!$E$8:$K$1000,7,0)))</f>
        <v/>
      </c>
      <c r="AF5" s="8">
        <f t="shared" si="0"/>
        <v>197</v>
      </c>
    </row>
    <row r="6" spans="1:32" ht="20.25" x14ac:dyDescent="0.25">
      <c r="A6" s="3">
        <v>3</v>
      </c>
      <c r="B6" s="4" t="s">
        <v>52</v>
      </c>
      <c r="C6" s="4" t="s">
        <v>38</v>
      </c>
      <c r="D6" s="5">
        <f>IF(ISERROR(VLOOKUP(B6,'[5]60m.'!$D$8:$F$1000,3,0)),"",(VLOOKUP(B6,'[5]60m.'!$D$8:$F$1000,3,0)))</f>
        <v>879</v>
      </c>
      <c r="E6" s="6">
        <f>IF(ISERROR(VLOOKUP(B6,'[5]60m.'!$D$8:$G$1000,4,0)),"",(VLOOKUP(B6,'[5]60m.'!$D$8:$G$1000,4,0)))</f>
        <v>84</v>
      </c>
      <c r="F6" s="9" t="str">
        <f>IF(ISERROR(VLOOKUP(B6,'[5]80m.'!$D$8:$F$1000,3,0)),"",(VLOOKUP(B6,'[5]80m.'!$D$8:$H$1000,3,0)))</f>
        <v/>
      </c>
      <c r="G6" s="10" t="str">
        <f>IF(ISERROR(VLOOKUP(B6,'[5]80m.'!$D$8:$G$1000,4,0)),"",(VLOOKUP(B6,'[5]80m.'!$D$8:$G$1000,4,0)))</f>
        <v/>
      </c>
      <c r="H6" s="7" t="str">
        <f>IF(ISERROR(VLOOKUP(B6,'[5]800m.'!$D$8:$F$978,3,0)),"",(VLOOKUP(B6,'[5]800m.'!$D$8:$H$978,3,0)))</f>
        <v/>
      </c>
      <c r="I6" s="10" t="str">
        <f>IF(ISERROR(VLOOKUP(B6,'[5]800m.'!$D$8:$G$978,4,0)),"",(VLOOKUP(B6,'[5]800m.'!$D$8:$G$978,4,0)))</f>
        <v/>
      </c>
      <c r="J6" s="7" t="str">
        <f>IF(ISERROR(VLOOKUP(B6,'[5]1500m.'!$D$8:$F$988,3,0)),"",(VLOOKUP(B6,'[5]1500m.'!$D$8:$H$991,3,0)))</f>
        <v/>
      </c>
      <c r="K6" s="6" t="str">
        <f>IF(ISERROR(VLOOKUP(B6,'[5]1500m.'!$D$8:$G$988,4,0)),"",(VLOOKUP(B6,'[5]1500m.'!$D$8:$G$988,4,0)))</f>
        <v/>
      </c>
      <c r="L6" s="7" t="str">
        <f>IF(ISERROR(VLOOKUP(B6,'[5]3000m.'!$D$8:$F$1000,3,0)),"",(VLOOKUP(B6,'[5]3000m.'!$D$8:$H$1000,3,0)))</f>
        <v/>
      </c>
      <c r="M6" s="10" t="str">
        <f>IF(ISERROR(VLOOKUP(B6,'[5]3000m.'!$D$8:$G$1000,4,0)),"",(VLOOKUP(B6,'[5]3000m.'!$D$8:$G$1000,4,0)))</f>
        <v/>
      </c>
      <c r="N6" s="5" t="str">
        <f>IF(ISERROR(VLOOKUP(B6,'[5]80m.Eng'!$D$8:$F$1000,3,0)),"",(VLOOKUP(B6,'[5]80m.Eng'!$D$8:$H$1000,3,0)))</f>
        <v/>
      </c>
      <c r="O6" s="6" t="str">
        <f>IF(ISERROR(VLOOKUP(B6,'[5]80m.Eng'!$D$8:$G$1000,4,0)),"",(VLOOKUP(B6,'[5]80m.Eng'!$D$8:$G$1000,4,0)))</f>
        <v/>
      </c>
      <c r="P6" s="5">
        <f>IF(ISERROR(VLOOKUP(B6,'[5]Uzun Atlama Genel'!$E$8:$J$1011,6,0)),"",(VLOOKUP(B6,'[5]Uzun Atlama Genel'!$E$8:$J$1011,6,0)))</f>
        <v>392</v>
      </c>
      <c r="Q6" s="6">
        <f>IF(ISERROR(VLOOKUP(B6,'[5]Uzun Atlama Genel'!$E$8:$K$1011,7,0)),"",(VLOOKUP(B6,'[5]Uzun Atlama Genel'!$E$8:$K$1011,7,0)))</f>
        <v>52</v>
      </c>
      <c r="R6" s="9" t="str">
        <f>IF(ISERROR(VLOOKUP(B6,[5]Üçadım!$E$8:$J$1000,6,0)),"",(VLOOKUP(B6,[5]Üçadım!$E$8:$J$1000,6,0)))</f>
        <v/>
      </c>
      <c r="S6" s="10" t="str">
        <f>IF(ISERROR(VLOOKUP(B6,[5]Üçadım!$E$8:$K$1000,7,0)),"",(VLOOKUP(B6,[5]Üçadım!$E$8:$K$1000,7,0)))</f>
        <v/>
      </c>
      <c r="T6" s="5" t="str">
        <f>IF(ISERROR(VLOOKUP(B6,[5]Yüksek!$E$8:$BR$1000,66,0)),"",(VLOOKUP(B6,[5]Yüksek!$E$8:$BR$1000,66,0)))</f>
        <v/>
      </c>
      <c r="U6" s="6" t="str">
        <f>IF(ISERROR(VLOOKUP(B6,[5]Yüksek!$E$8:$BS$1000,67,0)),"",(VLOOKUP(B6,[5]Yüksek!$E$8:$BS$1000,67,0)))</f>
        <v/>
      </c>
      <c r="V6" s="5" t="str">
        <f>IF(ISERROR(VLOOKUP(B6,[5]Sırık!$E$8:$BX$35555,72,0)),"",(VLOOKUP(B6,[5]Sırık!$E$8:$BX$35555,72,0)))</f>
        <v/>
      </c>
      <c r="W6" s="10" t="str">
        <f>IF(ISERROR(VLOOKUP(B6,[5]Sırık!$E$8:$BY$355555,73,0)),"",(VLOOKUP(B6,[5]Sırık!$E$8:$BY$355555,73,0)))</f>
        <v/>
      </c>
      <c r="X6" s="5">
        <f>IF(ISERROR(VLOOKUP(B6,[5]Gülle!$E$8:$J$1000,6,0)),"",(VLOOKUP(B6,[5]Gülle!$E$8:$J$1000,6,0)))</f>
        <v>582</v>
      </c>
      <c r="Y6" s="10">
        <f>IF(ISERROR(VLOOKUP(B6,[5]Gülle!$E$8:$K$1000,7,0)),"",(VLOOKUP(B6,[5]Gülle!$E$8:$K$1000,7,0)))</f>
        <v>46</v>
      </c>
      <c r="Z6" s="11" t="str">
        <f>IF(ISERROR(VLOOKUP(B6,[5]Çekiç!$E$8:$N$1000,6,0)),"",(VLOOKUP(B6,[5]Çekiç!$E$8:$N$1000,6,0)))</f>
        <v/>
      </c>
      <c r="AA6" s="10" t="str">
        <f>IF(ISERROR(VLOOKUP(B6,[5]Çekiç!$E$8:$O$1000,7,0)),"",(VLOOKUP(B6,[5]Çekiç!$E$8:$O$1000,7,0)))</f>
        <v/>
      </c>
      <c r="AB6" s="5" t="str">
        <f>IF(ISERROR(VLOOKUP(B6,[5]Disk!$E$8:$J$1000,6,0)),"",(VLOOKUP(B6,[5]Disk!$E$8:$J$1000,6,0)))</f>
        <v/>
      </c>
      <c r="AC6" s="6" t="str">
        <f>IF(ISERROR(VLOOKUP(B6,[5]Disk!$E$8:$K$1000,7,0)),"",(VLOOKUP(B6,[5]Disk!$E$8:$K$1000,7,0)))</f>
        <v/>
      </c>
      <c r="AD6" s="9" t="str">
        <f>IF(ISERROR(VLOOKUP(B6,[5]Cirit!$E$8:$J$1000,6,0)),"",(VLOOKUP(B6,[5]Cirit!$E$8:$J$1000,6,0)))</f>
        <v/>
      </c>
      <c r="AE6" s="10" t="str">
        <f>IF(ISERROR(VLOOKUP(B6,[5]Cirit!$E$8:$K$1000,7,0)),"",(VLOOKUP(B6,[5]Cirit!$E$8:$K$1000,7,0)))</f>
        <v/>
      </c>
      <c r="AF6" s="8">
        <f t="shared" si="0"/>
        <v>182</v>
      </c>
    </row>
    <row r="7" spans="1:32" ht="20.25" x14ac:dyDescent="0.25">
      <c r="A7" s="3">
        <v>4</v>
      </c>
      <c r="B7" s="4" t="s">
        <v>53</v>
      </c>
      <c r="C7" s="4" t="s">
        <v>38</v>
      </c>
      <c r="D7" s="5">
        <f>IF(ISERROR(VLOOKUP(B7,'[5]60m.'!$D$8:$F$1000,3,0)),"",(VLOOKUP(B7,'[5]60m.'!$D$8:$F$1000,3,0)))</f>
        <v>869</v>
      </c>
      <c r="E7" s="6">
        <f>IF(ISERROR(VLOOKUP(B7,'[5]60m.'!$D$8:$G$1000,4,0)),"",(VLOOKUP(B7,'[5]60m.'!$D$8:$G$1000,4,0)))</f>
        <v>86</v>
      </c>
      <c r="F7" s="9" t="str">
        <f>IF(ISERROR(VLOOKUP(B7,'[5]80m.'!$D$8:$F$1000,3,0)),"",(VLOOKUP(B7,'[5]80m.'!$D$8:$H$1000,3,0)))</f>
        <v/>
      </c>
      <c r="G7" s="10" t="str">
        <f>IF(ISERROR(VLOOKUP(B7,'[5]80m.'!$D$8:$G$1000,4,0)),"",(VLOOKUP(B7,'[5]80m.'!$D$8:$G$1000,4,0)))</f>
        <v/>
      </c>
      <c r="H7" s="7" t="str">
        <f>IF(ISERROR(VLOOKUP(B7,'[5]800m.'!$D$8:$F$978,3,0)),"",(VLOOKUP(B7,'[5]800m.'!$D$8:$H$978,3,0)))</f>
        <v/>
      </c>
      <c r="I7" s="10" t="str">
        <f>IF(ISERROR(VLOOKUP(B7,'[5]800m.'!$D$8:$G$978,4,0)),"",(VLOOKUP(B7,'[5]800m.'!$D$8:$G$978,4,0)))</f>
        <v/>
      </c>
      <c r="J7" s="7" t="str">
        <f>IF(ISERROR(VLOOKUP(B7,'[5]1500m.'!$D$8:$F$988,3,0)),"",(VLOOKUP(B7,'[5]1500m.'!$D$8:$H$991,3,0)))</f>
        <v/>
      </c>
      <c r="K7" s="6" t="str">
        <f>IF(ISERROR(VLOOKUP(B7,'[5]1500m.'!$D$8:$G$988,4,0)),"",(VLOOKUP(B7,'[5]1500m.'!$D$8:$G$988,4,0)))</f>
        <v/>
      </c>
      <c r="L7" s="7" t="str">
        <f>IF(ISERROR(VLOOKUP(B7,'[5]3000m.'!$D$8:$F$1000,3,0)),"",(VLOOKUP(B7,'[5]3000m.'!$D$8:$H$1000,3,0)))</f>
        <v/>
      </c>
      <c r="M7" s="10" t="str">
        <f>IF(ISERROR(VLOOKUP(B7,'[5]3000m.'!$D$8:$G$1000,4,0)),"",(VLOOKUP(B7,'[5]3000m.'!$D$8:$G$1000,4,0)))</f>
        <v/>
      </c>
      <c r="N7" s="5" t="str">
        <f>IF(ISERROR(VLOOKUP(B7,'[5]80m.Eng'!$D$8:$F$1000,3,0)),"",(VLOOKUP(B7,'[5]80m.Eng'!$D$8:$H$1000,3,0)))</f>
        <v/>
      </c>
      <c r="O7" s="6" t="str">
        <f>IF(ISERROR(VLOOKUP(B7,'[5]80m.Eng'!$D$8:$G$1000,4,0)),"",(VLOOKUP(B7,'[5]80m.Eng'!$D$8:$G$1000,4,0)))</f>
        <v/>
      </c>
      <c r="P7" s="5">
        <f>IF(ISERROR(VLOOKUP(B7,'[5]Uzun Atlama Genel'!$E$8:$J$1011,6,0)),"",(VLOOKUP(B7,'[5]Uzun Atlama Genel'!$E$8:$J$1011,6,0)))</f>
        <v>391</v>
      </c>
      <c r="Q7" s="6">
        <f>IF(ISERROR(VLOOKUP(B7,'[5]Uzun Atlama Genel'!$E$8:$K$1011,7,0)),"",(VLOOKUP(B7,'[5]Uzun Atlama Genel'!$E$8:$K$1011,7,0)))</f>
        <v>52</v>
      </c>
      <c r="R7" s="9" t="str">
        <f>IF(ISERROR(VLOOKUP(B7,[5]Üçadım!$E$8:$J$1000,6,0)),"",(VLOOKUP(B7,[5]Üçadım!$E$8:$J$1000,6,0)))</f>
        <v/>
      </c>
      <c r="S7" s="10" t="str">
        <f>IF(ISERROR(VLOOKUP(B7,[5]Üçadım!$E$8:$K$1000,7,0)),"",(VLOOKUP(B7,[5]Üçadım!$E$8:$K$1000,7,0)))</f>
        <v/>
      </c>
      <c r="T7" s="5" t="str">
        <f>IF(ISERROR(VLOOKUP(B7,[5]Yüksek!$E$8:$BR$1000,66,0)),"",(VLOOKUP(B7,[5]Yüksek!$E$8:$BR$1000,66,0)))</f>
        <v/>
      </c>
      <c r="U7" s="6" t="str">
        <f>IF(ISERROR(VLOOKUP(B7,[5]Yüksek!$E$8:$BS$1000,67,0)),"",(VLOOKUP(B7,[5]Yüksek!$E$8:$BS$1000,67,0)))</f>
        <v/>
      </c>
      <c r="V7" s="5" t="str">
        <f>IF(ISERROR(VLOOKUP(B7,[5]Sırık!$E$8:$BX$35555,72,0)),"",(VLOOKUP(B7,[5]Sırık!$E$8:$BX$35555,72,0)))</f>
        <v/>
      </c>
      <c r="W7" s="10" t="str">
        <f>IF(ISERROR(VLOOKUP(B7,[5]Sırık!$E$8:$BY$355555,73,0)),"",(VLOOKUP(B7,[5]Sırık!$E$8:$BY$355555,73,0)))</f>
        <v/>
      </c>
      <c r="X7" s="5">
        <f>IF(ISERROR(VLOOKUP(B7,[5]Gülle!$E$8:$J$1000,6,0)),"",(VLOOKUP(B7,[5]Gülle!$E$8:$J$1000,6,0)))</f>
        <v>496</v>
      </c>
      <c r="Y7" s="10">
        <f>IF(ISERROR(VLOOKUP(B7,[5]Gülle!$E$8:$K$1000,7,0)),"",(VLOOKUP(B7,[5]Gülle!$E$8:$K$1000,7,0)))</f>
        <v>40</v>
      </c>
      <c r="Z7" s="11" t="str">
        <f>IF(ISERROR(VLOOKUP(B7,[5]Çekiç!$E$8:$N$1000,6,0)),"",(VLOOKUP(B7,[5]Çekiç!$E$8:$N$1000,6,0)))</f>
        <v/>
      </c>
      <c r="AA7" s="10" t="str">
        <f>IF(ISERROR(VLOOKUP(B7,[5]Çekiç!$E$8:$O$1000,7,0)),"",(VLOOKUP(B7,[5]Çekiç!$E$8:$O$1000,7,0)))</f>
        <v/>
      </c>
      <c r="AB7" s="5" t="str">
        <f>IF(ISERROR(VLOOKUP(B7,[5]Disk!$E$8:$J$1000,6,0)),"",(VLOOKUP(B7,[5]Disk!$E$8:$J$1000,6,0)))</f>
        <v/>
      </c>
      <c r="AC7" s="6" t="str">
        <f>IF(ISERROR(VLOOKUP(B7,[5]Disk!$E$8:$K$1000,7,0)),"",(VLOOKUP(B7,[5]Disk!$E$8:$K$1000,7,0)))</f>
        <v/>
      </c>
      <c r="AD7" s="9" t="str">
        <f>IF(ISERROR(VLOOKUP(B7,[5]Cirit!$E$8:$J$1000,6,0)),"",(VLOOKUP(B7,[5]Cirit!$E$8:$J$1000,6,0)))</f>
        <v/>
      </c>
      <c r="AE7" s="10" t="str">
        <f>IF(ISERROR(VLOOKUP(B7,[5]Cirit!$E$8:$K$1000,7,0)),"",(VLOOKUP(B7,[5]Cirit!$E$8:$K$1000,7,0)))</f>
        <v/>
      </c>
      <c r="AF7" s="8">
        <f t="shared" si="0"/>
        <v>178</v>
      </c>
    </row>
    <row r="8" spans="1:32" ht="20.25" x14ac:dyDescent="0.25">
      <c r="A8" s="3">
        <v>5</v>
      </c>
      <c r="B8" s="4" t="s">
        <v>54</v>
      </c>
      <c r="C8" s="4" t="s">
        <v>38</v>
      </c>
      <c r="D8" s="5">
        <f>IF(ISERROR(VLOOKUP(B8,'[5]60m.'!$D$8:$F$1000,3,0)),"",(VLOOKUP(B8,'[5]60m.'!$D$8:$F$1000,3,0)))</f>
        <v>838</v>
      </c>
      <c r="E8" s="6">
        <f>IF(ISERROR(VLOOKUP(B8,'[5]60m.'!$D$8:$G$1000,4,0)),"",(VLOOKUP(B8,'[5]60m.'!$D$8:$G$1000,4,0)))</f>
        <v>92</v>
      </c>
      <c r="F8" s="9" t="str">
        <f>IF(ISERROR(VLOOKUP(B8,'[5]80m.'!$D$8:$F$1000,3,0)),"",(VLOOKUP(B8,'[5]80m.'!$D$8:$H$1000,3,0)))</f>
        <v/>
      </c>
      <c r="G8" s="10" t="str">
        <f>IF(ISERROR(VLOOKUP(B8,'[5]80m.'!$D$8:$G$1000,4,0)),"",(VLOOKUP(B8,'[5]80m.'!$D$8:$G$1000,4,0)))</f>
        <v/>
      </c>
      <c r="H8" s="7" t="str">
        <f>IF(ISERROR(VLOOKUP(B8,'[5]800m.'!$D$8:$F$978,3,0)),"",(VLOOKUP(B8,'[5]800m.'!$D$8:$H$978,3,0)))</f>
        <v/>
      </c>
      <c r="I8" s="10" t="str">
        <f>IF(ISERROR(VLOOKUP(B8,'[5]800m.'!$D$8:$G$978,4,0)),"",(VLOOKUP(B8,'[5]800m.'!$D$8:$G$978,4,0)))</f>
        <v/>
      </c>
      <c r="J8" s="7" t="str">
        <f>IF(ISERROR(VLOOKUP(B8,'[5]1500m.'!$D$8:$F$988,3,0)),"",(VLOOKUP(B8,'[5]1500m.'!$D$8:$H$991,3,0)))</f>
        <v/>
      </c>
      <c r="K8" s="6" t="str">
        <f>IF(ISERROR(VLOOKUP(B8,'[5]1500m.'!$D$8:$G$988,4,0)),"",(VLOOKUP(B8,'[5]1500m.'!$D$8:$G$988,4,0)))</f>
        <v/>
      </c>
      <c r="L8" s="7" t="str">
        <f>IF(ISERROR(VLOOKUP(B8,'[5]3000m.'!$D$8:$F$1000,3,0)),"",(VLOOKUP(B8,'[5]3000m.'!$D$8:$H$1000,3,0)))</f>
        <v/>
      </c>
      <c r="M8" s="10" t="str">
        <f>IF(ISERROR(VLOOKUP(B8,'[5]3000m.'!$D$8:$G$1000,4,0)),"",(VLOOKUP(B8,'[5]3000m.'!$D$8:$G$1000,4,0)))</f>
        <v/>
      </c>
      <c r="N8" s="5" t="str">
        <f>IF(ISERROR(VLOOKUP(B8,'[5]80m.Eng'!$D$8:$F$1000,3,0)),"",(VLOOKUP(B8,'[5]80m.Eng'!$D$8:$H$1000,3,0)))</f>
        <v/>
      </c>
      <c r="O8" s="6" t="str">
        <f>IF(ISERROR(VLOOKUP(B8,'[5]80m.Eng'!$D$8:$G$1000,4,0)),"",(VLOOKUP(B8,'[5]80m.Eng'!$D$8:$G$1000,4,0)))</f>
        <v/>
      </c>
      <c r="P8" s="5">
        <f>IF(ISERROR(VLOOKUP(B8,'[5]Uzun Atlama Genel'!$E$8:$J$1011,6,0)),"",(VLOOKUP(B8,'[5]Uzun Atlama Genel'!$E$8:$J$1011,6,0)))</f>
        <v>348</v>
      </c>
      <c r="Q8" s="6">
        <f>IF(ISERROR(VLOOKUP(B8,'[5]Uzun Atlama Genel'!$E$8:$K$1011,7,0)),"",(VLOOKUP(B8,'[5]Uzun Atlama Genel'!$E$8:$K$1011,7,0)))</f>
        <v>38</v>
      </c>
      <c r="R8" s="9" t="str">
        <f>IF(ISERROR(VLOOKUP(B8,[5]Üçadım!$E$8:$J$1000,6,0)),"",(VLOOKUP(B8,[5]Üçadım!$E$8:$J$1000,6,0)))</f>
        <v/>
      </c>
      <c r="S8" s="10" t="str">
        <f>IF(ISERROR(VLOOKUP(B8,[5]Üçadım!$E$8:$K$1000,7,0)),"",(VLOOKUP(B8,[5]Üçadım!$E$8:$K$1000,7,0)))</f>
        <v/>
      </c>
      <c r="T8" s="5" t="str">
        <f>IF(ISERROR(VLOOKUP(B8,[5]Yüksek!$E$8:$BR$1000,66,0)),"",(VLOOKUP(B8,[5]Yüksek!$E$8:$BR$1000,66,0)))</f>
        <v/>
      </c>
      <c r="U8" s="6" t="str">
        <f>IF(ISERROR(VLOOKUP(B8,[5]Yüksek!$E$8:$BS$1000,67,0)),"",(VLOOKUP(B8,[5]Yüksek!$E$8:$BS$1000,67,0)))</f>
        <v/>
      </c>
      <c r="V8" s="5" t="str">
        <f>IF(ISERROR(VLOOKUP(B8,[5]Sırık!$E$8:$BX$35555,72,0)),"",(VLOOKUP(B8,[5]Sırık!$E$8:$BX$35555,72,0)))</f>
        <v/>
      </c>
      <c r="W8" s="10" t="str">
        <f>IF(ISERROR(VLOOKUP(B8,[5]Sırık!$E$8:$BY$355555,73,0)),"",(VLOOKUP(B8,[5]Sırık!$E$8:$BY$355555,73,0)))</f>
        <v/>
      </c>
      <c r="X8" s="5" t="str">
        <f>IF(ISERROR(VLOOKUP(B8,[5]Gülle!$E$8:$J$1000,6,0)),"",(VLOOKUP(B8,[5]Gülle!$E$8:$J$1000,6,0)))</f>
        <v/>
      </c>
      <c r="Y8" s="10" t="str">
        <f>IF(ISERROR(VLOOKUP(B8,[5]Gülle!$E$8:$K$1000,7,0)),"",(VLOOKUP(B8,[5]Gülle!$E$8:$K$1000,7,0)))</f>
        <v/>
      </c>
      <c r="Z8" s="11" t="str">
        <f>IF(ISERROR(VLOOKUP(B8,[5]Çekiç!$E$8:$N$1000,6,0)),"",(VLOOKUP(B8,[5]Çekiç!$E$8:$N$1000,6,0)))</f>
        <v/>
      </c>
      <c r="AA8" s="10" t="str">
        <f>IF(ISERROR(VLOOKUP(B8,[5]Çekiç!$E$8:$O$1000,7,0)),"",(VLOOKUP(B8,[5]Çekiç!$E$8:$O$1000,7,0)))</f>
        <v/>
      </c>
      <c r="AB8" s="5" t="str">
        <f>IF(ISERROR(VLOOKUP(B8,[5]Disk!$E$8:$J$1000,6,0)),"",(VLOOKUP(B8,[5]Disk!$E$8:$J$1000,6,0)))</f>
        <v/>
      </c>
      <c r="AC8" s="6" t="str">
        <f>IF(ISERROR(VLOOKUP(B8,[5]Disk!$E$8:$K$1000,7,0)),"",(VLOOKUP(B8,[5]Disk!$E$8:$K$1000,7,0)))</f>
        <v/>
      </c>
      <c r="AD8" s="9">
        <f>IF(ISERROR(VLOOKUP(B8,[5]Cirit!$E$8:$J$1000,6,0)),"",(VLOOKUP(B8,[5]Cirit!$E$8:$J$1000,6,0)))</f>
        <v>1298</v>
      </c>
      <c r="AE8" s="10">
        <f>IF(ISERROR(VLOOKUP(B8,[5]Cirit!$E$8:$K$1000,7,0)),"",(VLOOKUP(B8,[5]Cirit!$E$8:$K$1000,7,0)))</f>
        <v>33</v>
      </c>
      <c r="AF8" s="8">
        <f t="shared" si="0"/>
        <v>163</v>
      </c>
    </row>
    <row r="9" spans="1:32" ht="20.25" x14ac:dyDescent="0.25">
      <c r="A9" s="3">
        <v>6</v>
      </c>
      <c r="B9" s="4" t="s">
        <v>55</v>
      </c>
      <c r="C9" s="4" t="s">
        <v>38</v>
      </c>
      <c r="D9" s="5">
        <f>IF(ISERROR(VLOOKUP(B9,'[5]60m.'!$D$8:$F$1000,3,0)),"",(VLOOKUP(B9,'[5]60m.'!$D$8:$F$1000,3,0)))</f>
        <v>973</v>
      </c>
      <c r="E9" s="6">
        <f>IF(ISERROR(VLOOKUP(B9,'[5]60m.'!$D$8:$G$1000,4,0)),"",(VLOOKUP(B9,'[5]60m.'!$D$8:$G$1000,4,0)))</f>
        <v>65</v>
      </c>
      <c r="F9" s="9" t="str">
        <f>IF(ISERROR(VLOOKUP(B9,'[5]80m.'!$D$8:$F$1000,3,0)),"",(VLOOKUP(B9,'[5]80m.'!$D$8:$H$1000,3,0)))</f>
        <v/>
      </c>
      <c r="G9" s="10" t="str">
        <f>IF(ISERROR(VLOOKUP(B9,'[5]80m.'!$D$8:$G$1000,4,0)),"",(VLOOKUP(B9,'[5]80m.'!$D$8:$G$1000,4,0)))</f>
        <v/>
      </c>
      <c r="H9" s="7" t="str">
        <f>IF(ISERROR(VLOOKUP(B9,'[5]800m.'!$D$8:$F$978,3,0)),"",(VLOOKUP(B9,'[5]800m.'!$D$8:$H$978,3,0)))</f>
        <v/>
      </c>
      <c r="I9" s="10" t="str">
        <f>IF(ISERROR(VLOOKUP(B9,'[5]800m.'!$D$8:$G$978,4,0)),"",(VLOOKUP(B9,'[5]800m.'!$D$8:$G$978,4,0)))</f>
        <v/>
      </c>
      <c r="J9" s="7" t="str">
        <f>IF(ISERROR(VLOOKUP(B9,'[5]1500m.'!$D$8:$F$988,3,0)),"",(VLOOKUP(B9,'[5]1500m.'!$D$8:$H$991,3,0)))</f>
        <v/>
      </c>
      <c r="K9" s="6" t="str">
        <f>IF(ISERROR(VLOOKUP(B9,'[5]1500m.'!$D$8:$G$988,4,0)),"",(VLOOKUP(B9,'[5]1500m.'!$D$8:$G$988,4,0)))</f>
        <v/>
      </c>
      <c r="L9" s="7" t="str">
        <f>IF(ISERROR(VLOOKUP(B9,'[5]3000m.'!$D$8:$F$1000,3,0)),"",(VLOOKUP(B9,'[5]3000m.'!$D$8:$H$1000,3,0)))</f>
        <v/>
      </c>
      <c r="M9" s="10" t="str">
        <f>IF(ISERROR(VLOOKUP(B9,'[5]3000m.'!$D$8:$G$1000,4,0)),"",(VLOOKUP(B9,'[5]3000m.'!$D$8:$G$1000,4,0)))</f>
        <v/>
      </c>
      <c r="N9" s="5" t="str">
        <f>IF(ISERROR(VLOOKUP(B9,'[5]80m.Eng'!$D$8:$F$1000,3,0)),"",(VLOOKUP(B9,'[5]80m.Eng'!$D$8:$H$1000,3,0)))</f>
        <v/>
      </c>
      <c r="O9" s="6" t="str">
        <f>IF(ISERROR(VLOOKUP(B9,'[5]80m.Eng'!$D$8:$G$1000,4,0)),"",(VLOOKUP(B9,'[5]80m.Eng'!$D$8:$G$1000,4,0)))</f>
        <v/>
      </c>
      <c r="P9" s="5">
        <f>IF(ISERROR(VLOOKUP(B9,'[5]Uzun Atlama Genel'!$E$8:$J$1011,6,0)),"",(VLOOKUP(B9,'[5]Uzun Atlama Genel'!$E$8:$J$1011,6,0)))</f>
        <v>325</v>
      </c>
      <c r="Q9" s="6">
        <f>IF(ISERROR(VLOOKUP(B9,'[5]Uzun Atlama Genel'!$E$8:$K$1011,7,0)),"",(VLOOKUP(B9,'[5]Uzun Atlama Genel'!$E$8:$K$1011,7,0)))</f>
        <v>30</v>
      </c>
      <c r="R9" s="9" t="str">
        <f>IF(ISERROR(VLOOKUP(B9,[5]Üçadım!$E$8:$J$1000,6,0)),"",(VLOOKUP(B9,[5]Üçadım!$E$8:$J$1000,6,0)))</f>
        <v/>
      </c>
      <c r="S9" s="10" t="str">
        <f>IF(ISERROR(VLOOKUP(B9,[5]Üçadım!$E$8:$K$1000,7,0)),"",(VLOOKUP(B9,[5]Üçadım!$E$8:$K$1000,7,0)))</f>
        <v/>
      </c>
      <c r="T9" s="5" t="str">
        <f>IF(ISERROR(VLOOKUP(B9,[5]Yüksek!$E$8:$BR$1000,66,0)),"",(VLOOKUP(B9,[5]Yüksek!$E$8:$BR$1000,66,0)))</f>
        <v/>
      </c>
      <c r="U9" s="6" t="str">
        <f>IF(ISERROR(VLOOKUP(B9,[5]Yüksek!$E$8:$BS$1000,67,0)),"",(VLOOKUP(B9,[5]Yüksek!$E$8:$BS$1000,67,0)))</f>
        <v/>
      </c>
      <c r="V9" s="5" t="str">
        <f>IF(ISERROR(VLOOKUP(B9,[5]Sırık!$E$8:$BX$35555,72,0)),"",(VLOOKUP(B9,[5]Sırık!$E$8:$BX$35555,72,0)))</f>
        <v/>
      </c>
      <c r="W9" s="10" t="str">
        <f>IF(ISERROR(VLOOKUP(B9,[5]Sırık!$E$8:$BY$355555,73,0)),"",(VLOOKUP(B9,[5]Sırık!$E$8:$BY$355555,73,0)))</f>
        <v/>
      </c>
      <c r="X9" s="5">
        <f>IF(ISERROR(VLOOKUP(B9,[5]Gülle!$E$8:$J$1000,6,0)),"",(VLOOKUP(B9,[5]Gülle!$E$8:$J$1000,6,0)))</f>
        <v>502</v>
      </c>
      <c r="Y9" s="10">
        <f>IF(ISERROR(VLOOKUP(B9,[5]Gülle!$E$8:$K$1000,7,0)),"",(VLOOKUP(B9,[5]Gülle!$E$8:$K$1000,7,0)))</f>
        <v>41</v>
      </c>
      <c r="Z9" s="11" t="str">
        <f>IF(ISERROR(VLOOKUP(B9,[5]Çekiç!$E$8:$N$1000,6,0)),"",(VLOOKUP(B9,[5]Çekiç!$E$8:$N$1000,6,0)))</f>
        <v/>
      </c>
      <c r="AA9" s="10" t="str">
        <f>IF(ISERROR(VLOOKUP(B9,[5]Çekiç!$E$8:$O$1000,7,0)),"",(VLOOKUP(B9,[5]Çekiç!$E$8:$O$1000,7,0)))</f>
        <v/>
      </c>
      <c r="AB9" s="5" t="str">
        <f>IF(ISERROR(VLOOKUP(B9,[5]Disk!$E$8:$J$1000,6,0)),"",(VLOOKUP(B9,[5]Disk!$E$8:$J$1000,6,0)))</f>
        <v/>
      </c>
      <c r="AC9" s="6" t="str">
        <f>IF(ISERROR(VLOOKUP(B9,[5]Disk!$E$8:$K$1000,7,0)),"",(VLOOKUP(B9,[5]Disk!$E$8:$K$1000,7,0)))</f>
        <v/>
      </c>
      <c r="AD9" s="9" t="str">
        <f>IF(ISERROR(VLOOKUP(B9,[5]Cirit!$E$8:$J$1000,6,0)),"",(VLOOKUP(B9,[5]Cirit!$E$8:$J$1000,6,0)))</f>
        <v/>
      </c>
      <c r="AE9" s="10" t="str">
        <f>IF(ISERROR(VLOOKUP(B9,[5]Cirit!$E$8:$K$1000,7,0)),"",(VLOOKUP(B9,[5]Cirit!$E$8:$K$1000,7,0)))</f>
        <v/>
      </c>
      <c r="AF9" s="8">
        <f t="shared" si="0"/>
        <v>136</v>
      </c>
    </row>
    <row r="10" spans="1:32" ht="30" x14ac:dyDescent="0.25">
      <c r="A10" s="13" t="s">
        <v>21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32" ht="18" customHeight="1" x14ac:dyDescent="0.25">
      <c r="A11" s="16" t="s">
        <v>0</v>
      </c>
      <c r="B11" s="17" t="s">
        <v>1</v>
      </c>
      <c r="C11" s="18" t="s">
        <v>2</v>
      </c>
      <c r="D11" s="12" t="s">
        <v>3</v>
      </c>
      <c r="E11" s="12"/>
      <c r="F11" s="14" t="s">
        <v>4</v>
      </c>
      <c r="G11" s="15"/>
      <c r="H11" s="14" t="s">
        <v>15</v>
      </c>
      <c r="I11" s="15"/>
      <c r="J11" s="14" t="s">
        <v>16</v>
      </c>
      <c r="K11" s="15"/>
      <c r="L11" s="14" t="s">
        <v>27</v>
      </c>
      <c r="M11" s="15"/>
      <c r="N11" s="12" t="s">
        <v>28</v>
      </c>
      <c r="O11" s="12"/>
      <c r="P11" s="14" t="s">
        <v>6</v>
      </c>
      <c r="Q11" s="15"/>
      <c r="R11" s="14" t="s">
        <v>29</v>
      </c>
      <c r="S11" s="15"/>
      <c r="T11" s="12" t="s">
        <v>7</v>
      </c>
      <c r="U11" s="12"/>
      <c r="V11" s="14" t="s">
        <v>30</v>
      </c>
      <c r="W11" s="15"/>
      <c r="X11" s="14" t="s">
        <v>17</v>
      </c>
      <c r="Y11" s="15"/>
      <c r="Z11" s="14" t="s">
        <v>20</v>
      </c>
      <c r="AA11" s="15"/>
      <c r="AB11" s="12" t="s">
        <v>18</v>
      </c>
      <c r="AC11" s="12"/>
      <c r="AD11" s="14" t="s">
        <v>19</v>
      </c>
      <c r="AE11" s="15"/>
      <c r="AF11" s="20" t="s">
        <v>8</v>
      </c>
    </row>
    <row r="12" spans="1:32" ht="15.75" customHeight="1" x14ac:dyDescent="0.25">
      <c r="A12" s="16"/>
      <c r="B12" s="17"/>
      <c r="C12" s="19"/>
      <c r="D12" s="1" t="s">
        <v>9</v>
      </c>
      <c r="E12" s="2" t="s">
        <v>10</v>
      </c>
      <c r="F12" s="1" t="s">
        <v>9</v>
      </c>
      <c r="G12" s="2" t="s">
        <v>10</v>
      </c>
      <c r="H12" s="1" t="s">
        <v>9</v>
      </c>
      <c r="I12" s="2" t="s">
        <v>10</v>
      </c>
      <c r="J12" s="1" t="s">
        <v>9</v>
      </c>
      <c r="K12" s="2" t="s">
        <v>10</v>
      </c>
      <c r="L12" s="1" t="s">
        <v>9</v>
      </c>
      <c r="M12" s="2" t="s">
        <v>10</v>
      </c>
      <c r="N12" s="1" t="s">
        <v>9</v>
      </c>
      <c r="O12" s="2" t="s">
        <v>10</v>
      </c>
      <c r="P12" s="1" t="s">
        <v>9</v>
      </c>
      <c r="Q12" s="2" t="s">
        <v>10</v>
      </c>
      <c r="R12" s="1" t="s">
        <v>9</v>
      </c>
      <c r="S12" s="2" t="s">
        <v>10</v>
      </c>
      <c r="T12" s="1" t="s">
        <v>9</v>
      </c>
      <c r="U12" s="2" t="s">
        <v>10</v>
      </c>
      <c r="V12" s="1" t="s">
        <v>9</v>
      </c>
      <c r="W12" s="2" t="s">
        <v>10</v>
      </c>
      <c r="X12" s="1" t="s">
        <v>9</v>
      </c>
      <c r="Y12" s="2" t="s">
        <v>10</v>
      </c>
      <c r="Z12" s="1" t="s">
        <v>9</v>
      </c>
      <c r="AA12" s="2" t="s">
        <v>10</v>
      </c>
      <c r="AB12" s="1" t="s">
        <v>9</v>
      </c>
      <c r="AC12" s="2" t="s">
        <v>10</v>
      </c>
      <c r="AD12" s="1" t="s">
        <v>9</v>
      </c>
      <c r="AE12" s="2" t="s">
        <v>10</v>
      </c>
      <c r="AF12" s="20"/>
    </row>
    <row r="13" spans="1:32" ht="20.25" x14ac:dyDescent="0.25">
      <c r="A13" s="3">
        <v>1</v>
      </c>
      <c r="B13" s="4" t="s">
        <v>56</v>
      </c>
      <c r="C13" s="4" t="s">
        <v>38</v>
      </c>
      <c r="D13" s="5">
        <f>IF(ISERROR(VLOOKUP(B13,'[6]60m.'!$D$8:$F$1000,3,0)),"",(VLOOKUP(B13,'[6]60m.'!$D$8:$F$1000,3,0)))</f>
        <v>834</v>
      </c>
      <c r="E13" s="6">
        <f>IF(ISERROR(VLOOKUP(B13,'[6]60m.'!$D$8:$G$1000,4,0)),"",(VLOOKUP(B13,'[6]60m.'!$D$8:$G$1000,4,0)))</f>
        <v>79</v>
      </c>
      <c r="F13" s="9" t="str">
        <f>IF(ISERROR(VLOOKUP(B13,'[6]80m.'!$D$8:$F$1000,3,0)),"",(VLOOKUP(B13,'[6]80m.'!$D$8:$H$1000,3,0)))</f>
        <v/>
      </c>
      <c r="G13" s="10" t="str">
        <f>IF(ISERROR(VLOOKUP(B13,'[6]80m.'!$D$8:$G$1000,4,0)),"",(VLOOKUP(B13,'[6]80m.'!$D$8:$G$1000,4,0)))</f>
        <v/>
      </c>
      <c r="H13" s="7" t="str">
        <f>IF(ISERROR(VLOOKUP(B13,'[6]800m.'!$D$8:$F$978,3,0)),"",(VLOOKUP(B13,'[6]800m.'!$D$8:$H$978,3,0)))</f>
        <v/>
      </c>
      <c r="I13" s="10" t="str">
        <f>IF(ISERROR(VLOOKUP(B13,'[6]800m.'!$D$8:$G$978,4,0)),"",(VLOOKUP(B13,'[6]800m.'!$D$8:$G$978,4,0)))</f>
        <v/>
      </c>
      <c r="J13" s="7" t="str">
        <f>IF(ISERROR(VLOOKUP(B13,'[6]2000m.'!$D$8:$F$988,3,0)),"",(VLOOKUP(B13,'[6]2000m.'!$D$8:$H$991,3,0)))</f>
        <v/>
      </c>
      <c r="K13" s="6" t="str">
        <f>IF(ISERROR(VLOOKUP(B13,'[6]2000m.'!$D$8:$G$988,4,0)),"",(VLOOKUP(B13,'[6]2000m.'!$D$8:$G$988,4,0)))</f>
        <v/>
      </c>
      <c r="L13" s="7" t="str">
        <f>IF(ISERROR(VLOOKUP(B13,'[6]3000m.'!$D$8:$F$1000,3,0)),"",(VLOOKUP(B13,'[6]3000m.'!$D$8:$H$1000,3,0)))</f>
        <v/>
      </c>
      <c r="M13" s="10" t="str">
        <f>IF(ISERROR(VLOOKUP(B13,'[6]3000m.'!$D$8:$G$1000,4,0)),"",(VLOOKUP(B13,'[6]3000m.'!$D$8:$G$1000,4,0)))</f>
        <v/>
      </c>
      <c r="N13" s="5" t="str">
        <f>IF(ISERROR(VLOOKUP(B13,'[6]100m.Eng'!$D$8:$F$1000,3,0)),"",(VLOOKUP(B13,'[6]100m.Eng'!$D$8:$H$1000,3,0)))</f>
        <v/>
      </c>
      <c r="O13" s="6" t="str">
        <f>IF(ISERROR(VLOOKUP(B13,'[6]100m.Eng'!$D$8:$G$1000,4,0)),"",(VLOOKUP(B13,'[6]100m.Eng'!$D$8:$G$1000,4,0)))</f>
        <v/>
      </c>
      <c r="P13" s="5">
        <f>IF(ISERROR(VLOOKUP(B13,'[6]Uzun Atlama Genel'!$E$8:$J$1011,6,0)),"",(VLOOKUP(B13,'[6]Uzun Atlama Genel'!$E$8:$J$1011,6,0)))</f>
        <v>377</v>
      </c>
      <c r="Q13" s="6">
        <f>IF(ISERROR(VLOOKUP(B13,'[6]Uzun Atlama Genel'!$E$8:$K$1011,7,0)),"",(VLOOKUP(B13,'[6]Uzun Atlama Genel'!$E$8:$K$1011,7,0)))</f>
        <v>35</v>
      </c>
      <c r="R13" s="9" t="str">
        <f>IF(ISERROR(VLOOKUP(B13,[6]Üçadım!$E$8:$J$1000,6,0)),"",(VLOOKUP(B13,[6]Üçadım!$E$8:$J$1000,6,0)))</f>
        <v/>
      </c>
      <c r="S13" s="10" t="str">
        <f>IF(ISERROR(VLOOKUP(B13,[6]Üçadım!$E$8:$K$1000,7,0)),"",(VLOOKUP(B13,[6]Üçadım!$E$8:$K$1000,7,0)))</f>
        <v/>
      </c>
      <c r="T13" s="5" t="str">
        <f>IF(ISERROR(VLOOKUP(B13,[6]Yüksek!$E$8:$BR$1000,66,0)),"",(VLOOKUP(B13,[6]Yüksek!$E$8:$BR$1000,66,0)))</f>
        <v/>
      </c>
      <c r="U13" s="6" t="str">
        <f>IF(ISERROR(VLOOKUP(B13,[6]Yüksek!$E$8:$BS$1000,67,0)),"",(VLOOKUP(B13,[6]Yüksek!$E$8:$BS$1000,67,0)))</f>
        <v/>
      </c>
      <c r="V13" s="5" t="str">
        <f>IF(ISERROR(VLOOKUP(B13,[6]Sırık!$E$8:$BX$35555,72,0)),"",(VLOOKUP(B13,[6]Sırık!$E$8:$BX$35555,72,0)))</f>
        <v/>
      </c>
      <c r="W13" s="10" t="str">
        <f>IF(ISERROR(VLOOKUP(B13,[6]Sırık!$E$8:$BY$355555,73,0)),"",(VLOOKUP(B13,[6]Sırık!$E$8:$BY$355555,73,0)))</f>
        <v/>
      </c>
      <c r="X13" s="5" t="str">
        <f>IF(ISERROR(VLOOKUP(B13,[6]Gülle!$E$8:$J$1000,6,0)),"",(VLOOKUP(B13,[6]Gülle!$E$8:$J$1000,6,0)))</f>
        <v/>
      </c>
      <c r="Y13" s="10" t="str">
        <f>IF(ISERROR(VLOOKUP(B13,[6]Gülle!$E$8:$K$1000,7,0)),"",(VLOOKUP(B13,[6]Gülle!$E$8:$K$1000,7,0)))</f>
        <v/>
      </c>
      <c r="Z13" s="11" t="str">
        <f>IF(ISERROR(VLOOKUP(B13,[6]Çekiç!$E$8:$N$1000,6,0)),"",(VLOOKUP(B13,[6]Çekiç!$E$8:$N$1000,6,0)))</f>
        <v/>
      </c>
      <c r="AA13" s="10" t="str">
        <f>IF(ISERROR(VLOOKUP(B13,[6]Çekiç!$E$8:$O$1000,7,0)),"",(VLOOKUP(B13,[6]Çekiç!$E$8:$O$1000,7,0)))</f>
        <v/>
      </c>
      <c r="AB13" s="5">
        <f>IF(ISERROR(VLOOKUP(B13,[6]Disk!$E$8:$J$1000,6,0)),"",(VLOOKUP(B13,[6]Disk!$E$8:$J$1000,6,0)))</f>
        <v>1402</v>
      </c>
      <c r="AC13" s="6">
        <f>IF(ISERROR(VLOOKUP(B13,[6]Disk!$E$8:$K$1000,7,0)),"",(VLOOKUP(B13,[6]Disk!$E$8:$K$1000,7,0)))</f>
        <v>41</v>
      </c>
      <c r="AD13" s="9" t="str">
        <f>IF(ISERROR(VLOOKUP(B13,[6]Cirit!$E$8:$J$1000,6,0)),"",(VLOOKUP(B13,[6]Cirit!$E$8:$J$1000,6,0)))</f>
        <v/>
      </c>
      <c r="AE13" s="10" t="str">
        <f>IF(ISERROR(VLOOKUP(B13,[6]Cirit!$E$8:$K$1000,7,0)),"",(VLOOKUP(B13,[6]Cirit!$E$8:$K$1000,7,0)))</f>
        <v/>
      </c>
      <c r="AF13" s="8">
        <f t="shared" ref="AF13:AF19" si="1">SUM(E13,U13,Q13,AC13,K13,O13,G13,M13,W13,Y13,AE13,I13,S13,AA13)</f>
        <v>155</v>
      </c>
    </row>
    <row r="14" spans="1:32" ht="20.25" x14ac:dyDescent="0.25">
      <c r="A14" s="3">
        <v>2</v>
      </c>
      <c r="B14" s="4" t="s">
        <v>57</v>
      </c>
      <c r="C14" s="4" t="s">
        <v>38</v>
      </c>
      <c r="D14" s="5">
        <f>IF(ISERROR(VLOOKUP(B14,'[6]60m.'!$D$8:$F$1000,3,0)),"",(VLOOKUP(B14,'[6]60m.'!$D$8:$F$1000,3,0)))</f>
        <v>879</v>
      </c>
      <c r="E14" s="6">
        <f>IF(ISERROR(VLOOKUP(B14,'[6]60m.'!$D$8:$G$1000,4,0)),"",(VLOOKUP(B14,'[6]60m.'!$D$8:$G$1000,4,0)))</f>
        <v>70</v>
      </c>
      <c r="F14" s="9" t="str">
        <f>IF(ISERROR(VLOOKUP(B14,'[6]80m.'!$D$8:$F$1000,3,0)),"",(VLOOKUP(B14,'[6]80m.'!$D$8:$H$1000,3,0)))</f>
        <v/>
      </c>
      <c r="G14" s="10" t="str">
        <f>IF(ISERROR(VLOOKUP(B14,'[6]80m.'!$D$8:$G$1000,4,0)),"",(VLOOKUP(B14,'[6]80m.'!$D$8:$G$1000,4,0)))</f>
        <v/>
      </c>
      <c r="H14" s="7" t="str">
        <f>IF(ISERROR(VLOOKUP(B14,'[6]800m.'!$D$8:$F$978,3,0)),"",(VLOOKUP(B14,'[6]800m.'!$D$8:$H$978,3,0)))</f>
        <v/>
      </c>
      <c r="I14" s="10" t="str">
        <f>IF(ISERROR(VLOOKUP(B14,'[6]800m.'!$D$8:$G$978,4,0)),"",(VLOOKUP(B14,'[6]800m.'!$D$8:$G$978,4,0)))</f>
        <v/>
      </c>
      <c r="J14" s="7" t="str">
        <f>IF(ISERROR(VLOOKUP(B14,'[6]2000m.'!$D$8:$F$988,3,0)),"",(VLOOKUP(B14,'[6]2000m.'!$D$8:$H$991,3,0)))</f>
        <v/>
      </c>
      <c r="K14" s="6" t="str">
        <f>IF(ISERROR(VLOOKUP(B14,'[6]2000m.'!$D$8:$G$988,4,0)),"",(VLOOKUP(B14,'[6]2000m.'!$D$8:$G$988,4,0)))</f>
        <v/>
      </c>
      <c r="L14" s="7" t="str">
        <f>IF(ISERROR(VLOOKUP(B14,'[6]3000m.'!$D$8:$F$1000,3,0)),"",(VLOOKUP(B14,'[6]3000m.'!$D$8:$H$1000,3,0)))</f>
        <v/>
      </c>
      <c r="M14" s="10" t="str">
        <f>IF(ISERROR(VLOOKUP(B14,'[6]3000m.'!$D$8:$G$1000,4,0)),"",(VLOOKUP(B14,'[6]3000m.'!$D$8:$G$1000,4,0)))</f>
        <v/>
      </c>
      <c r="N14" s="5" t="str">
        <f>IF(ISERROR(VLOOKUP(B14,'[6]100m.Eng'!$D$8:$F$1000,3,0)),"",(VLOOKUP(B14,'[6]100m.Eng'!$D$8:$H$1000,3,0)))</f>
        <v/>
      </c>
      <c r="O14" s="6" t="str">
        <f>IF(ISERROR(VLOOKUP(B14,'[6]100m.Eng'!$D$8:$G$1000,4,0)),"",(VLOOKUP(B14,'[6]100m.Eng'!$D$8:$G$1000,4,0)))</f>
        <v/>
      </c>
      <c r="P14" s="5">
        <f>IF(ISERROR(VLOOKUP(B14,'[6]Uzun Atlama Genel'!$E$8:$J$1011,6,0)),"",(VLOOKUP(B14,'[6]Uzun Atlama Genel'!$E$8:$J$1011,6,0)))</f>
        <v>381</v>
      </c>
      <c r="Q14" s="6">
        <f>IF(ISERROR(VLOOKUP(B14,'[6]Uzun Atlama Genel'!$E$8:$K$1011,7,0)),"",(VLOOKUP(B14,'[6]Uzun Atlama Genel'!$E$8:$K$1011,7,0)))</f>
        <v>36</v>
      </c>
      <c r="R14" s="9" t="str">
        <f>IF(ISERROR(VLOOKUP(B14,[6]Üçadım!$E$8:$J$1000,6,0)),"",(VLOOKUP(B14,[6]Üçadım!$E$8:$J$1000,6,0)))</f>
        <v/>
      </c>
      <c r="S14" s="10" t="str">
        <f>IF(ISERROR(VLOOKUP(B14,[6]Üçadım!$E$8:$K$1000,7,0)),"",(VLOOKUP(B14,[6]Üçadım!$E$8:$K$1000,7,0)))</f>
        <v/>
      </c>
      <c r="T14" s="5" t="str">
        <f>IF(ISERROR(VLOOKUP(B14,[6]Yüksek!$E$8:$BR$1000,66,0)),"",(VLOOKUP(B14,[6]Yüksek!$E$8:$BR$1000,66,0)))</f>
        <v/>
      </c>
      <c r="U14" s="6" t="str">
        <f>IF(ISERROR(VLOOKUP(B14,[6]Yüksek!$E$8:$BS$1000,67,0)),"",(VLOOKUP(B14,[6]Yüksek!$E$8:$BS$1000,67,0)))</f>
        <v/>
      </c>
      <c r="V14" s="5" t="str">
        <f>IF(ISERROR(VLOOKUP(B14,[6]Sırık!$E$8:$BX$35555,72,0)),"",(VLOOKUP(B14,[6]Sırık!$E$8:$BX$35555,72,0)))</f>
        <v/>
      </c>
      <c r="W14" s="10" t="str">
        <f>IF(ISERROR(VLOOKUP(B14,[6]Sırık!$E$8:$BY$355555,73,0)),"",(VLOOKUP(B14,[6]Sırık!$E$8:$BY$355555,73,0)))</f>
        <v/>
      </c>
      <c r="X14" s="5" t="str">
        <f>IF(ISERROR(VLOOKUP(B14,[6]Gülle!$E$8:$J$1000,6,0)),"",(VLOOKUP(B14,[6]Gülle!$E$8:$J$1000,6,0)))</f>
        <v/>
      </c>
      <c r="Y14" s="10" t="str">
        <f>IF(ISERROR(VLOOKUP(B14,[6]Gülle!$E$8:$K$1000,7,0)),"",(VLOOKUP(B14,[6]Gülle!$E$8:$K$1000,7,0)))</f>
        <v/>
      </c>
      <c r="Z14" s="11" t="str">
        <f>IF(ISERROR(VLOOKUP(B14,[6]Çekiç!$E$8:$N$1000,6,0)),"",(VLOOKUP(B14,[6]Çekiç!$E$8:$N$1000,6,0)))</f>
        <v/>
      </c>
      <c r="AA14" s="10" t="str">
        <f>IF(ISERROR(VLOOKUP(B14,[6]Çekiç!$E$8:$O$1000,7,0)),"",(VLOOKUP(B14,[6]Çekiç!$E$8:$O$1000,7,0)))</f>
        <v/>
      </c>
      <c r="AB14" s="5">
        <f>IF(ISERROR(VLOOKUP(B14,[6]Disk!$E$8:$J$1000,6,0)),"",(VLOOKUP(B14,[6]Disk!$E$8:$J$1000,6,0)))</f>
        <v>1339</v>
      </c>
      <c r="AC14" s="6">
        <f>IF(ISERROR(VLOOKUP(B14,[6]Disk!$E$8:$K$1000,7,0)),"",(VLOOKUP(B14,[6]Disk!$E$8:$K$1000,7,0)))</f>
        <v>38</v>
      </c>
      <c r="AD14" s="9" t="str">
        <f>IF(ISERROR(VLOOKUP(B14,[6]Cirit!$E$8:$J$1000,6,0)),"",(VLOOKUP(B14,[6]Cirit!$E$8:$J$1000,6,0)))</f>
        <v/>
      </c>
      <c r="AE14" s="10" t="str">
        <f>IF(ISERROR(VLOOKUP(B14,[6]Cirit!$E$8:$K$1000,7,0)),"",(VLOOKUP(B14,[6]Cirit!$E$8:$K$1000,7,0)))</f>
        <v/>
      </c>
      <c r="AF14" s="8">
        <f t="shared" si="1"/>
        <v>144</v>
      </c>
    </row>
    <row r="15" spans="1:32" ht="20.25" x14ac:dyDescent="0.25">
      <c r="A15" s="3">
        <v>3</v>
      </c>
      <c r="B15" s="4" t="s">
        <v>58</v>
      </c>
      <c r="C15" s="4" t="s">
        <v>38</v>
      </c>
      <c r="D15" s="5">
        <f>IF(ISERROR(VLOOKUP(B15,'[6]60m.'!$D$8:$F$1000,3,0)),"",(VLOOKUP(B15,'[6]60m.'!$D$8:$F$1000,3,0)))</f>
        <v>859</v>
      </c>
      <c r="E15" s="6">
        <f>IF(ISERROR(VLOOKUP(B15,'[6]60m.'!$D$8:$G$1000,4,0)),"",(VLOOKUP(B15,'[6]60m.'!$D$8:$G$1000,4,0)))</f>
        <v>74</v>
      </c>
      <c r="F15" s="9" t="str">
        <f>IF(ISERROR(VLOOKUP(B15,'[6]80m.'!$D$8:$F$1000,3,0)),"",(VLOOKUP(B15,'[6]80m.'!$D$8:$H$1000,3,0)))</f>
        <v/>
      </c>
      <c r="G15" s="10" t="str">
        <f>IF(ISERROR(VLOOKUP(B15,'[6]80m.'!$D$8:$G$1000,4,0)),"",(VLOOKUP(B15,'[6]80m.'!$D$8:$G$1000,4,0)))</f>
        <v/>
      </c>
      <c r="H15" s="7" t="str">
        <f>IF(ISERROR(VLOOKUP(B15,'[6]800m.'!$D$8:$F$978,3,0)),"",(VLOOKUP(B15,'[6]800m.'!$D$8:$H$978,3,0)))</f>
        <v/>
      </c>
      <c r="I15" s="10" t="str">
        <f>IF(ISERROR(VLOOKUP(B15,'[6]800m.'!$D$8:$G$978,4,0)),"",(VLOOKUP(B15,'[6]800m.'!$D$8:$G$978,4,0)))</f>
        <v/>
      </c>
      <c r="J15" s="7" t="str">
        <f>IF(ISERROR(VLOOKUP(B15,'[6]2000m.'!$D$8:$F$988,3,0)),"",(VLOOKUP(B15,'[6]2000m.'!$D$8:$H$991,3,0)))</f>
        <v/>
      </c>
      <c r="K15" s="6" t="str">
        <f>IF(ISERROR(VLOOKUP(B15,'[6]2000m.'!$D$8:$G$988,4,0)),"",(VLOOKUP(B15,'[6]2000m.'!$D$8:$G$988,4,0)))</f>
        <v/>
      </c>
      <c r="L15" s="7" t="str">
        <f>IF(ISERROR(VLOOKUP(B15,'[6]3000m.'!$D$8:$F$1000,3,0)),"",(VLOOKUP(B15,'[6]3000m.'!$D$8:$H$1000,3,0)))</f>
        <v/>
      </c>
      <c r="M15" s="10" t="str">
        <f>IF(ISERROR(VLOOKUP(B15,'[6]3000m.'!$D$8:$G$1000,4,0)),"",(VLOOKUP(B15,'[6]3000m.'!$D$8:$G$1000,4,0)))</f>
        <v/>
      </c>
      <c r="N15" s="5" t="str">
        <f>IF(ISERROR(VLOOKUP(B15,'[6]100m.Eng'!$D$8:$F$1000,3,0)),"",(VLOOKUP(B15,'[6]100m.Eng'!$D$8:$H$1000,3,0)))</f>
        <v/>
      </c>
      <c r="O15" s="6" t="str">
        <f>IF(ISERROR(VLOOKUP(B15,'[6]100m.Eng'!$D$8:$G$1000,4,0)),"",(VLOOKUP(B15,'[6]100m.Eng'!$D$8:$G$1000,4,0)))</f>
        <v/>
      </c>
      <c r="P15" s="5">
        <f>IF(ISERROR(VLOOKUP(B15,'[6]Uzun Atlama Genel'!$E$8:$J$1011,6,0)),"",(VLOOKUP(B15,'[6]Uzun Atlama Genel'!$E$8:$J$1011,6,0)))</f>
        <v>382</v>
      </c>
      <c r="Q15" s="6">
        <f>IF(ISERROR(VLOOKUP(B15,'[6]Uzun Atlama Genel'!$E$8:$K$1011,7,0)),"",(VLOOKUP(B15,'[6]Uzun Atlama Genel'!$E$8:$K$1011,7,0)))</f>
        <v>36</v>
      </c>
      <c r="R15" s="9" t="str">
        <f>IF(ISERROR(VLOOKUP(B15,[6]Üçadım!$E$8:$J$1000,6,0)),"",(VLOOKUP(B15,[6]Üçadım!$E$8:$J$1000,6,0)))</f>
        <v/>
      </c>
      <c r="S15" s="10" t="str">
        <f>IF(ISERROR(VLOOKUP(B15,[6]Üçadım!$E$8:$K$1000,7,0)),"",(VLOOKUP(B15,[6]Üçadım!$E$8:$K$1000,7,0)))</f>
        <v/>
      </c>
      <c r="T15" s="5" t="str">
        <f>IF(ISERROR(VLOOKUP(B15,[6]Yüksek!$E$8:$BR$1000,66,0)),"",(VLOOKUP(B15,[6]Yüksek!$E$8:$BR$1000,66,0)))</f>
        <v/>
      </c>
      <c r="U15" s="6" t="str">
        <f>IF(ISERROR(VLOOKUP(B15,[6]Yüksek!$E$8:$BS$1000,67,0)),"",(VLOOKUP(B15,[6]Yüksek!$E$8:$BS$1000,67,0)))</f>
        <v/>
      </c>
      <c r="V15" s="5" t="str">
        <f>IF(ISERROR(VLOOKUP(B15,[6]Sırık!$E$8:$BX$35555,72,0)),"",(VLOOKUP(B15,[6]Sırık!$E$8:$BX$35555,72,0)))</f>
        <v/>
      </c>
      <c r="W15" s="10" t="str">
        <f>IF(ISERROR(VLOOKUP(B15,[6]Sırık!$E$8:$BY$355555,73,0)),"",(VLOOKUP(B15,[6]Sırık!$E$8:$BY$355555,73,0)))</f>
        <v/>
      </c>
      <c r="X15" s="5" t="str">
        <f>IF(ISERROR(VLOOKUP(B15,[6]Gülle!$E$8:$J$1000,6,0)),"",(VLOOKUP(B15,[6]Gülle!$E$8:$J$1000,6,0)))</f>
        <v/>
      </c>
      <c r="Y15" s="10" t="str">
        <f>IF(ISERROR(VLOOKUP(B15,[6]Gülle!$E$8:$K$1000,7,0)),"",(VLOOKUP(B15,[6]Gülle!$E$8:$K$1000,7,0)))</f>
        <v/>
      </c>
      <c r="Z15" s="11" t="str">
        <f>IF(ISERROR(VLOOKUP(B15,[6]Çekiç!$E$8:$N$1000,6,0)),"",(VLOOKUP(B15,[6]Çekiç!$E$8:$N$1000,6,0)))</f>
        <v/>
      </c>
      <c r="AA15" s="10" t="str">
        <f>IF(ISERROR(VLOOKUP(B15,[6]Çekiç!$E$8:$O$1000,7,0)),"",(VLOOKUP(B15,[6]Çekiç!$E$8:$O$1000,7,0)))</f>
        <v/>
      </c>
      <c r="AB15" s="5" t="str">
        <f>IF(ISERROR(VLOOKUP(B15,[6]Disk!$E$8:$J$1000,6,0)),"",(VLOOKUP(B15,[6]Disk!$E$8:$J$1000,6,0)))</f>
        <v/>
      </c>
      <c r="AC15" s="6" t="str">
        <f>IF(ISERROR(VLOOKUP(B15,[6]Disk!$E$8:$K$1000,7,0)),"",(VLOOKUP(B15,[6]Disk!$E$8:$K$1000,7,0)))</f>
        <v/>
      </c>
      <c r="AD15" s="9">
        <f>IF(ISERROR(VLOOKUP(B15,[6]Cirit!$E$8:$J$1000,6,0)),"",(VLOOKUP(B15,[6]Cirit!$E$8:$J$1000,6,0)))</f>
        <v>1646</v>
      </c>
      <c r="AE15" s="10">
        <f>IF(ISERROR(VLOOKUP(B15,[6]Cirit!$E$8:$K$1000,7,0)),"",(VLOOKUP(B15,[6]Cirit!$E$8:$K$1000,7,0)))</f>
        <v>31</v>
      </c>
      <c r="AF15" s="8">
        <f t="shared" si="1"/>
        <v>141</v>
      </c>
    </row>
    <row r="16" spans="1:32" ht="20.25" x14ac:dyDescent="0.25">
      <c r="A16" s="3">
        <v>4</v>
      </c>
      <c r="B16" s="4" t="s">
        <v>59</v>
      </c>
      <c r="C16" s="4" t="s">
        <v>38</v>
      </c>
      <c r="D16" s="5">
        <f>IF(ISERROR(VLOOKUP(B16,'[6]60m.'!$D$8:$F$1000,3,0)),"",(VLOOKUP(B16,'[6]60m.'!$D$8:$F$1000,3,0)))</f>
        <v>930</v>
      </c>
      <c r="E16" s="6">
        <f>IF(ISERROR(VLOOKUP(B16,'[6]60m.'!$D$8:$G$1000,4,0)),"",(VLOOKUP(B16,'[6]60m.'!$D$8:$G$1000,4,0)))</f>
        <v>60</v>
      </c>
      <c r="F16" s="9" t="str">
        <f>IF(ISERROR(VLOOKUP(B16,'[6]80m.'!$D$8:$F$1000,3,0)),"",(VLOOKUP(B16,'[6]80m.'!$D$8:$H$1000,3,0)))</f>
        <v/>
      </c>
      <c r="G16" s="10" t="str">
        <f>IF(ISERROR(VLOOKUP(B16,'[6]80m.'!$D$8:$G$1000,4,0)),"",(VLOOKUP(B16,'[6]80m.'!$D$8:$G$1000,4,0)))</f>
        <v/>
      </c>
      <c r="H16" s="7" t="str">
        <f>IF(ISERROR(VLOOKUP(B16,'[6]800m.'!$D$8:$F$978,3,0)),"",(VLOOKUP(B16,'[6]800m.'!$D$8:$H$978,3,0)))</f>
        <v/>
      </c>
      <c r="I16" s="10" t="str">
        <f>IF(ISERROR(VLOOKUP(B16,'[6]800m.'!$D$8:$G$978,4,0)),"",(VLOOKUP(B16,'[6]800m.'!$D$8:$G$978,4,0)))</f>
        <v/>
      </c>
      <c r="J16" s="7" t="str">
        <f>IF(ISERROR(VLOOKUP(B16,'[6]2000m.'!$D$8:$F$988,3,0)),"",(VLOOKUP(B16,'[6]2000m.'!$D$8:$H$991,3,0)))</f>
        <v/>
      </c>
      <c r="K16" s="6" t="str">
        <f>IF(ISERROR(VLOOKUP(B16,'[6]2000m.'!$D$8:$G$988,4,0)),"",(VLOOKUP(B16,'[6]2000m.'!$D$8:$G$988,4,0)))</f>
        <v/>
      </c>
      <c r="L16" s="7" t="str">
        <f>IF(ISERROR(VLOOKUP(B16,'[6]3000m.'!$D$8:$F$1000,3,0)),"",(VLOOKUP(B16,'[6]3000m.'!$D$8:$H$1000,3,0)))</f>
        <v/>
      </c>
      <c r="M16" s="10" t="str">
        <f>IF(ISERROR(VLOOKUP(B16,'[6]3000m.'!$D$8:$G$1000,4,0)),"",(VLOOKUP(B16,'[6]3000m.'!$D$8:$G$1000,4,0)))</f>
        <v/>
      </c>
      <c r="N16" s="5" t="str">
        <f>IF(ISERROR(VLOOKUP(B16,'[6]100m.Eng'!$D$8:$F$1000,3,0)),"",(VLOOKUP(B16,'[6]100m.Eng'!$D$8:$H$1000,3,0)))</f>
        <v/>
      </c>
      <c r="O16" s="6" t="str">
        <f>IF(ISERROR(VLOOKUP(B16,'[6]100m.Eng'!$D$8:$G$1000,4,0)),"",(VLOOKUP(B16,'[6]100m.Eng'!$D$8:$G$1000,4,0)))</f>
        <v/>
      </c>
      <c r="P16" s="5">
        <f>IF(ISERROR(VLOOKUP(B16,'[6]Uzun Atlama Genel'!$E$8:$J$1011,6,0)),"",(VLOOKUP(B16,'[6]Uzun Atlama Genel'!$E$8:$J$1011,6,0)))</f>
        <v>330</v>
      </c>
      <c r="Q16" s="6">
        <f>IF(ISERROR(VLOOKUP(B16,'[6]Uzun Atlama Genel'!$E$8:$K$1011,7,0)),"",(VLOOKUP(B16,'[6]Uzun Atlama Genel'!$E$8:$K$1011,7,0)))</f>
        <v>26</v>
      </c>
      <c r="R16" s="9" t="str">
        <f>IF(ISERROR(VLOOKUP(B16,[6]Üçadım!$E$8:$J$1000,6,0)),"",(VLOOKUP(B16,[6]Üçadım!$E$8:$J$1000,6,0)))</f>
        <v/>
      </c>
      <c r="S16" s="10" t="str">
        <f>IF(ISERROR(VLOOKUP(B16,[6]Üçadım!$E$8:$K$1000,7,0)),"",(VLOOKUP(B16,[6]Üçadım!$E$8:$K$1000,7,0)))</f>
        <v/>
      </c>
      <c r="T16" s="5" t="str">
        <f>IF(ISERROR(VLOOKUP(B16,[6]Yüksek!$E$8:$BR$1000,66,0)),"",(VLOOKUP(B16,[6]Yüksek!$E$8:$BR$1000,66,0)))</f>
        <v/>
      </c>
      <c r="U16" s="6" t="str">
        <f>IF(ISERROR(VLOOKUP(B16,[6]Yüksek!$E$8:$BS$1000,67,0)),"",(VLOOKUP(B16,[6]Yüksek!$E$8:$BS$1000,67,0)))</f>
        <v/>
      </c>
      <c r="V16" s="5" t="str">
        <f>IF(ISERROR(VLOOKUP(B16,[6]Sırık!$E$8:$BX$35555,72,0)),"",(VLOOKUP(B16,[6]Sırık!$E$8:$BX$35555,72,0)))</f>
        <v/>
      </c>
      <c r="W16" s="10" t="str">
        <f>IF(ISERROR(VLOOKUP(B16,[6]Sırık!$E$8:$BY$355555,73,0)),"",(VLOOKUP(B16,[6]Sırık!$E$8:$BY$355555,73,0)))</f>
        <v/>
      </c>
      <c r="X16" s="5" t="str">
        <f>IF(ISERROR(VLOOKUP(B16,[6]Gülle!$E$8:$J$1000,6,0)),"",(VLOOKUP(B16,[6]Gülle!$E$8:$J$1000,6,0)))</f>
        <v/>
      </c>
      <c r="Y16" s="10" t="str">
        <f>IF(ISERROR(VLOOKUP(B16,[6]Gülle!$E$8:$K$1000,7,0)),"",(VLOOKUP(B16,[6]Gülle!$E$8:$K$1000,7,0)))</f>
        <v/>
      </c>
      <c r="Z16" s="11" t="str">
        <f>IF(ISERROR(VLOOKUP(B16,[6]Çekiç!$E$8:$N$1000,6,0)),"",(VLOOKUP(B16,[6]Çekiç!$E$8:$N$1000,6,0)))</f>
        <v/>
      </c>
      <c r="AA16" s="10" t="str">
        <f>IF(ISERROR(VLOOKUP(B16,[6]Çekiç!$E$8:$O$1000,7,0)),"",(VLOOKUP(B16,[6]Çekiç!$E$8:$O$1000,7,0)))</f>
        <v/>
      </c>
      <c r="AB16" s="5">
        <f>IF(ISERROR(VLOOKUP(B16,[6]Disk!$E$8:$J$1000,6,0)),"",(VLOOKUP(B16,[6]Disk!$E$8:$J$1000,6,0)))</f>
        <v>1714</v>
      </c>
      <c r="AC16" s="6">
        <f>IF(ISERROR(VLOOKUP(B16,[6]Disk!$E$8:$K$1000,7,0)),"",(VLOOKUP(B16,[6]Disk!$E$8:$K$1000,7,0)))</f>
        <v>53</v>
      </c>
      <c r="AD16" s="9" t="str">
        <f>IF(ISERROR(VLOOKUP(B16,[6]Cirit!$E$8:$J$1000,6,0)),"",(VLOOKUP(B16,[6]Cirit!$E$8:$J$1000,6,0)))</f>
        <v/>
      </c>
      <c r="AE16" s="10" t="str">
        <f>IF(ISERROR(VLOOKUP(B16,[6]Cirit!$E$8:$K$1000,7,0)),"",(VLOOKUP(B16,[6]Cirit!$E$8:$K$1000,7,0)))</f>
        <v/>
      </c>
      <c r="AF16" s="8">
        <f t="shared" si="1"/>
        <v>139</v>
      </c>
    </row>
    <row r="17" spans="1:32" ht="20.25" x14ac:dyDescent="0.25">
      <c r="A17" s="3">
        <v>5</v>
      </c>
      <c r="B17" s="4" t="s">
        <v>60</v>
      </c>
      <c r="C17" s="4" t="s">
        <v>38</v>
      </c>
      <c r="D17" s="5">
        <f>IF(ISERROR(VLOOKUP(B17,'[6]60m.'!$D$8:$F$1000,3,0)),"",(VLOOKUP(B17,'[6]60m.'!$D$8:$F$1000,3,0)))</f>
        <v>908</v>
      </c>
      <c r="E17" s="6">
        <f>IF(ISERROR(VLOOKUP(B17,'[6]60m.'!$D$8:$G$1000,4,0)),"",(VLOOKUP(B17,'[6]60m.'!$D$8:$G$1000,4,0)))</f>
        <v>64</v>
      </c>
      <c r="F17" s="9" t="str">
        <f>IF(ISERROR(VLOOKUP(B17,'[6]80m.'!$D$8:$F$1000,3,0)),"",(VLOOKUP(B17,'[6]80m.'!$D$8:$H$1000,3,0)))</f>
        <v/>
      </c>
      <c r="G17" s="10" t="str">
        <f>IF(ISERROR(VLOOKUP(B17,'[6]80m.'!$D$8:$G$1000,4,0)),"",(VLOOKUP(B17,'[6]80m.'!$D$8:$G$1000,4,0)))</f>
        <v/>
      </c>
      <c r="H17" s="7" t="str">
        <f>IF(ISERROR(VLOOKUP(B17,'[6]800m.'!$D$8:$F$978,3,0)),"",(VLOOKUP(B17,'[6]800m.'!$D$8:$H$978,3,0)))</f>
        <v/>
      </c>
      <c r="I17" s="10" t="str">
        <f>IF(ISERROR(VLOOKUP(B17,'[6]800m.'!$D$8:$G$978,4,0)),"",(VLOOKUP(B17,'[6]800m.'!$D$8:$G$978,4,0)))</f>
        <v/>
      </c>
      <c r="J17" s="7" t="str">
        <f>IF(ISERROR(VLOOKUP(B17,'[6]2000m.'!$D$8:$F$988,3,0)),"",(VLOOKUP(B17,'[6]2000m.'!$D$8:$H$991,3,0)))</f>
        <v/>
      </c>
      <c r="K17" s="6" t="str">
        <f>IF(ISERROR(VLOOKUP(B17,'[6]2000m.'!$D$8:$G$988,4,0)),"",(VLOOKUP(B17,'[6]2000m.'!$D$8:$G$988,4,0)))</f>
        <v/>
      </c>
      <c r="L17" s="7" t="str">
        <f>IF(ISERROR(VLOOKUP(B17,'[6]3000m.'!$D$8:$F$1000,3,0)),"",(VLOOKUP(B17,'[6]3000m.'!$D$8:$H$1000,3,0)))</f>
        <v/>
      </c>
      <c r="M17" s="10" t="str">
        <f>IF(ISERROR(VLOOKUP(B17,'[6]3000m.'!$D$8:$G$1000,4,0)),"",(VLOOKUP(B17,'[6]3000m.'!$D$8:$G$1000,4,0)))</f>
        <v/>
      </c>
      <c r="N17" s="5" t="str">
        <f>IF(ISERROR(VLOOKUP(B17,'[6]100m.Eng'!$D$8:$F$1000,3,0)),"",(VLOOKUP(B17,'[6]100m.Eng'!$D$8:$H$1000,3,0)))</f>
        <v/>
      </c>
      <c r="O17" s="6" t="str">
        <f>IF(ISERROR(VLOOKUP(B17,'[6]100m.Eng'!$D$8:$G$1000,4,0)),"",(VLOOKUP(B17,'[6]100m.Eng'!$D$8:$G$1000,4,0)))</f>
        <v/>
      </c>
      <c r="P17" s="5">
        <f>IF(ISERROR(VLOOKUP(B17,'[6]Uzun Atlama Genel'!$E$8:$J$1011,6,0)),"",(VLOOKUP(B17,'[6]Uzun Atlama Genel'!$E$8:$J$1011,6,0)))</f>
        <v>422</v>
      </c>
      <c r="Q17" s="6">
        <f>IF(ISERROR(VLOOKUP(B17,'[6]Uzun Atlama Genel'!$E$8:$K$1011,7,0)),"",(VLOOKUP(B17,'[6]Uzun Atlama Genel'!$E$8:$K$1011,7,0)))</f>
        <v>45</v>
      </c>
      <c r="R17" s="9" t="str">
        <f>IF(ISERROR(VLOOKUP(B17,[6]Üçadım!$E$8:$J$1000,6,0)),"",(VLOOKUP(B17,[6]Üçadım!$E$8:$J$1000,6,0)))</f>
        <v/>
      </c>
      <c r="S17" s="10" t="str">
        <f>IF(ISERROR(VLOOKUP(B17,[6]Üçadım!$E$8:$K$1000,7,0)),"",(VLOOKUP(B17,[6]Üçadım!$E$8:$K$1000,7,0)))</f>
        <v/>
      </c>
      <c r="T17" s="5" t="str">
        <f>IF(ISERROR(VLOOKUP(B17,[6]Yüksek!$E$8:$BR$1000,66,0)),"",(VLOOKUP(B17,[6]Yüksek!$E$8:$BR$1000,66,0)))</f>
        <v/>
      </c>
      <c r="U17" s="6" t="str">
        <f>IF(ISERROR(VLOOKUP(B17,[6]Yüksek!$E$8:$BS$1000,67,0)),"",(VLOOKUP(B17,[6]Yüksek!$E$8:$BS$1000,67,0)))</f>
        <v/>
      </c>
      <c r="V17" s="5" t="str">
        <f>IF(ISERROR(VLOOKUP(B17,[6]Sırık!$E$8:$BX$35555,72,0)),"",(VLOOKUP(B17,[6]Sırık!$E$8:$BX$35555,72,0)))</f>
        <v/>
      </c>
      <c r="W17" s="10" t="str">
        <f>IF(ISERROR(VLOOKUP(B17,[6]Sırık!$E$8:$BY$355555,73,0)),"",(VLOOKUP(B17,[6]Sırık!$E$8:$BY$355555,73,0)))</f>
        <v/>
      </c>
      <c r="X17" s="5" t="str">
        <f>IF(ISERROR(VLOOKUP(B17,[6]Gülle!$E$8:$J$1000,6,0)),"",(VLOOKUP(B17,[6]Gülle!$E$8:$J$1000,6,0)))</f>
        <v/>
      </c>
      <c r="Y17" s="10" t="str">
        <f>IF(ISERROR(VLOOKUP(B17,[6]Gülle!$E$8:$K$1000,7,0)),"",(VLOOKUP(B17,[6]Gülle!$E$8:$K$1000,7,0)))</f>
        <v/>
      </c>
      <c r="Z17" s="11" t="str">
        <f>IF(ISERROR(VLOOKUP(B17,[6]Çekiç!$E$8:$N$1000,6,0)),"",(VLOOKUP(B17,[6]Çekiç!$E$8:$N$1000,6,0)))</f>
        <v/>
      </c>
      <c r="AA17" s="10" t="str">
        <f>IF(ISERROR(VLOOKUP(B17,[6]Çekiç!$E$8:$O$1000,7,0)),"",(VLOOKUP(B17,[6]Çekiç!$E$8:$O$1000,7,0)))</f>
        <v/>
      </c>
      <c r="AB17" s="5" t="str">
        <f>IF(ISERROR(VLOOKUP(B17,[6]Disk!$E$8:$J$1000,6,0)),"",(VLOOKUP(B17,[6]Disk!$E$8:$J$1000,6,0)))</f>
        <v/>
      </c>
      <c r="AC17" s="6" t="str">
        <f>IF(ISERROR(VLOOKUP(B17,[6]Disk!$E$8:$K$1000,7,0)),"",(VLOOKUP(B17,[6]Disk!$E$8:$K$1000,7,0)))</f>
        <v/>
      </c>
      <c r="AD17" s="9">
        <f>IF(ISERROR(VLOOKUP(B17,[6]Cirit!$E$8:$J$1000,6,0)),"",(VLOOKUP(B17,[6]Cirit!$E$8:$J$1000,6,0)))</f>
        <v>1510</v>
      </c>
      <c r="AE17" s="10">
        <f>IF(ISERROR(VLOOKUP(B17,[6]Cirit!$E$8:$K$1000,7,0)),"",(VLOOKUP(B17,[6]Cirit!$E$8:$K$1000,7,0)))</f>
        <v>29</v>
      </c>
      <c r="AF17" s="8">
        <f t="shared" si="1"/>
        <v>138</v>
      </c>
    </row>
    <row r="18" spans="1:32" ht="20.25" x14ac:dyDescent="0.25">
      <c r="A18" s="3">
        <v>6</v>
      </c>
      <c r="B18" s="4" t="s">
        <v>61</v>
      </c>
      <c r="C18" s="4" t="s">
        <v>38</v>
      </c>
      <c r="D18" s="5">
        <f>IF(ISERROR(VLOOKUP(B18,'[6]60m.'!$D$8:$F$1000,3,0)),"",(VLOOKUP(B18,'[6]60m.'!$D$8:$F$1000,3,0)))</f>
        <v>1003</v>
      </c>
      <c r="E18" s="6">
        <f>IF(ISERROR(VLOOKUP(B18,'[6]60m.'!$D$8:$G$1000,4,0)),"",(VLOOKUP(B18,'[6]60m.'!$D$8:$G$1000,4,0)))</f>
        <v>45</v>
      </c>
      <c r="F18" s="9" t="str">
        <f>IF(ISERROR(VLOOKUP(B18,'[6]80m.'!$D$8:$F$1000,3,0)),"",(VLOOKUP(B18,'[6]80m.'!$D$8:$H$1000,3,0)))</f>
        <v/>
      </c>
      <c r="G18" s="10" t="str">
        <f>IF(ISERROR(VLOOKUP(B18,'[6]80m.'!$D$8:$G$1000,4,0)),"",(VLOOKUP(B18,'[6]80m.'!$D$8:$G$1000,4,0)))</f>
        <v/>
      </c>
      <c r="H18" s="7" t="str">
        <f>IF(ISERROR(VLOOKUP(B18,'[6]800m.'!$D$8:$F$978,3,0)),"",(VLOOKUP(B18,'[6]800m.'!$D$8:$H$978,3,0)))</f>
        <v/>
      </c>
      <c r="I18" s="10" t="str">
        <f>IF(ISERROR(VLOOKUP(B18,'[6]800m.'!$D$8:$G$978,4,0)),"",(VLOOKUP(B18,'[6]800m.'!$D$8:$G$978,4,0)))</f>
        <v/>
      </c>
      <c r="J18" s="7" t="str">
        <f>IF(ISERROR(VLOOKUP(B18,'[6]2000m.'!$D$8:$F$988,3,0)),"",(VLOOKUP(B18,'[6]2000m.'!$D$8:$H$991,3,0)))</f>
        <v/>
      </c>
      <c r="K18" s="6" t="str">
        <f>IF(ISERROR(VLOOKUP(B18,'[6]2000m.'!$D$8:$G$988,4,0)),"",(VLOOKUP(B18,'[6]2000m.'!$D$8:$G$988,4,0)))</f>
        <v/>
      </c>
      <c r="L18" s="7" t="str">
        <f>IF(ISERROR(VLOOKUP(B18,'[6]3000m.'!$D$8:$F$1000,3,0)),"",(VLOOKUP(B18,'[6]3000m.'!$D$8:$H$1000,3,0)))</f>
        <v/>
      </c>
      <c r="M18" s="10" t="str">
        <f>IF(ISERROR(VLOOKUP(B18,'[6]3000m.'!$D$8:$G$1000,4,0)),"",(VLOOKUP(B18,'[6]3000m.'!$D$8:$G$1000,4,0)))</f>
        <v/>
      </c>
      <c r="N18" s="5" t="str">
        <f>IF(ISERROR(VLOOKUP(B18,'[6]100m.Eng'!$D$8:$F$1000,3,0)),"",(VLOOKUP(B18,'[6]100m.Eng'!$D$8:$H$1000,3,0)))</f>
        <v/>
      </c>
      <c r="O18" s="6" t="str">
        <f>IF(ISERROR(VLOOKUP(B18,'[6]100m.Eng'!$D$8:$G$1000,4,0)),"",(VLOOKUP(B18,'[6]100m.Eng'!$D$8:$G$1000,4,0)))</f>
        <v/>
      </c>
      <c r="P18" s="5">
        <f>IF(ISERROR(VLOOKUP(B18,'[6]Uzun Atlama Genel'!$E$8:$J$1011,6,0)),"",(VLOOKUP(B18,'[6]Uzun Atlama Genel'!$E$8:$J$1011,6,0)))</f>
        <v>418</v>
      </c>
      <c r="Q18" s="6">
        <f>IF(ISERROR(VLOOKUP(B18,'[6]Uzun Atlama Genel'!$E$8:$K$1011,7,0)),"",(VLOOKUP(B18,'[6]Uzun Atlama Genel'!$E$8:$K$1011,7,0)))</f>
        <v>44</v>
      </c>
      <c r="R18" s="9" t="str">
        <f>IF(ISERROR(VLOOKUP(B18,[6]Üçadım!$E$8:$J$1000,6,0)),"",(VLOOKUP(B18,[6]Üçadım!$E$8:$J$1000,6,0)))</f>
        <v/>
      </c>
      <c r="S18" s="10" t="str">
        <f>IF(ISERROR(VLOOKUP(B18,[6]Üçadım!$E$8:$K$1000,7,0)),"",(VLOOKUP(B18,[6]Üçadım!$E$8:$K$1000,7,0)))</f>
        <v/>
      </c>
      <c r="T18" s="5" t="str">
        <f>IF(ISERROR(VLOOKUP(B18,[6]Yüksek!$E$8:$BR$1000,66,0)),"",(VLOOKUP(B18,[6]Yüksek!$E$8:$BR$1000,66,0)))</f>
        <v/>
      </c>
      <c r="U18" s="6" t="str">
        <f>IF(ISERROR(VLOOKUP(B18,[6]Yüksek!$E$8:$BS$1000,67,0)),"",(VLOOKUP(B18,[6]Yüksek!$E$8:$BS$1000,67,0)))</f>
        <v/>
      </c>
      <c r="V18" s="5" t="str">
        <f>IF(ISERROR(VLOOKUP(B18,[6]Sırık!$E$8:$BX$35555,72,0)),"",(VLOOKUP(B18,[6]Sırık!$E$8:$BX$35555,72,0)))</f>
        <v/>
      </c>
      <c r="W18" s="10" t="str">
        <f>IF(ISERROR(VLOOKUP(B18,[6]Sırık!$E$8:$BY$355555,73,0)),"",(VLOOKUP(B18,[6]Sırık!$E$8:$BY$355555,73,0)))</f>
        <v/>
      </c>
      <c r="X18" s="5" t="str">
        <f>IF(ISERROR(VLOOKUP(B18,[6]Gülle!$E$8:$J$1000,6,0)),"",(VLOOKUP(B18,[6]Gülle!$E$8:$J$1000,6,0)))</f>
        <v/>
      </c>
      <c r="Y18" s="10" t="str">
        <f>IF(ISERROR(VLOOKUP(B18,[6]Gülle!$E$8:$K$1000,7,0)),"",(VLOOKUP(B18,[6]Gülle!$E$8:$K$1000,7,0)))</f>
        <v/>
      </c>
      <c r="Z18" s="11" t="str">
        <f>IF(ISERROR(VLOOKUP(B18,[6]Çekiç!$E$8:$N$1000,6,0)),"",(VLOOKUP(B18,[6]Çekiç!$E$8:$N$1000,6,0)))</f>
        <v/>
      </c>
      <c r="AA18" s="10" t="str">
        <f>IF(ISERROR(VLOOKUP(B18,[6]Çekiç!$E$8:$O$1000,7,0)),"",(VLOOKUP(B18,[6]Çekiç!$E$8:$O$1000,7,0)))</f>
        <v/>
      </c>
      <c r="AB18" s="5">
        <f>IF(ISERROR(VLOOKUP(B18,[6]Disk!$E$8:$J$1000,6,0)),"",(VLOOKUP(B18,[6]Disk!$E$8:$J$1000,6,0)))</f>
        <v>1383</v>
      </c>
      <c r="AC18" s="6">
        <f>IF(ISERROR(VLOOKUP(B18,[6]Disk!$E$8:$K$1000,7,0)),"",(VLOOKUP(B18,[6]Disk!$E$8:$K$1000,7,0)))</f>
        <v>40</v>
      </c>
      <c r="AD18" s="9" t="str">
        <f>IF(ISERROR(VLOOKUP(B18,[6]Cirit!$E$8:$J$1000,6,0)),"",(VLOOKUP(B18,[6]Cirit!$E$8:$J$1000,6,0)))</f>
        <v/>
      </c>
      <c r="AE18" s="10" t="str">
        <f>IF(ISERROR(VLOOKUP(B18,[6]Cirit!$E$8:$K$1000,7,0)),"",(VLOOKUP(B18,[6]Cirit!$E$8:$K$1000,7,0)))</f>
        <v/>
      </c>
      <c r="AF18" s="8">
        <f t="shared" si="1"/>
        <v>129</v>
      </c>
    </row>
    <row r="19" spans="1:32" ht="20.25" x14ac:dyDescent="0.25">
      <c r="A19" s="3">
        <v>7</v>
      </c>
      <c r="B19" s="4" t="s">
        <v>62</v>
      </c>
      <c r="C19" s="4" t="s">
        <v>38</v>
      </c>
      <c r="D19" s="5">
        <f>IF(ISERROR(VLOOKUP(B19,'[6]60m.'!$D$8:$F$1000,3,0)),"",(VLOOKUP(B19,'[6]60m.'!$D$8:$F$1000,3,0)))</f>
        <v>925</v>
      </c>
      <c r="E19" s="6">
        <f>IF(ISERROR(VLOOKUP(B19,'[6]60m.'!$D$8:$G$1000,4,0)),"",(VLOOKUP(B19,'[6]60m.'!$D$8:$G$1000,4,0)))</f>
        <v>61</v>
      </c>
      <c r="F19" s="9" t="str">
        <f>IF(ISERROR(VLOOKUP(B19,'[6]80m.'!$D$8:$F$1000,3,0)),"",(VLOOKUP(B19,'[6]80m.'!$D$8:$H$1000,3,0)))</f>
        <v/>
      </c>
      <c r="G19" s="10" t="str">
        <f>IF(ISERROR(VLOOKUP(B19,'[6]80m.'!$D$8:$G$1000,4,0)),"",(VLOOKUP(B19,'[6]80m.'!$D$8:$G$1000,4,0)))</f>
        <v/>
      </c>
      <c r="H19" s="7" t="str">
        <f>IF(ISERROR(VLOOKUP(B19,'[6]800m.'!$D$8:$F$978,3,0)),"",(VLOOKUP(B19,'[6]800m.'!$D$8:$H$978,3,0)))</f>
        <v/>
      </c>
      <c r="I19" s="10" t="str">
        <f>IF(ISERROR(VLOOKUP(B19,'[6]800m.'!$D$8:$G$978,4,0)),"",(VLOOKUP(B19,'[6]800m.'!$D$8:$G$978,4,0)))</f>
        <v/>
      </c>
      <c r="J19" s="7" t="str">
        <f>IF(ISERROR(VLOOKUP(B19,'[6]2000m.'!$D$8:$F$988,3,0)),"",(VLOOKUP(B19,'[6]2000m.'!$D$8:$H$991,3,0)))</f>
        <v/>
      </c>
      <c r="K19" s="6" t="str">
        <f>IF(ISERROR(VLOOKUP(B19,'[6]2000m.'!$D$8:$G$988,4,0)),"",(VLOOKUP(B19,'[6]2000m.'!$D$8:$G$988,4,0)))</f>
        <v/>
      </c>
      <c r="L19" s="7" t="str">
        <f>IF(ISERROR(VLOOKUP(B19,'[6]3000m.'!$D$8:$F$1000,3,0)),"",(VLOOKUP(B19,'[6]3000m.'!$D$8:$H$1000,3,0)))</f>
        <v/>
      </c>
      <c r="M19" s="10" t="str">
        <f>IF(ISERROR(VLOOKUP(B19,'[6]3000m.'!$D$8:$G$1000,4,0)),"",(VLOOKUP(B19,'[6]3000m.'!$D$8:$G$1000,4,0)))</f>
        <v/>
      </c>
      <c r="N19" s="5" t="str">
        <f>IF(ISERROR(VLOOKUP(B19,'[6]100m.Eng'!$D$8:$F$1000,3,0)),"",(VLOOKUP(B19,'[6]100m.Eng'!$D$8:$H$1000,3,0)))</f>
        <v/>
      </c>
      <c r="O19" s="6" t="str">
        <f>IF(ISERROR(VLOOKUP(B19,'[6]100m.Eng'!$D$8:$G$1000,4,0)),"",(VLOOKUP(B19,'[6]100m.Eng'!$D$8:$G$1000,4,0)))</f>
        <v/>
      </c>
      <c r="P19" s="5">
        <f>IF(ISERROR(VLOOKUP(B19,'[6]Uzun Atlama Genel'!$E$8:$J$1011,6,0)),"",(VLOOKUP(B19,'[6]Uzun Atlama Genel'!$E$8:$J$1011,6,0)))</f>
        <v>368</v>
      </c>
      <c r="Q19" s="6">
        <f>IF(ISERROR(VLOOKUP(B19,'[6]Uzun Atlama Genel'!$E$8:$K$1011,7,0)),"",(VLOOKUP(B19,'[6]Uzun Atlama Genel'!$E$8:$K$1011,7,0)))</f>
        <v>33</v>
      </c>
      <c r="R19" s="9" t="str">
        <f>IF(ISERROR(VLOOKUP(B19,[6]Üçadım!$E$8:$J$1000,6,0)),"",(VLOOKUP(B19,[6]Üçadım!$E$8:$J$1000,6,0)))</f>
        <v/>
      </c>
      <c r="S19" s="10" t="str">
        <f>IF(ISERROR(VLOOKUP(B19,[6]Üçadım!$E$8:$K$1000,7,0)),"",(VLOOKUP(B19,[6]Üçadım!$E$8:$K$1000,7,0)))</f>
        <v/>
      </c>
      <c r="T19" s="5" t="str">
        <f>IF(ISERROR(VLOOKUP(B19,[6]Yüksek!$E$8:$BR$1000,66,0)),"",(VLOOKUP(B19,[6]Yüksek!$E$8:$BR$1000,66,0)))</f>
        <v/>
      </c>
      <c r="U19" s="6" t="str">
        <f>IF(ISERROR(VLOOKUP(B19,[6]Yüksek!$E$8:$BS$1000,67,0)),"",(VLOOKUP(B19,[6]Yüksek!$E$8:$BS$1000,67,0)))</f>
        <v/>
      </c>
      <c r="V19" s="5" t="str">
        <f>IF(ISERROR(VLOOKUP(B19,[6]Sırık!$E$8:$BX$35555,72,0)),"",(VLOOKUP(B19,[6]Sırık!$E$8:$BX$35555,72,0)))</f>
        <v/>
      </c>
      <c r="W19" s="10" t="str">
        <f>IF(ISERROR(VLOOKUP(B19,[6]Sırık!$E$8:$BY$355555,73,0)),"",(VLOOKUP(B19,[6]Sırık!$E$8:$BY$355555,73,0)))</f>
        <v/>
      </c>
      <c r="X19" s="5" t="str">
        <f>IF(ISERROR(VLOOKUP(B19,[6]Gülle!$E$8:$J$1000,6,0)),"",(VLOOKUP(B19,[6]Gülle!$E$8:$J$1000,6,0)))</f>
        <v/>
      </c>
      <c r="Y19" s="10" t="str">
        <f>IF(ISERROR(VLOOKUP(B19,[6]Gülle!$E$8:$K$1000,7,0)),"",(VLOOKUP(B19,[6]Gülle!$E$8:$K$1000,7,0)))</f>
        <v/>
      </c>
      <c r="Z19" s="11" t="str">
        <f>IF(ISERROR(VLOOKUP(B19,[6]Çekiç!$E$8:$N$1000,6,0)),"",(VLOOKUP(B19,[6]Çekiç!$E$8:$N$1000,6,0)))</f>
        <v/>
      </c>
      <c r="AA19" s="10" t="str">
        <f>IF(ISERROR(VLOOKUP(B19,[6]Çekiç!$E$8:$O$1000,7,0)),"",(VLOOKUP(B19,[6]Çekiç!$E$8:$O$1000,7,0)))</f>
        <v/>
      </c>
      <c r="AB19" s="5" t="str">
        <f>IF(ISERROR(VLOOKUP(B19,[6]Disk!$E$8:$J$1000,6,0)),"",(VLOOKUP(B19,[6]Disk!$E$8:$J$1000,6,0)))</f>
        <v/>
      </c>
      <c r="AC19" s="6" t="str">
        <f>IF(ISERROR(VLOOKUP(B19,[6]Disk!$E$8:$K$1000,7,0)),"",(VLOOKUP(B19,[6]Disk!$E$8:$K$1000,7,0)))</f>
        <v/>
      </c>
      <c r="AD19" s="9" t="str">
        <f>IF(ISERROR(VLOOKUP(B19,[6]Cirit!$E$8:$J$1000,6,0)),"",(VLOOKUP(B19,[6]Cirit!$E$8:$J$1000,6,0)))</f>
        <v>NM</v>
      </c>
      <c r="AE19" s="10">
        <f>IF(ISERROR(VLOOKUP(B19,[6]Cirit!$E$8:$K$1000,7,0)),"",(VLOOKUP(B19,[6]Cirit!$E$8:$K$1000,7,0)))</f>
        <v>0</v>
      </c>
      <c r="AF19" s="8">
        <f t="shared" si="1"/>
        <v>94</v>
      </c>
    </row>
  </sheetData>
  <mergeCells count="38">
    <mergeCell ref="AF2:AF3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F12"/>
    <mergeCell ref="V2:W2"/>
    <mergeCell ref="X2:Y2"/>
    <mergeCell ref="Z2:AA2"/>
    <mergeCell ref="AB2:AC2"/>
    <mergeCell ref="AD2:AE2"/>
    <mergeCell ref="A1:Z1"/>
    <mergeCell ref="A10:Z10"/>
    <mergeCell ref="A11:A12"/>
    <mergeCell ref="B11:B12"/>
    <mergeCell ref="C11:C12"/>
    <mergeCell ref="D11:E11"/>
    <mergeCell ref="F11:G11"/>
    <mergeCell ref="H2:I2"/>
    <mergeCell ref="J2:K2"/>
    <mergeCell ref="L2:M2"/>
    <mergeCell ref="F2:G2"/>
    <mergeCell ref="A2:A3"/>
    <mergeCell ref="C2:C3"/>
    <mergeCell ref="P2:Q2"/>
    <mergeCell ref="R2:S2"/>
    <mergeCell ref="T2:U2"/>
    <mergeCell ref="B2:B3"/>
    <mergeCell ref="N11:O11"/>
    <mergeCell ref="N2:O2"/>
    <mergeCell ref="L11:M11"/>
    <mergeCell ref="D2:E2"/>
    <mergeCell ref="H11:I11"/>
    <mergeCell ref="J11:K11"/>
  </mergeCells>
  <conditionalFormatting sqref="AF2:AF7">
    <cfRule type="duplicateValues" dxfId="43" priority="8"/>
  </conditionalFormatting>
  <conditionalFormatting sqref="B2:B7">
    <cfRule type="duplicateValues" dxfId="42" priority="7"/>
  </conditionalFormatting>
  <conditionalFormatting sqref="AF8">
    <cfRule type="duplicateValues" dxfId="41" priority="6"/>
  </conditionalFormatting>
  <conditionalFormatting sqref="B8">
    <cfRule type="duplicateValues" dxfId="40" priority="5"/>
  </conditionalFormatting>
  <conditionalFormatting sqref="AF9">
    <cfRule type="duplicateValues" dxfId="39" priority="4"/>
  </conditionalFormatting>
  <conditionalFormatting sqref="B9">
    <cfRule type="duplicateValues" dxfId="38" priority="3"/>
  </conditionalFormatting>
  <conditionalFormatting sqref="AF11:AF19">
    <cfRule type="duplicateValues" dxfId="37" priority="1"/>
  </conditionalFormatting>
  <conditionalFormatting sqref="B11:B19">
    <cfRule type="duplicateValues" dxfId="36" priority="2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8"/>
  <sheetViews>
    <sheetView zoomScale="85" zoomScaleNormal="85" workbookViewId="0">
      <selection activeCell="E21" sqref="E21"/>
    </sheetView>
  </sheetViews>
  <sheetFormatPr defaultRowHeight="15" x14ac:dyDescent="0.25"/>
  <cols>
    <col min="1" max="1" width="6.28515625" bestFit="1" customWidth="1"/>
    <col min="2" max="2" width="37.85546875" bestFit="1" customWidth="1"/>
    <col min="3" max="3" width="16" bestFit="1" customWidth="1"/>
    <col min="4" max="4" width="8.85546875" bestFit="1" customWidth="1"/>
    <col min="5" max="5" width="5.85546875" bestFit="1" customWidth="1"/>
    <col min="6" max="6" width="8.855468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.85546875" bestFit="1" customWidth="1"/>
    <col min="29" max="29" width="5.85546875" bestFit="1" customWidth="1"/>
    <col min="30" max="30" width="8" bestFit="1" customWidth="1"/>
    <col min="31" max="31" width="5.85546875" bestFit="1" customWidth="1"/>
    <col min="32" max="32" width="12.28515625" bestFit="1" customWidth="1"/>
  </cols>
  <sheetData>
    <row r="1" spans="1:32" ht="30" x14ac:dyDescent="0.25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32" ht="18" x14ac:dyDescent="0.25">
      <c r="A2" s="16" t="s">
        <v>0</v>
      </c>
      <c r="B2" s="17" t="s">
        <v>1</v>
      </c>
      <c r="C2" s="18" t="s">
        <v>2</v>
      </c>
      <c r="D2" s="12" t="s">
        <v>3</v>
      </c>
      <c r="E2" s="12"/>
      <c r="F2" s="14" t="s">
        <v>4</v>
      </c>
      <c r="G2" s="15"/>
      <c r="H2" s="14" t="s">
        <v>15</v>
      </c>
      <c r="I2" s="15"/>
      <c r="J2" s="14" t="s">
        <v>16</v>
      </c>
      <c r="K2" s="15"/>
      <c r="L2" s="14" t="s">
        <v>27</v>
      </c>
      <c r="M2" s="15"/>
      <c r="N2" s="12" t="s">
        <v>28</v>
      </c>
      <c r="O2" s="12"/>
      <c r="P2" s="14" t="s">
        <v>6</v>
      </c>
      <c r="Q2" s="15"/>
      <c r="R2" s="14" t="s">
        <v>29</v>
      </c>
      <c r="S2" s="15"/>
      <c r="T2" s="12" t="s">
        <v>7</v>
      </c>
      <c r="U2" s="12"/>
      <c r="V2" s="14" t="s">
        <v>30</v>
      </c>
      <c r="W2" s="15"/>
      <c r="X2" s="14" t="s">
        <v>34</v>
      </c>
      <c r="Y2" s="15"/>
      <c r="Z2" s="14" t="s">
        <v>20</v>
      </c>
      <c r="AA2" s="15"/>
      <c r="AB2" s="12" t="s">
        <v>18</v>
      </c>
      <c r="AC2" s="12"/>
      <c r="AD2" s="14" t="s">
        <v>19</v>
      </c>
      <c r="AE2" s="15"/>
      <c r="AF2" s="20" t="s">
        <v>8</v>
      </c>
    </row>
    <row r="3" spans="1:32" ht="15.75" customHeight="1" x14ac:dyDescent="0.25">
      <c r="A3" s="16"/>
      <c r="B3" s="17"/>
      <c r="C3" s="19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1" t="s">
        <v>9</v>
      </c>
      <c r="Q3" s="2" t="s">
        <v>10</v>
      </c>
      <c r="R3" s="1" t="s">
        <v>9</v>
      </c>
      <c r="S3" s="2" t="s">
        <v>10</v>
      </c>
      <c r="T3" s="1" t="s">
        <v>9</v>
      </c>
      <c r="U3" s="2" t="s">
        <v>10</v>
      </c>
      <c r="V3" s="1" t="s">
        <v>9</v>
      </c>
      <c r="W3" s="2" t="s">
        <v>10</v>
      </c>
      <c r="X3" s="1" t="s">
        <v>9</v>
      </c>
      <c r="Y3" s="2" t="s">
        <v>10</v>
      </c>
      <c r="Z3" s="1" t="s">
        <v>9</v>
      </c>
      <c r="AA3" s="2" t="s">
        <v>10</v>
      </c>
      <c r="AB3" s="1" t="s">
        <v>9</v>
      </c>
      <c r="AC3" s="2" t="s">
        <v>10</v>
      </c>
      <c r="AD3" s="1" t="s">
        <v>9</v>
      </c>
      <c r="AE3" s="2" t="s">
        <v>10</v>
      </c>
      <c r="AF3" s="20"/>
    </row>
    <row r="4" spans="1:32" ht="20.25" x14ac:dyDescent="0.25">
      <c r="A4" s="3">
        <v>1</v>
      </c>
      <c r="B4" s="4" t="s">
        <v>63</v>
      </c>
      <c r="C4" s="4" t="s">
        <v>38</v>
      </c>
      <c r="D4" s="5">
        <f>IF(ISERROR(VLOOKUP(B4,'[7]60m.'!$D$8:$F$1000,3,0)),"",(VLOOKUP(B4,'[7]60m.'!$D$8:$F$1000,3,0)))</f>
        <v>865</v>
      </c>
      <c r="E4" s="6">
        <f>IF(ISERROR(VLOOKUP(B4,'[7]60m.'!$D$8:$G$1000,4,0)),"",(VLOOKUP(B4,'[7]60m.'!$D$8:$G$1000,4,0)))</f>
        <v>87</v>
      </c>
      <c r="F4" s="9" t="str">
        <f>IF(ISERROR(VLOOKUP(B4,'[7]80m.'!$D$8:$F$1000,3,0)),"",(VLOOKUP(B4,'[7]80m.'!$D$8:$H$1000,3,0)))</f>
        <v/>
      </c>
      <c r="G4" s="10" t="str">
        <f>IF(ISERROR(VLOOKUP(B4,'[7]80m.'!$D$8:$G$1000,4,0)),"",(VLOOKUP(B4,'[7]80m.'!$D$8:$G$1000,4,0)))</f>
        <v/>
      </c>
      <c r="H4" s="7" t="str">
        <f>IF(ISERROR(VLOOKUP(B4,'[7]800m.'!$D$8:$F$978,3,0)),"",(VLOOKUP(B4,'[7]800m.'!$D$8:$H$978,3,0)))</f>
        <v/>
      </c>
      <c r="I4" s="10" t="str">
        <f>IF(ISERROR(VLOOKUP(B4,'[7]800m.'!$D$8:$G$978,4,0)),"",(VLOOKUP(B4,'[7]800m.'!$D$8:$G$978,4,0)))</f>
        <v/>
      </c>
      <c r="J4" s="7" t="str">
        <f>IF(ISERROR(VLOOKUP(B4,'[7]1500m.'!$D$8:$F$988,3,0)),"",(VLOOKUP(B4,'[7]1500m.'!$D$8:$H$991,3,0)))</f>
        <v/>
      </c>
      <c r="K4" s="6" t="str">
        <f>IF(ISERROR(VLOOKUP(B4,'[7]1500m.'!$D$8:$G$988,4,0)),"",(VLOOKUP(B4,'[7]1500m.'!$D$8:$G$988,4,0)))</f>
        <v/>
      </c>
      <c r="L4" s="7" t="str">
        <f>IF(ISERROR(VLOOKUP(B4,'[7]3000m.'!$D$8:$F$1000,3,0)),"",(VLOOKUP(B4,'[7]3000m.'!$D$8:$H$1000,3,0)))</f>
        <v/>
      </c>
      <c r="M4" s="10" t="str">
        <f>IF(ISERROR(VLOOKUP(B4,'[7]3000m.'!$D$8:$G$1000,4,0)),"",(VLOOKUP(B4,'[7]3000m.'!$D$8:$G$1000,4,0)))</f>
        <v/>
      </c>
      <c r="N4" s="5" t="str">
        <f>IF(ISERROR(VLOOKUP(B4,'[7]80m.Eng'!$D$8:$F$1000,3,0)),"",(VLOOKUP(B4,'[7]80m.Eng'!$D$8:$H$1000,3,0)))</f>
        <v/>
      </c>
      <c r="O4" s="6" t="str">
        <f>IF(ISERROR(VLOOKUP(B4,'[7]80m.Eng'!$D$8:$G$1000,4,0)),"",(VLOOKUP(B4,'[7]80m.Eng'!$D$8:$G$1000,4,0)))</f>
        <v/>
      </c>
      <c r="P4" s="5">
        <f>IF(ISERROR(VLOOKUP(B4,'[7]Uzun Atlama Genel'!$E$8:$J$1011,6,0)),"",(VLOOKUP(B4,'[7]Uzun Atlama Genel'!$E$8:$J$1011,6,0)))</f>
        <v>417</v>
      </c>
      <c r="Q4" s="6">
        <f>IF(ISERROR(VLOOKUP(B4,'[7]Uzun Atlama Genel'!$E$8:$K$1011,7,0)),"",(VLOOKUP(B4,'[7]Uzun Atlama Genel'!$E$8:$K$1011,7,0)))</f>
        <v>59</v>
      </c>
      <c r="R4" s="9" t="str">
        <f>IF(ISERROR(VLOOKUP(B4,[7]Üçadım!$E$8:$J$1000,6,0)),"",(VLOOKUP(B4,[7]Üçadım!$E$8:$J$1000,6,0)))</f>
        <v/>
      </c>
      <c r="S4" s="10" t="str">
        <f>IF(ISERROR(VLOOKUP(B4,[7]Üçadım!$E$8:$K$1000,7,0)),"",(VLOOKUP(B4,[7]Üçadım!$E$8:$K$1000,7,0)))</f>
        <v/>
      </c>
      <c r="T4" s="5" t="str">
        <f>IF(ISERROR(VLOOKUP(B4,[7]Yüksek!$E$8:$BR$1000,66,0)),"",(VLOOKUP(B4,[7]Yüksek!$E$8:$BR$1000,66,0)))</f>
        <v/>
      </c>
      <c r="U4" s="6" t="str">
        <f>IF(ISERROR(VLOOKUP(B4,[7]Yüksek!$E$8:$BS$1000,67,0)),"",(VLOOKUP(B4,[7]Yüksek!$E$8:$BS$1000,67,0)))</f>
        <v/>
      </c>
      <c r="V4" s="5" t="str">
        <f>IF(ISERROR(VLOOKUP(B4,[7]Sırık!$E$8:$BX$35555,72,0)),"",(VLOOKUP(B4,[7]Sırık!$E$8:$BX$35555,72,0)))</f>
        <v/>
      </c>
      <c r="W4" s="10" t="str">
        <f>IF(ISERROR(VLOOKUP(B4,[7]Sırık!$E$8:$BY$355555,73,0)),"",(VLOOKUP(B4,[7]Sırık!$E$8:$BY$355555,73,0)))</f>
        <v/>
      </c>
      <c r="X4" s="5">
        <f>IF(ISERROR(VLOOKUP(B4,[7]Gülle!$E$8:$J$1000,6,0)),"",(VLOOKUP(B4,[7]Gülle!$E$8:$J$1000,6,0)))</f>
        <v>563</v>
      </c>
      <c r="Y4" s="10">
        <f>IF(ISERROR(VLOOKUP(B4,[7]Gülle!$E$8:$K$1000,7,0)),"",(VLOOKUP(B4,[7]Gülle!$E$8:$K$1000,7,0)))</f>
        <v>44</v>
      </c>
      <c r="Z4" s="11" t="str">
        <f>IF(ISERROR(VLOOKUP(B4,[7]Çekiç!$E$8:$N$1000,6,0)),"",(VLOOKUP(B4,[7]Çekiç!$E$8:$N$1000,6,0)))</f>
        <v/>
      </c>
      <c r="AA4" s="10" t="str">
        <f>IF(ISERROR(VLOOKUP(B4,[7]Çekiç!$E$8:$O$1000,7,0)),"",(VLOOKUP(B4,[7]Çekiç!$E$8:$O$1000,7,0)))</f>
        <v/>
      </c>
      <c r="AB4" s="5" t="str">
        <f>IF(ISERROR(VLOOKUP(B4,[7]Disk!$E$8:$J$1000,6,0)),"",(VLOOKUP(B4,[7]Disk!$E$8:$J$1000,6,0)))</f>
        <v/>
      </c>
      <c r="AC4" s="6" t="str">
        <f>IF(ISERROR(VLOOKUP(B4,[7]Disk!$E$8:$K$1000,7,0)),"",(VLOOKUP(B4,[7]Disk!$E$8:$K$1000,7,0)))</f>
        <v/>
      </c>
      <c r="AD4" s="9" t="str">
        <f>IF(ISERROR(VLOOKUP(B4,[7]Cirit!$E$8:$J$1000,6,0)),"",(VLOOKUP(B4,[7]Cirit!$E$8:$J$1000,6,0)))</f>
        <v/>
      </c>
      <c r="AE4" s="10" t="str">
        <f>IF(ISERROR(VLOOKUP(B4,[7]Cirit!$E$8:$K$1000,7,0)),"",(VLOOKUP(B4,[7]Cirit!$E$8:$K$1000,7,0)))</f>
        <v/>
      </c>
      <c r="AF4" s="8">
        <f t="shared" ref="AF4:AF11" si="0">SUM(E4,U4,Q4,AC4,K4,O4,G4,M4,W4,Y4,AE4,I4,S4,AA4)</f>
        <v>190</v>
      </c>
    </row>
    <row r="5" spans="1:32" ht="20.25" x14ac:dyDescent="0.25">
      <c r="A5" s="3">
        <v>2</v>
      </c>
      <c r="B5" s="4" t="s">
        <v>64</v>
      </c>
      <c r="C5" s="4" t="s">
        <v>38</v>
      </c>
      <c r="D5" s="5" t="s">
        <v>11</v>
      </c>
      <c r="E5" s="6" t="s">
        <v>11</v>
      </c>
      <c r="F5" s="9">
        <v>1179</v>
      </c>
      <c r="G5" s="10">
        <v>72</v>
      </c>
      <c r="H5" s="7" t="s">
        <v>11</v>
      </c>
      <c r="I5" s="10" t="s">
        <v>11</v>
      </c>
      <c r="J5" s="7" t="s">
        <v>11</v>
      </c>
      <c r="K5" s="6" t="s">
        <v>11</v>
      </c>
      <c r="L5" s="7" t="s">
        <v>11</v>
      </c>
      <c r="M5" s="10" t="s">
        <v>11</v>
      </c>
      <c r="N5" s="5" t="s">
        <v>11</v>
      </c>
      <c r="O5" s="6" t="s">
        <v>11</v>
      </c>
      <c r="P5" s="5">
        <v>357</v>
      </c>
      <c r="Q5" s="6">
        <v>41</v>
      </c>
      <c r="R5" s="9" t="s">
        <v>11</v>
      </c>
      <c r="S5" s="10" t="s">
        <v>11</v>
      </c>
      <c r="T5" s="5" t="s">
        <v>11</v>
      </c>
      <c r="U5" s="6" t="s">
        <v>11</v>
      </c>
      <c r="V5" s="5" t="s">
        <v>11</v>
      </c>
      <c r="W5" s="10" t="s">
        <v>11</v>
      </c>
      <c r="X5" s="5">
        <v>671</v>
      </c>
      <c r="Y5" s="10">
        <v>51</v>
      </c>
      <c r="Z5" s="11" t="s">
        <v>11</v>
      </c>
      <c r="AA5" s="10" t="s">
        <v>11</v>
      </c>
      <c r="AB5" s="5" t="s">
        <v>11</v>
      </c>
      <c r="AC5" s="6" t="s">
        <v>11</v>
      </c>
      <c r="AD5" s="9" t="s">
        <v>11</v>
      </c>
      <c r="AE5" s="10" t="s">
        <v>11</v>
      </c>
      <c r="AF5" s="8">
        <v>164</v>
      </c>
    </row>
    <row r="6" spans="1:32" ht="20.25" x14ac:dyDescent="0.25">
      <c r="A6" s="3">
        <v>3</v>
      </c>
      <c r="B6" s="4" t="s">
        <v>65</v>
      </c>
      <c r="C6" s="4" t="s">
        <v>38</v>
      </c>
      <c r="D6" s="5" t="s">
        <v>11</v>
      </c>
      <c r="E6" s="6" t="s">
        <v>11</v>
      </c>
      <c r="F6" s="9">
        <v>1203</v>
      </c>
      <c r="G6" s="10">
        <v>67</v>
      </c>
      <c r="H6" s="7" t="s">
        <v>11</v>
      </c>
      <c r="I6" s="10" t="s">
        <v>11</v>
      </c>
      <c r="J6" s="7" t="s">
        <v>11</v>
      </c>
      <c r="K6" s="6" t="s">
        <v>11</v>
      </c>
      <c r="L6" s="7" t="s">
        <v>11</v>
      </c>
      <c r="M6" s="10" t="s">
        <v>11</v>
      </c>
      <c r="N6" s="5" t="s">
        <v>11</v>
      </c>
      <c r="O6" s="6" t="s">
        <v>11</v>
      </c>
      <c r="P6" s="5">
        <v>394</v>
      </c>
      <c r="Q6" s="6">
        <v>53</v>
      </c>
      <c r="R6" s="9" t="s">
        <v>11</v>
      </c>
      <c r="S6" s="10" t="s">
        <v>11</v>
      </c>
      <c r="T6" s="5" t="s">
        <v>11</v>
      </c>
      <c r="U6" s="6" t="s">
        <v>11</v>
      </c>
      <c r="V6" s="5" t="s">
        <v>11</v>
      </c>
      <c r="W6" s="10" t="s">
        <v>11</v>
      </c>
      <c r="X6" s="5" t="s">
        <v>11</v>
      </c>
      <c r="Y6" s="10" t="s">
        <v>11</v>
      </c>
      <c r="Z6" s="11" t="s">
        <v>11</v>
      </c>
      <c r="AA6" s="10" t="s">
        <v>11</v>
      </c>
      <c r="AB6" s="5">
        <v>1364</v>
      </c>
      <c r="AC6" s="6">
        <v>39</v>
      </c>
      <c r="AD6" s="9" t="s">
        <v>11</v>
      </c>
      <c r="AE6" s="10" t="s">
        <v>11</v>
      </c>
      <c r="AF6" s="8">
        <v>159</v>
      </c>
    </row>
    <row r="7" spans="1:32" ht="20.25" x14ac:dyDescent="0.25">
      <c r="A7" s="3">
        <v>4</v>
      </c>
      <c r="B7" s="4" t="s">
        <v>66</v>
      </c>
      <c r="C7" s="4" t="s">
        <v>38</v>
      </c>
      <c r="D7" s="5">
        <v>955</v>
      </c>
      <c r="E7" s="6">
        <v>69</v>
      </c>
      <c r="F7" s="9" t="s">
        <v>11</v>
      </c>
      <c r="G7" s="10" t="s">
        <v>11</v>
      </c>
      <c r="H7" s="7" t="s">
        <v>11</v>
      </c>
      <c r="I7" s="10" t="s">
        <v>11</v>
      </c>
      <c r="J7" s="7" t="s">
        <v>11</v>
      </c>
      <c r="K7" s="6" t="s">
        <v>11</v>
      </c>
      <c r="L7" s="7" t="s">
        <v>11</v>
      </c>
      <c r="M7" s="10" t="s">
        <v>11</v>
      </c>
      <c r="N7" s="5" t="s">
        <v>11</v>
      </c>
      <c r="O7" s="6" t="s">
        <v>11</v>
      </c>
      <c r="P7" s="5">
        <v>365</v>
      </c>
      <c r="Q7" s="6">
        <v>43</v>
      </c>
      <c r="R7" s="9" t="s">
        <v>11</v>
      </c>
      <c r="S7" s="10" t="s">
        <v>11</v>
      </c>
      <c r="T7" s="5" t="s">
        <v>11</v>
      </c>
      <c r="U7" s="6" t="s">
        <v>11</v>
      </c>
      <c r="V7" s="5" t="s">
        <v>11</v>
      </c>
      <c r="W7" s="10" t="s">
        <v>11</v>
      </c>
      <c r="X7" s="5" t="s">
        <v>11</v>
      </c>
      <c r="Y7" s="10" t="s">
        <v>11</v>
      </c>
      <c r="Z7" s="11" t="s">
        <v>11</v>
      </c>
      <c r="AA7" s="10" t="s">
        <v>11</v>
      </c>
      <c r="AB7" s="5">
        <v>1309</v>
      </c>
      <c r="AC7" s="6">
        <v>37</v>
      </c>
      <c r="AD7" s="9" t="s">
        <v>11</v>
      </c>
      <c r="AE7" s="10" t="s">
        <v>11</v>
      </c>
      <c r="AF7" s="8">
        <v>149</v>
      </c>
    </row>
    <row r="8" spans="1:32" ht="20.25" x14ac:dyDescent="0.25">
      <c r="A8" s="3">
        <v>5</v>
      </c>
      <c r="B8" s="4" t="s">
        <v>67</v>
      </c>
      <c r="C8" s="4" t="s">
        <v>38</v>
      </c>
      <c r="D8" s="5" t="s">
        <v>11</v>
      </c>
      <c r="E8" s="6" t="s">
        <v>11</v>
      </c>
      <c r="F8" s="9">
        <v>1242</v>
      </c>
      <c r="G8" s="10">
        <v>59</v>
      </c>
      <c r="H8" s="7" t="s">
        <v>11</v>
      </c>
      <c r="I8" s="10" t="s">
        <v>11</v>
      </c>
      <c r="J8" s="7" t="s">
        <v>11</v>
      </c>
      <c r="K8" s="6" t="s">
        <v>11</v>
      </c>
      <c r="L8" s="7" t="s">
        <v>11</v>
      </c>
      <c r="M8" s="10" t="s">
        <v>11</v>
      </c>
      <c r="N8" s="5" t="s">
        <v>11</v>
      </c>
      <c r="O8" s="6" t="s">
        <v>11</v>
      </c>
      <c r="P8" s="5">
        <v>375</v>
      </c>
      <c r="Q8" s="6">
        <v>47</v>
      </c>
      <c r="R8" s="9" t="s">
        <v>11</v>
      </c>
      <c r="S8" s="10" t="s">
        <v>11</v>
      </c>
      <c r="T8" s="5" t="s">
        <v>11</v>
      </c>
      <c r="U8" s="6" t="s">
        <v>11</v>
      </c>
      <c r="V8" s="5" t="s">
        <v>11</v>
      </c>
      <c r="W8" s="10" t="s">
        <v>11</v>
      </c>
      <c r="X8" s="5" t="s">
        <v>11</v>
      </c>
      <c r="Y8" s="10" t="s">
        <v>11</v>
      </c>
      <c r="Z8" s="11" t="s">
        <v>11</v>
      </c>
      <c r="AA8" s="10" t="s">
        <v>11</v>
      </c>
      <c r="AB8" s="5">
        <v>1352</v>
      </c>
      <c r="AC8" s="6">
        <v>39</v>
      </c>
      <c r="AD8" s="9" t="s">
        <v>11</v>
      </c>
      <c r="AE8" s="10" t="s">
        <v>11</v>
      </c>
      <c r="AF8" s="8">
        <v>145</v>
      </c>
    </row>
    <row r="9" spans="1:32" ht="20.25" x14ac:dyDescent="0.25">
      <c r="A9" s="3">
        <v>6</v>
      </c>
      <c r="B9" s="4" t="s">
        <v>68</v>
      </c>
      <c r="C9" s="4" t="s">
        <v>38</v>
      </c>
      <c r="D9" s="5">
        <v>1008</v>
      </c>
      <c r="E9" s="6">
        <v>58</v>
      </c>
      <c r="F9" s="9" t="s">
        <v>11</v>
      </c>
      <c r="G9" s="10" t="s">
        <v>11</v>
      </c>
      <c r="H9" s="7" t="s">
        <v>11</v>
      </c>
      <c r="I9" s="10" t="s">
        <v>11</v>
      </c>
      <c r="J9" s="7" t="s">
        <v>11</v>
      </c>
      <c r="K9" s="6" t="s">
        <v>11</v>
      </c>
      <c r="L9" s="7" t="s">
        <v>11</v>
      </c>
      <c r="M9" s="10" t="s">
        <v>11</v>
      </c>
      <c r="N9" s="5" t="s">
        <v>11</v>
      </c>
      <c r="O9" s="6" t="s">
        <v>11</v>
      </c>
      <c r="P9" s="5">
        <v>330</v>
      </c>
      <c r="Q9" s="6">
        <v>32</v>
      </c>
      <c r="R9" s="9" t="s">
        <v>11</v>
      </c>
      <c r="S9" s="10" t="s">
        <v>11</v>
      </c>
      <c r="T9" s="5" t="s">
        <v>11</v>
      </c>
      <c r="U9" s="6" t="s">
        <v>11</v>
      </c>
      <c r="V9" s="5" t="s">
        <v>11</v>
      </c>
      <c r="W9" s="10" t="s">
        <v>11</v>
      </c>
      <c r="X9" s="5" t="s">
        <v>11</v>
      </c>
      <c r="Y9" s="10" t="s">
        <v>11</v>
      </c>
      <c r="Z9" s="11" t="s">
        <v>11</v>
      </c>
      <c r="AA9" s="10" t="s">
        <v>11</v>
      </c>
      <c r="AB9" s="5">
        <v>1329</v>
      </c>
      <c r="AC9" s="6">
        <v>38</v>
      </c>
      <c r="AD9" s="9" t="s">
        <v>11</v>
      </c>
      <c r="AE9" s="10" t="s">
        <v>11</v>
      </c>
      <c r="AF9" s="8">
        <v>128</v>
      </c>
    </row>
    <row r="10" spans="1:32" ht="20.25" x14ac:dyDescent="0.25">
      <c r="A10" s="3">
        <v>7</v>
      </c>
      <c r="B10" s="4" t="s">
        <v>69</v>
      </c>
      <c r="C10" s="4" t="s">
        <v>38</v>
      </c>
      <c r="D10" s="5" t="s">
        <v>11</v>
      </c>
      <c r="E10" s="6" t="s">
        <v>11</v>
      </c>
      <c r="F10" s="9">
        <v>1277</v>
      </c>
      <c r="G10" s="10">
        <v>52</v>
      </c>
      <c r="H10" s="7" t="s">
        <v>11</v>
      </c>
      <c r="I10" s="10" t="s">
        <v>11</v>
      </c>
      <c r="J10" s="7" t="s">
        <v>11</v>
      </c>
      <c r="K10" s="6" t="s">
        <v>11</v>
      </c>
      <c r="L10" s="7" t="s">
        <v>11</v>
      </c>
      <c r="M10" s="10" t="s">
        <v>11</v>
      </c>
      <c r="N10" s="5" t="s">
        <v>11</v>
      </c>
      <c r="O10" s="6" t="s">
        <v>11</v>
      </c>
      <c r="P10" s="5">
        <v>339</v>
      </c>
      <c r="Q10" s="6">
        <v>35</v>
      </c>
      <c r="R10" s="9" t="s">
        <v>11</v>
      </c>
      <c r="S10" s="10" t="s">
        <v>11</v>
      </c>
      <c r="T10" s="5" t="s">
        <v>11</v>
      </c>
      <c r="U10" s="6" t="s">
        <v>11</v>
      </c>
      <c r="V10" s="5" t="s">
        <v>11</v>
      </c>
      <c r="W10" s="10" t="s">
        <v>11</v>
      </c>
      <c r="X10" s="5">
        <v>425</v>
      </c>
      <c r="Y10" s="10">
        <v>35</v>
      </c>
      <c r="Z10" s="11" t="s">
        <v>11</v>
      </c>
      <c r="AA10" s="10" t="s">
        <v>11</v>
      </c>
      <c r="AB10" s="5" t="s">
        <v>11</v>
      </c>
      <c r="AC10" s="6" t="s">
        <v>11</v>
      </c>
      <c r="AD10" s="9" t="s">
        <v>11</v>
      </c>
      <c r="AE10" s="10" t="s">
        <v>11</v>
      </c>
      <c r="AF10" s="8">
        <v>122</v>
      </c>
    </row>
    <row r="11" spans="1:32" ht="20.25" x14ac:dyDescent="0.25">
      <c r="A11" s="3">
        <v>8</v>
      </c>
      <c r="B11" s="4" t="s">
        <v>70</v>
      </c>
      <c r="C11" s="4" t="s">
        <v>38</v>
      </c>
      <c r="D11" s="5">
        <v>1082</v>
      </c>
      <c r="E11" s="6">
        <v>43</v>
      </c>
      <c r="F11" s="9" t="s">
        <v>11</v>
      </c>
      <c r="G11" s="10" t="s">
        <v>11</v>
      </c>
      <c r="H11" s="7" t="s">
        <v>11</v>
      </c>
      <c r="I11" s="10" t="s">
        <v>11</v>
      </c>
      <c r="J11" s="7" t="s">
        <v>11</v>
      </c>
      <c r="K11" s="6" t="s">
        <v>11</v>
      </c>
      <c r="L11" s="7" t="s">
        <v>11</v>
      </c>
      <c r="M11" s="10" t="s">
        <v>11</v>
      </c>
      <c r="N11" s="5" t="s">
        <v>11</v>
      </c>
      <c r="O11" s="6" t="s">
        <v>11</v>
      </c>
      <c r="P11" s="5">
        <v>286</v>
      </c>
      <c r="Q11" s="6">
        <v>19</v>
      </c>
      <c r="R11" s="9" t="s">
        <v>11</v>
      </c>
      <c r="S11" s="10" t="s">
        <v>11</v>
      </c>
      <c r="T11" s="5" t="s">
        <v>11</v>
      </c>
      <c r="U11" s="6" t="s">
        <v>11</v>
      </c>
      <c r="V11" s="5" t="s">
        <v>11</v>
      </c>
      <c r="W11" s="10" t="s">
        <v>11</v>
      </c>
      <c r="X11" s="5" t="s">
        <v>11</v>
      </c>
      <c r="Y11" s="10" t="s">
        <v>11</v>
      </c>
      <c r="Z11" s="11" t="s">
        <v>11</v>
      </c>
      <c r="AA11" s="10" t="s">
        <v>11</v>
      </c>
      <c r="AB11" s="5">
        <v>1040</v>
      </c>
      <c r="AC11" s="6">
        <v>26</v>
      </c>
      <c r="AD11" s="9" t="s">
        <v>11</v>
      </c>
      <c r="AE11" s="10" t="s">
        <v>11</v>
      </c>
      <c r="AF11" s="8">
        <v>88</v>
      </c>
    </row>
    <row r="12" spans="1:32" ht="20.25" x14ac:dyDescent="0.25">
      <c r="A12" s="3"/>
      <c r="B12" s="4"/>
      <c r="C12" s="4"/>
      <c r="D12" s="5"/>
      <c r="E12" s="6"/>
      <c r="F12" s="9"/>
      <c r="G12" s="10"/>
      <c r="H12" s="7"/>
      <c r="I12" s="10"/>
      <c r="J12" s="7"/>
      <c r="K12" s="6"/>
      <c r="L12" s="7"/>
      <c r="M12" s="10"/>
      <c r="N12" s="5"/>
      <c r="O12" s="6"/>
      <c r="P12" s="5"/>
      <c r="Q12" s="6"/>
      <c r="R12" s="9"/>
      <c r="S12" s="10"/>
      <c r="T12" s="5"/>
      <c r="U12" s="6"/>
      <c r="V12" s="5"/>
      <c r="W12" s="10"/>
      <c r="X12" s="5"/>
      <c r="Y12" s="10"/>
      <c r="Z12" s="11"/>
      <c r="AA12" s="10"/>
      <c r="AB12" s="5"/>
      <c r="AC12" s="6"/>
      <c r="AD12" s="9"/>
      <c r="AE12" s="10"/>
      <c r="AF12" s="8"/>
    </row>
    <row r="13" spans="1:32" ht="20.25" x14ac:dyDescent="0.25">
      <c r="A13" s="3"/>
      <c r="B13" s="4"/>
      <c r="C13" s="4"/>
      <c r="D13" s="5"/>
      <c r="E13" s="6"/>
      <c r="F13" s="9"/>
      <c r="G13" s="10"/>
      <c r="H13" s="7"/>
      <c r="I13" s="10"/>
      <c r="J13" s="7"/>
      <c r="K13" s="6"/>
      <c r="L13" s="7"/>
      <c r="M13" s="10"/>
      <c r="N13" s="5"/>
      <c r="O13" s="6"/>
      <c r="P13" s="5"/>
      <c r="Q13" s="6"/>
      <c r="R13" s="9"/>
      <c r="S13" s="10"/>
      <c r="T13" s="5"/>
      <c r="U13" s="6"/>
      <c r="V13" s="5"/>
      <c r="W13" s="10"/>
      <c r="X13" s="5"/>
      <c r="Y13" s="10"/>
      <c r="Z13" s="11"/>
      <c r="AA13" s="10"/>
      <c r="AB13" s="5"/>
      <c r="AC13" s="6"/>
      <c r="AD13" s="9"/>
      <c r="AE13" s="10"/>
      <c r="AF13" s="8"/>
    </row>
    <row r="14" spans="1:32" ht="30" x14ac:dyDescent="0.25">
      <c r="A14" s="13" t="s">
        <v>23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2" ht="18" x14ac:dyDescent="0.25">
      <c r="A15" s="16" t="s">
        <v>0</v>
      </c>
      <c r="B15" s="17" t="s">
        <v>1</v>
      </c>
      <c r="C15" s="18" t="s">
        <v>2</v>
      </c>
      <c r="D15" s="12" t="s">
        <v>35</v>
      </c>
      <c r="E15" s="12"/>
      <c r="F15" s="14" t="s">
        <v>4</v>
      </c>
      <c r="G15" s="15"/>
      <c r="H15" s="14" t="s">
        <v>15</v>
      </c>
      <c r="I15" s="15"/>
      <c r="J15" s="14" t="s">
        <v>16</v>
      </c>
      <c r="K15" s="15"/>
      <c r="L15" s="14" t="s">
        <v>27</v>
      </c>
      <c r="M15" s="15"/>
      <c r="N15" s="12" t="s">
        <v>36</v>
      </c>
      <c r="O15" s="12"/>
      <c r="P15" s="14" t="s">
        <v>6</v>
      </c>
      <c r="Q15" s="15"/>
      <c r="R15" s="14" t="s">
        <v>29</v>
      </c>
      <c r="S15" s="15"/>
      <c r="T15" s="12" t="s">
        <v>7</v>
      </c>
      <c r="U15" s="12"/>
      <c r="V15" s="14" t="s">
        <v>30</v>
      </c>
      <c r="W15" s="15"/>
      <c r="X15" s="14" t="s">
        <v>17</v>
      </c>
      <c r="Y15" s="15"/>
      <c r="Z15" s="14" t="s">
        <v>20</v>
      </c>
      <c r="AA15" s="15"/>
      <c r="AB15" s="12" t="s">
        <v>18</v>
      </c>
      <c r="AC15" s="12"/>
      <c r="AD15" s="14" t="s">
        <v>19</v>
      </c>
      <c r="AE15" s="15"/>
      <c r="AF15" s="20" t="s">
        <v>8</v>
      </c>
    </row>
    <row r="16" spans="1:32" ht="15.75" customHeight="1" x14ac:dyDescent="0.25">
      <c r="A16" s="16"/>
      <c r="B16" s="17"/>
      <c r="C16" s="19"/>
      <c r="D16" s="1" t="s">
        <v>9</v>
      </c>
      <c r="E16" s="2" t="s">
        <v>10</v>
      </c>
      <c r="F16" s="1" t="s">
        <v>9</v>
      </c>
      <c r="G16" s="2" t="s">
        <v>10</v>
      </c>
      <c r="H16" s="1" t="s">
        <v>9</v>
      </c>
      <c r="I16" s="2" t="s">
        <v>10</v>
      </c>
      <c r="J16" s="1" t="s">
        <v>9</v>
      </c>
      <c r="K16" s="2" t="s">
        <v>10</v>
      </c>
      <c r="L16" s="1" t="s">
        <v>9</v>
      </c>
      <c r="M16" s="2" t="s">
        <v>10</v>
      </c>
      <c r="N16" s="1" t="s">
        <v>9</v>
      </c>
      <c r="O16" s="2" t="s">
        <v>10</v>
      </c>
      <c r="P16" s="1" t="s">
        <v>9</v>
      </c>
      <c r="Q16" s="2" t="s">
        <v>10</v>
      </c>
      <c r="R16" s="1" t="s">
        <v>9</v>
      </c>
      <c r="S16" s="2" t="s">
        <v>10</v>
      </c>
      <c r="T16" s="1" t="s">
        <v>9</v>
      </c>
      <c r="U16" s="2" t="s">
        <v>10</v>
      </c>
      <c r="V16" s="1" t="s">
        <v>9</v>
      </c>
      <c r="W16" s="2" t="s">
        <v>10</v>
      </c>
      <c r="X16" s="1" t="s">
        <v>9</v>
      </c>
      <c r="Y16" s="2" t="s">
        <v>10</v>
      </c>
      <c r="Z16" s="1" t="s">
        <v>9</v>
      </c>
      <c r="AA16" s="2" t="s">
        <v>10</v>
      </c>
      <c r="AB16" s="1" t="s">
        <v>9</v>
      </c>
      <c r="AC16" s="2" t="s">
        <v>10</v>
      </c>
      <c r="AD16" s="1" t="s">
        <v>9</v>
      </c>
      <c r="AE16" s="2" t="s">
        <v>10</v>
      </c>
      <c r="AF16" s="20"/>
    </row>
    <row r="17" spans="1:32" ht="20.25" x14ac:dyDescent="0.25">
      <c r="A17" s="3">
        <v>1</v>
      </c>
      <c r="B17" s="4" t="s">
        <v>71</v>
      </c>
      <c r="C17" s="4" t="s">
        <v>38</v>
      </c>
      <c r="D17" s="5">
        <f>IF(ISERROR(VLOOKUP(B17,'[8]60m.'!$D$8:$F$1010,3,0)),"",(VLOOKUP(B17,'[8]60m.'!$D$8:$F$1010,3,0)))</f>
        <v>793</v>
      </c>
      <c r="E17" s="6">
        <f>IF(ISERROR(VLOOKUP(B17,'[8]60m.'!$D$8:$G$1010,4,0)),"",(VLOOKUP(B17,'[8]60m.'!$D$8:$G$1010,4,0)))</f>
        <v>87</v>
      </c>
      <c r="F17" s="9" t="str">
        <f>IF(ISERROR(VLOOKUP(B17,'[8]80m.'!$D$8:$F$1000,3,0)),"",(VLOOKUP(B17,'[8]80m.'!$D$8:$H$1000,3,0)))</f>
        <v/>
      </c>
      <c r="G17" s="10" t="str">
        <f>IF(ISERROR(VLOOKUP(B17,'[8]80m.'!$D$8:$G$1000,4,0)),"",(VLOOKUP(B17,'[8]80m.'!$D$8:$G$1000,4,0)))</f>
        <v/>
      </c>
      <c r="H17" s="7" t="str">
        <f>IF(ISERROR(VLOOKUP(B17,'[8]800m.'!$D$8:$F$978,3,0)),"",(VLOOKUP(B17,'[8]800m.'!$D$8:$H$978,3,0)))</f>
        <v/>
      </c>
      <c r="I17" s="10" t="str">
        <f>IF(ISERROR(VLOOKUP(B17,'[8]800m.'!$D$8:$G$978,4,0)),"",(VLOOKUP(B17,'[8]800m.'!$D$8:$G$978,4,0)))</f>
        <v/>
      </c>
      <c r="J17" s="7" t="str">
        <f>IF(ISERROR(VLOOKUP(B17,'[8]2000m.'!$D$8:$F$988,3,0)),"",(VLOOKUP(B17,'[8]2000m.'!$D$8:$H$991,3,0)))</f>
        <v/>
      </c>
      <c r="K17" s="6" t="str">
        <f>IF(ISERROR(VLOOKUP(B17,'[8]2000m.'!$D$8:$G$988,4,0)),"",(VLOOKUP(B17,'[8]2000m.'!$D$8:$G$988,4,0)))</f>
        <v/>
      </c>
      <c r="L17" s="7" t="str">
        <f>IF(ISERROR(VLOOKUP(B17,'[8]3000m.'!$D$8:$F$1000,3,0)),"",(VLOOKUP(B17,'[8]3000m.'!$D$8:$H$1000,3,0)))</f>
        <v/>
      </c>
      <c r="M17" s="10" t="str">
        <f>IF(ISERROR(VLOOKUP(B17,'[8]3000m.'!$D$8:$G$1000,4,0)),"",(VLOOKUP(B17,'[8]3000m.'!$D$8:$G$1000,4,0)))</f>
        <v/>
      </c>
      <c r="N17" s="5" t="str">
        <f>IF(ISERROR(VLOOKUP(B17,'[8]100m.Eng'!$D$8:$F$1000,3,0)),"",(VLOOKUP(B17,'[8]100m.Eng'!$D$8:$H$1000,3,0)))</f>
        <v/>
      </c>
      <c r="O17" s="6" t="str">
        <f>IF(ISERROR(VLOOKUP(B17,'[8]100m.Eng'!$D$8:$G$1000,4,0)),"",(VLOOKUP(B17,'[8]100m.Eng'!$D$8:$G$1000,4,0)))</f>
        <v/>
      </c>
      <c r="P17" s="5">
        <f>IF(ISERROR(VLOOKUP(B17,'[8]Uzun Atlama Genel'!$E$8:$J$1011,6,0)),"",(VLOOKUP(B17,'[8]Uzun Atlama Genel'!$E$8:$J$1011,6,0)))</f>
        <v>462</v>
      </c>
      <c r="Q17" s="6">
        <f>IF(ISERROR(VLOOKUP(B17,'[8]Uzun Atlama Genel'!$E$8:$K$1011,7,0)),"",(VLOOKUP(B17,'[8]Uzun Atlama Genel'!$E$8:$K$1011,7,0)))</f>
        <v>55</v>
      </c>
      <c r="R17" s="9" t="str">
        <f>IF(ISERROR(VLOOKUP(B17,[8]Üçadım!$E$8:$J$1000,6,0)),"",(VLOOKUP(B17,[8]Üçadım!$E$8:$J$1000,6,0)))</f>
        <v/>
      </c>
      <c r="S17" s="10" t="str">
        <f>IF(ISERROR(VLOOKUP(B17,[8]Üçadım!$E$8:$K$1000,7,0)),"",(VLOOKUP(B17,[8]Üçadım!$E$8:$K$1000,7,0)))</f>
        <v/>
      </c>
      <c r="T17" s="5" t="str">
        <f>IF(ISERROR(VLOOKUP(B17,[8]Yüksek!$E$8:$BR$1000,66,0)),"",(VLOOKUP(B17,[8]Yüksek!$E$8:$BR$1000,66,0)))</f>
        <v/>
      </c>
      <c r="U17" s="6" t="str">
        <f>IF(ISERROR(VLOOKUP(B17,[8]Yüksek!$E$8:$BS$1000,67,0)),"",(VLOOKUP(B17,[8]Yüksek!$E$8:$BS$1000,67,0)))</f>
        <v/>
      </c>
      <c r="V17" s="5" t="str">
        <f>IF(ISERROR(VLOOKUP(B17,[8]Sırık!$E$8:$BX$35555,72,0)),"",(VLOOKUP(B17,[8]Sırık!$E$8:$BX$35555,72,0)))</f>
        <v/>
      </c>
      <c r="W17" s="10" t="str">
        <f>IF(ISERROR(VLOOKUP(B17,[8]Sırık!$E$8:$BY$355555,73,0)),"",(VLOOKUP(B17,[8]Sırık!$E$8:$BY$355555,73,0)))</f>
        <v/>
      </c>
      <c r="X17" s="5" t="str">
        <f>IF(ISERROR(VLOOKUP(B17,[8]Gülle!$E$8:$J$1000,6,0)),"",(VLOOKUP(B17,[8]Gülle!$E$8:$J$1000,6,0)))</f>
        <v/>
      </c>
      <c r="Y17" s="10" t="str">
        <f>IF(ISERROR(VLOOKUP(B17,[8]Gülle!$E$8:$K$1000,7,0)),"",(VLOOKUP(B17,[8]Gülle!$E$8:$K$1000,7,0)))</f>
        <v/>
      </c>
      <c r="Z17" s="11" t="str">
        <f>IF(ISERROR(VLOOKUP(B17,[8]Çekiç!$E$8:$N$1000,6,0)),"",(VLOOKUP(B17,[8]Çekiç!$E$8:$N$1000,6,0)))</f>
        <v/>
      </c>
      <c r="AA17" s="10" t="str">
        <f>IF(ISERROR(VLOOKUP(B17,[8]Çekiç!$E$8:$O$1000,7,0)),"",(VLOOKUP(B17,[8]Çekiç!$E$8:$O$1000,7,0)))</f>
        <v/>
      </c>
      <c r="AB17" s="5">
        <f>IF(ISERROR(VLOOKUP(B17,[8]Disk!$E$8:$J$1000,6,0)),"",(VLOOKUP(B17,[8]Disk!$E$8:$J$1000,6,0)))</f>
        <v>1969</v>
      </c>
      <c r="AC17" s="6">
        <f>IF(ISERROR(VLOOKUP(B17,[8]Disk!$E$8:$K$1000,7,0)),"",(VLOOKUP(B17,[8]Disk!$E$8:$K$1000,7,0)))</f>
        <v>63</v>
      </c>
      <c r="AD17" s="9" t="str">
        <f>IF(ISERROR(VLOOKUP(B17,[8]Cirit!$E$8:$J$1000,6,0)),"",(VLOOKUP(B17,[8]Cirit!$E$8:$J$1000,6,0)))</f>
        <v/>
      </c>
      <c r="AE17" s="10" t="str">
        <f>IF(ISERROR(VLOOKUP(B17,[8]Cirit!$E$8:$K$1000,7,0)),"",(VLOOKUP(B17,[8]Cirit!$E$8:$K$1000,7,0)))</f>
        <v/>
      </c>
      <c r="AF17" s="8">
        <f t="shared" ref="AF17:AF28" si="1">SUM(E17,U17,Q17,AC17,K17,O17,G17,M17,W17,Y17,AE17,I17,S17,AA17)</f>
        <v>205</v>
      </c>
    </row>
    <row r="18" spans="1:32" ht="20.25" x14ac:dyDescent="0.25">
      <c r="A18" s="3">
        <v>2</v>
      </c>
      <c r="B18" s="4" t="s">
        <v>72</v>
      </c>
      <c r="C18" s="4" t="s">
        <v>38</v>
      </c>
      <c r="D18" s="5" t="str">
        <f>IF(ISERROR(VLOOKUP(B18,'[8]60m.'!$D$8:$F$1010,3,0)),"",(VLOOKUP(B18,'[8]60m.'!$D$8:$F$1010,3,0)))</f>
        <v/>
      </c>
      <c r="E18" s="6" t="str">
        <f>IF(ISERROR(VLOOKUP(B18,'[8]60m.'!$D$8:$G$1010,4,0)),"",(VLOOKUP(B18,'[8]60m.'!$D$8:$G$1010,4,0)))</f>
        <v/>
      </c>
      <c r="F18" s="9">
        <f>IF(ISERROR(VLOOKUP(B18,'[8]80m.'!$D$8:$F$1000,3,0)),"",(VLOOKUP(B18,'[8]80m.'!$D$8:$H$1000,3,0)))</f>
        <v>1048</v>
      </c>
      <c r="G18" s="10">
        <f>IF(ISERROR(VLOOKUP(B18,'[8]80m.'!$D$8:$G$1000,4,0)),"",(VLOOKUP(B18,'[8]80m.'!$D$8:$G$1000,4,0)))</f>
        <v>80</v>
      </c>
      <c r="H18" s="7" t="str">
        <f>IF(ISERROR(VLOOKUP(B18,'[8]800m.'!$D$8:$F$978,3,0)),"",(VLOOKUP(B18,'[8]800m.'!$D$8:$H$978,3,0)))</f>
        <v/>
      </c>
      <c r="I18" s="10" t="str">
        <f>IF(ISERROR(VLOOKUP(B18,'[8]800m.'!$D$8:$G$978,4,0)),"",(VLOOKUP(B18,'[8]800m.'!$D$8:$G$978,4,0)))</f>
        <v/>
      </c>
      <c r="J18" s="7" t="str">
        <f>IF(ISERROR(VLOOKUP(B18,'[8]2000m.'!$D$8:$F$988,3,0)),"",(VLOOKUP(B18,'[8]2000m.'!$D$8:$H$991,3,0)))</f>
        <v/>
      </c>
      <c r="K18" s="6" t="str">
        <f>IF(ISERROR(VLOOKUP(B18,'[8]2000m.'!$D$8:$G$988,4,0)),"",(VLOOKUP(B18,'[8]2000m.'!$D$8:$G$988,4,0)))</f>
        <v/>
      </c>
      <c r="L18" s="7" t="str">
        <f>IF(ISERROR(VLOOKUP(B18,'[8]3000m.'!$D$8:$F$1000,3,0)),"",(VLOOKUP(B18,'[8]3000m.'!$D$8:$H$1000,3,0)))</f>
        <v/>
      </c>
      <c r="M18" s="10" t="str">
        <f>IF(ISERROR(VLOOKUP(B18,'[8]3000m.'!$D$8:$G$1000,4,0)),"",(VLOOKUP(B18,'[8]3000m.'!$D$8:$G$1000,4,0)))</f>
        <v/>
      </c>
      <c r="N18" s="5" t="str">
        <f>IF(ISERROR(VLOOKUP(B18,'[8]100m.Eng'!$D$8:$F$1000,3,0)),"",(VLOOKUP(B18,'[8]100m.Eng'!$D$8:$H$1000,3,0)))</f>
        <v/>
      </c>
      <c r="O18" s="6" t="str">
        <f>IF(ISERROR(VLOOKUP(B18,'[8]100m.Eng'!$D$8:$G$1000,4,0)),"",(VLOOKUP(B18,'[8]100m.Eng'!$D$8:$G$1000,4,0)))</f>
        <v/>
      </c>
      <c r="P18" s="5">
        <f>IF(ISERROR(VLOOKUP(B18,'[8]Uzun Atlama Genel'!$E$8:$J$1011,6,0)),"",(VLOOKUP(B18,'[8]Uzun Atlama Genel'!$E$8:$J$1011,6,0)))</f>
        <v>463</v>
      </c>
      <c r="Q18" s="6">
        <f>IF(ISERROR(VLOOKUP(B18,'[8]Uzun Atlama Genel'!$E$8:$K$1011,7,0)),"",(VLOOKUP(B18,'[8]Uzun Atlama Genel'!$E$8:$K$1011,7,0)))</f>
        <v>55</v>
      </c>
      <c r="R18" s="9" t="str">
        <f>IF(ISERROR(VLOOKUP(B18,[8]Üçadım!$E$8:$J$1000,6,0)),"",(VLOOKUP(B18,[8]Üçadım!$E$8:$J$1000,6,0)))</f>
        <v/>
      </c>
      <c r="S18" s="10" t="str">
        <f>IF(ISERROR(VLOOKUP(B18,[8]Üçadım!$E$8:$K$1000,7,0)),"",(VLOOKUP(B18,[8]Üçadım!$E$8:$K$1000,7,0)))</f>
        <v/>
      </c>
      <c r="T18" s="5" t="str">
        <f>IF(ISERROR(VLOOKUP(B18,[8]Yüksek!$E$8:$BR$1000,66,0)),"",(VLOOKUP(B18,[8]Yüksek!$E$8:$BR$1000,66,0)))</f>
        <v/>
      </c>
      <c r="U18" s="6" t="str">
        <f>IF(ISERROR(VLOOKUP(B18,[8]Yüksek!$E$8:$BS$1000,67,0)),"",(VLOOKUP(B18,[8]Yüksek!$E$8:$BS$1000,67,0)))</f>
        <v/>
      </c>
      <c r="V18" s="5" t="str">
        <f>IF(ISERROR(VLOOKUP(B18,[8]Sırık!$E$8:$BX$35555,72,0)),"",(VLOOKUP(B18,[8]Sırık!$E$8:$BX$35555,72,0)))</f>
        <v/>
      </c>
      <c r="W18" s="10" t="str">
        <f>IF(ISERROR(VLOOKUP(B18,[8]Sırık!$E$8:$BY$355555,73,0)),"",(VLOOKUP(B18,[8]Sırık!$E$8:$BY$355555,73,0)))</f>
        <v/>
      </c>
      <c r="X18" s="5" t="str">
        <f>IF(ISERROR(VLOOKUP(B18,[8]Gülle!$E$8:$J$1000,6,0)),"",(VLOOKUP(B18,[8]Gülle!$E$8:$J$1000,6,0)))</f>
        <v/>
      </c>
      <c r="Y18" s="10" t="str">
        <f>IF(ISERROR(VLOOKUP(B18,[8]Gülle!$E$8:$K$1000,7,0)),"",(VLOOKUP(B18,[8]Gülle!$E$8:$K$1000,7,0)))</f>
        <v/>
      </c>
      <c r="Z18" s="11" t="str">
        <f>IF(ISERROR(VLOOKUP(B18,[8]Çekiç!$E$8:$N$1000,6,0)),"",(VLOOKUP(B18,[8]Çekiç!$E$8:$N$1000,6,0)))</f>
        <v/>
      </c>
      <c r="AA18" s="10" t="str">
        <f>IF(ISERROR(VLOOKUP(B18,[8]Çekiç!$E$8:$O$1000,7,0)),"",(VLOOKUP(B18,[8]Çekiç!$E$8:$O$1000,7,0)))</f>
        <v/>
      </c>
      <c r="AB18" s="5">
        <f>IF(ISERROR(VLOOKUP(B18,[8]Disk!$E$8:$J$1000,6,0)),"",(VLOOKUP(B18,[8]Disk!$E$8:$J$1000,6,0)))</f>
        <v>2032</v>
      </c>
      <c r="AC18" s="6">
        <f>IF(ISERROR(VLOOKUP(B18,[8]Disk!$E$8:$K$1000,7,0)),"",(VLOOKUP(B18,[8]Disk!$E$8:$K$1000,7,0)))</f>
        <v>66</v>
      </c>
      <c r="AD18" s="9" t="str">
        <f>IF(ISERROR(VLOOKUP(B18,[8]Cirit!$E$8:$J$1000,6,0)),"",(VLOOKUP(B18,[8]Cirit!$E$8:$J$1000,6,0)))</f>
        <v/>
      </c>
      <c r="AE18" s="10" t="str">
        <f>IF(ISERROR(VLOOKUP(B18,[8]Cirit!$E$8:$K$1000,7,0)),"",(VLOOKUP(B18,[8]Cirit!$E$8:$K$1000,7,0)))</f>
        <v/>
      </c>
      <c r="AF18" s="8">
        <f t="shared" si="1"/>
        <v>201</v>
      </c>
    </row>
    <row r="19" spans="1:32" ht="20.25" x14ac:dyDescent="0.25">
      <c r="A19" s="3">
        <v>2</v>
      </c>
      <c r="B19" s="4" t="s">
        <v>73</v>
      </c>
      <c r="C19" s="4" t="s">
        <v>38</v>
      </c>
      <c r="D19" s="5">
        <f>IF(ISERROR(VLOOKUP(B19,'[8]60m.'!$D$8:$F$1010,3,0)),"",(VLOOKUP(B19,'[8]60m.'!$D$8:$F$1010,3,0)))</f>
        <v>783</v>
      </c>
      <c r="E19" s="6">
        <f>IF(ISERROR(VLOOKUP(B19,'[8]60m.'!$D$8:$G$1010,4,0)),"",(VLOOKUP(B19,'[8]60m.'!$D$8:$G$1010,4,0)))</f>
        <v>89</v>
      </c>
      <c r="F19" s="9" t="str">
        <f>IF(ISERROR(VLOOKUP(B19,'[8]80m.'!$D$8:$F$1000,3,0)),"",(VLOOKUP(B19,'[8]80m.'!$D$8:$H$1000,3,0)))</f>
        <v/>
      </c>
      <c r="G19" s="10" t="str">
        <f>IF(ISERROR(VLOOKUP(B19,'[8]80m.'!$D$8:$G$1000,4,0)),"",(VLOOKUP(B19,'[8]80m.'!$D$8:$G$1000,4,0)))</f>
        <v/>
      </c>
      <c r="H19" s="7" t="str">
        <f>IF(ISERROR(VLOOKUP(B19,'[8]800m.'!$D$8:$F$978,3,0)),"",(VLOOKUP(B19,'[8]800m.'!$D$8:$H$978,3,0)))</f>
        <v/>
      </c>
      <c r="I19" s="10" t="str">
        <f>IF(ISERROR(VLOOKUP(B19,'[8]800m.'!$D$8:$G$978,4,0)),"",(VLOOKUP(B19,'[8]800m.'!$D$8:$G$978,4,0)))</f>
        <v/>
      </c>
      <c r="J19" s="7" t="str">
        <f>IF(ISERROR(VLOOKUP(B19,'[8]2000m.'!$D$8:$F$988,3,0)),"",(VLOOKUP(B19,'[8]2000m.'!$D$8:$H$991,3,0)))</f>
        <v/>
      </c>
      <c r="K19" s="6" t="str">
        <f>IF(ISERROR(VLOOKUP(B19,'[8]2000m.'!$D$8:$G$988,4,0)),"",(VLOOKUP(B19,'[8]2000m.'!$D$8:$G$988,4,0)))</f>
        <v/>
      </c>
      <c r="L19" s="7" t="str">
        <f>IF(ISERROR(VLOOKUP(B19,'[8]3000m.'!$D$8:$F$1000,3,0)),"",(VLOOKUP(B19,'[8]3000m.'!$D$8:$H$1000,3,0)))</f>
        <v/>
      </c>
      <c r="M19" s="10" t="str">
        <f>IF(ISERROR(VLOOKUP(B19,'[8]3000m.'!$D$8:$G$1000,4,0)),"",(VLOOKUP(B19,'[8]3000m.'!$D$8:$G$1000,4,0)))</f>
        <v/>
      </c>
      <c r="N19" s="5" t="str">
        <f>IF(ISERROR(VLOOKUP(B19,'[8]100m.Eng'!$D$8:$F$1000,3,0)),"",(VLOOKUP(B19,'[8]100m.Eng'!$D$8:$H$1000,3,0)))</f>
        <v/>
      </c>
      <c r="O19" s="6" t="str">
        <f>IF(ISERROR(VLOOKUP(B19,'[8]100m.Eng'!$D$8:$G$1000,4,0)),"",(VLOOKUP(B19,'[8]100m.Eng'!$D$8:$G$1000,4,0)))</f>
        <v/>
      </c>
      <c r="P19" s="5">
        <f>IF(ISERROR(VLOOKUP(B19,'[8]Uzun Atlama Genel'!$E$8:$J$1011,6,0)),"",(VLOOKUP(B19,'[8]Uzun Atlama Genel'!$E$8:$J$1011,6,0)))</f>
        <v>492</v>
      </c>
      <c r="Q19" s="6">
        <f>IF(ISERROR(VLOOKUP(B19,'[8]Uzun Atlama Genel'!$E$8:$K$1011,7,0)),"",(VLOOKUP(B19,'[8]Uzun Atlama Genel'!$E$8:$K$1011,7,0)))</f>
        <v>63</v>
      </c>
      <c r="R19" s="9" t="str">
        <f>IF(ISERROR(VLOOKUP(B19,[8]Üçadım!$E$8:$J$1000,6,0)),"",(VLOOKUP(B19,[8]Üçadım!$E$8:$J$1000,6,0)))</f>
        <v/>
      </c>
      <c r="S19" s="10" t="str">
        <f>IF(ISERROR(VLOOKUP(B19,[8]Üçadım!$E$8:$K$1000,7,0)),"",(VLOOKUP(B19,[8]Üçadım!$E$8:$K$1000,7,0)))</f>
        <v/>
      </c>
      <c r="T19" s="5" t="str">
        <f>IF(ISERROR(VLOOKUP(B19,[8]Yüksek!$E$8:$BR$1000,66,0)),"",(VLOOKUP(B19,[8]Yüksek!$E$8:$BR$1000,66,0)))</f>
        <v/>
      </c>
      <c r="U19" s="6" t="str">
        <f>IF(ISERROR(VLOOKUP(B19,[8]Yüksek!$E$8:$BS$1000,67,0)),"",(VLOOKUP(B19,[8]Yüksek!$E$8:$BS$1000,67,0)))</f>
        <v/>
      </c>
      <c r="V19" s="5" t="str">
        <f>IF(ISERROR(VLOOKUP(B19,[8]Sırık!$E$8:$BX$35555,72,0)),"",(VLOOKUP(B19,[8]Sırık!$E$8:$BX$35555,72,0)))</f>
        <v/>
      </c>
      <c r="W19" s="10" t="str">
        <f>IF(ISERROR(VLOOKUP(B19,[8]Sırık!$E$8:$BY$355555,73,0)),"",(VLOOKUP(B19,[8]Sırık!$E$8:$BY$355555,73,0)))</f>
        <v/>
      </c>
      <c r="X19" s="5" t="str">
        <f>IF(ISERROR(VLOOKUP(B19,[8]Gülle!$E$8:$J$1000,6,0)),"",(VLOOKUP(B19,[8]Gülle!$E$8:$J$1000,6,0)))</f>
        <v/>
      </c>
      <c r="Y19" s="10" t="str">
        <f>IF(ISERROR(VLOOKUP(B19,[8]Gülle!$E$8:$K$1000,7,0)),"",(VLOOKUP(B19,[8]Gülle!$E$8:$K$1000,7,0)))</f>
        <v/>
      </c>
      <c r="Z19" s="11" t="str">
        <f>IF(ISERROR(VLOOKUP(B19,[8]Çekiç!$E$8:$N$1000,6,0)),"",(VLOOKUP(B19,[8]Çekiç!$E$8:$N$1000,6,0)))</f>
        <v/>
      </c>
      <c r="AA19" s="10" t="str">
        <f>IF(ISERROR(VLOOKUP(B19,[8]Çekiç!$E$8:$O$1000,7,0)),"",(VLOOKUP(B19,[8]Çekiç!$E$8:$O$1000,7,0)))</f>
        <v/>
      </c>
      <c r="AB19" s="5">
        <f>IF(ISERROR(VLOOKUP(B19,[8]Disk!$E$8:$J$1000,6,0)),"",(VLOOKUP(B19,[8]Disk!$E$8:$J$1000,6,0)))</f>
        <v>1560</v>
      </c>
      <c r="AC19" s="6">
        <f>IF(ISERROR(VLOOKUP(B19,[8]Disk!$E$8:$K$1000,7,0)),"",(VLOOKUP(B19,[8]Disk!$E$8:$K$1000,7,0)))</f>
        <v>47</v>
      </c>
      <c r="AD19" s="9" t="str">
        <f>IF(ISERROR(VLOOKUP(B19,[8]Cirit!$E$8:$J$1000,6,0)),"",(VLOOKUP(B19,[8]Cirit!$E$8:$J$1000,6,0)))</f>
        <v/>
      </c>
      <c r="AE19" s="10" t="str">
        <f>IF(ISERROR(VLOOKUP(B19,[8]Cirit!$E$8:$K$1000,7,0)),"",(VLOOKUP(B19,[8]Cirit!$E$8:$K$1000,7,0)))</f>
        <v/>
      </c>
      <c r="AF19" s="8">
        <f t="shared" si="1"/>
        <v>199</v>
      </c>
    </row>
    <row r="20" spans="1:32" ht="20.25" x14ac:dyDescent="0.25">
      <c r="A20" s="3">
        <v>4</v>
      </c>
      <c r="B20" s="4" t="s">
        <v>74</v>
      </c>
      <c r="C20" s="4" t="s">
        <v>38</v>
      </c>
      <c r="D20" s="5">
        <f>IF(ISERROR(VLOOKUP(B20,'[8]60m.'!$D$8:$F$1010,3,0)),"",(VLOOKUP(B20,'[8]60m.'!$D$8:$F$1010,3,0)))</f>
        <v>799</v>
      </c>
      <c r="E20" s="6">
        <f>IF(ISERROR(VLOOKUP(B20,'[8]60m.'!$D$8:$G$1010,4,0)),"",(VLOOKUP(B20,'[8]60m.'!$D$8:$G$1010,4,0)))</f>
        <v>86</v>
      </c>
      <c r="F20" s="9" t="str">
        <f>IF(ISERROR(VLOOKUP(B20,'[8]80m.'!$D$8:$F$1000,3,0)),"",(VLOOKUP(B20,'[8]80m.'!$D$8:$H$1000,3,0)))</f>
        <v/>
      </c>
      <c r="G20" s="10" t="str">
        <f>IF(ISERROR(VLOOKUP(B20,'[8]80m.'!$D$8:$G$1000,4,0)),"",(VLOOKUP(B20,'[8]80m.'!$D$8:$G$1000,4,0)))</f>
        <v/>
      </c>
      <c r="H20" s="7" t="str">
        <f>IF(ISERROR(VLOOKUP(B20,'[8]800m.'!$D$8:$F$978,3,0)),"",(VLOOKUP(B20,'[8]800m.'!$D$8:$H$978,3,0)))</f>
        <v/>
      </c>
      <c r="I20" s="10" t="str">
        <f>IF(ISERROR(VLOOKUP(B20,'[8]800m.'!$D$8:$G$978,4,0)),"",(VLOOKUP(B20,'[8]800m.'!$D$8:$G$978,4,0)))</f>
        <v/>
      </c>
      <c r="J20" s="7" t="str">
        <f>IF(ISERROR(VLOOKUP(B20,'[8]2000m.'!$D$8:$F$988,3,0)),"",(VLOOKUP(B20,'[8]2000m.'!$D$8:$H$991,3,0)))</f>
        <v/>
      </c>
      <c r="K20" s="6" t="str">
        <f>IF(ISERROR(VLOOKUP(B20,'[8]2000m.'!$D$8:$G$988,4,0)),"",(VLOOKUP(B20,'[8]2000m.'!$D$8:$G$988,4,0)))</f>
        <v/>
      </c>
      <c r="L20" s="7" t="str">
        <f>IF(ISERROR(VLOOKUP(B20,'[8]3000m.'!$D$8:$F$1000,3,0)),"",(VLOOKUP(B20,'[8]3000m.'!$D$8:$H$1000,3,0)))</f>
        <v/>
      </c>
      <c r="M20" s="10" t="str">
        <f>IF(ISERROR(VLOOKUP(B20,'[8]3000m.'!$D$8:$G$1000,4,0)),"",(VLOOKUP(B20,'[8]3000m.'!$D$8:$G$1000,4,0)))</f>
        <v/>
      </c>
      <c r="N20" s="5" t="str">
        <f>IF(ISERROR(VLOOKUP(B20,'[8]100m.Eng'!$D$8:$F$1000,3,0)),"",(VLOOKUP(B20,'[8]100m.Eng'!$D$8:$H$1000,3,0)))</f>
        <v/>
      </c>
      <c r="O20" s="6" t="str">
        <f>IF(ISERROR(VLOOKUP(B20,'[8]100m.Eng'!$D$8:$G$1000,4,0)),"",(VLOOKUP(B20,'[8]100m.Eng'!$D$8:$G$1000,4,0)))</f>
        <v/>
      </c>
      <c r="P20" s="5">
        <f>IF(ISERROR(VLOOKUP(B20,'[8]Uzun Atlama Genel'!$E$8:$J$1011,6,0)),"",(VLOOKUP(B20,'[8]Uzun Atlama Genel'!$E$8:$J$1011,6,0)))</f>
        <v>442</v>
      </c>
      <c r="Q20" s="6">
        <f>IF(ISERROR(VLOOKUP(B20,'[8]Uzun Atlama Genel'!$E$8:$K$1011,7,0)),"",(VLOOKUP(B20,'[8]Uzun Atlama Genel'!$E$8:$K$1011,7,0)))</f>
        <v>50</v>
      </c>
      <c r="R20" s="9" t="str">
        <f>IF(ISERROR(VLOOKUP(B20,[8]Üçadım!$E$8:$J$1000,6,0)),"",(VLOOKUP(B20,[8]Üçadım!$E$8:$J$1000,6,0)))</f>
        <v/>
      </c>
      <c r="S20" s="10" t="str">
        <f>IF(ISERROR(VLOOKUP(B20,[8]Üçadım!$E$8:$K$1000,7,0)),"",(VLOOKUP(B20,[8]Üçadım!$E$8:$K$1000,7,0)))</f>
        <v/>
      </c>
      <c r="T20" s="5" t="str">
        <f>IF(ISERROR(VLOOKUP(B20,[8]Yüksek!$E$8:$BR$1000,66,0)),"",(VLOOKUP(B20,[8]Yüksek!$E$8:$BR$1000,66,0)))</f>
        <v/>
      </c>
      <c r="U20" s="6" t="str">
        <f>IF(ISERROR(VLOOKUP(B20,[8]Yüksek!$E$8:$BS$1000,67,0)),"",(VLOOKUP(B20,[8]Yüksek!$E$8:$BS$1000,67,0)))</f>
        <v/>
      </c>
      <c r="V20" s="5" t="str">
        <f>IF(ISERROR(VLOOKUP(B20,[8]Sırık!$E$8:$BX$35555,72,0)),"",(VLOOKUP(B20,[8]Sırık!$E$8:$BX$35555,72,0)))</f>
        <v/>
      </c>
      <c r="W20" s="10" t="str">
        <f>IF(ISERROR(VLOOKUP(B20,[8]Sırık!$E$8:$BY$355555,73,0)),"",(VLOOKUP(B20,[8]Sırık!$E$8:$BY$355555,73,0)))</f>
        <v/>
      </c>
      <c r="X20" s="5" t="str">
        <f>IF(ISERROR(VLOOKUP(B20,[8]Gülle!$E$8:$J$1000,6,0)),"",(VLOOKUP(B20,[8]Gülle!$E$8:$J$1000,6,0)))</f>
        <v/>
      </c>
      <c r="Y20" s="10" t="str">
        <f>IF(ISERROR(VLOOKUP(B20,[8]Gülle!$E$8:$K$1000,7,0)),"",(VLOOKUP(B20,[8]Gülle!$E$8:$K$1000,7,0)))</f>
        <v/>
      </c>
      <c r="Z20" s="11" t="str">
        <f>IF(ISERROR(VLOOKUP(B20,[8]Çekiç!$E$8:$N$1000,6,0)),"",(VLOOKUP(B20,[8]Çekiç!$E$8:$N$1000,6,0)))</f>
        <v/>
      </c>
      <c r="AA20" s="10" t="str">
        <f>IF(ISERROR(VLOOKUP(B20,[8]Çekiç!$E$8:$O$1000,7,0)),"",(VLOOKUP(B20,[8]Çekiç!$E$8:$O$1000,7,0)))</f>
        <v/>
      </c>
      <c r="AB20" s="5">
        <f>IF(ISERROR(VLOOKUP(B20,[8]Disk!$E$8:$J$1000,6,0)),"",(VLOOKUP(B20,[8]Disk!$E$8:$J$1000,6,0)))</f>
        <v>1949</v>
      </c>
      <c r="AC20" s="6">
        <f>IF(ISERROR(VLOOKUP(B20,[8]Disk!$E$8:$K$1000,7,0)),"",(VLOOKUP(B20,[8]Disk!$E$8:$K$1000,7,0)))</f>
        <v>62</v>
      </c>
      <c r="AD20" s="9" t="str">
        <f>IF(ISERROR(VLOOKUP(B20,[8]Cirit!$E$8:$J$1000,6,0)),"",(VLOOKUP(B20,[8]Cirit!$E$8:$J$1000,6,0)))</f>
        <v/>
      </c>
      <c r="AE20" s="10" t="str">
        <f>IF(ISERROR(VLOOKUP(B20,[8]Cirit!$E$8:$K$1000,7,0)),"",(VLOOKUP(B20,[8]Cirit!$E$8:$K$1000,7,0)))</f>
        <v/>
      </c>
      <c r="AF20" s="8">
        <f t="shared" si="1"/>
        <v>198</v>
      </c>
    </row>
    <row r="21" spans="1:32" ht="20.25" x14ac:dyDescent="0.25">
      <c r="A21" s="3">
        <v>5</v>
      </c>
      <c r="B21" s="4" t="s">
        <v>75</v>
      </c>
      <c r="C21" s="4" t="s">
        <v>38</v>
      </c>
      <c r="D21" s="5" t="str">
        <f>IF(ISERROR(VLOOKUP(B21,'[8]60m.'!$D$8:$F$1010,3,0)),"",(VLOOKUP(B21,'[8]60m.'!$D$8:$F$1010,3,0)))</f>
        <v/>
      </c>
      <c r="E21" s="6" t="str">
        <f>IF(ISERROR(VLOOKUP(B21,'[8]60m.'!$D$8:$G$1010,4,0)),"",(VLOOKUP(B21,'[8]60m.'!$D$8:$G$1010,4,0)))</f>
        <v/>
      </c>
      <c r="F21" s="9">
        <f>IF(ISERROR(VLOOKUP(B21,'[8]80m.'!$D$8:$F$1000,3,0)),"",(VLOOKUP(B21,'[8]80m.'!$D$8:$H$1000,3,0)))</f>
        <v>1031</v>
      </c>
      <c r="G21" s="10">
        <f>IF(ISERROR(VLOOKUP(B21,'[8]80m.'!$D$8:$G$1000,4,0)),"",(VLOOKUP(B21,'[8]80m.'!$D$8:$G$1000,4,0)))</f>
        <v>83</v>
      </c>
      <c r="H21" s="7" t="str">
        <f>IF(ISERROR(VLOOKUP(B21,'[8]800m.'!$D$8:$F$978,3,0)),"",(VLOOKUP(B21,'[8]800m.'!$D$8:$H$978,3,0)))</f>
        <v/>
      </c>
      <c r="I21" s="10" t="str">
        <f>IF(ISERROR(VLOOKUP(B21,'[8]800m.'!$D$8:$G$978,4,0)),"",(VLOOKUP(B21,'[8]800m.'!$D$8:$G$978,4,0)))</f>
        <v/>
      </c>
      <c r="J21" s="7" t="str">
        <f>IF(ISERROR(VLOOKUP(B21,'[8]2000m.'!$D$8:$F$988,3,0)),"",(VLOOKUP(B21,'[8]2000m.'!$D$8:$H$991,3,0)))</f>
        <v/>
      </c>
      <c r="K21" s="6" t="str">
        <f>IF(ISERROR(VLOOKUP(B21,'[8]2000m.'!$D$8:$G$988,4,0)),"",(VLOOKUP(B21,'[8]2000m.'!$D$8:$G$988,4,0)))</f>
        <v/>
      </c>
      <c r="L21" s="7" t="str">
        <f>IF(ISERROR(VLOOKUP(B21,'[8]3000m.'!$D$8:$F$1000,3,0)),"",(VLOOKUP(B21,'[8]3000m.'!$D$8:$H$1000,3,0)))</f>
        <v/>
      </c>
      <c r="M21" s="10" t="str">
        <f>IF(ISERROR(VLOOKUP(B21,'[8]3000m.'!$D$8:$G$1000,4,0)),"",(VLOOKUP(B21,'[8]3000m.'!$D$8:$G$1000,4,0)))</f>
        <v/>
      </c>
      <c r="N21" s="5" t="str">
        <f>IF(ISERROR(VLOOKUP(B21,'[8]100m.Eng'!$D$8:$F$1000,3,0)),"",(VLOOKUP(B21,'[8]100m.Eng'!$D$8:$H$1000,3,0)))</f>
        <v/>
      </c>
      <c r="O21" s="6" t="str">
        <f>IF(ISERROR(VLOOKUP(B21,'[8]100m.Eng'!$D$8:$G$1000,4,0)),"",(VLOOKUP(B21,'[8]100m.Eng'!$D$8:$G$1000,4,0)))</f>
        <v/>
      </c>
      <c r="P21" s="5">
        <f>IF(ISERROR(VLOOKUP(B21,'[8]Uzun Atlama Genel'!$E$8:$J$1011,6,0)),"",(VLOOKUP(B21,'[8]Uzun Atlama Genel'!$E$8:$J$1011,6,0)))</f>
        <v>459</v>
      </c>
      <c r="Q21" s="6">
        <f>IF(ISERROR(VLOOKUP(B21,'[8]Uzun Atlama Genel'!$E$8:$K$1011,7,0)),"",(VLOOKUP(B21,'[8]Uzun Atlama Genel'!$E$8:$K$1011,7,0)))</f>
        <v>54</v>
      </c>
      <c r="R21" s="9" t="str">
        <f>IF(ISERROR(VLOOKUP(B21,[8]Üçadım!$E$8:$J$1000,6,0)),"",(VLOOKUP(B21,[8]Üçadım!$E$8:$J$1000,6,0)))</f>
        <v/>
      </c>
      <c r="S21" s="10" t="str">
        <f>IF(ISERROR(VLOOKUP(B21,[8]Üçadım!$E$8:$K$1000,7,0)),"",(VLOOKUP(B21,[8]Üçadım!$E$8:$K$1000,7,0)))</f>
        <v/>
      </c>
      <c r="T21" s="5" t="str">
        <f>IF(ISERROR(VLOOKUP(B21,[8]Yüksek!$E$8:$BR$1000,66,0)),"",(VLOOKUP(B21,[8]Yüksek!$E$8:$BR$1000,66,0)))</f>
        <v/>
      </c>
      <c r="U21" s="6" t="str">
        <f>IF(ISERROR(VLOOKUP(B21,[8]Yüksek!$E$8:$BS$1000,67,0)),"",(VLOOKUP(B21,[8]Yüksek!$E$8:$BS$1000,67,0)))</f>
        <v/>
      </c>
      <c r="V21" s="5" t="str">
        <f>IF(ISERROR(VLOOKUP(B21,[8]Sırık!$E$8:$BX$35555,72,0)),"",(VLOOKUP(B21,[8]Sırık!$E$8:$BX$35555,72,0)))</f>
        <v/>
      </c>
      <c r="W21" s="10" t="str">
        <f>IF(ISERROR(VLOOKUP(B21,[8]Sırık!$E$8:$BY$355555,73,0)),"",(VLOOKUP(B21,[8]Sırık!$E$8:$BY$355555,73,0)))</f>
        <v/>
      </c>
      <c r="X21" s="5" t="str">
        <f>IF(ISERROR(VLOOKUP(B21,[8]Gülle!$E$8:$J$1000,6,0)),"",(VLOOKUP(B21,[8]Gülle!$E$8:$J$1000,6,0)))</f>
        <v/>
      </c>
      <c r="Y21" s="10" t="str">
        <f>IF(ISERROR(VLOOKUP(B21,[8]Gülle!$E$8:$K$1000,7,0)),"",(VLOOKUP(B21,[8]Gülle!$E$8:$K$1000,7,0)))</f>
        <v/>
      </c>
      <c r="Z21" s="11" t="str">
        <f>IF(ISERROR(VLOOKUP(B21,[8]Çekiç!$E$8:$N$1000,6,0)),"",(VLOOKUP(B21,[8]Çekiç!$E$8:$N$1000,6,0)))</f>
        <v/>
      </c>
      <c r="AA21" s="10" t="str">
        <f>IF(ISERROR(VLOOKUP(B21,[8]Çekiç!$E$8:$O$1000,7,0)),"",(VLOOKUP(B21,[8]Çekiç!$E$8:$O$1000,7,0)))</f>
        <v/>
      </c>
      <c r="AB21" s="5">
        <f>IF(ISERROR(VLOOKUP(B21,[8]Disk!$E$8:$J$1000,6,0)),"",(VLOOKUP(B21,[8]Disk!$E$8:$J$1000,6,0)))</f>
        <v>1853</v>
      </c>
      <c r="AC21" s="6">
        <f>IF(ISERROR(VLOOKUP(B21,[8]Disk!$E$8:$K$1000,7,0)),"",(VLOOKUP(B21,[8]Disk!$E$8:$K$1000,7,0)))</f>
        <v>59</v>
      </c>
      <c r="AD21" s="9" t="str">
        <f>IF(ISERROR(VLOOKUP(B21,[8]Cirit!$E$8:$J$1000,6,0)),"",(VLOOKUP(B21,[8]Cirit!$E$8:$J$1000,6,0)))</f>
        <v/>
      </c>
      <c r="AE21" s="10" t="str">
        <f>IF(ISERROR(VLOOKUP(B21,[8]Cirit!$E$8:$K$1000,7,0)),"",(VLOOKUP(B21,[8]Cirit!$E$8:$K$1000,7,0)))</f>
        <v/>
      </c>
      <c r="AF21" s="8">
        <f t="shared" si="1"/>
        <v>196</v>
      </c>
    </row>
    <row r="22" spans="1:32" ht="20.25" x14ac:dyDescent="0.25">
      <c r="A22" s="3">
        <v>6</v>
      </c>
      <c r="B22" s="4" t="s">
        <v>76</v>
      </c>
      <c r="C22" s="4" t="s">
        <v>38</v>
      </c>
      <c r="D22" s="5">
        <f>IF(ISERROR(VLOOKUP(B22,'[8]60m.'!$D$8:$F$1010,3,0)),"",(VLOOKUP(B22,'[8]60m.'!$D$8:$F$1010,3,0)))</f>
        <v>769</v>
      </c>
      <c r="E22" s="6">
        <f>IF(ISERROR(VLOOKUP(B22,'[8]60m.'!$D$8:$G$1010,4,0)),"",(VLOOKUP(B22,'[8]60m.'!$D$8:$G$1010,4,0)))</f>
        <v>92</v>
      </c>
      <c r="F22" s="9" t="str">
        <f>IF(ISERROR(VLOOKUP(B22,'[8]80m.'!$D$8:$F$1000,3,0)),"",(VLOOKUP(B22,'[8]80m.'!$D$8:$H$1000,3,0)))</f>
        <v/>
      </c>
      <c r="G22" s="10" t="str">
        <f>IF(ISERROR(VLOOKUP(B22,'[8]80m.'!$D$8:$G$1000,4,0)),"",(VLOOKUP(B22,'[8]80m.'!$D$8:$G$1000,4,0)))</f>
        <v/>
      </c>
      <c r="H22" s="7" t="str">
        <f>IF(ISERROR(VLOOKUP(B22,'[8]800m.'!$D$8:$F$978,3,0)),"",(VLOOKUP(B22,'[8]800m.'!$D$8:$H$978,3,0)))</f>
        <v/>
      </c>
      <c r="I22" s="10" t="str">
        <f>IF(ISERROR(VLOOKUP(B22,'[8]800m.'!$D$8:$G$978,4,0)),"",(VLOOKUP(B22,'[8]800m.'!$D$8:$G$978,4,0)))</f>
        <v/>
      </c>
      <c r="J22" s="7" t="str">
        <f>IF(ISERROR(VLOOKUP(B22,'[8]2000m.'!$D$8:$F$988,3,0)),"",(VLOOKUP(B22,'[8]2000m.'!$D$8:$H$991,3,0)))</f>
        <v/>
      </c>
      <c r="K22" s="6" t="str">
        <f>IF(ISERROR(VLOOKUP(B22,'[8]2000m.'!$D$8:$G$988,4,0)),"",(VLOOKUP(B22,'[8]2000m.'!$D$8:$G$988,4,0)))</f>
        <v/>
      </c>
      <c r="L22" s="7" t="str">
        <f>IF(ISERROR(VLOOKUP(B22,'[8]3000m.'!$D$8:$F$1000,3,0)),"",(VLOOKUP(B22,'[8]3000m.'!$D$8:$H$1000,3,0)))</f>
        <v/>
      </c>
      <c r="M22" s="10" t="str">
        <f>IF(ISERROR(VLOOKUP(B22,'[8]3000m.'!$D$8:$G$1000,4,0)),"",(VLOOKUP(B22,'[8]3000m.'!$D$8:$G$1000,4,0)))</f>
        <v/>
      </c>
      <c r="N22" s="5" t="str">
        <f>IF(ISERROR(VLOOKUP(B22,'[8]100m.Eng'!$D$8:$F$1000,3,0)),"",(VLOOKUP(B22,'[8]100m.Eng'!$D$8:$H$1000,3,0)))</f>
        <v/>
      </c>
      <c r="O22" s="6" t="str">
        <f>IF(ISERROR(VLOOKUP(B22,'[8]100m.Eng'!$D$8:$G$1000,4,0)),"",(VLOOKUP(B22,'[8]100m.Eng'!$D$8:$G$1000,4,0)))</f>
        <v/>
      </c>
      <c r="P22" s="5">
        <f>IF(ISERROR(VLOOKUP(B22,'[8]Uzun Atlama Genel'!$E$8:$J$1011,6,0)),"",(VLOOKUP(B22,'[8]Uzun Atlama Genel'!$E$8:$J$1011,6,0)))</f>
        <v>386</v>
      </c>
      <c r="Q22" s="6">
        <f>IF(ISERROR(VLOOKUP(B22,'[8]Uzun Atlama Genel'!$E$8:$K$1011,7,0)),"",(VLOOKUP(B22,'[8]Uzun Atlama Genel'!$E$8:$K$1011,7,0)))</f>
        <v>37</v>
      </c>
      <c r="R22" s="9" t="str">
        <f>IF(ISERROR(VLOOKUP(B22,[8]Üçadım!$E$8:$J$1000,6,0)),"",(VLOOKUP(B22,[8]Üçadım!$E$8:$J$1000,6,0)))</f>
        <v/>
      </c>
      <c r="S22" s="10" t="str">
        <f>IF(ISERROR(VLOOKUP(B22,[8]Üçadım!$E$8:$K$1000,7,0)),"",(VLOOKUP(B22,[8]Üçadım!$E$8:$K$1000,7,0)))</f>
        <v/>
      </c>
      <c r="T22" s="5" t="str">
        <f>IF(ISERROR(VLOOKUP(B22,[8]Yüksek!$E$8:$BR$1000,66,0)),"",(VLOOKUP(B22,[8]Yüksek!$E$8:$BR$1000,66,0)))</f>
        <v/>
      </c>
      <c r="U22" s="6" t="str">
        <f>IF(ISERROR(VLOOKUP(B22,[8]Yüksek!$E$8:$BS$1000,67,0)),"",(VLOOKUP(B22,[8]Yüksek!$E$8:$BS$1000,67,0)))</f>
        <v/>
      </c>
      <c r="V22" s="5" t="str">
        <f>IF(ISERROR(VLOOKUP(B22,[8]Sırık!$E$8:$BX$35555,72,0)),"",(VLOOKUP(B22,[8]Sırık!$E$8:$BX$35555,72,0)))</f>
        <v/>
      </c>
      <c r="W22" s="10" t="str">
        <f>IF(ISERROR(VLOOKUP(B22,[8]Sırık!$E$8:$BY$355555,73,0)),"",(VLOOKUP(B22,[8]Sırık!$E$8:$BY$355555,73,0)))</f>
        <v/>
      </c>
      <c r="X22" s="5">
        <f>IF(ISERROR(VLOOKUP(B22,[8]Gülle!$E$8:$J$1000,6,0)),"",(VLOOKUP(B22,[8]Gülle!$E$8:$J$1000,6,0)))</f>
        <v>645</v>
      </c>
      <c r="Y22" s="10">
        <f>IF(ISERROR(VLOOKUP(B22,[8]Gülle!$E$8:$K$1000,7,0)),"",(VLOOKUP(B22,[8]Gülle!$E$8:$K$1000,7,0)))</f>
        <v>36</v>
      </c>
      <c r="Z22" s="11" t="str">
        <f>IF(ISERROR(VLOOKUP(B22,[8]Çekiç!$E$8:$N$1000,6,0)),"",(VLOOKUP(B22,[8]Çekiç!$E$8:$N$1000,6,0)))</f>
        <v/>
      </c>
      <c r="AA22" s="10" t="str">
        <f>IF(ISERROR(VLOOKUP(B22,[8]Çekiç!$E$8:$O$1000,7,0)),"",(VLOOKUP(B22,[8]Çekiç!$E$8:$O$1000,7,0)))</f>
        <v/>
      </c>
      <c r="AB22" s="5" t="str">
        <f>IF(ISERROR(VLOOKUP(B22,[8]Disk!$E$8:$J$1000,6,0)),"",(VLOOKUP(B22,[8]Disk!$E$8:$J$1000,6,0)))</f>
        <v/>
      </c>
      <c r="AC22" s="6" t="str">
        <f>IF(ISERROR(VLOOKUP(B22,[8]Disk!$E$8:$K$1000,7,0)),"",(VLOOKUP(B22,[8]Disk!$E$8:$K$1000,7,0)))</f>
        <v/>
      </c>
      <c r="AD22" s="9" t="str">
        <f>IF(ISERROR(VLOOKUP(B22,[8]Cirit!$E$8:$J$1000,6,0)),"",(VLOOKUP(B22,[8]Cirit!$E$8:$J$1000,6,0)))</f>
        <v/>
      </c>
      <c r="AE22" s="10" t="str">
        <f>IF(ISERROR(VLOOKUP(B22,[8]Cirit!$E$8:$K$1000,7,0)),"",(VLOOKUP(B22,[8]Cirit!$E$8:$K$1000,7,0)))</f>
        <v/>
      </c>
      <c r="AF22" s="8">
        <f t="shared" si="1"/>
        <v>165</v>
      </c>
    </row>
    <row r="23" spans="1:32" ht="20.25" x14ac:dyDescent="0.25">
      <c r="A23" s="3">
        <v>7</v>
      </c>
      <c r="B23" s="4" t="s">
        <v>77</v>
      </c>
      <c r="C23" s="4" t="s">
        <v>38</v>
      </c>
      <c r="D23" s="5">
        <f>IF(ISERROR(VLOOKUP(B23,'[8]60m.'!$D$8:$F$1010,3,0)),"",(VLOOKUP(B23,'[8]60m.'!$D$8:$F$1010,3,0)))</f>
        <v>806</v>
      </c>
      <c r="E23" s="6">
        <f>IF(ISERROR(VLOOKUP(B23,'[8]60m.'!$D$8:$G$1010,4,0)),"",(VLOOKUP(B23,'[8]60m.'!$D$8:$G$1010,4,0)))</f>
        <v>84</v>
      </c>
      <c r="F23" s="9" t="str">
        <f>IF(ISERROR(VLOOKUP(B23,'[8]80m.'!$D$8:$F$1000,3,0)),"",(VLOOKUP(B23,'[8]80m.'!$D$8:$H$1000,3,0)))</f>
        <v/>
      </c>
      <c r="G23" s="10" t="str">
        <f>IF(ISERROR(VLOOKUP(B23,'[8]80m.'!$D$8:$G$1000,4,0)),"",(VLOOKUP(B23,'[8]80m.'!$D$8:$G$1000,4,0)))</f>
        <v/>
      </c>
      <c r="H23" s="7" t="str">
        <f>IF(ISERROR(VLOOKUP(B23,'[8]800m.'!$D$8:$F$978,3,0)),"",(VLOOKUP(B23,'[8]800m.'!$D$8:$H$978,3,0)))</f>
        <v/>
      </c>
      <c r="I23" s="10" t="str">
        <f>IF(ISERROR(VLOOKUP(B23,'[8]800m.'!$D$8:$G$978,4,0)),"",(VLOOKUP(B23,'[8]800m.'!$D$8:$G$978,4,0)))</f>
        <v/>
      </c>
      <c r="J23" s="7" t="str">
        <f>IF(ISERROR(VLOOKUP(B23,'[8]2000m.'!$D$8:$F$988,3,0)),"",(VLOOKUP(B23,'[8]2000m.'!$D$8:$H$991,3,0)))</f>
        <v/>
      </c>
      <c r="K23" s="6" t="str">
        <f>IF(ISERROR(VLOOKUP(B23,'[8]2000m.'!$D$8:$G$988,4,0)),"",(VLOOKUP(B23,'[8]2000m.'!$D$8:$G$988,4,0)))</f>
        <v/>
      </c>
      <c r="L23" s="7" t="str">
        <f>IF(ISERROR(VLOOKUP(B23,'[8]3000m.'!$D$8:$F$1000,3,0)),"",(VLOOKUP(B23,'[8]3000m.'!$D$8:$H$1000,3,0)))</f>
        <v/>
      </c>
      <c r="M23" s="10" t="str">
        <f>IF(ISERROR(VLOOKUP(B23,'[8]3000m.'!$D$8:$G$1000,4,0)),"",(VLOOKUP(B23,'[8]3000m.'!$D$8:$G$1000,4,0)))</f>
        <v/>
      </c>
      <c r="N23" s="5" t="str">
        <f>IF(ISERROR(VLOOKUP(B23,'[8]100m.Eng'!$D$8:$F$1000,3,0)),"",(VLOOKUP(B23,'[8]100m.Eng'!$D$8:$H$1000,3,0)))</f>
        <v/>
      </c>
      <c r="O23" s="6" t="str">
        <f>IF(ISERROR(VLOOKUP(B23,'[8]100m.Eng'!$D$8:$G$1000,4,0)),"",(VLOOKUP(B23,'[8]100m.Eng'!$D$8:$G$1000,4,0)))</f>
        <v/>
      </c>
      <c r="P23" s="5">
        <f>IF(ISERROR(VLOOKUP(B23,'[8]Uzun Atlama Genel'!$E$8:$J$1011,6,0)),"",(VLOOKUP(B23,'[8]Uzun Atlama Genel'!$E$8:$J$1011,6,0)))</f>
        <v>375</v>
      </c>
      <c r="Q23" s="6">
        <f>IF(ISERROR(VLOOKUP(B23,'[8]Uzun Atlama Genel'!$E$8:$K$1011,7,0)),"",(VLOOKUP(B23,'[8]Uzun Atlama Genel'!$E$8:$K$1011,7,0)))</f>
        <v>35</v>
      </c>
      <c r="R23" s="9" t="str">
        <f>IF(ISERROR(VLOOKUP(B23,[8]Üçadım!$E$8:$J$1000,6,0)),"",(VLOOKUP(B23,[8]Üçadım!$E$8:$J$1000,6,0)))</f>
        <v/>
      </c>
      <c r="S23" s="10" t="str">
        <f>IF(ISERROR(VLOOKUP(B23,[8]Üçadım!$E$8:$K$1000,7,0)),"",(VLOOKUP(B23,[8]Üçadım!$E$8:$K$1000,7,0)))</f>
        <v/>
      </c>
      <c r="T23" s="5" t="str">
        <f>IF(ISERROR(VLOOKUP(B23,[8]Yüksek!$E$8:$BR$1000,66,0)),"",(VLOOKUP(B23,[8]Yüksek!$E$8:$BR$1000,66,0)))</f>
        <v/>
      </c>
      <c r="U23" s="6" t="str">
        <f>IF(ISERROR(VLOOKUP(B23,[8]Yüksek!$E$8:$BS$1000,67,0)),"",(VLOOKUP(B23,[8]Yüksek!$E$8:$BS$1000,67,0)))</f>
        <v/>
      </c>
      <c r="V23" s="5" t="str">
        <f>IF(ISERROR(VLOOKUP(B23,[8]Sırık!$E$8:$BX$35555,72,0)),"",(VLOOKUP(B23,[8]Sırık!$E$8:$BX$35555,72,0)))</f>
        <v/>
      </c>
      <c r="W23" s="10" t="str">
        <f>IF(ISERROR(VLOOKUP(B23,[8]Sırık!$E$8:$BY$355555,73,0)),"",(VLOOKUP(B23,[8]Sırık!$E$8:$BY$355555,73,0)))</f>
        <v/>
      </c>
      <c r="X23" s="5">
        <f>IF(ISERROR(VLOOKUP(B23,[8]Gülle!$E$8:$J$1000,6,0)),"",(VLOOKUP(B23,[8]Gülle!$E$8:$J$1000,6,0)))</f>
        <v>735</v>
      </c>
      <c r="Y23" s="10">
        <f>IF(ISERROR(VLOOKUP(B23,[8]Gülle!$E$8:$K$1000,7,0)),"",(VLOOKUP(B23,[8]Gülle!$E$8:$K$1000,7,0)))</f>
        <v>42</v>
      </c>
      <c r="Z23" s="11" t="str">
        <f>IF(ISERROR(VLOOKUP(B23,[8]Çekiç!$E$8:$N$1000,6,0)),"",(VLOOKUP(B23,[8]Çekiç!$E$8:$N$1000,6,0)))</f>
        <v/>
      </c>
      <c r="AA23" s="10" t="str">
        <f>IF(ISERROR(VLOOKUP(B23,[8]Çekiç!$E$8:$O$1000,7,0)),"",(VLOOKUP(B23,[8]Çekiç!$E$8:$O$1000,7,0)))</f>
        <v/>
      </c>
      <c r="AB23" s="5" t="str">
        <f>IF(ISERROR(VLOOKUP(B23,[8]Disk!$E$8:$J$1000,6,0)),"",(VLOOKUP(B23,[8]Disk!$E$8:$J$1000,6,0)))</f>
        <v/>
      </c>
      <c r="AC23" s="6" t="str">
        <f>IF(ISERROR(VLOOKUP(B23,[8]Disk!$E$8:$K$1000,7,0)),"",(VLOOKUP(B23,[8]Disk!$E$8:$K$1000,7,0)))</f>
        <v/>
      </c>
      <c r="AD23" s="9" t="str">
        <f>IF(ISERROR(VLOOKUP(B23,[8]Cirit!$E$8:$J$1000,6,0)),"",(VLOOKUP(B23,[8]Cirit!$E$8:$J$1000,6,0)))</f>
        <v/>
      </c>
      <c r="AE23" s="10" t="str">
        <f>IF(ISERROR(VLOOKUP(B23,[8]Cirit!$E$8:$K$1000,7,0)),"",(VLOOKUP(B23,[8]Cirit!$E$8:$K$1000,7,0)))</f>
        <v/>
      </c>
      <c r="AF23" s="8">
        <f t="shared" si="1"/>
        <v>161</v>
      </c>
    </row>
    <row r="24" spans="1:32" ht="20.25" x14ac:dyDescent="0.25">
      <c r="A24" s="3">
        <v>8</v>
      </c>
      <c r="B24" s="4" t="s">
        <v>78</v>
      </c>
      <c r="C24" s="4" t="s">
        <v>38</v>
      </c>
      <c r="D24" s="5">
        <v>980</v>
      </c>
      <c r="E24" s="6">
        <v>50</v>
      </c>
      <c r="F24" s="9" t="s">
        <v>11</v>
      </c>
      <c r="G24" s="10" t="s">
        <v>11</v>
      </c>
      <c r="H24" s="7" t="s">
        <v>11</v>
      </c>
      <c r="I24" s="10" t="s">
        <v>11</v>
      </c>
      <c r="J24" s="7" t="s">
        <v>11</v>
      </c>
      <c r="K24" s="6" t="s">
        <v>11</v>
      </c>
      <c r="L24" s="7" t="s">
        <v>11</v>
      </c>
      <c r="M24" s="10" t="s">
        <v>11</v>
      </c>
      <c r="N24" s="5" t="s">
        <v>11</v>
      </c>
      <c r="O24" s="6" t="s">
        <v>11</v>
      </c>
      <c r="P24" s="5">
        <v>399</v>
      </c>
      <c r="Q24" s="6">
        <v>39</v>
      </c>
      <c r="R24" s="9" t="s">
        <v>11</v>
      </c>
      <c r="S24" s="10" t="s">
        <v>11</v>
      </c>
      <c r="T24" s="5" t="s">
        <v>11</v>
      </c>
      <c r="U24" s="6" t="s">
        <v>11</v>
      </c>
      <c r="V24" s="5" t="s">
        <v>11</v>
      </c>
      <c r="W24" s="10" t="s">
        <v>11</v>
      </c>
      <c r="X24" s="5" t="s">
        <v>79</v>
      </c>
      <c r="Y24" s="10">
        <v>0</v>
      </c>
      <c r="Z24" s="11" t="s">
        <v>11</v>
      </c>
      <c r="AA24" s="10" t="s">
        <v>11</v>
      </c>
      <c r="AB24" s="5">
        <v>1733</v>
      </c>
      <c r="AC24" s="6">
        <v>54</v>
      </c>
      <c r="AD24" s="9" t="s">
        <v>11</v>
      </c>
      <c r="AE24" s="10" t="s">
        <v>11</v>
      </c>
      <c r="AF24" s="8">
        <v>143</v>
      </c>
    </row>
    <row r="25" spans="1:32" ht="20.25" x14ac:dyDescent="0.25">
      <c r="A25" s="3">
        <v>9</v>
      </c>
      <c r="B25" s="4" t="s">
        <v>80</v>
      </c>
      <c r="C25" s="4" t="s">
        <v>38</v>
      </c>
      <c r="D25" s="5">
        <v>859</v>
      </c>
      <c r="E25" s="6">
        <v>74</v>
      </c>
      <c r="F25" s="9" t="s">
        <v>11</v>
      </c>
      <c r="G25" s="10" t="s">
        <v>11</v>
      </c>
      <c r="H25" s="7" t="s">
        <v>11</v>
      </c>
      <c r="I25" s="10" t="s">
        <v>11</v>
      </c>
      <c r="J25" s="7" t="s">
        <v>11</v>
      </c>
      <c r="K25" s="6" t="s">
        <v>11</v>
      </c>
      <c r="L25" s="7" t="s">
        <v>11</v>
      </c>
      <c r="M25" s="10" t="s">
        <v>11</v>
      </c>
      <c r="N25" s="5" t="s">
        <v>11</v>
      </c>
      <c r="O25" s="6" t="s">
        <v>11</v>
      </c>
      <c r="P25" s="5">
        <v>357</v>
      </c>
      <c r="Q25" s="6">
        <v>31</v>
      </c>
      <c r="R25" s="9" t="s">
        <v>11</v>
      </c>
      <c r="S25" s="10" t="s">
        <v>11</v>
      </c>
      <c r="T25" s="5" t="s">
        <v>11</v>
      </c>
      <c r="U25" s="6" t="s">
        <v>11</v>
      </c>
      <c r="V25" s="5" t="s">
        <v>11</v>
      </c>
      <c r="W25" s="10" t="s">
        <v>11</v>
      </c>
      <c r="X25" s="5">
        <v>486</v>
      </c>
      <c r="Y25" s="10">
        <v>26</v>
      </c>
      <c r="Z25" s="11" t="s">
        <v>11</v>
      </c>
      <c r="AA25" s="10" t="s">
        <v>11</v>
      </c>
      <c r="AB25" s="5" t="s">
        <v>11</v>
      </c>
      <c r="AC25" s="6" t="s">
        <v>11</v>
      </c>
      <c r="AD25" s="9" t="s">
        <v>11</v>
      </c>
      <c r="AE25" s="10" t="s">
        <v>11</v>
      </c>
      <c r="AF25" s="8">
        <v>131</v>
      </c>
    </row>
    <row r="26" spans="1:32" ht="20.25" x14ac:dyDescent="0.25">
      <c r="A26" s="3">
        <v>10</v>
      </c>
      <c r="B26" s="4" t="s">
        <v>81</v>
      </c>
      <c r="C26" s="4" t="s">
        <v>38</v>
      </c>
      <c r="D26" s="5">
        <v>940</v>
      </c>
      <c r="E26" s="6">
        <v>58</v>
      </c>
      <c r="F26" s="9" t="s">
        <v>11</v>
      </c>
      <c r="G26" s="10" t="s">
        <v>11</v>
      </c>
      <c r="H26" s="7" t="s">
        <v>11</v>
      </c>
      <c r="I26" s="10" t="s">
        <v>11</v>
      </c>
      <c r="J26" s="7" t="s">
        <v>11</v>
      </c>
      <c r="K26" s="6" t="s">
        <v>11</v>
      </c>
      <c r="L26" s="7" t="s">
        <v>11</v>
      </c>
      <c r="M26" s="10" t="s">
        <v>11</v>
      </c>
      <c r="N26" s="5" t="s">
        <v>11</v>
      </c>
      <c r="O26" s="6" t="s">
        <v>11</v>
      </c>
      <c r="P26" s="5">
        <v>360</v>
      </c>
      <c r="Q26" s="6">
        <v>32</v>
      </c>
      <c r="R26" s="9" t="s">
        <v>11</v>
      </c>
      <c r="S26" s="10" t="s">
        <v>11</v>
      </c>
      <c r="T26" s="5" t="s">
        <v>11</v>
      </c>
      <c r="U26" s="6" t="s">
        <v>11</v>
      </c>
      <c r="V26" s="5" t="s">
        <v>11</v>
      </c>
      <c r="W26" s="10" t="s">
        <v>11</v>
      </c>
      <c r="X26" s="5" t="s">
        <v>11</v>
      </c>
      <c r="Y26" s="10" t="s">
        <v>11</v>
      </c>
      <c r="Z26" s="11" t="s">
        <v>11</v>
      </c>
      <c r="AA26" s="10" t="s">
        <v>11</v>
      </c>
      <c r="AB26" s="5">
        <v>1414</v>
      </c>
      <c r="AC26" s="6">
        <v>41</v>
      </c>
      <c r="AD26" s="9" t="s">
        <v>11</v>
      </c>
      <c r="AE26" s="10" t="s">
        <v>11</v>
      </c>
      <c r="AF26" s="8">
        <v>131</v>
      </c>
    </row>
    <row r="27" spans="1:32" ht="20.25" x14ac:dyDescent="0.25">
      <c r="A27" s="3">
        <v>11</v>
      </c>
      <c r="B27" s="4" t="s">
        <v>82</v>
      </c>
      <c r="C27" s="4" t="s">
        <v>38</v>
      </c>
      <c r="D27" s="5">
        <v>927</v>
      </c>
      <c r="E27" s="6">
        <v>60</v>
      </c>
      <c r="F27" s="9" t="s">
        <v>11</v>
      </c>
      <c r="G27" s="10" t="s">
        <v>11</v>
      </c>
      <c r="H27" s="7" t="s">
        <v>11</v>
      </c>
      <c r="I27" s="10" t="s">
        <v>11</v>
      </c>
      <c r="J27" s="7" t="s">
        <v>11</v>
      </c>
      <c r="K27" s="6" t="s">
        <v>11</v>
      </c>
      <c r="L27" s="7" t="s">
        <v>11</v>
      </c>
      <c r="M27" s="10" t="s">
        <v>11</v>
      </c>
      <c r="N27" s="5" t="s">
        <v>11</v>
      </c>
      <c r="O27" s="6" t="s">
        <v>11</v>
      </c>
      <c r="P27" s="5">
        <v>393</v>
      </c>
      <c r="Q27" s="6">
        <v>38</v>
      </c>
      <c r="R27" s="9" t="s">
        <v>11</v>
      </c>
      <c r="S27" s="10" t="s">
        <v>11</v>
      </c>
      <c r="T27" s="5" t="s">
        <v>11</v>
      </c>
      <c r="U27" s="6" t="s">
        <v>11</v>
      </c>
      <c r="V27" s="5" t="s">
        <v>11</v>
      </c>
      <c r="W27" s="10" t="s">
        <v>11</v>
      </c>
      <c r="X27" s="5" t="s">
        <v>79</v>
      </c>
      <c r="Y27" s="10">
        <v>0</v>
      </c>
      <c r="Z27" s="11" t="s">
        <v>11</v>
      </c>
      <c r="AA27" s="10" t="s">
        <v>11</v>
      </c>
      <c r="AB27" s="5">
        <v>923</v>
      </c>
      <c r="AC27" s="6">
        <v>21</v>
      </c>
      <c r="AD27" s="9" t="s">
        <v>11</v>
      </c>
      <c r="AE27" s="10" t="s">
        <v>11</v>
      </c>
      <c r="AF27" s="8">
        <v>119</v>
      </c>
    </row>
    <row r="28" spans="1:32" ht="20.25" x14ac:dyDescent="0.25">
      <c r="A28" s="3">
        <v>12</v>
      </c>
      <c r="B28" s="4" t="s">
        <v>83</v>
      </c>
      <c r="C28" s="4" t="s">
        <v>38</v>
      </c>
      <c r="D28" s="5">
        <f>IF(ISERROR(VLOOKUP(B28,'[8]60m.'!$D$8:$F$1010,3,0)),"",(VLOOKUP(B28,'[8]60m.'!$D$8:$F$1010,3,0)))</f>
        <v>914</v>
      </c>
      <c r="E28" s="6">
        <f>IF(ISERROR(VLOOKUP(B28,'[8]60m.'!$D$8:$G$1010,4,0)),"",(VLOOKUP(B28,'[8]60m.'!$D$8:$G$1010,4,0)))</f>
        <v>63</v>
      </c>
      <c r="F28" s="9" t="str">
        <f>IF(ISERROR(VLOOKUP(B28,'[8]80m.'!$D$8:$F$1000,3,0)),"",(VLOOKUP(B28,'[8]80m.'!$D$8:$H$1000,3,0)))</f>
        <v/>
      </c>
      <c r="G28" s="10" t="str">
        <f>IF(ISERROR(VLOOKUP(B28,'[8]80m.'!$D$8:$G$1000,4,0)),"",(VLOOKUP(B28,'[8]80m.'!$D$8:$G$1000,4,0)))</f>
        <v/>
      </c>
      <c r="H28" s="7" t="str">
        <f>IF(ISERROR(VLOOKUP(B28,'[8]800m.'!$D$8:$F$978,3,0)),"",(VLOOKUP(B28,'[8]800m.'!$D$8:$H$978,3,0)))</f>
        <v/>
      </c>
      <c r="I28" s="10" t="str">
        <f>IF(ISERROR(VLOOKUP(B28,'[8]800m.'!$D$8:$G$978,4,0)),"",(VLOOKUP(B28,'[8]800m.'!$D$8:$G$978,4,0)))</f>
        <v/>
      </c>
      <c r="J28" s="7" t="str">
        <f>IF(ISERROR(VLOOKUP(B28,'[8]2000m.'!$D$8:$F$988,3,0)),"",(VLOOKUP(B28,'[8]2000m.'!$D$8:$H$991,3,0)))</f>
        <v/>
      </c>
      <c r="K28" s="6" t="str">
        <f>IF(ISERROR(VLOOKUP(B28,'[8]2000m.'!$D$8:$G$988,4,0)),"",(VLOOKUP(B28,'[8]2000m.'!$D$8:$G$988,4,0)))</f>
        <v/>
      </c>
      <c r="L28" s="7" t="str">
        <f>IF(ISERROR(VLOOKUP(B28,'[8]3000m.'!$D$8:$F$1000,3,0)),"",(VLOOKUP(B28,'[8]3000m.'!$D$8:$H$1000,3,0)))</f>
        <v/>
      </c>
      <c r="M28" s="10" t="str">
        <f>IF(ISERROR(VLOOKUP(B28,'[8]3000m.'!$D$8:$G$1000,4,0)),"",(VLOOKUP(B28,'[8]3000m.'!$D$8:$G$1000,4,0)))</f>
        <v/>
      </c>
      <c r="N28" s="5" t="str">
        <f>IF(ISERROR(VLOOKUP(B28,'[8]100m.Eng'!$D$8:$F$1000,3,0)),"",(VLOOKUP(B28,'[8]100m.Eng'!$D$8:$H$1000,3,0)))</f>
        <v/>
      </c>
      <c r="O28" s="6" t="str">
        <f>IF(ISERROR(VLOOKUP(B28,'[8]100m.Eng'!$D$8:$G$1000,4,0)),"",(VLOOKUP(B28,'[8]100m.Eng'!$D$8:$G$1000,4,0)))</f>
        <v/>
      </c>
      <c r="P28" s="5" t="str">
        <f>IF(ISERROR(VLOOKUP(B28,'[8]Uzun Atlama Genel'!$E$8:$J$1011,6,0)),"",(VLOOKUP(B28,'[8]Uzun Atlama Genel'!$E$8:$J$1011,6,0)))</f>
        <v>NM</v>
      </c>
      <c r="Q28" s="6">
        <f>IF(ISERROR(VLOOKUP(B28,'[8]Uzun Atlama Genel'!$E$8:$K$1011,7,0)),"",(VLOOKUP(B28,'[8]Uzun Atlama Genel'!$E$8:$K$1011,7,0)))</f>
        <v>0</v>
      </c>
      <c r="R28" s="9" t="str">
        <f>IF(ISERROR(VLOOKUP(B28,[8]Üçadım!$E$8:$J$1000,6,0)),"",(VLOOKUP(B28,[8]Üçadım!$E$8:$J$1000,6,0)))</f>
        <v/>
      </c>
      <c r="S28" s="10" t="str">
        <f>IF(ISERROR(VLOOKUP(B28,[8]Üçadım!$E$8:$K$1000,7,0)),"",(VLOOKUP(B28,[8]Üçadım!$E$8:$K$1000,7,0)))</f>
        <v/>
      </c>
      <c r="T28" s="5" t="str">
        <f>IF(ISERROR(VLOOKUP(B28,[8]Yüksek!$E$8:$BR$1000,66,0)),"",(VLOOKUP(B28,[8]Yüksek!$E$8:$BR$1000,66,0)))</f>
        <v/>
      </c>
      <c r="U28" s="6" t="str">
        <f>IF(ISERROR(VLOOKUP(B28,[8]Yüksek!$E$8:$BS$1000,67,0)),"",(VLOOKUP(B28,[8]Yüksek!$E$8:$BS$1000,67,0)))</f>
        <v/>
      </c>
      <c r="V28" s="5" t="str">
        <f>IF(ISERROR(VLOOKUP(B28,[8]Sırık!$E$8:$BX$35555,72,0)),"",(VLOOKUP(B28,[8]Sırık!$E$8:$BX$35555,72,0)))</f>
        <v/>
      </c>
      <c r="W28" s="10" t="str">
        <f>IF(ISERROR(VLOOKUP(B28,[8]Sırık!$E$8:$BY$355555,73,0)),"",(VLOOKUP(B28,[8]Sırık!$E$8:$BY$355555,73,0)))</f>
        <v/>
      </c>
      <c r="X28" s="5" t="str">
        <f>IF(ISERROR(VLOOKUP(B28,[8]Gülle!$E$8:$J$1000,6,0)),"",(VLOOKUP(B28,[8]Gülle!$E$8:$J$1000,6,0)))</f>
        <v/>
      </c>
      <c r="Y28" s="10" t="str">
        <f>IF(ISERROR(VLOOKUP(B28,[8]Gülle!$E$8:$K$1000,7,0)),"",(VLOOKUP(B28,[8]Gülle!$E$8:$K$1000,7,0)))</f>
        <v/>
      </c>
      <c r="Z28" s="11" t="str">
        <f>IF(ISERROR(VLOOKUP(B28,[8]Çekiç!$E$8:$N$1000,6,0)),"",(VLOOKUP(B28,[8]Çekiç!$E$8:$N$1000,6,0)))</f>
        <v/>
      </c>
      <c r="AA28" s="10" t="str">
        <f>IF(ISERROR(VLOOKUP(B28,[8]Çekiç!$E$8:$O$1000,7,0)),"",(VLOOKUP(B28,[8]Çekiç!$E$8:$O$1000,7,0)))</f>
        <v/>
      </c>
      <c r="AB28" s="5">
        <f>IF(ISERROR(VLOOKUP(B28,[8]Disk!$E$8:$J$1000,6,0)),"",(VLOOKUP(B28,[8]Disk!$E$8:$J$1000,6,0)))</f>
        <v>1512</v>
      </c>
      <c r="AC28" s="6">
        <f>IF(ISERROR(VLOOKUP(B28,[8]Disk!$E$8:$K$1000,7,0)),"",(VLOOKUP(B28,[8]Disk!$E$8:$K$1000,7,0)))</f>
        <v>45</v>
      </c>
      <c r="AD28" s="9" t="str">
        <f>IF(ISERROR(VLOOKUP(B28,[8]Cirit!$E$8:$J$1000,6,0)),"",(VLOOKUP(B28,[8]Cirit!$E$8:$J$1000,6,0)))</f>
        <v/>
      </c>
      <c r="AE28" s="10" t="str">
        <f>IF(ISERROR(VLOOKUP(B28,[8]Cirit!$E$8:$K$1000,7,0)),"",(VLOOKUP(B28,[8]Cirit!$E$8:$K$1000,7,0)))</f>
        <v/>
      </c>
      <c r="AF28" s="8">
        <f t="shared" ref="AF28" si="2">SUM(E28,U28,Q28,AC28,K28,O28,G28,M28,W28,Y28,AE28,I28,S28,AA28)</f>
        <v>108</v>
      </c>
    </row>
  </sheetData>
  <mergeCells count="38">
    <mergeCell ref="Z2:AA2"/>
    <mergeCell ref="Z15:AA15"/>
    <mergeCell ref="A1:AB1"/>
    <mergeCell ref="T2:U2"/>
    <mergeCell ref="L2:M2"/>
    <mergeCell ref="N2:O2"/>
    <mergeCell ref="P2:Q2"/>
    <mergeCell ref="R2:S2"/>
    <mergeCell ref="A2:A3"/>
    <mergeCell ref="C2:C3"/>
    <mergeCell ref="F2:G2"/>
    <mergeCell ref="H2:I2"/>
    <mergeCell ref="R15:S15"/>
    <mergeCell ref="A15:A16"/>
    <mergeCell ref="C15:C16"/>
    <mergeCell ref="F15:G15"/>
    <mergeCell ref="T15:U15"/>
    <mergeCell ref="H15:I15"/>
    <mergeCell ref="J15:K15"/>
    <mergeCell ref="L15:M15"/>
    <mergeCell ref="N15:O15"/>
    <mergeCell ref="P15:Q15"/>
    <mergeCell ref="AD2:AE2"/>
    <mergeCell ref="AF2:AF3"/>
    <mergeCell ref="J2:K2"/>
    <mergeCell ref="B15:B16"/>
    <mergeCell ref="D15:E15"/>
    <mergeCell ref="AB15:AC15"/>
    <mergeCell ref="AD15:AE15"/>
    <mergeCell ref="AF15:AF16"/>
    <mergeCell ref="V15:W15"/>
    <mergeCell ref="X15:Y15"/>
    <mergeCell ref="B2:B3"/>
    <mergeCell ref="D2:E2"/>
    <mergeCell ref="AB2:AC2"/>
    <mergeCell ref="V2:W2"/>
    <mergeCell ref="X2:Y2"/>
    <mergeCell ref="A14:AB14"/>
  </mergeCells>
  <conditionalFormatting sqref="AF12">
    <cfRule type="duplicateValues" dxfId="35" priority="22"/>
  </conditionalFormatting>
  <conditionalFormatting sqref="B12">
    <cfRule type="duplicateValues" dxfId="34" priority="21"/>
  </conditionalFormatting>
  <conditionalFormatting sqref="AF13">
    <cfRule type="duplicateValues" dxfId="33" priority="20"/>
  </conditionalFormatting>
  <conditionalFormatting sqref="B13">
    <cfRule type="duplicateValues" dxfId="32" priority="19"/>
  </conditionalFormatting>
  <conditionalFormatting sqref="AF2:AF4">
    <cfRule type="duplicateValues" dxfId="31" priority="14"/>
  </conditionalFormatting>
  <conditionalFormatting sqref="B2:B4">
    <cfRule type="duplicateValues" dxfId="30" priority="13"/>
  </conditionalFormatting>
  <conditionalFormatting sqref="AF5:AF7">
    <cfRule type="duplicateValues" dxfId="29" priority="12"/>
  </conditionalFormatting>
  <conditionalFormatting sqref="B5:B7">
    <cfRule type="duplicateValues" dxfId="28" priority="11"/>
  </conditionalFormatting>
  <conditionalFormatting sqref="AF8:AF11">
    <cfRule type="duplicateValues" dxfId="27" priority="10"/>
  </conditionalFormatting>
  <conditionalFormatting sqref="B8:B11">
    <cfRule type="duplicateValues" dxfId="26" priority="9"/>
  </conditionalFormatting>
  <conditionalFormatting sqref="AF15:AF21">
    <cfRule type="duplicateValues" dxfId="25" priority="8"/>
  </conditionalFormatting>
  <conditionalFormatting sqref="B15:B21">
    <cfRule type="duplicateValues" dxfId="24" priority="7"/>
  </conditionalFormatting>
  <conditionalFormatting sqref="AF22:AF23">
    <cfRule type="duplicateValues" dxfId="23" priority="6"/>
  </conditionalFormatting>
  <conditionalFormatting sqref="B22:B23">
    <cfRule type="duplicateValues" dxfId="22" priority="5"/>
  </conditionalFormatting>
  <conditionalFormatting sqref="AF24:AF27">
    <cfRule type="duplicateValues" dxfId="21" priority="4"/>
  </conditionalFormatting>
  <conditionalFormatting sqref="B24:B27">
    <cfRule type="duplicateValues" dxfId="20" priority="3"/>
  </conditionalFormatting>
  <conditionalFormatting sqref="AF28">
    <cfRule type="duplicateValues" dxfId="19" priority="2"/>
  </conditionalFormatting>
  <conditionalFormatting sqref="B28">
    <cfRule type="duplicateValues" dxfId="1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3"/>
  <sheetViews>
    <sheetView tabSelected="1" zoomScale="85" zoomScaleNormal="85" workbookViewId="0">
      <selection activeCell="A24" sqref="A24:XFD26"/>
    </sheetView>
  </sheetViews>
  <sheetFormatPr defaultRowHeight="15" x14ac:dyDescent="0.25"/>
  <cols>
    <col min="1" max="1" width="6.28515625" bestFit="1" customWidth="1"/>
    <col min="2" max="2" width="27.85546875" customWidth="1"/>
    <col min="3" max="3" width="16" bestFit="1" customWidth="1"/>
    <col min="4" max="4" width="8" bestFit="1" customWidth="1"/>
    <col min="5" max="5" width="5.85546875" bestFit="1" customWidth="1"/>
    <col min="6" max="6" width="8.855468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8.85546875" bestFit="1" customWidth="1"/>
    <col min="29" max="29" width="5.85546875" bestFit="1" customWidth="1"/>
    <col min="30" max="30" width="8.85546875" bestFit="1" customWidth="1"/>
    <col min="31" max="31" width="5.85546875" bestFit="1" customWidth="1"/>
    <col min="32" max="32" width="12.28515625" bestFit="1" customWidth="1"/>
  </cols>
  <sheetData>
    <row r="1" spans="1:32" ht="30" x14ac:dyDescent="0.2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32" ht="18" x14ac:dyDescent="0.25">
      <c r="A2" s="16" t="s">
        <v>0</v>
      </c>
      <c r="B2" s="17" t="s">
        <v>1</v>
      </c>
      <c r="C2" s="18" t="s">
        <v>2</v>
      </c>
      <c r="D2" s="12" t="s">
        <v>3</v>
      </c>
      <c r="E2" s="12"/>
      <c r="F2" s="14" t="s">
        <v>4</v>
      </c>
      <c r="G2" s="15"/>
      <c r="H2" s="14" t="s">
        <v>5</v>
      </c>
      <c r="I2" s="15"/>
      <c r="J2" s="14" t="s">
        <v>16</v>
      </c>
      <c r="K2" s="15"/>
      <c r="L2" s="14" t="s">
        <v>27</v>
      </c>
      <c r="M2" s="15"/>
      <c r="N2" s="12" t="s">
        <v>28</v>
      </c>
      <c r="O2" s="12"/>
      <c r="P2" s="14" t="s">
        <v>6</v>
      </c>
      <c r="Q2" s="15"/>
      <c r="R2" s="14" t="s">
        <v>29</v>
      </c>
      <c r="S2" s="15"/>
      <c r="T2" s="12" t="s">
        <v>7</v>
      </c>
      <c r="U2" s="12"/>
      <c r="V2" s="14" t="s">
        <v>30</v>
      </c>
      <c r="W2" s="15"/>
      <c r="X2" s="14" t="s">
        <v>34</v>
      </c>
      <c r="Y2" s="15"/>
      <c r="Z2" s="14" t="s">
        <v>20</v>
      </c>
      <c r="AA2" s="15"/>
      <c r="AB2" s="12" t="s">
        <v>18</v>
      </c>
      <c r="AC2" s="12"/>
      <c r="AD2" s="14" t="s">
        <v>19</v>
      </c>
      <c r="AE2" s="15"/>
      <c r="AF2" s="20" t="s">
        <v>8</v>
      </c>
    </row>
    <row r="3" spans="1:32" ht="15.75" customHeight="1" x14ac:dyDescent="0.25">
      <c r="A3" s="16"/>
      <c r="B3" s="17"/>
      <c r="C3" s="19"/>
      <c r="D3" s="1" t="s">
        <v>9</v>
      </c>
      <c r="E3" s="2" t="s">
        <v>10</v>
      </c>
      <c r="F3" s="1" t="s">
        <v>9</v>
      </c>
      <c r="G3" s="2" t="s">
        <v>10</v>
      </c>
      <c r="H3" s="1" t="s">
        <v>9</v>
      </c>
      <c r="I3" s="2" t="s">
        <v>10</v>
      </c>
      <c r="J3" s="1" t="s">
        <v>9</v>
      </c>
      <c r="K3" s="2" t="s">
        <v>10</v>
      </c>
      <c r="L3" s="1" t="s">
        <v>9</v>
      </c>
      <c r="M3" s="2" t="s">
        <v>10</v>
      </c>
      <c r="N3" s="1" t="s">
        <v>9</v>
      </c>
      <c r="O3" s="2" t="s">
        <v>10</v>
      </c>
      <c r="P3" s="1" t="s">
        <v>9</v>
      </c>
      <c r="Q3" s="2" t="s">
        <v>10</v>
      </c>
      <c r="R3" s="1" t="s">
        <v>9</v>
      </c>
      <c r="S3" s="2" t="s">
        <v>10</v>
      </c>
      <c r="T3" s="1" t="s">
        <v>9</v>
      </c>
      <c r="U3" s="2" t="s">
        <v>10</v>
      </c>
      <c r="V3" s="1" t="s">
        <v>9</v>
      </c>
      <c r="W3" s="2" t="s">
        <v>10</v>
      </c>
      <c r="X3" s="1" t="s">
        <v>9</v>
      </c>
      <c r="Y3" s="2" t="s">
        <v>10</v>
      </c>
      <c r="Z3" s="1" t="s">
        <v>9</v>
      </c>
      <c r="AA3" s="2" t="s">
        <v>10</v>
      </c>
      <c r="AB3" s="1" t="s">
        <v>9</v>
      </c>
      <c r="AC3" s="2" t="s">
        <v>10</v>
      </c>
      <c r="AD3" s="1" t="s">
        <v>9</v>
      </c>
      <c r="AE3" s="2" t="s">
        <v>10</v>
      </c>
      <c r="AF3" s="20"/>
    </row>
    <row r="4" spans="1:32" ht="20.25" x14ac:dyDescent="0.25">
      <c r="A4" s="3">
        <v>1</v>
      </c>
      <c r="B4" s="4" t="s">
        <v>84</v>
      </c>
      <c r="C4" s="4" t="s">
        <v>38</v>
      </c>
      <c r="D4" s="5" t="str">
        <f>IF(ISERROR(VLOOKUP(B4,'[9]60m.'!$D$8:$F$1000,3,0)),"",(VLOOKUP(B4,'[9]60m.'!$D$8:$F$1000,3,0)))</f>
        <v/>
      </c>
      <c r="E4" s="6" t="str">
        <f>IF(ISERROR(VLOOKUP(B4,'[9]60m.'!$D$8:$G$1000,4,0)),"",(VLOOKUP(B4,'[9]60m.'!$D$8:$G$1000,4,0)))</f>
        <v/>
      </c>
      <c r="F4" s="9">
        <f>IF(ISERROR(VLOOKUP(B4,'[9]80m.'!$D$8:$F$1000,3,0)),"",(VLOOKUP(B4,'[9]80m.'!$D$8:$H$1000,3,0)))</f>
        <v>1226</v>
      </c>
      <c r="G4" s="10">
        <f>IF(ISERROR(VLOOKUP(B4,'[9]80m.'!$D$8:$G$1000,4,0)),"",(VLOOKUP(B4,'[9]80m.'!$D$8:$G$1000,4,0)))</f>
        <v>62</v>
      </c>
      <c r="H4" s="7" t="str">
        <f>IF(ISERROR(VLOOKUP(B4,'[9]800m.'!$D$8:$F$978,3,0)),"",(VLOOKUP(B4,'[9]800m.'!$D$8:$H$978,3,0)))</f>
        <v/>
      </c>
      <c r="I4" s="10" t="str">
        <f>IF(ISERROR(VLOOKUP(B4,'[9]800m.'!$D$8:$G$978,4,0)),"",(VLOOKUP(B4,'[9]800m.'!$D$8:$G$978,4,0)))</f>
        <v/>
      </c>
      <c r="J4" s="7" t="str">
        <f>IF(ISERROR(VLOOKUP(B4,'[9]1500m.'!$D$8:$F$988,3,0)),"",(VLOOKUP(B4,'[9]1500m.'!$D$8:$H$991,3,0)))</f>
        <v/>
      </c>
      <c r="K4" s="6" t="str">
        <f>IF(ISERROR(VLOOKUP(B4,'[9]1500m.'!$D$8:$G$988,4,0)),"",(VLOOKUP(B4,'[9]1500m.'!$D$8:$G$988,4,0)))</f>
        <v/>
      </c>
      <c r="L4" s="7" t="str">
        <f>IF(ISERROR(VLOOKUP(B4,'[9]3000m.'!$D$8:$F$1000,3,0)),"",(VLOOKUP(B4,'[9]3000m.'!$D$8:$H$1000,3,0)))</f>
        <v/>
      </c>
      <c r="M4" s="10" t="str">
        <f>IF(ISERROR(VLOOKUP(B4,'[9]3000m.'!$D$8:$G$1000,4,0)),"",(VLOOKUP(B4,'[9]3000m.'!$D$8:$G$1000,4,0)))</f>
        <v/>
      </c>
      <c r="N4" s="5" t="str">
        <f>IF(ISERROR(VLOOKUP(B4,'[9]80m.Eng'!$D$8:$F$1000,3,0)),"",(VLOOKUP(B4,'[9]80m.Eng'!$D$8:$H$1000,3,0)))</f>
        <v/>
      </c>
      <c r="O4" s="6" t="str">
        <f>IF(ISERROR(VLOOKUP(B4,'[9]80m.Eng'!$D$8:$G$1000,4,0)),"",(VLOOKUP(B4,'[9]80m.Eng'!$D$8:$G$1000,4,0)))</f>
        <v/>
      </c>
      <c r="P4" s="5">
        <f>IF(ISERROR(VLOOKUP(B4,'[9]Uzun Atlama Genel'!$E$8:$J$1011,6,0)),"",(VLOOKUP(B4,'[9]Uzun Atlama Genel'!$E$8:$J$1011,6,0)))</f>
        <v>417</v>
      </c>
      <c r="Q4" s="6">
        <f>IF(ISERROR(VLOOKUP(B4,'[9]Uzun Atlama Genel'!$E$8:$K$1011,7,0)),"",(VLOOKUP(B4,'[9]Uzun Atlama Genel'!$E$8:$K$1011,7,0)))</f>
        <v>59</v>
      </c>
      <c r="R4" s="9" t="str">
        <f>IF(ISERROR(VLOOKUP(B4,[9]Üçadım!$E$8:$J$1000,6,0)),"",(VLOOKUP(B4,[9]Üçadım!$E$8:$J$1000,6,0)))</f>
        <v/>
      </c>
      <c r="S4" s="10" t="str">
        <f>IF(ISERROR(VLOOKUP(B4,[9]Üçadım!$E$8:$K$1000,7,0)),"",(VLOOKUP(B4,[9]Üçadım!$E$8:$K$1000,7,0)))</f>
        <v/>
      </c>
      <c r="T4" s="5" t="str">
        <f>IF(ISERROR(VLOOKUP(B4,[9]Yüksek!$E$8:$BR$1000,66,0)),"",(VLOOKUP(B4,[9]Yüksek!$E$8:$BR$1000,66,0)))</f>
        <v/>
      </c>
      <c r="U4" s="6" t="str">
        <f>IF(ISERROR(VLOOKUP(B4,[9]Yüksek!$E$8:$BS$1000,67,0)),"",(VLOOKUP(B4,[9]Yüksek!$E$8:$BS$1000,67,0)))</f>
        <v/>
      </c>
      <c r="V4" s="5" t="str">
        <f>IF(ISERROR(VLOOKUP(B4,[9]Sırık!$E$8:$BX$35555,72,0)),"",(VLOOKUP(B4,[9]Sırık!$E$8:$BX$35555,72,0)))</f>
        <v/>
      </c>
      <c r="W4" s="10" t="str">
        <f>IF(ISERROR(VLOOKUP(B4,[9]Sırık!$E$8:$BY$355555,73,0)),"",(VLOOKUP(B4,[9]Sırık!$E$8:$BY$355555,73,0)))</f>
        <v/>
      </c>
      <c r="X4" s="5">
        <f>IF(ISERROR(VLOOKUP(B4,[9]Gülle!$E$8:$J$1000,6,0)),"",(VLOOKUP(B4,[9]Gülle!$E$8:$J$1000,6,0)))</f>
        <v>648</v>
      </c>
      <c r="Y4" s="10">
        <f>IF(ISERROR(VLOOKUP(B4,[9]Gülle!$E$8:$K$1000,7,0)),"",(VLOOKUP(B4,[9]Gülle!$E$8:$K$1000,7,0)))</f>
        <v>49</v>
      </c>
      <c r="Z4" s="11" t="str">
        <f>IF(ISERROR(VLOOKUP(B4,[9]Çekiç!$E$8:$N$1000,6,0)),"",(VLOOKUP(B4,[9]Çekiç!$E$8:$N$1000,6,0)))</f>
        <v/>
      </c>
      <c r="AA4" s="10" t="str">
        <f>IF(ISERROR(VLOOKUP(B4,[9]Çekiç!$E$8:$O$1000,7,0)),"",(VLOOKUP(B4,[9]Çekiç!$E$8:$O$1000,7,0)))</f>
        <v/>
      </c>
      <c r="AB4" s="5" t="str">
        <f>IF(ISERROR(VLOOKUP(B4,[9]Disk!$E$8:$J$1000,6,0)),"",(VLOOKUP(B4,[9]Disk!$E$8:$J$1000,6,0)))</f>
        <v/>
      </c>
      <c r="AC4" s="6" t="str">
        <f>IF(ISERROR(VLOOKUP(B4,[9]Disk!$E$8:$K$1000,7,0)),"",(VLOOKUP(B4,[9]Disk!$E$8:$K$1000,7,0)))</f>
        <v/>
      </c>
      <c r="AD4" s="9" t="str">
        <f>IF(ISERROR(VLOOKUP(B4,[9]Cirit!$E$8:$J$1000,6,0)),"",(VLOOKUP(B4,[9]Cirit!$E$8:$J$1000,6,0)))</f>
        <v/>
      </c>
      <c r="AE4" s="10" t="str">
        <f>IF(ISERROR(VLOOKUP(B4,[9]Cirit!$E$8:$K$1000,7,0)),"",(VLOOKUP(B4,[9]Cirit!$E$8:$K$1000,7,0)))</f>
        <v/>
      </c>
      <c r="AF4" s="8">
        <f t="shared" ref="AF4:AF5" si="0">SUM(E4,U4,Q4,AC4,K4,O4,G4,M4,W4,Y4,AE4,I4,S4,AA4)</f>
        <v>170</v>
      </c>
    </row>
    <row r="5" spans="1:32" ht="20.25" x14ac:dyDescent="0.25">
      <c r="A5" s="3">
        <v>2</v>
      </c>
      <c r="B5" s="4" t="s">
        <v>85</v>
      </c>
      <c r="C5" s="4" t="s">
        <v>38</v>
      </c>
      <c r="D5" s="5">
        <f>IF(ISERROR(VLOOKUP(B5,'[9]60m.'!$D$8:$F$1000,3,0)),"",(VLOOKUP(B5,'[9]60m.'!$D$8:$F$1000,3,0)))</f>
        <v>973</v>
      </c>
      <c r="E5" s="6">
        <f>IF(ISERROR(VLOOKUP(B5,'[9]60m.'!$D$8:$G$1000,4,0)),"",(VLOOKUP(B5,'[9]60m.'!$D$8:$G$1000,4,0)))</f>
        <v>65</v>
      </c>
      <c r="F5" s="9" t="str">
        <f>IF(ISERROR(VLOOKUP(B5,'[9]80m.'!$D$8:$F$1000,3,0)),"",(VLOOKUP(B5,'[9]80m.'!$D$8:$H$1000,3,0)))</f>
        <v/>
      </c>
      <c r="G5" s="10" t="str">
        <f>IF(ISERROR(VLOOKUP(B5,'[9]80m.'!$D$8:$G$1000,4,0)),"",(VLOOKUP(B5,'[9]80m.'!$D$8:$G$1000,4,0)))</f>
        <v/>
      </c>
      <c r="H5" s="7" t="str">
        <f>IF(ISERROR(VLOOKUP(B5,'[9]800m.'!$D$8:$F$978,3,0)),"",(VLOOKUP(B5,'[9]800m.'!$D$8:$H$978,3,0)))</f>
        <v/>
      </c>
      <c r="I5" s="10" t="str">
        <f>IF(ISERROR(VLOOKUP(B5,'[9]800m.'!$D$8:$G$978,4,0)),"",(VLOOKUP(B5,'[9]800m.'!$D$8:$G$978,4,0)))</f>
        <v/>
      </c>
      <c r="J5" s="7" t="str">
        <f>IF(ISERROR(VLOOKUP(B5,'[9]1500m.'!$D$8:$F$988,3,0)),"",(VLOOKUP(B5,'[9]1500m.'!$D$8:$H$991,3,0)))</f>
        <v/>
      </c>
      <c r="K5" s="6" t="str">
        <f>IF(ISERROR(VLOOKUP(B5,'[9]1500m.'!$D$8:$G$988,4,0)),"",(VLOOKUP(B5,'[9]1500m.'!$D$8:$G$988,4,0)))</f>
        <v/>
      </c>
      <c r="L5" s="7" t="str">
        <f>IF(ISERROR(VLOOKUP(B5,'[9]3000m.'!$D$8:$F$1000,3,0)),"",(VLOOKUP(B5,'[9]3000m.'!$D$8:$H$1000,3,0)))</f>
        <v/>
      </c>
      <c r="M5" s="10" t="str">
        <f>IF(ISERROR(VLOOKUP(B5,'[9]3000m.'!$D$8:$G$1000,4,0)),"",(VLOOKUP(B5,'[9]3000m.'!$D$8:$G$1000,4,0)))</f>
        <v/>
      </c>
      <c r="N5" s="5" t="str">
        <f>IF(ISERROR(VLOOKUP(B5,'[9]80m.Eng'!$D$8:$F$1000,3,0)),"",(VLOOKUP(B5,'[9]80m.Eng'!$D$8:$H$1000,3,0)))</f>
        <v/>
      </c>
      <c r="O5" s="6" t="str">
        <f>IF(ISERROR(VLOOKUP(B5,'[9]80m.Eng'!$D$8:$G$1000,4,0)),"",(VLOOKUP(B5,'[9]80m.Eng'!$D$8:$G$1000,4,0)))</f>
        <v/>
      </c>
      <c r="P5" s="5">
        <f>IF(ISERROR(VLOOKUP(B5,'[9]Uzun Atlama Genel'!$E$8:$J$1011,6,0)),"",(VLOOKUP(B5,'[9]Uzun Atlama Genel'!$E$8:$J$1011,6,0)))</f>
        <v>397</v>
      </c>
      <c r="Q5" s="6">
        <f>IF(ISERROR(VLOOKUP(B5,'[9]Uzun Atlama Genel'!$E$8:$K$1011,7,0)),"",(VLOOKUP(B5,'[9]Uzun Atlama Genel'!$E$8:$K$1011,7,0)))</f>
        <v>54</v>
      </c>
      <c r="R5" s="9" t="str">
        <f>IF(ISERROR(VLOOKUP(B5,[9]Üçadım!$E$8:$J$1000,6,0)),"",(VLOOKUP(B5,[9]Üçadım!$E$8:$J$1000,6,0)))</f>
        <v/>
      </c>
      <c r="S5" s="10" t="str">
        <f>IF(ISERROR(VLOOKUP(B5,[9]Üçadım!$E$8:$K$1000,7,0)),"",(VLOOKUP(B5,[9]Üçadım!$E$8:$K$1000,7,0)))</f>
        <v/>
      </c>
      <c r="T5" s="5" t="str">
        <f>IF(ISERROR(VLOOKUP(B5,[9]Yüksek!$E$8:$BR$1000,66,0)),"",(VLOOKUP(B5,[9]Yüksek!$E$8:$BR$1000,66,0)))</f>
        <v/>
      </c>
      <c r="U5" s="6" t="str">
        <f>IF(ISERROR(VLOOKUP(B5,[9]Yüksek!$E$8:$BS$1000,67,0)),"",(VLOOKUP(B5,[9]Yüksek!$E$8:$BS$1000,67,0)))</f>
        <v/>
      </c>
      <c r="V5" s="5" t="str">
        <f>IF(ISERROR(VLOOKUP(B5,[9]Sırık!$E$8:$BX$35555,72,0)),"",(VLOOKUP(B5,[9]Sırık!$E$8:$BX$35555,72,0)))</f>
        <v/>
      </c>
      <c r="W5" s="10" t="str">
        <f>IF(ISERROR(VLOOKUP(B5,[9]Sırık!$E$8:$BY$355555,73,0)),"",(VLOOKUP(B5,[9]Sırık!$E$8:$BY$355555,73,0)))</f>
        <v/>
      </c>
      <c r="X5" s="5">
        <f>IF(ISERROR(VLOOKUP(B5,[9]Gülle!$E$8:$J$1000,6,0)),"",(VLOOKUP(B5,[9]Gülle!$E$8:$J$1000,6,0)))</f>
        <v>607</v>
      </c>
      <c r="Y5" s="10">
        <f>IF(ISERROR(VLOOKUP(B5,[9]Gülle!$E$8:$K$1000,7,0)),"",(VLOOKUP(B5,[9]Gülle!$E$8:$K$1000,7,0)))</f>
        <v>47</v>
      </c>
      <c r="Z5" s="11" t="str">
        <f>IF(ISERROR(VLOOKUP(B5,[9]Çekiç!$E$8:$N$1000,6,0)),"",(VLOOKUP(B5,[9]Çekiç!$E$8:$N$1000,6,0)))</f>
        <v/>
      </c>
      <c r="AA5" s="10" t="str">
        <f>IF(ISERROR(VLOOKUP(B5,[9]Çekiç!$E$8:$O$1000,7,0)),"",(VLOOKUP(B5,[9]Çekiç!$E$8:$O$1000,7,0)))</f>
        <v/>
      </c>
      <c r="AB5" s="5" t="str">
        <f>IF(ISERROR(VLOOKUP(B5,[9]Disk!$E$8:$J$1000,6,0)),"",(VLOOKUP(B5,[9]Disk!$E$8:$J$1000,6,0)))</f>
        <v/>
      </c>
      <c r="AC5" s="6" t="str">
        <f>IF(ISERROR(VLOOKUP(B5,[9]Disk!$E$8:$K$1000,7,0)),"",(VLOOKUP(B5,[9]Disk!$E$8:$K$1000,7,0)))</f>
        <v/>
      </c>
      <c r="AD5" s="9" t="str">
        <f>IF(ISERROR(VLOOKUP(B5,[9]Cirit!$E$8:$J$1000,6,0)),"",(VLOOKUP(B5,[9]Cirit!$E$8:$J$1000,6,0)))</f>
        <v/>
      </c>
      <c r="AE5" s="10" t="str">
        <f>IF(ISERROR(VLOOKUP(B5,[9]Cirit!$E$8:$K$1000,7,0)),"",(VLOOKUP(B5,[9]Cirit!$E$8:$K$1000,7,0)))</f>
        <v/>
      </c>
      <c r="AF5" s="8">
        <f t="shared" si="0"/>
        <v>166</v>
      </c>
    </row>
    <row r="6" spans="1:32" ht="20.25" x14ac:dyDescent="0.25">
      <c r="A6" s="3">
        <v>3</v>
      </c>
      <c r="B6" s="4" t="s">
        <v>86</v>
      </c>
      <c r="C6" s="4" t="s">
        <v>38</v>
      </c>
      <c r="D6" s="5">
        <v>914</v>
      </c>
      <c r="E6" s="6">
        <v>77</v>
      </c>
      <c r="F6" s="9" t="s">
        <v>11</v>
      </c>
      <c r="G6" s="10" t="s">
        <v>11</v>
      </c>
      <c r="H6" s="7" t="s">
        <v>11</v>
      </c>
      <c r="I6" s="10" t="s">
        <v>11</v>
      </c>
      <c r="J6" s="7" t="s">
        <v>11</v>
      </c>
      <c r="K6" s="6" t="s">
        <v>11</v>
      </c>
      <c r="L6" s="7" t="s">
        <v>11</v>
      </c>
      <c r="M6" s="10" t="s">
        <v>11</v>
      </c>
      <c r="N6" s="5" t="s">
        <v>11</v>
      </c>
      <c r="O6" s="6" t="s">
        <v>11</v>
      </c>
      <c r="P6" s="5">
        <v>410</v>
      </c>
      <c r="Q6" s="6">
        <v>57</v>
      </c>
      <c r="R6" s="9" t="s">
        <v>11</v>
      </c>
      <c r="S6" s="10" t="s">
        <v>11</v>
      </c>
      <c r="T6" s="5" t="s">
        <v>11</v>
      </c>
      <c r="U6" s="6" t="s">
        <v>11</v>
      </c>
      <c r="V6" s="5" t="s">
        <v>11</v>
      </c>
      <c r="W6" s="10" t="s">
        <v>11</v>
      </c>
      <c r="X6" s="5" t="s">
        <v>11</v>
      </c>
      <c r="Y6" s="10" t="s">
        <v>11</v>
      </c>
      <c r="Z6" s="11" t="s">
        <v>11</v>
      </c>
      <c r="AA6" s="10" t="s">
        <v>11</v>
      </c>
      <c r="AB6" s="5">
        <v>970</v>
      </c>
      <c r="AC6" s="6">
        <v>23</v>
      </c>
      <c r="AD6" s="9" t="s">
        <v>11</v>
      </c>
      <c r="AE6" s="10" t="s">
        <v>11</v>
      </c>
      <c r="AF6" s="8">
        <v>157</v>
      </c>
    </row>
    <row r="7" spans="1:32" ht="20.25" x14ac:dyDescent="0.25">
      <c r="A7" s="3">
        <v>4</v>
      </c>
      <c r="B7" s="4" t="s">
        <v>87</v>
      </c>
      <c r="C7" s="4" t="s">
        <v>38</v>
      </c>
      <c r="D7" s="5">
        <v>970</v>
      </c>
      <c r="E7" s="6">
        <v>66</v>
      </c>
      <c r="F7" s="9" t="s">
        <v>11</v>
      </c>
      <c r="G7" s="10" t="s">
        <v>11</v>
      </c>
      <c r="H7" s="7" t="s">
        <v>11</v>
      </c>
      <c r="I7" s="10" t="s">
        <v>11</v>
      </c>
      <c r="J7" s="7" t="s">
        <v>11</v>
      </c>
      <c r="K7" s="6" t="s">
        <v>11</v>
      </c>
      <c r="L7" s="7" t="s">
        <v>11</v>
      </c>
      <c r="M7" s="10" t="s">
        <v>11</v>
      </c>
      <c r="N7" s="5" t="s">
        <v>11</v>
      </c>
      <c r="O7" s="6" t="s">
        <v>11</v>
      </c>
      <c r="P7" s="5">
        <v>354</v>
      </c>
      <c r="Q7" s="6">
        <v>40</v>
      </c>
      <c r="R7" s="9" t="s">
        <v>11</v>
      </c>
      <c r="S7" s="10" t="s">
        <v>11</v>
      </c>
      <c r="T7" s="5" t="s">
        <v>11</v>
      </c>
      <c r="U7" s="6" t="s">
        <v>11</v>
      </c>
      <c r="V7" s="5" t="s">
        <v>11</v>
      </c>
      <c r="W7" s="10" t="s">
        <v>11</v>
      </c>
      <c r="X7" s="5" t="s">
        <v>11</v>
      </c>
      <c r="Y7" s="10" t="s">
        <v>11</v>
      </c>
      <c r="Z7" s="11" t="s">
        <v>11</v>
      </c>
      <c r="AA7" s="10" t="s">
        <v>11</v>
      </c>
      <c r="AB7" s="5">
        <v>1638</v>
      </c>
      <c r="AC7" s="6">
        <v>50</v>
      </c>
      <c r="AD7" s="9" t="s">
        <v>11</v>
      </c>
      <c r="AE7" s="10" t="s">
        <v>11</v>
      </c>
      <c r="AF7" s="8">
        <v>156</v>
      </c>
    </row>
    <row r="8" spans="1:32" ht="20.25" x14ac:dyDescent="0.25">
      <c r="A8" s="3">
        <v>5</v>
      </c>
      <c r="B8" s="4" t="s">
        <v>88</v>
      </c>
      <c r="C8" s="4" t="s">
        <v>38</v>
      </c>
      <c r="D8" s="5">
        <v>934</v>
      </c>
      <c r="E8" s="6">
        <v>73</v>
      </c>
      <c r="F8" s="9" t="s">
        <v>11</v>
      </c>
      <c r="G8" s="10" t="s">
        <v>11</v>
      </c>
      <c r="H8" s="7" t="s">
        <v>11</v>
      </c>
      <c r="I8" s="10" t="s">
        <v>11</v>
      </c>
      <c r="J8" s="7" t="s">
        <v>11</v>
      </c>
      <c r="K8" s="6" t="s">
        <v>11</v>
      </c>
      <c r="L8" s="7" t="s">
        <v>11</v>
      </c>
      <c r="M8" s="10" t="s">
        <v>11</v>
      </c>
      <c r="N8" s="5" t="s">
        <v>11</v>
      </c>
      <c r="O8" s="6" t="s">
        <v>11</v>
      </c>
      <c r="P8" s="5">
        <v>344</v>
      </c>
      <c r="Q8" s="6">
        <v>36</v>
      </c>
      <c r="R8" s="9" t="s">
        <v>11</v>
      </c>
      <c r="S8" s="10" t="s">
        <v>11</v>
      </c>
      <c r="T8" s="5" t="s">
        <v>11</v>
      </c>
      <c r="U8" s="6" t="s">
        <v>11</v>
      </c>
      <c r="V8" s="5" t="s">
        <v>11</v>
      </c>
      <c r="W8" s="10" t="s">
        <v>11</v>
      </c>
      <c r="X8" s="5" t="s">
        <v>11</v>
      </c>
      <c r="Y8" s="10" t="s">
        <v>11</v>
      </c>
      <c r="Z8" s="11" t="s">
        <v>11</v>
      </c>
      <c r="AA8" s="10" t="s">
        <v>11</v>
      </c>
      <c r="AB8" s="5">
        <v>1319</v>
      </c>
      <c r="AC8" s="6">
        <v>37</v>
      </c>
      <c r="AD8" s="9" t="s">
        <v>11</v>
      </c>
      <c r="AE8" s="10" t="s">
        <v>11</v>
      </c>
      <c r="AF8" s="8">
        <v>146</v>
      </c>
    </row>
    <row r="9" spans="1:32" ht="20.25" x14ac:dyDescent="0.25">
      <c r="A9" s="3">
        <v>6</v>
      </c>
      <c r="B9" s="4" t="s">
        <v>89</v>
      </c>
      <c r="C9" s="4" t="s">
        <v>38</v>
      </c>
      <c r="D9" s="5" t="s">
        <v>11</v>
      </c>
      <c r="E9" s="6" t="s">
        <v>11</v>
      </c>
      <c r="F9" s="9">
        <v>1297</v>
      </c>
      <c r="G9" s="10">
        <v>48</v>
      </c>
      <c r="H9" s="7" t="s">
        <v>11</v>
      </c>
      <c r="I9" s="10" t="s">
        <v>11</v>
      </c>
      <c r="J9" s="7" t="s">
        <v>11</v>
      </c>
      <c r="K9" s="6" t="s">
        <v>11</v>
      </c>
      <c r="L9" s="7" t="s">
        <v>11</v>
      </c>
      <c r="M9" s="10" t="s">
        <v>11</v>
      </c>
      <c r="N9" s="5" t="s">
        <v>11</v>
      </c>
      <c r="O9" s="6" t="s">
        <v>11</v>
      </c>
      <c r="P9" s="5">
        <v>350</v>
      </c>
      <c r="Q9" s="6">
        <v>38</v>
      </c>
      <c r="R9" s="9" t="s">
        <v>11</v>
      </c>
      <c r="S9" s="10" t="s">
        <v>11</v>
      </c>
      <c r="T9" s="5" t="s">
        <v>11</v>
      </c>
      <c r="U9" s="6" t="s">
        <v>11</v>
      </c>
      <c r="V9" s="5" t="s">
        <v>11</v>
      </c>
      <c r="W9" s="10" t="s">
        <v>11</v>
      </c>
      <c r="X9" s="5">
        <v>496</v>
      </c>
      <c r="Y9" s="10">
        <v>39</v>
      </c>
      <c r="Z9" s="11" t="s">
        <v>11</v>
      </c>
      <c r="AA9" s="10" t="s">
        <v>11</v>
      </c>
      <c r="AB9" s="5" t="s">
        <v>11</v>
      </c>
      <c r="AC9" s="6" t="s">
        <v>11</v>
      </c>
      <c r="AD9" s="9" t="s">
        <v>11</v>
      </c>
      <c r="AE9" s="10" t="s">
        <v>11</v>
      </c>
      <c r="AF9" s="8">
        <v>125</v>
      </c>
    </row>
    <row r="10" spans="1:32" ht="20.25" x14ac:dyDescent="0.25">
      <c r="A10" s="3">
        <v>7</v>
      </c>
      <c r="B10" s="4" t="s">
        <v>90</v>
      </c>
      <c r="C10" s="4" t="s">
        <v>38</v>
      </c>
      <c r="D10" s="5" t="str">
        <f>IF(ISERROR(VLOOKUP(B10,'[9]60m.'!$D$8:$F$1000,3,0)),"",(VLOOKUP(B10,'[9]60m.'!$D$8:$F$1000,3,0)))</f>
        <v/>
      </c>
      <c r="E10" s="6" t="str">
        <f>IF(ISERROR(VLOOKUP(B10,'[9]60m.'!$D$8:$G$1000,4,0)),"",(VLOOKUP(B10,'[9]60m.'!$D$8:$G$1000,4,0)))</f>
        <v/>
      </c>
      <c r="F10" s="9" t="str">
        <f>IF(ISERROR(VLOOKUP(B10,'[9]80m.'!$D$8:$F$1000,3,0)),"",(VLOOKUP(B10,'[9]80m.'!$D$8:$H$1000,3,0)))</f>
        <v>DNS</v>
      </c>
      <c r="G10" s="10" t="str">
        <f>IF(ISERROR(VLOOKUP(B10,'[9]80m.'!$D$8:$G$1000,4,0)),"",(VLOOKUP(B10,'[9]80m.'!$D$8:$G$1000,4,0)))</f>
        <v xml:space="preserve"> </v>
      </c>
      <c r="H10" s="7" t="str">
        <f>IF(ISERROR(VLOOKUP(B10,'[9]800m.'!$D$8:$F$978,3,0)),"",(VLOOKUP(B10,'[9]800m.'!$D$8:$H$978,3,0)))</f>
        <v/>
      </c>
      <c r="I10" s="10" t="str">
        <f>IF(ISERROR(VLOOKUP(B10,'[9]800m.'!$D$8:$G$978,4,0)),"",(VLOOKUP(B10,'[9]800m.'!$D$8:$G$978,4,0)))</f>
        <v/>
      </c>
      <c r="J10" s="7" t="str">
        <f>IF(ISERROR(VLOOKUP(B10,'[9]1500m.'!$D$8:$F$988,3,0)),"",(VLOOKUP(B10,'[9]1500m.'!$D$8:$H$991,3,0)))</f>
        <v/>
      </c>
      <c r="K10" s="6" t="str">
        <f>IF(ISERROR(VLOOKUP(B10,'[9]1500m.'!$D$8:$G$988,4,0)),"",(VLOOKUP(B10,'[9]1500m.'!$D$8:$G$988,4,0)))</f>
        <v/>
      </c>
      <c r="L10" s="7" t="str">
        <f>IF(ISERROR(VLOOKUP(B10,'[9]3000m.'!$D$8:$F$1000,3,0)),"",(VLOOKUP(B10,'[9]3000m.'!$D$8:$H$1000,3,0)))</f>
        <v/>
      </c>
      <c r="M10" s="10" t="str">
        <f>IF(ISERROR(VLOOKUP(B10,'[9]3000m.'!$D$8:$G$1000,4,0)),"",(VLOOKUP(B10,'[9]3000m.'!$D$8:$G$1000,4,0)))</f>
        <v/>
      </c>
      <c r="N10" s="5" t="str">
        <f>IF(ISERROR(VLOOKUP(B10,'[9]80m.Eng'!$D$8:$F$1000,3,0)),"",(VLOOKUP(B10,'[9]80m.Eng'!$D$8:$H$1000,3,0)))</f>
        <v/>
      </c>
      <c r="O10" s="6" t="str">
        <f>IF(ISERROR(VLOOKUP(B10,'[9]80m.Eng'!$D$8:$G$1000,4,0)),"",(VLOOKUP(B10,'[9]80m.Eng'!$D$8:$G$1000,4,0)))</f>
        <v/>
      </c>
      <c r="P10" s="5">
        <f>IF(ISERROR(VLOOKUP(B10,'[9]Uzun Atlama Genel'!$E$8:$J$1011,6,0)),"",(VLOOKUP(B10,'[9]Uzun Atlama Genel'!$E$8:$J$1011,6,0)))</f>
        <v>414</v>
      </c>
      <c r="Q10" s="6">
        <f>IF(ISERROR(VLOOKUP(B10,'[9]Uzun Atlama Genel'!$E$8:$K$1011,7,0)),"",(VLOOKUP(B10,'[9]Uzun Atlama Genel'!$E$8:$K$1011,7,0)))</f>
        <v>58</v>
      </c>
      <c r="R10" s="9" t="str">
        <f>IF(ISERROR(VLOOKUP(B10,[9]Üçadım!$E$8:$J$1000,6,0)),"",(VLOOKUP(B10,[9]Üçadım!$E$8:$J$1000,6,0)))</f>
        <v/>
      </c>
      <c r="S10" s="10" t="str">
        <f>IF(ISERROR(VLOOKUP(B10,[9]Üçadım!$E$8:$K$1000,7,0)),"",(VLOOKUP(B10,[9]Üçadım!$E$8:$K$1000,7,0)))</f>
        <v/>
      </c>
      <c r="T10" s="5" t="str">
        <f>IF(ISERROR(VLOOKUP(B10,[9]Yüksek!$E$8:$BR$1000,66,0)),"",(VLOOKUP(B10,[9]Yüksek!$E$8:$BR$1000,66,0)))</f>
        <v/>
      </c>
      <c r="U10" s="6" t="str">
        <f>IF(ISERROR(VLOOKUP(B10,[9]Yüksek!$E$8:$BS$1000,67,0)),"",(VLOOKUP(B10,[9]Yüksek!$E$8:$BS$1000,67,0)))</f>
        <v/>
      </c>
      <c r="V10" s="5" t="str">
        <f>IF(ISERROR(VLOOKUP(B10,[9]Sırık!$E$8:$BX$35555,72,0)),"",(VLOOKUP(B10,[9]Sırık!$E$8:$BX$35555,72,0)))</f>
        <v/>
      </c>
      <c r="W10" s="10" t="str">
        <f>IF(ISERROR(VLOOKUP(B10,[9]Sırık!$E$8:$BY$355555,73,0)),"",(VLOOKUP(B10,[9]Sırık!$E$8:$BY$355555,73,0)))</f>
        <v/>
      </c>
      <c r="X10" s="5" t="str">
        <f>IF(ISERROR(VLOOKUP(B10,[9]Gülle!$E$8:$J$1000,6,0)),"",(VLOOKUP(B10,[9]Gülle!$E$8:$J$1000,6,0)))</f>
        <v/>
      </c>
      <c r="Y10" s="10" t="str">
        <f>IF(ISERROR(VLOOKUP(B10,[9]Gülle!$E$8:$K$1000,7,0)),"",(VLOOKUP(B10,[9]Gülle!$E$8:$K$1000,7,0)))</f>
        <v/>
      </c>
      <c r="Z10" s="11" t="str">
        <f>IF(ISERROR(VLOOKUP(B10,[9]Çekiç!$E$8:$N$1000,6,0)),"",(VLOOKUP(B10,[9]Çekiç!$E$8:$N$1000,6,0)))</f>
        <v/>
      </c>
      <c r="AA10" s="10" t="str">
        <f>IF(ISERROR(VLOOKUP(B10,[9]Çekiç!$E$8:$O$1000,7,0)),"",(VLOOKUP(B10,[9]Çekiç!$E$8:$O$1000,7,0)))</f>
        <v/>
      </c>
      <c r="AB10" s="5" t="str">
        <f>IF(ISERROR(VLOOKUP(B10,[9]Disk!$E$8:$J$1000,6,0)),"",(VLOOKUP(B10,[9]Disk!$E$8:$J$1000,6,0)))</f>
        <v/>
      </c>
      <c r="AC10" s="6" t="str">
        <f>IF(ISERROR(VLOOKUP(B10,[9]Disk!$E$8:$K$1000,7,0)),"",(VLOOKUP(B10,[9]Disk!$E$8:$K$1000,7,0)))</f>
        <v/>
      </c>
      <c r="AD10" s="9" t="str">
        <f>IF(ISERROR(VLOOKUP(B10,[9]Cirit!$E$8:$J$1000,6,0)),"",(VLOOKUP(B10,[9]Cirit!$E$8:$J$1000,6,0)))</f>
        <v/>
      </c>
      <c r="AE10" s="10" t="str">
        <f>IF(ISERROR(VLOOKUP(B10,[9]Cirit!$E$8:$K$1000,7,0)),"",(VLOOKUP(B10,[9]Cirit!$E$8:$K$1000,7,0)))</f>
        <v/>
      </c>
      <c r="AF10" s="8">
        <f t="shared" ref="AF10:AF11" si="1">SUM(E10,U10,Q10,AC10,K10,O10,G10,M10,W10,Y10,AE10,I10,S10,AA10)</f>
        <v>58</v>
      </c>
    </row>
    <row r="11" spans="1:32" ht="20.25" x14ac:dyDescent="0.25">
      <c r="A11" s="3">
        <v>8</v>
      </c>
      <c r="B11" s="4" t="s">
        <v>91</v>
      </c>
      <c r="C11" s="4" t="s">
        <v>38</v>
      </c>
      <c r="D11" s="5" t="str">
        <f>IF(ISERROR(VLOOKUP(B11,'[9]60m.'!$D$8:$F$1000,3,0)),"",(VLOOKUP(B11,'[9]60m.'!$D$8:$F$1000,3,0)))</f>
        <v/>
      </c>
      <c r="E11" s="6" t="str">
        <f>IF(ISERROR(VLOOKUP(B11,'[9]60m.'!$D$8:$G$1000,4,0)),"",(VLOOKUP(B11,'[9]60m.'!$D$8:$G$1000,4,0)))</f>
        <v/>
      </c>
      <c r="F11" s="9" t="str">
        <f>IF(ISERROR(VLOOKUP(B11,'[9]80m.'!$D$8:$F$1000,3,0)),"",(VLOOKUP(B11,'[9]80m.'!$D$8:$H$1000,3,0)))</f>
        <v>DNS</v>
      </c>
      <c r="G11" s="10" t="str">
        <f>IF(ISERROR(VLOOKUP(B11,'[9]80m.'!$D$8:$G$1000,4,0)),"",(VLOOKUP(B11,'[9]80m.'!$D$8:$G$1000,4,0)))</f>
        <v xml:space="preserve"> </v>
      </c>
      <c r="H11" s="7" t="str">
        <f>IF(ISERROR(VLOOKUP(B11,'[9]800m.'!$D$8:$F$978,3,0)),"",(VLOOKUP(B11,'[9]800m.'!$D$8:$H$978,3,0)))</f>
        <v/>
      </c>
      <c r="I11" s="10" t="str">
        <f>IF(ISERROR(VLOOKUP(B11,'[9]800m.'!$D$8:$G$978,4,0)),"",(VLOOKUP(B11,'[9]800m.'!$D$8:$G$978,4,0)))</f>
        <v/>
      </c>
      <c r="J11" s="7" t="str">
        <f>IF(ISERROR(VLOOKUP(B11,'[9]1500m.'!$D$8:$F$988,3,0)),"",(VLOOKUP(B11,'[9]1500m.'!$D$8:$H$991,3,0)))</f>
        <v/>
      </c>
      <c r="K11" s="6" t="str">
        <f>IF(ISERROR(VLOOKUP(B11,'[9]1500m.'!$D$8:$G$988,4,0)),"",(VLOOKUP(B11,'[9]1500m.'!$D$8:$G$988,4,0)))</f>
        <v/>
      </c>
      <c r="L11" s="7" t="str">
        <f>IF(ISERROR(VLOOKUP(B11,'[9]3000m.'!$D$8:$F$1000,3,0)),"",(VLOOKUP(B11,'[9]3000m.'!$D$8:$H$1000,3,0)))</f>
        <v/>
      </c>
      <c r="M11" s="10" t="str">
        <f>IF(ISERROR(VLOOKUP(B11,'[9]3000m.'!$D$8:$G$1000,4,0)),"",(VLOOKUP(B11,'[9]3000m.'!$D$8:$G$1000,4,0)))</f>
        <v/>
      </c>
      <c r="N11" s="5" t="str">
        <f>IF(ISERROR(VLOOKUP(B11,'[9]80m.Eng'!$D$8:$F$1000,3,0)),"",(VLOOKUP(B11,'[9]80m.Eng'!$D$8:$H$1000,3,0)))</f>
        <v/>
      </c>
      <c r="O11" s="6" t="str">
        <f>IF(ISERROR(VLOOKUP(B11,'[9]80m.Eng'!$D$8:$G$1000,4,0)),"",(VLOOKUP(B11,'[9]80m.Eng'!$D$8:$G$1000,4,0)))</f>
        <v/>
      </c>
      <c r="P11" s="5" t="str">
        <f>IF(ISERROR(VLOOKUP(B11,'[9]Uzun Atlama Genel'!$E$8:$J$1011,6,0)),"",(VLOOKUP(B11,'[9]Uzun Atlama Genel'!$E$8:$J$1011,6,0)))</f>
        <v>DNS</v>
      </c>
      <c r="Q11" s="6">
        <f>IF(ISERROR(VLOOKUP(B11,'[9]Uzun Atlama Genel'!$E$8:$K$1011,7,0)),"",(VLOOKUP(B11,'[9]Uzun Atlama Genel'!$E$8:$K$1011,7,0)))</f>
        <v>0</v>
      </c>
      <c r="R11" s="9" t="str">
        <f>IF(ISERROR(VLOOKUP(B11,[9]Üçadım!$E$8:$J$1000,6,0)),"",(VLOOKUP(B11,[9]Üçadım!$E$8:$J$1000,6,0)))</f>
        <v/>
      </c>
      <c r="S11" s="10" t="str">
        <f>IF(ISERROR(VLOOKUP(B11,[9]Üçadım!$E$8:$K$1000,7,0)),"",(VLOOKUP(B11,[9]Üçadım!$E$8:$K$1000,7,0)))</f>
        <v/>
      </c>
      <c r="T11" s="5" t="str">
        <f>IF(ISERROR(VLOOKUP(B11,[9]Yüksek!$E$8:$BR$1000,66,0)),"",(VLOOKUP(B11,[9]Yüksek!$E$8:$BR$1000,66,0)))</f>
        <v/>
      </c>
      <c r="U11" s="6" t="str">
        <f>IF(ISERROR(VLOOKUP(B11,[9]Yüksek!$E$8:$BS$1000,67,0)),"",(VLOOKUP(B11,[9]Yüksek!$E$8:$BS$1000,67,0)))</f>
        <v/>
      </c>
      <c r="V11" s="5" t="str">
        <f>IF(ISERROR(VLOOKUP(B11,[9]Sırık!$E$8:$BX$35555,72,0)),"",(VLOOKUP(B11,[9]Sırık!$E$8:$BX$35555,72,0)))</f>
        <v/>
      </c>
      <c r="W11" s="10" t="str">
        <f>IF(ISERROR(VLOOKUP(B11,[9]Sırık!$E$8:$BY$355555,73,0)),"",(VLOOKUP(B11,[9]Sırık!$E$8:$BY$355555,73,0)))</f>
        <v/>
      </c>
      <c r="X11" s="5" t="str">
        <f>IF(ISERROR(VLOOKUP(B11,[9]Gülle!$E$8:$J$1000,6,0)),"",(VLOOKUP(B11,[9]Gülle!$E$8:$J$1000,6,0)))</f>
        <v>DNS</v>
      </c>
      <c r="Y11" s="10">
        <f>IF(ISERROR(VLOOKUP(B11,[9]Gülle!$E$8:$K$1000,7,0)),"",(VLOOKUP(B11,[9]Gülle!$E$8:$K$1000,7,0)))</f>
        <v>0</v>
      </c>
      <c r="Z11" s="11" t="str">
        <f>IF(ISERROR(VLOOKUP(B11,[9]Çekiç!$E$8:$N$1000,6,0)),"",(VLOOKUP(B11,[9]Çekiç!$E$8:$N$1000,6,0)))</f>
        <v/>
      </c>
      <c r="AA11" s="10" t="str">
        <f>IF(ISERROR(VLOOKUP(B11,[9]Çekiç!$E$8:$O$1000,7,0)),"",(VLOOKUP(B11,[9]Çekiç!$E$8:$O$1000,7,0)))</f>
        <v/>
      </c>
      <c r="AB11" s="5" t="str">
        <f>IF(ISERROR(VLOOKUP(B11,[9]Disk!$E$8:$J$1000,6,0)),"",(VLOOKUP(B11,[9]Disk!$E$8:$J$1000,6,0)))</f>
        <v/>
      </c>
      <c r="AC11" s="6" t="str">
        <f>IF(ISERROR(VLOOKUP(B11,[9]Disk!$E$8:$K$1000,7,0)),"",(VLOOKUP(B11,[9]Disk!$E$8:$K$1000,7,0)))</f>
        <v/>
      </c>
      <c r="AD11" s="9" t="str">
        <f>IF(ISERROR(VLOOKUP(B11,[9]Cirit!$E$8:$J$1000,6,0)),"",(VLOOKUP(B11,[9]Cirit!$E$8:$J$1000,6,0)))</f>
        <v/>
      </c>
      <c r="AE11" s="10" t="str">
        <f>IF(ISERROR(VLOOKUP(B11,[9]Cirit!$E$8:$K$1000,7,0)),"",(VLOOKUP(B11,[9]Cirit!$E$8:$K$1000,7,0)))</f>
        <v/>
      </c>
      <c r="AF11" s="8">
        <f t="shared" si="1"/>
        <v>0</v>
      </c>
    </row>
    <row r="12" spans="1:32" ht="20.25" x14ac:dyDescent="0.25">
      <c r="A12" s="3"/>
      <c r="B12" s="4"/>
      <c r="C12" s="4"/>
      <c r="D12" s="5"/>
      <c r="E12" s="6"/>
      <c r="F12" s="9"/>
      <c r="G12" s="10"/>
      <c r="H12" s="7"/>
      <c r="I12" s="10"/>
      <c r="J12" s="7"/>
      <c r="K12" s="6"/>
      <c r="L12" s="7"/>
      <c r="M12" s="10"/>
      <c r="N12" s="5"/>
      <c r="O12" s="6"/>
      <c r="P12" s="5"/>
      <c r="Q12" s="6"/>
      <c r="R12" s="9"/>
      <c r="S12" s="10"/>
      <c r="T12" s="5"/>
      <c r="U12" s="6"/>
      <c r="V12" s="5"/>
      <c r="W12" s="10"/>
      <c r="X12" s="5"/>
      <c r="Y12" s="10"/>
      <c r="Z12" s="11"/>
      <c r="AA12" s="10"/>
      <c r="AB12" s="5"/>
      <c r="AC12" s="6"/>
      <c r="AD12" s="9"/>
      <c r="AE12" s="10"/>
      <c r="AF12" s="8"/>
    </row>
    <row r="13" spans="1:32" ht="20.25" x14ac:dyDescent="0.25">
      <c r="A13" s="3"/>
      <c r="B13" s="4"/>
      <c r="C13" s="4"/>
      <c r="D13" s="5"/>
      <c r="E13" s="6"/>
      <c r="F13" s="9"/>
      <c r="G13" s="10"/>
      <c r="H13" s="7"/>
      <c r="I13" s="10"/>
      <c r="J13" s="7"/>
      <c r="K13" s="6"/>
      <c r="L13" s="7"/>
      <c r="M13" s="10"/>
      <c r="N13" s="5"/>
      <c r="O13" s="6"/>
      <c r="P13" s="5"/>
      <c r="Q13" s="6"/>
      <c r="R13" s="9"/>
      <c r="S13" s="10"/>
      <c r="T13" s="5"/>
      <c r="U13" s="6"/>
      <c r="V13" s="5"/>
      <c r="W13" s="10"/>
      <c r="X13" s="5"/>
      <c r="Y13" s="10"/>
      <c r="Z13" s="11"/>
      <c r="AA13" s="10"/>
      <c r="AB13" s="5"/>
      <c r="AC13" s="6"/>
      <c r="AD13" s="9"/>
      <c r="AE13" s="10"/>
      <c r="AF13" s="8"/>
    </row>
    <row r="14" spans="1:32" ht="30" x14ac:dyDescent="0.25">
      <c r="A14" s="13" t="s">
        <v>24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2" ht="18" x14ac:dyDescent="0.25">
      <c r="A15" s="16" t="s">
        <v>0</v>
      </c>
      <c r="B15" s="17" t="s">
        <v>1</v>
      </c>
      <c r="C15" s="18" t="s">
        <v>2</v>
      </c>
      <c r="D15" s="12" t="s">
        <v>3</v>
      </c>
      <c r="E15" s="12"/>
      <c r="F15" s="14" t="s">
        <v>4</v>
      </c>
      <c r="G15" s="15"/>
      <c r="H15" s="14" t="s">
        <v>15</v>
      </c>
      <c r="I15" s="15"/>
      <c r="J15" s="14" t="s">
        <v>16</v>
      </c>
      <c r="K15" s="15"/>
      <c r="L15" s="14" t="s">
        <v>27</v>
      </c>
      <c r="M15" s="15"/>
      <c r="N15" s="12" t="s">
        <v>28</v>
      </c>
      <c r="O15" s="12"/>
      <c r="P15" s="14" t="s">
        <v>6</v>
      </c>
      <c r="Q15" s="15"/>
      <c r="R15" s="14" t="s">
        <v>29</v>
      </c>
      <c r="S15" s="15"/>
      <c r="T15" s="12" t="s">
        <v>7</v>
      </c>
      <c r="U15" s="12"/>
      <c r="V15" s="14" t="s">
        <v>30</v>
      </c>
      <c r="W15" s="15"/>
      <c r="X15" s="14" t="s">
        <v>17</v>
      </c>
      <c r="Y15" s="15"/>
      <c r="Z15" s="14" t="s">
        <v>20</v>
      </c>
      <c r="AA15" s="15"/>
      <c r="AB15" s="12" t="s">
        <v>18</v>
      </c>
      <c r="AC15" s="12"/>
      <c r="AD15" s="14" t="s">
        <v>19</v>
      </c>
      <c r="AE15" s="15"/>
      <c r="AF15" s="20" t="s">
        <v>8</v>
      </c>
    </row>
    <row r="16" spans="1:32" ht="15.75" customHeight="1" x14ac:dyDescent="0.25">
      <c r="A16" s="16"/>
      <c r="B16" s="17"/>
      <c r="C16" s="19"/>
      <c r="D16" s="1" t="s">
        <v>9</v>
      </c>
      <c r="E16" s="2" t="s">
        <v>10</v>
      </c>
      <c r="F16" s="1" t="s">
        <v>9</v>
      </c>
      <c r="G16" s="2" t="s">
        <v>10</v>
      </c>
      <c r="H16" s="1" t="s">
        <v>9</v>
      </c>
      <c r="I16" s="2" t="s">
        <v>10</v>
      </c>
      <c r="J16" s="1" t="s">
        <v>9</v>
      </c>
      <c r="K16" s="2" t="s">
        <v>10</v>
      </c>
      <c r="L16" s="1" t="s">
        <v>9</v>
      </c>
      <c r="M16" s="2" t="s">
        <v>10</v>
      </c>
      <c r="N16" s="1" t="s">
        <v>9</v>
      </c>
      <c r="O16" s="2" t="s">
        <v>10</v>
      </c>
      <c r="P16" s="1" t="s">
        <v>9</v>
      </c>
      <c r="Q16" s="2" t="s">
        <v>10</v>
      </c>
      <c r="R16" s="1" t="s">
        <v>9</v>
      </c>
      <c r="S16" s="2" t="s">
        <v>10</v>
      </c>
      <c r="T16" s="1" t="s">
        <v>9</v>
      </c>
      <c r="U16" s="2" t="s">
        <v>10</v>
      </c>
      <c r="V16" s="1" t="s">
        <v>9</v>
      </c>
      <c r="W16" s="2" t="s">
        <v>10</v>
      </c>
      <c r="X16" s="1" t="s">
        <v>9</v>
      </c>
      <c r="Y16" s="2" t="s">
        <v>10</v>
      </c>
      <c r="Z16" s="1" t="s">
        <v>9</v>
      </c>
      <c r="AA16" s="2" t="s">
        <v>10</v>
      </c>
      <c r="AB16" s="1" t="s">
        <v>9</v>
      </c>
      <c r="AC16" s="2" t="s">
        <v>10</v>
      </c>
      <c r="AD16" s="1" t="s">
        <v>9</v>
      </c>
      <c r="AE16" s="2" t="s">
        <v>10</v>
      </c>
      <c r="AF16" s="20"/>
    </row>
    <row r="17" spans="1:32" ht="20.25" x14ac:dyDescent="0.25">
      <c r="A17" s="3">
        <v>1</v>
      </c>
      <c r="B17" s="4" t="s">
        <v>92</v>
      </c>
      <c r="C17" s="4" t="s">
        <v>38</v>
      </c>
      <c r="D17" s="5">
        <f>IF(ISERROR(VLOOKUP(B17,'[10]60m.'!$D$8:$F$1000,3,0)),"",(VLOOKUP(B17,'[10]60m.'!$D$8:$F$1000,3,0)))</f>
        <v>811</v>
      </c>
      <c r="E17" s="6">
        <f>IF(ISERROR(VLOOKUP(B17,'[10]60m.'!$D$8:$G$1000,4,0)),"",(VLOOKUP(B17,'[10]60m.'!$D$8:$G$1000,4,0)))</f>
        <v>83</v>
      </c>
      <c r="F17" s="9" t="str">
        <f>IF(ISERROR(VLOOKUP(B17,'[10]80m.'!$D$8:$F$1000,3,0)),"",(VLOOKUP(B17,'[10]80m.'!$D$8:$H$1000,3,0)))</f>
        <v/>
      </c>
      <c r="G17" s="10" t="str">
        <f>IF(ISERROR(VLOOKUP(B17,'[10]80m.'!$D$8:$G$1000,4,0)),"",(VLOOKUP(B17,'[10]80m.'!$D$8:$G$1000,4,0)))</f>
        <v/>
      </c>
      <c r="H17" s="7" t="str">
        <f>IF(ISERROR(VLOOKUP(B17,'[10]800m.'!$D$8:$F$978,3,0)),"",(VLOOKUP(B17,'[10]800m.'!$D$8:$H$978,3,0)))</f>
        <v/>
      </c>
      <c r="I17" s="10" t="str">
        <f>IF(ISERROR(VLOOKUP(B17,'[10]800m.'!$D$8:$G$978,4,0)),"",(VLOOKUP(B17,'[10]800m.'!$D$8:$G$978,4,0)))</f>
        <v/>
      </c>
      <c r="J17" s="7" t="str">
        <f>IF(ISERROR(VLOOKUP(B17,'[10]2000m.'!$D$8:$F$988,3,0)),"",(VLOOKUP(B17,'[10]2000m.'!$D$8:$H$991,3,0)))</f>
        <v/>
      </c>
      <c r="K17" s="6" t="str">
        <f>IF(ISERROR(VLOOKUP(B17,'[10]2000m.'!$D$8:$G$988,4,0)),"",(VLOOKUP(B17,'[10]2000m.'!$D$8:$G$988,4,0)))</f>
        <v/>
      </c>
      <c r="L17" s="7" t="str">
        <f>IF(ISERROR(VLOOKUP(B17,'[10]3000m.'!$D$8:$F$1000,3,0)),"",(VLOOKUP(B17,'[10]3000m.'!$D$8:$H$1000,3,0)))</f>
        <v/>
      </c>
      <c r="M17" s="10" t="str">
        <f>IF(ISERROR(VLOOKUP(B17,'[10]3000m.'!$D$8:$G$1000,4,0)),"",(VLOOKUP(B17,'[10]3000m.'!$D$8:$G$1000,4,0)))</f>
        <v/>
      </c>
      <c r="N17" s="5" t="str">
        <f>IF(ISERROR(VLOOKUP(B17,'[10]100m.Eng'!$D$8:$F$1000,3,0)),"",(VLOOKUP(B17,'[10]100m.Eng'!$D$8:$H$1000,3,0)))</f>
        <v/>
      </c>
      <c r="O17" s="6" t="str">
        <f>IF(ISERROR(VLOOKUP(B17,'[10]100m.Eng'!$D$8:$G$1000,4,0)),"",(VLOOKUP(B17,'[10]100m.Eng'!$D$8:$G$1000,4,0)))</f>
        <v/>
      </c>
      <c r="P17" s="5">
        <f>IF(ISERROR(VLOOKUP(B17,'[10]Uzun Atlama Genel'!$E$8:$J$1011,6,0)),"",(VLOOKUP(B17,'[10]Uzun Atlama Genel'!$E$8:$J$1011,6,0)))</f>
        <v>540</v>
      </c>
      <c r="Q17" s="6">
        <f>IF(ISERROR(VLOOKUP(B17,'[10]Uzun Atlama Genel'!$E$8:$K$1011,7,0)),"",(VLOOKUP(B17,'[10]Uzun Atlama Genel'!$E$8:$K$1011,7,0)))</f>
        <v>75</v>
      </c>
      <c r="R17" s="9" t="str">
        <f>IF(ISERROR(VLOOKUP(B17,[10]Üçadım!$E$8:$J$1000,6,0)),"",(VLOOKUP(B17,[10]Üçadım!$E$8:$J$1000,6,0)))</f>
        <v/>
      </c>
      <c r="S17" s="10" t="str">
        <f>IF(ISERROR(VLOOKUP(B17,[10]Üçadım!$E$8:$K$1000,7,0)),"",(VLOOKUP(B17,[10]Üçadım!$E$8:$K$1000,7,0)))</f>
        <v/>
      </c>
      <c r="T17" s="5" t="str">
        <f>IF(ISERROR(VLOOKUP(B17,[10]Yüksek!$E$8:$BR$1000,66,0)),"",(VLOOKUP(B17,[10]Yüksek!$E$8:$BR$1000,66,0)))</f>
        <v/>
      </c>
      <c r="U17" s="6" t="str">
        <f>IF(ISERROR(VLOOKUP(B17,[10]Yüksek!$E$8:$BS$1000,67,0)),"",(VLOOKUP(B17,[10]Yüksek!$E$8:$BS$1000,67,0)))</f>
        <v/>
      </c>
      <c r="V17" s="5" t="str">
        <f>IF(ISERROR(VLOOKUP(B17,[10]Sırık!$E$8:$BX$35555,72,0)),"",(VLOOKUP(B17,[10]Sırık!$E$8:$BX$35555,72,0)))</f>
        <v/>
      </c>
      <c r="W17" s="10" t="str">
        <f>IF(ISERROR(VLOOKUP(B17,[10]Sırık!$E$8:$BY$355555,73,0)),"",(VLOOKUP(B17,[10]Sırık!$E$8:$BY$355555,73,0)))</f>
        <v/>
      </c>
      <c r="X17" s="5" t="str">
        <f>IF(ISERROR(VLOOKUP(B17,[10]Gülle!$E$8:$J$1000,6,0)),"",(VLOOKUP(B17,[10]Gülle!$E$8:$J$1000,6,0)))</f>
        <v/>
      </c>
      <c r="Y17" s="10" t="str">
        <f>IF(ISERROR(VLOOKUP(B17,[10]Gülle!$E$8:$K$1000,7,0)),"",(VLOOKUP(B17,[10]Gülle!$E$8:$K$1000,7,0)))</f>
        <v/>
      </c>
      <c r="Z17" s="11" t="str">
        <f>IF(ISERROR(VLOOKUP(B17,[10]Çekiç!$E$8:$N$1000,6,0)),"",(VLOOKUP(B17,[10]Çekiç!$E$8:$N$1000,6,0)))</f>
        <v/>
      </c>
      <c r="AA17" s="10" t="str">
        <f>IF(ISERROR(VLOOKUP(B17,[10]Çekiç!$E$8:$O$1000,7,0)),"",(VLOOKUP(B17,[10]Çekiç!$E$8:$O$1000,7,0)))</f>
        <v/>
      </c>
      <c r="AB17" s="5">
        <f>IF(ISERROR(VLOOKUP(B17,[10]Disk!$E$8:$J$1000,6,0)),"",(VLOOKUP(B17,[10]Disk!$E$8:$J$1000,6,0)))</f>
        <v>2637</v>
      </c>
      <c r="AC17" s="6">
        <f>IF(ISERROR(VLOOKUP(B17,[10]Disk!$E$8:$K$1000,7,0)),"",(VLOOKUP(B17,[10]Disk!$E$8:$K$1000,7,0)))</f>
        <v>81</v>
      </c>
      <c r="AD17" s="9" t="str">
        <f>IF(ISERROR(VLOOKUP(B17,[10]Cirit!$E$8:$J$1000,6,0)),"",(VLOOKUP(B17,[10]Cirit!$E$8:$J$1000,6,0)))</f>
        <v/>
      </c>
      <c r="AE17" s="10" t="str">
        <f>IF(ISERROR(VLOOKUP(B17,[10]Cirit!$E$8:$K$1000,7,0)),"",(VLOOKUP(B17,[10]Cirit!$E$8:$K$1000,7,0)))</f>
        <v/>
      </c>
      <c r="AF17" s="8">
        <f t="shared" ref="AF17:AF20" si="2">SUM(E17,U17,Q17,AC17,K17,O17,G17,M17,W17,Y17,AE17,I17,S17,AA17)</f>
        <v>239</v>
      </c>
    </row>
    <row r="18" spans="1:32" ht="20.25" x14ac:dyDescent="0.25">
      <c r="A18" s="3">
        <v>2</v>
      </c>
      <c r="B18" s="4" t="s">
        <v>93</v>
      </c>
      <c r="C18" s="4" t="s">
        <v>38</v>
      </c>
      <c r="D18" s="5">
        <f>IF(ISERROR(VLOOKUP(B18,'[10]60m.'!$D$8:$F$1000,3,0)),"",(VLOOKUP(B18,'[10]60m.'!$D$8:$F$1000,3,0)))</f>
        <v>780</v>
      </c>
      <c r="E18" s="6">
        <f>IF(ISERROR(VLOOKUP(B18,'[10]60m.'!$D$8:$G$1000,4,0)),"",(VLOOKUP(B18,'[10]60m.'!$D$8:$G$1000,4,0)))</f>
        <v>90</v>
      </c>
      <c r="F18" s="9" t="str">
        <f>IF(ISERROR(VLOOKUP(B18,'[10]80m.'!$D$8:$F$1000,3,0)),"",(VLOOKUP(B18,'[10]80m.'!$D$8:$H$1000,3,0)))</f>
        <v/>
      </c>
      <c r="G18" s="10" t="str">
        <f>IF(ISERROR(VLOOKUP(B18,'[10]80m.'!$D$8:$G$1000,4,0)),"",(VLOOKUP(B18,'[10]80m.'!$D$8:$G$1000,4,0)))</f>
        <v/>
      </c>
      <c r="H18" s="7" t="str">
        <f>IF(ISERROR(VLOOKUP(B18,'[10]800m.'!$D$8:$F$978,3,0)),"",(VLOOKUP(B18,'[10]800m.'!$D$8:$H$978,3,0)))</f>
        <v/>
      </c>
      <c r="I18" s="10" t="str">
        <f>IF(ISERROR(VLOOKUP(B18,'[10]800m.'!$D$8:$G$978,4,0)),"",(VLOOKUP(B18,'[10]800m.'!$D$8:$G$978,4,0)))</f>
        <v/>
      </c>
      <c r="J18" s="7" t="str">
        <f>IF(ISERROR(VLOOKUP(B18,'[10]2000m.'!$D$8:$F$988,3,0)),"",(VLOOKUP(B18,'[10]2000m.'!$D$8:$H$991,3,0)))</f>
        <v/>
      </c>
      <c r="K18" s="6" t="str">
        <f>IF(ISERROR(VLOOKUP(B18,'[10]2000m.'!$D$8:$G$988,4,0)),"",(VLOOKUP(B18,'[10]2000m.'!$D$8:$G$988,4,0)))</f>
        <v/>
      </c>
      <c r="L18" s="7" t="str">
        <f>IF(ISERROR(VLOOKUP(B18,'[10]3000m.'!$D$8:$F$1000,3,0)),"",(VLOOKUP(B18,'[10]3000m.'!$D$8:$H$1000,3,0)))</f>
        <v/>
      </c>
      <c r="M18" s="10" t="str">
        <f>IF(ISERROR(VLOOKUP(B18,'[10]3000m.'!$D$8:$G$1000,4,0)),"",(VLOOKUP(B18,'[10]3000m.'!$D$8:$G$1000,4,0)))</f>
        <v/>
      </c>
      <c r="N18" s="5" t="str">
        <f>IF(ISERROR(VLOOKUP(B18,'[10]100m.Eng'!$D$8:$F$1000,3,0)),"",(VLOOKUP(B18,'[10]100m.Eng'!$D$8:$H$1000,3,0)))</f>
        <v/>
      </c>
      <c r="O18" s="6" t="str">
        <f>IF(ISERROR(VLOOKUP(B18,'[10]100m.Eng'!$D$8:$G$1000,4,0)),"",(VLOOKUP(B18,'[10]100m.Eng'!$D$8:$G$1000,4,0)))</f>
        <v/>
      </c>
      <c r="P18" s="5">
        <f>IF(ISERROR(VLOOKUP(B18,'[10]Uzun Atlama Genel'!$E$8:$J$1011,6,0)),"",(VLOOKUP(B18,'[10]Uzun Atlama Genel'!$E$8:$J$1011,6,0)))</f>
        <v>496</v>
      </c>
      <c r="Q18" s="6">
        <f>IF(ISERROR(VLOOKUP(B18,'[10]Uzun Atlama Genel'!$E$8:$K$1011,7,0)),"",(VLOOKUP(B18,'[10]Uzun Atlama Genel'!$E$8:$K$1011,7,0)))</f>
        <v>64</v>
      </c>
      <c r="R18" s="9" t="str">
        <f>IF(ISERROR(VLOOKUP(B18,[10]Üçadım!$E$8:$J$1000,6,0)),"",(VLOOKUP(B18,[10]Üçadım!$E$8:$J$1000,6,0)))</f>
        <v/>
      </c>
      <c r="S18" s="10" t="str">
        <f>IF(ISERROR(VLOOKUP(B18,[10]Üçadım!$E$8:$K$1000,7,0)),"",(VLOOKUP(B18,[10]Üçadım!$E$8:$K$1000,7,0)))</f>
        <v/>
      </c>
      <c r="T18" s="5" t="str">
        <f>IF(ISERROR(VLOOKUP(B18,[10]Yüksek!$E$8:$BR$1000,66,0)),"",(VLOOKUP(B18,[10]Yüksek!$E$8:$BR$1000,66,0)))</f>
        <v/>
      </c>
      <c r="U18" s="6" t="str">
        <f>IF(ISERROR(VLOOKUP(B18,[10]Yüksek!$E$8:$BS$1000,67,0)),"",(VLOOKUP(B18,[10]Yüksek!$E$8:$BS$1000,67,0)))</f>
        <v/>
      </c>
      <c r="V18" s="5" t="str">
        <f>IF(ISERROR(VLOOKUP(B18,[10]Sırık!$E$8:$BX$35555,72,0)),"",(VLOOKUP(B18,[10]Sırık!$E$8:$BX$35555,72,0)))</f>
        <v/>
      </c>
      <c r="W18" s="10" t="str">
        <f>IF(ISERROR(VLOOKUP(B18,[10]Sırık!$E$8:$BY$355555,73,0)),"",(VLOOKUP(B18,[10]Sırık!$E$8:$BY$355555,73,0)))</f>
        <v/>
      </c>
      <c r="X18" s="5" t="str">
        <f>IF(ISERROR(VLOOKUP(B18,[10]Gülle!$E$8:$J$1000,6,0)),"",(VLOOKUP(B18,[10]Gülle!$E$8:$J$1000,6,0)))</f>
        <v/>
      </c>
      <c r="Y18" s="10" t="str">
        <f>IF(ISERROR(VLOOKUP(B18,[10]Gülle!$E$8:$K$1000,7,0)),"",(VLOOKUP(B18,[10]Gülle!$E$8:$K$1000,7,0)))</f>
        <v/>
      </c>
      <c r="Z18" s="11" t="str">
        <f>IF(ISERROR(VLOOKUP(B18,[10]Çekiç!$E$8:$N$1000,6,0)),"",(VLOOKUP(B18,[10]Çekiç!$E$8:$N$1000,6,0)))</f>
        <v/>
      </c>
      <c r="AA18" s="10" t="str">
        <f>IF(ISERROR(VLOOKUP(B18,[10]Çekiç!$E$8:$O$1000,7,0)),"",(VLOOKUP(B18,[10]Çekiç!$E$8:$O$1000,7,0)))</f>
        <v/>
      </c>
      <c r="AB18" s="5">
        <f>IF(ISERROR(VLOOKUP(B18,[10]Disk!$E$8:$J$1000,6,0)),"",(VLOOKUP(B18,[10]Disk!$E$8:$J$1000,6,0)))</f>
        <v>2172</v>
      </c>
      <c r="AC18" s="6">
        <f>IF(ISERROR(VLOOKUP(B18,[10]Disk!$E$8:$K$1000,7,0)),"",(VLOOKUP(B18,[10]Disk!$E$8:$K$1000,7,0)))</f>
        <v>71</v>
      </c>
      <c r="AD18" s="9" t="str">
        <f>IF(ISERROR(VLOOKUP(B18,[10]Cirit!$E$8:$J$1000,6,0)),"",(VLOOKUP(B18,[10]Cirit!$E$8:$J$1000,6,0)))</f>
        <v/>
      </c>
      <c r="AE18" s="10" t="str">
        <f>IF(ISERROR(VLOOKUP(B18,[10]Cirit!$E$8:$K$1000,7,0)),"",(VLOOKUP(B18,[10]Cirit!$E$8:$K$1000,7,0)))</f>
        <v/>
      </c>
      <c r="AF18" s="8">
        <f t="shared" si="2"/>
        <v>225</v>
      </c>
    </row>
    <row r="19" spans="1:32" ht="20.25" x14ac:dyDescent="0.25">
      <c r="A19" s="3">
        <v>3</v>
      </c>
      <c r="B19" s="4" t="s">
        <v>94</v>
      </c>
      <c r="C19" s="4" t="s">
        <v>38</v>
      </c>
      <c r="D19" s="5">
        <f>IF(ISERROR(VLOOKUP(B19,'[10]60m.'!$D$8:$F$1000,3,0)),"",(VLOOKUP(B19,'[10]60m.'!$D$8:$F$1000,3,0)))</f>
        <v>805</v>
      </c>
      <c r="E19" s="6">
        <f>IF(ISERROR(VLOOKUP(B19,'[10]60m.'!$D$8:$G$1000,4,0)),"",(VLOOKUP(B19,'[10]60m.'!$D$8:$G$1000,4,0)))</f>
        <v>85</v>
      </c>
      <c r="F19" s="9" t="str">
        <f>IF(ISERROR(VLOOKUP(B19,'[10]80m.'!$D$8:$F$1000,3,0)),"",(VLOOKUP(B19,'[10]80m.'!$D$8:$H$1000,3,0)))</f>
        <v/>
      </c>
      <c r="G19" s="10" t="str">
        <f>IF(ISERROR(VLOOKUP(B19,'[10]80m.'!$D$8:$G$1000,4,0)),"",(VLOOKUP(B19,'[10]80m.'!$D$8:$G$1000,4,0)))</f>
        <v/>
      </c>
      <c r="H19" s="7" t="str">
        <f>IF(ISERROR(VLOOKUP(B19,'[10]800m.'!$D$8:$F$978,3,0)),"",(VLOOKUP(B19,'[10]800m.'!$D$8:$H$978,3,0)))</f>
        <v/>
      </c>
      <c r="I19" s="10" t="str">
        <f>IF(ISERROR(VLOOKUP(B19,'[10]800m.'!$D$8:$G$978,4,0)),"",(VLOOKUP(B19,'[10]800m.'!$D$8:$G$978,4,0)))</f>
        <v/>
      </c>
      <c r="J19" s="7" t="str">
        <f>IF(ISERROR(VLOOKUP(B19,'[10]2000m.'!$D$8:$F$988,3,0)),"",(VLOOKUP(B19,'[10]2000m.'!$D$8:$H$991,3,0)))</f>
        <v/>
      </c>
      <c r="K19" s="6" t="str">
        <f>IF(ISERROR(VLOOKUP(B19,'[10]2000m.'!$D$8:$G$988,4,0)),"",(VLOOKUP(B19,'[10]2000m.'!$D$8:$G$988,4,0)))</f>
        <v/>
      </c>
      <c r="L19" s="7" t="str">
        <f>IF(ISERROR(VLOOKUP(B19,'[10]3000m.'!$D$8:$F$1000,3,0)),"",(VLOOKUP(B19,'[10]3000m.'!$D$8:$H$1000,3,0)))</f>
        <v/>
      </c>
      <c r="M19" s="10" t="str">
        <f>IF(ISERROR(VLOOKUP(B19,'[10]3000m.'!$D$8:$G$1000,4,0)),"",(VLOOKUP(B19,'[10]3000m.'!$D$8:$G$1000,4,0)))</f>
        <v/>
      </c>
      <c r="N19" s="5" t="str">
        <f>IF(ISERROR(VLOOKUP(B19,'[10]100m.Eng'!$D$8:$F$1000,3,0)),"",(VLOOKUP(B19,'[10]100m.Eng'!$D$8:$H$1000,3,0)))</f>
        <v/>
      </c>
      <c r="O19" s="6" t="str">
        <f>IF(ISERROR(VLOOKUP(B19,'[10]100m.Eng'!$D$8:$G$1000,4,0)),"",(VLOOKUP(B19,'[10]100m.Eng'!$D$8:$G$1000,4,0)))</f>
        <v/>
      </c>
      <c r="P19" s="5">
        <f>IF(ISERROR(VLOOKUP(B19,'[10]Uzun Atlama Genel'!$E$8:$J$1011,6,0)),"",(VLOOKUP(B19,'[10]Uzun Atlama Genel'!$E$8:$J$1011,6,0)))</f>
        <v>506</v>
      </c>
      <c r="Q19" s="6">
        <f>IF(ISERROR(VLOOKUP(B19,'[10]Uzun Atlama Genel'!$E$8:$K$1011,7,0)),"",(VLOOKUP(B19,'[10]Uzun Atlama Genel'!$E$8:$K$1011,7,0)))</f>
        <v>66</v>
      </c>
      <c r="R19" s="9" t="str">
        <f>IF(ISERROR(VLOOKUP(B19,[10]Üçadım!$E$8:$J$1000,6,0)),"",(VLOOKUP(B19,[10]Üçadım!$E$8:$J$1000,6,0)))</f>
        <v/>
      </c>
      <c r="S19" s="10" t="str">
        <f>IF(ISERROR(VLOOKUP(B19,[10]Üçadım!$E$8:$K$1000,7,0)),"",(VLOOKUP(B19,[10]Üçadım!$E$8:$K$1000,7,0)))</f>
        <v/>
      </c>
      <c r="T19" s="5" t="str">
        <f>IF(ISERROR(VLOOKUP(B19,[10]Yüksek!$E$8:$BR$1000,66,0)),"",(VLOOKUP(B19,[10]Yüksek!$E$8:$BR$1000,66,0)))</f>
        <v/>
      </c>
      <c r="U19" s="6" t="str">
        <f>IF(ISERROR(VLOOKUP(B19,[10]Yüksek!$E$8:$BS$1000,67,0)),"",(VLOOKUP(B19,[10]Yüksek!$E$8:$BS$1000,67,0)))</f>
        <v/>
      </c>
      <c r="V19" s="5" t="str">
        <f>IF(ISERROR(VLOOKUP(B19,[10]Sırık!$E$8:$BX$35555,72,0)),"",(VLOOKUP(B19,[10]Sırık!$E$8:$BX$35555,72,0)))</f>
        <v/>
      </c>
      <c r="W19" s="10" t="str">
        <f>IF(ISERROR(VLOOKUP(B19,[10]Sırık!$E$8:$BY$355555,73,0)),"",(VLOOKUP(B19,[10]Sırık!$E$8:$BY$355555,73,0)))</f>
        <v/>
      </c>
      <c r="X19" s="5" t="str">
        <f>IF(ISERROR(VLOOKUP(B19,[10]Gülle!$E$8:$J$1000,6,0)),"",(VLOOKUP(B19,[10]Gülle!$E$8:$J$1000,6,0)))</f>
        <v/>
      </c>
      <c r="Y19" s="10" t="str">
        <f>IF(ISERROR(VLOOKUP(B19,[10]Gülle!$E$8:$K$1000,7,0)),"",(VLOOKUP(B19,[10]Gülle!$E$8:$K$1000,7,0)))</f>
        <v/>
      </c>
      <c r="Z19" s="11" t="str">
        <f>IF(ISERROR(VLOOKUP(B19,[10]Çekiç!$E$8:$N$1000,6,0)),"",(VLOOKUP(B19,[10]Çekiç!$E$8:$N$1000,6,0)))</f>
        <v/>
      </c>
      <c r="AA19" s="10" t="str">
        <f>IF(ISERROR(VLOOKUP(B19,[10]Çekiç!$E$8:$O$1000,7,0)),"",(VLOOKUP(B19,[10]Çekiç!$E$8:$O$1000,7,0)))</f>
        <v/>
      </c>
      <c r="AB19" s="5">
        <f>IF(ISERROR(VLOOKUP(B19,[10]Disk!$E$8:$J$1000,6,0)),"",(VLOOKUP(B19,[10]Disk!$E$8:$J$1000,6,0)))</f>
        <v>1961</v>
      </c>
      <c r="AC19" s="6">
        <f>IF(ISERROR(VLOOKUP(B19,[10]Disk!$E$8:$K$1000,7,0)),"",(VLOOKUP(B19,[10]Disk!$E$8:$K$1000,7,0)))</f>
        <v>63</v>
      </c>
      <c r="AD19" s="9" t="str">
        <f>IF(ISERROR(VLOOKUP(B19,[10]Cirit!$E$8:$J$1000,6,0)),"",(VLOOKUP(B19,[10]Cirit!$E$8:$J$1000,6,0)))</f>
        <v/>
      </c>
      <c r="AE19" s="10" t="str">
        <f>IF(ISERROR(VLOOKUP(B19,[10]Cirit!$E$8:$K$1000,7,0)),"",(VLOOKUP(B19,[10]Cirit!$E$8:$K$1000,7,0)))</f>
        <v/>
      </c>
      <c r="AF19" s="8">
        <f t="shared" si="2"/>
        <v>214</v>
      </c>
    </row>
    <row r="20" spans="1:32" ht="20.25" x14ac:dyDescent="0.25">
      <c r="A20" s="3">
        <v>4</v>
      </c>
      <c r="B20" s="4" t="s">
        <v>95</v>
      </c>
      <c r="C20" s="4" t="s">
        <v>38</v>
      </c>
      <c r="D20" s="5">
        <f>IF(ISERROR(VLOOKUP(B20,'[10]60m.'!$D$8:$F$1000,3,0)),"",(VLOOKUP(B20,'[10]60m.'!$D$8:$F$1000,3,0)))</f>
        <v>783</v>
      </c>
      <c r="E20" s="6">
        <f>IF(ISERROR(VLOOKUP(B20,'[10]60m.'!$D$8:$G$1000,4,0)),"",(VLOOKUP(B20,'[10]60m.'!$D$8:$G$1000,4,0)))</f>
        <v>89</v>
      </c>
      <c r="F20" s="9" t="str">
        <f>IF(ISERROR(VLOOKUP(B20,'[10]80m.'!$D$8:$F$1000,3,0)),"",(VLOOKUP(B20,'[10]80m.'!$D$8:$H$1000,3,0)))</f>
        <v/>
      </c>
      <c r="G20" s="10" t="str">
        <f>IF(ISERROR(VLOOKUP(B20,'[10]80m.'!$D$8:$G$1000,4,0)),"",(VLOOKUP(B20,'[10]80m.'!$D$8:$G$1000,4,0)))</f>
        <v/>
      </c>
      <c r="H20" s="7" t="str">
        <f>IF(ISERROR(VLOOKUP(B20,'[10]800m.'!$D$8:$F$978,3,0)),"",(VLOOKUP(B20,'[10]800m.'!$D$8:$H$978,3,0)))</f>
        <v/>
      </c>
      <c r="I20" s="10" t="str">
        <f>IF(ISERROR(VLOOKUP(B20,'[10]800m.'!$D$8:$G$978,4,0)),"",(VLOOKUP(B20,'[10]800m.'!$D$8:$G$978,4,0)))</f>
        <v/>
      </c>
      <c r="J20" s="7" t="str">
        <f>IF(ISERROR(VLOOKUP(B20,'[10]2000m.'!$D$8:$F$988,3,0)),"",(VLOOKUP(B20,'[10]2000m.'!$D$8:$H$991,3,0)))</f>
        <v/>
      </c>
      <c r="K20" s="6" t="str">
        <f>IF(ISERROR(VLOOKUP(B20,'[10]2000m.'!$D$8:$G$988,4,0)),"",(VLOOKUP(B20,'[10]2000m.'!$D$8:$G$988,4,0)))</f>
        <v/>
      </c>
      <c r="L20" s="7" t="str">
        <f>IF(ISERROR(VLOOKUP(B20,'[10]3000m.'!$D$8:$F$1000,3,0)),"",(VLOOKUP(B20,'[10]3000m.'!$D$8:$H$1000,3,0)))</f>
        <v/>
      </c>
      <c r="M20" s="10" t="str">
        <f>IF(ISERROR(VLOOKUP(B20,'[10]3000m.'!$D$8:$G$1000,4,0)),"",(VLOOKUP(B20,'[10]3000m.'!$D$8:$G$1000,4,0)))</f>
        <v/>
      </c>
      <c r="N20" s="5" t="str">
        <f>IF(ISERROR(VLOOKUP(B20,'[10]100m.Eng'!$D$8:$F$1000,3,0)),"",(VLOOKUP(B20,'[10]100m.Eng'!$D$8:$H$1000,3,0)))</f>
        <v/>
      </c>
      <c r="O20" s="6" t="str">
        <f>IF(ISERROR(VLOOKUP(B20,'[10]100m.Eng'!$D$8:$G$1000,4,0)),"",(VLOOKUP(B20,'[10]100m.Eng'!$D$8:$G$1000,4,0)))</f>
        <v/>
      </c>
      <c r="P20" s="5">
        <f>IF(ISERROR(VLOOKUP(B20,'[10]Uzun Atlama Genel'!$E$8:$J$1011,6,0)),"",(VLOOKUP(B20,'[10]Uzun Atlama Genel'!$E$8:$J$1011,6,0)))</f>
        <v>472</v>
      </c>
      <c r="Q20" s="6">
        <f>IF(ISERROR(VLOOKUP(B20,'[10]Uzun Atlama Genel'!$E$8:$K$1011,7,0)),"",(VLOOKUP(B20,'[10]Uzun Atlama Genel'!$E$8:$K$1011,7,0)))</f>
        <v>58</v>
      </c>
      <c r="R20" s="9" t="str">
        <f>IF(ISERROR(VLOOKUP(B20,[10]Üçadım!$E$8:$J$1000,6,0)),"",(VLOOKUP(B20,[10]Üçadım!$E$8:$J$1000,6,0)))</f>
        <v/>
      </c>
      <c r="S20" s="10" t="str">
        <f>IF(ISERROR(VLOOKUP(B20,[10]Üçadım!$E$8:$K$1000,7,0)),"",(VLOOKUP(B20,[10]Üçadım!$E$8:$K$1000,7,0)))</f>
        <v/>
      </c>
      <c r="T20" s="5" t="str">
        <f>IF(ISERROR(VLOOKUP(B20,[10]Yüksek!$E$8:$BR$1000,66,0)),"",(VLOOKUP(B20,[10]Yüksek!$E$8:$BR$1000,66,0)))</f>
        <v/>
      </c>
      <c r="U20" s="6" t="str">
        <f>IF(ISERROR(VLOOKUP(B20,[10]Yüksek!$E$8:$BS$1000,67,0)),"",(VLOOKUP(B20,[10]Yüksek!$E$8:$BS$1000,67,0)))</f>
        <v/>
      </c>
      <c r="V20" s="5" t="str">
        <f>IF(ISERROR(VLOOKUP(B20,[10]Sırık!$E$8:$BX$35555,72,0)),"",(VLOOKUP(B20,[10]Sırık!$E$8:$BX$35555,72,0)))</f>
        <v/>
      </c>
      <c r="W20" s="10" t="str">
        <f>IF(ISERROR(VLOOKUP(B20,[10]Sırık!$E$8:$BY$355555,73,0)),"",(VLOOKUP(B20,[10]Sırık!$E$8:$BY$355555,73,0)))</f>
        <v/>
      </c>
      <c r="X20" s="5" t="str">
        <f>IF(ISERROR(VLOOKUP(B20,[10]Gülle!$E$8:$J$1000,6,0)),"",(VLOOKUP(B20,[10]Gülle!$E$8:$J$1000,6,0)))</f>
        <v/>
      </c>
      <c r="Y20" s="10" t="str">
        <f>IF(ISERROR(VLOOKUP(B20,[10]Gülle!$E$8:$K$1000,7,0)),"",(VLOOKUP(B20,[10]Gülle!$E$8:$K$1000,7,0)))</f>
        <v/>
      </c>
      <c r="Z20" s="11" t="str">
        <f>IF(ISERROR(VLOOKUP(B20,[10]Çekiç!$E$8:$N$1000,6,0)),"",(VLOOKUP(B20,[10]Çekiç!$E$8:$N$1000,6,0)))</f>
        <v/>
      </c>
      <c r="AA20" s="10" t="str">
        <f>IF(ISERROR(VLOOKUP(B20,[10]Çekiç!$E$8:$O$1000,7,0)),"",(VLOOKUP(B20,[10]Çekiç!$E$8:$O$1000,7,0)))</f>
        <v/>
      </c>
      <c r="AB20" s="5">
        <f>IF(ISERROR(VLOOKUP(B20,[10]Disk!$E$8:$J$1000,6,0)),"",(VLOOKUP(B20,[10]Disk!$E$8:$J$1000,6,0)))</f>
        <v>1847</v>
      </c>
      <c r="AC20" s="6">
        <f>IF(ISERROR(VLOOKUP(B20,[10]Disk!$E$8:$K$1000,7,0)),"",(VLOOKUP(B20,[10]Disk!$E$8:$K$1000,7,0)))</f>
        <v>58</v>
      </c>
      <c r="AD20" s="9" t="str">
        <f>IF(ISERROR(VLOOKUP(B20,[10]Cirit!$E$8:$J$1000,6,0)),"",(VLOOKUP(B20,[10]Cirit!$E$8:$J$1000,6,0)))</f>
        <v/>
      </c>
      <c r="AE20" s="10" t="str">
        <f>IF(ISERROR(VLOOKUP(B20,[10]Cirit!$E$8:$K$1000,7,0)),"",(VLOOKUP(B20,[10]Cirit!$E$8:$K$1000,7,0)))</f>
        <v/>
      </c>
      <c r="AF20" s="8">
        <f t="shared" si="2"/>
        <v>205</v>
      </c>
    </row>
    <row r="21" spans="1:32" ht="20.25" x14ac:dyDescent="0.25">
      <c r="A21" s="3">
        <v>5</v>
      </c>
      <c r="B21" s="4" t="s">
        <v>96</v>
      </c>
      <c r="C21" s="4" t="s">
        <v>38</v>
      </c>
      <c r="D21" s="5">
        <v>901</v>
      </c>
      <c r="E21" s="6">
        <v>65</v>
      </c>
      <c r="F21" s="9" t="s">
        <v>11</v>
      </c>
      <c r="G21" s="10" t="s">
        <v>11</v>
      </c>
      <c r="H21" s="7" t="s">
        <v>11</v>
      </c>
      <c r="I21" s="10" t="s">
        <v>11</v>
      </c>
      <c r="J21" s="7" t="s">
        <v>11</v>
      </c>
      <c r="K21" s="6" t="s">
        <v>11</v>
      </c>
      <c r="L21" s="7" t="s">
        <v>11</v>
      </c>
      <c r="M21" s="10" t="s">
        <v>11</v>
      </c>
      <c r="N21" s="5" t="s">
        <v>11</v>
      </c>
      <c r="O21" s="6" t="s">
        <v>11</v>
      </c>
      <c r="P21" s="5">
        <v>452</v>
      </c>
      <c r="Q21" s="6">
        <v>53</v>
      </c>
      <c r="R21" s="9" t="s">
        <v>11</v>
      </c>
      <c r="S21" s="10" t="s">
        <v>11</v>
      </c>
      <c r="T21" s="5" t="s">
        <v>11</v>
      </c>
      <c r="U21" s="6" t="s">
        <v>11</v>
      </c>
      <c r="V21" s="5" t="s">
        <v>11</v>
      </c>
      <c r="W21" s="10" t="s">
        <v>11</v>
      </c>
      <c r="X21" s="5" t="s">
        <v>11</v>
      </c>
      <c r="Y21" s="10" t="s">
        <v>11</v>
      </c>
      <c r="Z21" s="11" t="s">
        <v>11</v>
      </c>
      <c r="AA21" s="10" t="s">
        <v>11</v>
      </c>
      <c r="AB21" s="5">
        <v>2217</v>
      </c>
      <c r="AC21" s="6">
        <v>73</v>
      </c>
      <c r="AD21" s="9" t="s">
        <v>11</v>
      </c>
      <c r="AE21" s="10" t="s">
        <v>11</v>
      </c>
      <c r="AF21" s="8">
        <v>191</v>
      </c>
    </row>
    <row r="22" spans="1:32" ht="20.25" x14ac:dyDescent="0.25">
      <c r="A22" s="3">
        <v>6</v>
      </c>
      <c r="B22" s="4" t="s">
        <v>97</v>
      </c>
      <c r="C22" s="4" t="s">
        <v>38</v>
      </c>
      <c r="D22" s="5">
        <v>950</v>
      </c>
      <c r="E22" s="6">
        <v>56</v>
      </c>
      <c r="F22" s="9" t="s">
        <v>11</v>
      </c>
      <c r="G22" s="10" t="s">
        <v>11</v>
      </c>
      <c r="H22" s="7" t="s">
        <v>11</v>
      </c>
      <c r="I22" s="10" t="s">
        <v>11</v>
      </c>
      <c r="J22" s="7" t="s">
        <v>11</v>
      </c>
      <c r="K22" s="6" t="s">
        <v>11</v>
      </c>
      <c r="L22" s="7" t="s">
        <v>11</v>
      </c>
      <c r="M22" s="10" t="s">
        <v>11</v>
      </c>
      <c r="N22" s="5" t="s">
        <v>11</v>
      </c>
      <c r="O22" s="6" t="s">
        <v>11</v>
      </c>
      <c r="P22" s="5">
        <v>390</v>
      </c>
      <c r="Q22" s="6">
        <v>38</v>
      </c>
      <c r="R22" s="9" t="s">
        <v>11</v>
      </c>
      <c r="S22" s="10" t="s">
        <v>11</v>
      </c>
      <c r="T22" s="5" t="s">
        <v>11</v>
      </c>
      <c r="U22" s="6" t="s">
        <v>11</v>
      </c>
      <c r="V22" s="5" t="s">
        <v>11</v>
      </c>
      <c r="W22" s="10" t="s">
        <v>11</v>
      </c>
      <c r="X22" s="5" t="s">
        <v>11</v>
      </c>
      <c r="Y22" s="10" t="s">
        <v>11</v>
      </c>
      <c r="Z22" s="11" t="s">
        <v>11</v>
      </c>
      <c r="AA22" s="10" t="s">
        <v>11</v>
      </c>
      <c r="AB22" s="5">
        <v>1650</v>
      </c>
      <c r="AC22" s="6">
        <v>51</v>
      </c>
      <c r="AD22" s="9" t="s">
        <v>11</v>
      </c>
      <c r="AE22" s="10" t="s">
        <v>11</v>
      </c>
      <c r="AF22" s="8">
        <v>145</v>
      </c>
    </row>
    <row r="23" spans="1:32" ht="20.25" x14ac:dyDescent="0.25">
      <c r="A23" s="3">
        <v>7</v>
      </c>
      <c r="B23" s="4" t="s">
        <v>98</v>
      </c>
      <c r="C23" s="4" t="s">
        <v>38</v>
      </c>
      <c r="D23" s="5">
        <f>IF(ISERROR(VLOOKUP(B23,'[10]60m.'!$D$8:$F$1000,3,0)),"",(VLOOKUP(B23,'[10]60m.'!$D$8:$F$1000,3,0)))</f>
        <v>902</v>
      </c>
      <c r="E23" s="6">
        <f>IF(ISERROR(VLOOKUP(B23,'[10]60m.'!$D$8:$G$1000,4,0)),"",(VLOOKUP(B23,'[10]60m.'!$D$8:$G$1000,4,0)))</f>
        <v>65</v>
      </c>
      <c r="F23" s="9" t="str">
        <f>IF(ISERROR(VLOOKUP(B23,'[10]80m.'!$D$8:$F$1000,3,0)),"",(VLOOKUP(B23,'[10]80m.'!$D$8:$H$1000,3,0)))</f>
        <v/>
      </c>
      <c r="G23" s="10" t="str">
        <f>IF(ISERROR(VLOOKUP(B23,'[10]80m.'!$D$8:$G$1000,4,0)),"",(VLOOKUP(B23,'[10]80m.'!$D$8:$G$1000,4,0)))</f>
        <v/>
      </c>
      <c r="H23" s="7" t="str">
        <f>IF(ISERROR(VLOOKUP(B23,'[10]800m.'!$D$8:$F$978,3,0)),"",(VLOOKUP(B23,'[10]800m.'!$D$8:$H$978,3,0)))</f>
        <v/>
      </c>
      <c r="I23" s="10" t="str">
        <f>IF(ISERROR(VLOOKUP(B23,'[10]800m.'!$D$8:$G$978,4,0)),"",(VLOOKUP(B23,'[10]800m.'!$D$8:$G$978,4,0)))</f>
        <v/>
      </c>
      <c r="J23" s="7" t="str">
        <f>IF(ISERROR(VLOOKUP(B23,'[10]2000m.'!$D$8:$F$988,3,0)),"",(VLOOKUP(B23,'[10]2000m.'!$D$8:$H$991,3,0)))</f>
        <v/>
      </c>
      <c r="K23" s="6" t="str">
        <f>IF(ISERROR(VLOOKUP(B23,'[10]2000m.'!$D$8:$G$988,4,0)),"",(VLOOKUP(B23,'[10]2000m.'!$D$8:$G$988,4,0)))</f>
        <v/>
      </c>
      <c r="L23" s="7" t="str">
        <f>IF(ISERROR(VLOOKUP(B23,'[10]3000m.'!$D$8:$F$1000,3,0)),"",(VLOOKUP(B23,'[10]3000m.'!$D$8:$H$1000,3,0)))</f>
        <v/>
      </c>
      <c r="M23" s="10" t="str">
        <f>IF(ISERROR(VLOOKUP(B23,'[10]3000m.'!$D$8:$G$1000,4,0)),"",(VLOOKUP(B23,'[10]3000m.'!$D$8:$G$1000,4,0)))</f>
        <v/>
      </c>
      <c r="N23" s="5" t="str">
        <f>IF(ISERROR(VLOOKUP(B23,'[10]100m.Eng'!$D$8:$F$1000,3,0)),"",(VLOOKUP(B23,'[10]100m.Eng'!$D$8:$H$1000,3,0)))</f>
        <v/>
      </c>
      <c r="O23" s="6" t="str">
        <f>IF(ISERROR(VLOOKUP(B23,'[10]100m.Eng'!$D$8:$G$1000,4,0)),"",(VLOOKUP(B23,'[10]100m.Eng'!$D$8:$G$1000,4,0)))</f>
        <v/>
      </c>
      <c r="P23" s="5">
        <f>IF(ISERROR(VLOOKUP(B23,'[10]Uzun Atlama Genel'!$E$8:$J$1011,6,0)),"",(VLOOKUP(B23,'[10]Uzun Atlama Genel'!$E$8:$J$1011,6,0)))</f>
        <v>414</v>
      </c>
      <c r="Q23" s="6">
        <f>IF(ISERROR(VLOOKUP(B23,'[10]Uzun Atlama Genel'!$E$8:$K$1011,7,0)),"",(VLOOKUP(B23,'[10]Uzun Atlama Genel'!$E$8:$K$1011,7,0)))</f>
        <v>43</v>
      </c>
      <c r="R23" s="9" t="str">
        <f>IF(ISERROR(VLOOKUP(B23,[10]Üçadım!$E$8:$J$1000,6,0)),"",(VLOOKUP(B23,[10]Üçadım!$E$8:$J$1000,6,0)))</f>
        <v/>
      </c>
      <c r="S23" s="10" t="str">
        <f>IF(ISERROR(VLOOKUP(B23,[10]Üçadım!$E$8:$K$1000,7,0)),"",(VLOOKUP(B23,[10]Üçadım!$E$8:$K$1000,7,0)))</f>
        <v/>
      </c>
      <c r="T23" s="5" t="str">
        <f>IF(ISERROR(VLOOKUP(B23,[10]Yüksek!$E$8:$BR$1000,66,0)),"",(VLOOKUP(B23,[10]Yüksek!$E$8:$BR$1000,66,0)))</f>
        <v/>
      </c>
      <c r="U23" s="6" t="str">
        <f>IF(ISERROR(VLOOKUP(B23,[10]Yüksek!$E$8:$BS$1000,67,0)),"",(VLOOKUP(B23,[10]Yüksek!$E$8:$BS$1000,67,0)))</f>
        <v/>
      </c>
      <c r="V23" s="5" t="str">
        <f>IF(ISERROR(VLOOKUP(B23,[10]Sırık!$E$8:$BX$35555,72,0)),"",(VLOOKUP(B23,[10]Sırık!$E$8:$BX$35555,72,0)))</f>
        <v/>
      </c>
      <c r="W23" s="10" t="str">
        <f>IF(ISERROR(VLOOKUP(B23,[10]Sırık!$E$8:$BY$355555,73,0)),"",(VLOOKUP(B23,[10]Sırık!$E$8:$BY$355555,73,0)))</f>
        <v/>
      </c>
      <c r="X23" s="5" t="str">
        <f>IF(ISERROR(VLOOKUP(B23,[10]Gülle!$E$8:$J$1000,6,0)),"",(VLOOKUP(B23,[10]Gülle!$E$8:$J$1000,6,0)))</f>
        <v/>
      </c>
      <c r="Y23" s="10" t="str">
        <f>IF(ISERROR(VLOOKUP(B23,[10]Gülle!$E$8:$K$1000,7,0)),"",(VLOOKUP(B23,[10]Gülle!$E$8:$K$1000,7,0)))</f>
        <v/>
      </c>
      <c r="Z23" s="11" t="str">
        <f>IF(ISERROR(VLOOKUP(B23,[10]Çekiç!$E$8:$N$1000,6,0)),"",(VLOOKUP(B23,[10]Çekiç!$E$8:$N$1000,6,0)))</f>
        <v/>
      </c>
      <c r="AA23" s="10" t="str">
        <f>IF(ISERROR(VLOOKUP(B23,[10]Çekiç!$E$8:$O$1000,7,0)),"",(VLOOKUP(B23,[10]Çekiç!$E$8:$O$1000,7,0)))</f>
        <v/>
      </c>
      <c r="AB23" s="5">
        <f>IF(ISERROR(VLOOKUP(B23,[10]Disk!$E$8:$J$1000,6,0)),"",(VLOOKUP(B23,[10]Disk!$E$8:$J$1000,6,0)))</f>
        <v>1097</v>
      </c>
      <c r="AC23" s="6">
        <f>IF(ISERROR(VLOOKUP(B23,[10]Disk!$E$8:$K$1000,7,0)),"",(VLOOKUP(B23,[10]Disk!$E$8:$K$1000,7,0)))</f>
        <v>28</v>
      </c>
      <c r="AD23" s="9" t="str">
        <f>IF(ISERROR(VLOOKUP(B23,[10]Cirit!$E$8:$J$1000,6,0)),"",(VLOOKUP(B23,[10]Cirit!$E$8:$J$1000,6,0)))</f>
        <v/>
      </c>
      <c r="AE23" s="10" t="str">
        <f>IF(ISERROR(VLOOKUP(B23,[10]Cirit!$E$8:$K$1000,7,0)),"",(VLOOKUP(B23,[10]Cirit!$E$8:$K$1000,7,0)))</f>
        <v/>
      </c>
      <c r="AF23" s="8">
        <f t="shared" ref="AF23" si="3">SUM(E23,U23,Q23,AC23,K23,O23,G23,M23,W23,Y23,AE23,I23,S23,AA23)</f>
        <v>136</v>
      </c>
    </row>
  </sheetData>
  <mergeCells count="38"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F2:G2"/>
    <mergeCell ref="H2:I2"/>
    <mergeCell ref="N15:O15"/>
    <mergeCell ref="P15:Q15"/>
    <mergeCell ref="R15:S15"/>
    <mergeCell ref="T15:U15"/>
    <mergeCell ref="Z2:AA2"/>
    <mergeCell ref="Z15:AA15"/>
    <mergeCell ref="C15:C16"/>
    <mergeCell ref="F15:G15"/>
    <mergeCell ref="H15:I15"/>
    <mergeCell ref="J15:K15"/>
    <mergeCell ref="L15:M15"/>
    <mergeCell ref="AD2:AE2"/>
    <mergeCell ref="AF2:AF3"/>
    <mergeCell ref="B15:B16"/>
    <mergeCell ref="D15:E15"/>
    <mergeCell ref="AB15:AC15"/>
    <mergeCell ref="AD15:AE15"/>
    <mergeCell ref="AF15:AF16"/>
    <mergeCell ref="V15:W15"/>
    <mergeCell ref="X15:Y15"/>
    <mergeCell ref="B2:B3"/>
    <mergeCell ref="D2:E2"/>
    <mergeCell ref="AB2:AC2"/>
    <mergeCell ref="V2:W2"/>
    <mergeCell ref="X2:Y2"/>
    <mergeCell ref="A14:AB14"/>
    <mergeCell ref="A15:A16"/>
  </mergeCells>
  <conditionalFormatting sqref="AF12:AF13">
    <cfRule type="duplicateValues" dxfId="17" priority="28"/>
  </conditionalFormatting>
  <conditionalFormatting sqref="B12:B13">
    <cfRule type="duplicateValues" dxfId="16" priority="27"/>
  </conditionalFormatting>
  <conditionalFormatting sqref="AF2:AF3">
    <cfRule type="duplicateValues" dxfId="15" priority="16"/>
  </conditionalFormatting>
  <conditionalFormatting sqref="B2:B3">
    <cfRule type="duplicateValues" dxfId="14" priority="15"/>
  </conditionalFormatting>
  <conditionalFormatting sqref="AF4:AF5">
    <cfRule type="duplicateValues" dxfId="13" priority="14"/>
  </conditionalFormatting>
  <conditionalFormatting sqref="B4:B5">
    <cfRule type="duplicateValues" dxfId="12" priority="13"/>
  </conditionalFormatting>
  <conditionalFormatting sqref="AF6:AF9">
    <cfRule type="duplicateValues" dxfId="11" priority="12"/>
  </conditionalFormatting>
  <conditionalFormatting sqref="B6:B9">
    <cfRule type="duplicateValues" dxfId="10" priority="11"/>
  </conditionalFormatting>
  <conditionalFormatting sqref="AF10:AF11">
    <cfRule type="duplicateValues" dxfId="9" priority="10"/>
  </conditionalFormatting>
  <conditionalFormatting sqref="B10:B11">
    <cfRule type="duplicateValues" dxfId="8" priority="9"/>
  </conditionalFormatting>
  <conditionalFormatting sqref="AF15:AF19">
    <cfRule type="duplicateValues" dxfId="7" priority="8"/>
  </conditionalFormatting>
  <conditionalFormatting sqref="B15:B19">
    <cfRule type="duplicateValues" dxfId="6" priority="7"/>
  </conditionalFormatting>
  <conditionalFormatting sqref="AF20">
    <cfRule type="duplicateValues" dxfId="5" priority="6"/>
  </conditionalFormatting>
  <conditionalFormatting sqref="B20">
    <cfRule type="duplicateValues" dxfId="4" priority="5"/>
  </conditionalFormatting>
  <conditionalFormatting sqref="AF21:AF22">
    <cfRule type="duplicateValues" dxfId="3" priority="4"/>
  </conditionalFormatting>
  <conditionalFormatting sqref="B21:B22">
    <cfRule type="duplicateValues" dxfId="2" priority="3"/>
  </conditionalFormatting>
  <conditionalFormatting sqref="AF23">
    <cfRule type="duplicateValues" dxfId="1" priority="2"/>
  </conditionalFormatting>
  <conditionalFormatting sqref="B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10 YAŞ KIZ-ERKEK</vt:lpstr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2022-05-22T09:30:49Z</dcterms:modified>
</cp:coreProperties>
</file>