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317BBCFB-78D7-4DB5-87EC-D148F82E260E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10 YAŞ KIZ-ERKEK" sheetId="5" r:id="rId1"/>
    <sheet name="11 YAŞ KIZ-ERKEK" sheetId="1" r:id="rId2"/>
    <sheet name="2010 12 YAŞ KIZLAR" sheetId="12" r:id="rId3"/>
    <sheet name="2010 12 YAŞ ERKEKLER" sheetId="13" r:id="rId4"/>
    <sheet name="2009 13 YAŞ KIZLAR" sheetId="17" r:id="rId5"/>
    <sheet name="2009 13 YAŞ ERKEKLER" sheetId="15" r:id="rId6"/>
    <sheet name="2008 14 YAŞ ERKEKLER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_xlnm._FilterDatabase" localSheetId="6" hidden="1">'2008 14 YAŞ ERKEKLER'!$B$6:$P$54</definedName>
    <definedName name="_xlnm._FilterDatabase" localSheetId="5" hidden="1">'2009 13 YAŞ ERKEKLER'!$B$6:$P$56</definedName>
    <definedName name="_xlnm._FilterDatabase" localSheetId="4" hidden="1">'2009 13 YAŞ KIZLAR'!$B$6:$P$47</definedName>
    <definedName name="_xlnm._FilterDatabase" localSheetId="3" hidden="1">'2010 12 YAŞ ERKEKLER'!$B$6:$P$105</definedName>
    <definedName name="_xlnm._FilterDatabase" localSheetId="2" hidden="1">'2010 12 YAŞ KIZLAR'!$B$6:$P$98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_FilterDatabase_3_1">#N/A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6">'2008 14 YAŞ ERKEKLER'!$A$41:$R$66</definedName>
    <definedName name="_xlnm.Print_Area" localSheetId="5">'2009 13 YAŞ ERKEKLER'!$A$58:$R$64</definedName>
    <definedName name="_xlnm.Print_Area" localSheetId="4">'2009 13 YAŞ KIZLAR'!$A$1:$R$58</definedName>
    <definedName name="_xlnm.Print_Area" localSheetId="3">'2010 12 YAŞ ERKEKLER'!$A$26:$R$89</definedName>
    <definedName name="_xlnm.Print_Area" localSheetId="2">'2010 12 YAŞ KIZLAR'!$A$33:$R$86</definedName>
    <definedName name="_xlnm.Print_Titles" localSheetId="6">'2008 14 YAŞ ERKEKLER'!$1:$2</definedName>
    <definedName name="_xlnm.Print_Titles" localSheetId="5">'2009 13 YAŞ ERKEKLER'!$1:$2</definedName>
    <definedName name="_xlnm.Print_Titles" localSheetId="4">'2009 13 YAŞ KIZLAR'!$1:$2</definedName>
    <definedName name="_xlnm.Print_Titles" localSheetId="3">'2010 12 YAŞ ERKEKLER'!$1:$2</definedName>
    <definedName name="_xlnm.Print_Titles" localSheetId="2">'2010 12 YAŞ KIZLAR'!$1:$2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7" l="1"/>
  <c r="A2" i="17"/>
  <c r="A4" i="17"/>
  <c r="P5" i="17"/>
  <c r="D8" i="17"/>
  <c r="E8" i="17"/>
  <c r="P8" i="17" s="1"/>
  <c r="P53" i="17" s="1"/>
  <c r="R53" i="17" s="1"/>
  <c r="F8" i="17"/>
  <c r="G8" i="17"/>
  <c r="H8" i="17"/>
  <c r="I8" i="17"/>
  <c r="J8" i="17"/>
  <c r="K8" i="17"/>
  <c r="L8" i="17"/>
  <c r="M8" i="17"/>
  <c r="N8" i="17"/>
  <c r="O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D10" i="17"/>
  <c r="E10" i="17"/>
  <c r="P10" i="17" s="1"/>
  <c r="F10" i="17"/>
  <c r="G10" i="17"/>
  <c r="H10" i="17"/>
  <c r="I10" i="17"/>
  <c r="J10" i="17"/>
  <c r="K10" i="17"/>
  <c r="L10" i="17"/>
  <c r="M10" i="17"/>
  <c r="N10" i="17"/>
  <c r="O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D12" i="17"/>
  <c r="E12" i="17"/>
  <c r="P12" i="17" s="1"/>
  <c r="F12" i="17"/>
  <c r="G12" i="17"/>
  <c r="H12" i="17"/>
  <c r="I12" i="17"/>
  <c r="J12" i="17"/>
  <c r="K12" i="17"/>
  <c r="L12" i="17"/>
  <c r="M12" i="17"/>
  <c r="N12" i="17"/>
  <c r="O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D14" i="17"/>
  <c r="E14" i="17"/>
  <c r="P14" i="17" s="1"/>
  <c r="P54" i="17" s="1"/>
  <c r="R54" i="17" s="1"/>
  <c r="F14" i="17"/>
  <c r="G14" i="17"/>
  <c r="H14" i="17"/>
  <c r="I14" i="17"/>
  <c r="J14" i="17"/>
  <c r="K14" i="17"/>
  <c r="L14" i="17"/>
  <c r="M14" i="17"/>
  <c r="N14" i="17"/>
  <c r="O14" i="17"/>
  <c r="D15" i="17"/>
  <c r="E15" i="17"/>
  <c r="P15" i="17" s="1"/>
  <c r="F15" i="17"/>
  <c r="G15" i="17"/>
  <c r="H15" i="17"/>
  <c r="I15" i="17"/>
  <c r="J15" i="17"/>
  <c r="K15" i="17"/>
  <c r="L15" i="17"/>
  <c r="M15" i="17"/>
  <c r="N15" i="17"/>
  <c r="O15" i="17"/>
  <c r="D16" i="17"/>
  <c r="E16" i="17"/>
  <c r="P16" i="17" s="1"/>
  <c r="F16" i="17"/>
  <c r="G16" i="17"/>
  <c r="H16" i="17"/>
  <c r="I16" i="17"/>
  <c r="J16" i="17"/>
  <c r="K16" i="17"/>
  <c r="L16" i="17"/>
  <c r="M16" i="17"/>
  <c r="N16" i="17"/>
  <c r="O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D18" i="17"/>
  <c r="E18" i="17"/>
  <c r="P18" i="17" s="1"/>
  <c r="P56" i="17" s="1"/>
  <c r="R56" i="17" s="1"/>
  <c r="F18" i="17"/>
  <c r="G18" i="17"/>
  <c r="H18" i="17"/>
  <c r="I18" i="17"/>
  <c r="J18" i="17"/>
  <c r="K18" i="17"/>
  <c r="L18" i="17"/>
  <c r="M18" i="17"/>
  <c r="N18" i="17"/>
  <c r="O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D20" i="17"/>
  <c r="E20" i="17"/>
  <c r="P20" i="17" s="1"/>
  <c r="F20" i="17"/>
  <c r="G20" i="17"/>
  <c r="H20" i="17"/>
  <c r="I20" i="17"/>
  <c r="J20" i="17"/>
  <c r="K20" i="17"/>
  <c r="L20" i="17"/>
  <c r="M20" i="17"/>
  <c r="N20" i="17"/>
  <c r="O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D22" i="17"/>
  <c r="E22" i="17"/>
  <c r="P22" i="17" s="1"/>
  <c r="F22" i="17"/>
  <c r="G22" i="17"/>
  <c r="H22" i="17"/>
  <c r="I22" i="17"/>
  <c r="J22" i="17"/>
  <c r="K22" i="17"/>
  <c r="L22" i="17"/>
  <c r="M22" i="17"/>
  <c r="N22" i="17"/>
  <c r="O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D24" i="17"/>
  <c r="E24" i="17"/>
  <c r="P24" i="17" s="1"/>
  <c r="F24" i="17"/>
  <c r="G24" i="17"/>
  <c r="H24" i="17"/>
  <c r="I24" i="17"/>
  <c r="J24" i="17"/>
  <c r="K24" i="17"/>
  <c r="L24" i="17"/>
  <c r="M24" i="17"/>
  <c r="N24" i="17"/>
  <c r="O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D26" i="17"/>
  <c r="E26" i="17"/>
  <c r="P26" i="17" s="1"/>
  <c r="F26" i="17"/>
  <c r="G26" i="17"/>
  <c r="H26" i="17"/>
  <c r="I26" i="17"/>
  <c r="J26" i="17"/>
  <c r="K26" i="17"/>
  <c r="L26" i="17"/>
  <c r="M26" i="17"/>
  <c r="N26" i="17"/>
  <c r="O26" i="17"/>
  <c r="D27" i="17"/>
  <c r="E27" i="17"/>
  <c r="P27" i="17" s="1"/>
  <c r="F27" i="17"/>
  <c r="G27" i="17"/>
  <c r="H27" i="17"/>
  <c r="I27" i="17"/>
  <c r="J27" i="17"/>
  <c r="K27" i="17"/>
  <c r="L27" i="17"/>
  <c r="M27" i="17"/>
  <c r="N27" i="17"/>
  <c r="O27" i="17"/>
  <c r="D28" i="17"/>
  <c r="E28" i="17"/>
  <c r="P28" i="17" s="1"/>
  <c r="P57" i="17" s="1"/>
  <c r="F28" i="17"/>
  <c r="G28" i="17"/>
  <c r="H28" i="17"/>
  <c r="I28" i="17"/>
  <c r="J28" i="17"/>
  <c r="K28" i="17"/>
  <c r="L28" i="17"/>
  <c r="M28" i="17"/>
  <c r="N28" i="17"/>
  <c r="O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D30" i="17"/>
  <c r="E30" i="17"/>
  <c r="P30" i="17" s="1"/>
  <c r="F30" i="17"/>
  <c r="G30" i="17"/>
  <c r="H30" i="17"/>
  <c r="I30" i="17"/>
  <c r="J30" i="17"/>
  <c r="K30" i="17"/>
  <c r="L30" i="17"/>
  <c r="M30" i="17"/>
  <c r="N30" i="17"/>
  <c r="O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D32" i="17"/>
  <c r="E32" i="17"/>
  <c r="P32" i="17" s="1"/>
  <c r="F32" i="17"/>
  <c r="G32" i="17"/>
  <c r="H32" i="17"/>
  <c r="I32" i="17"/>
  <c r="J32" i="17"/>
  <c r="K32" i="17"/>
  <c r="L32" i="17"/>
  <c r="M32" i="17"/>
  <c r="N32" i="17"/>
  <c r="O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D34" i="17"/>
  <c r="E34" i="17"/>
  <c r="P34" i="17" s="1"/>
  <c r="F34" i="17"/>
  <c r="G34" i="17"/>
  <c r="H34" i="17"/>
  <c r="I34" i="17"/>
  <c r="J34" i="17"/>
  <c r="K34" i="17"/>
  <c r="L34" i="17"/>
  <c r="M34" i="17"/>
  <c r="N34" i="17"/>
  <c r="O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D36" i="17"/>
  <c r="E36" i="17"/>
  <c r="P36" i="17" s="1"/>
  <c r="F36" i="17"/>
  <c r="G36" i="17"/>
  <c r="H36" i="17"/>
  <c r="I36" i="17"/>
  <c r="J36" i="17"/>
  <c r="K36" i="17"/>
  <c r="L36" i="17"/>
  <c r="M36" i="17"/>
  <c r="N36" i="17"/>
  <c r="O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D38" i="17"/>
  <c r="E38" i="17"/>
  <c r="F38" i="17"/>
  <c r="G38" i="17"/>
  <c r="P38" i="17" s="1"/>
  <c r="H38" i="17"/>
  <c r="I38" i="17"/>
  <c r="J38" i="17"/>
  <c r="K38" i="17"/>
  <c r="L38" i="17"/>
  <c r="M38" i="17"/>
  <c r="N38" i="17"/>
  <c r="O38" i="17"/>
  <c r="D39" i="17"/>
  <c r="E39" i="17"/>
  <c r="P39" i="17" s="1"/>
  <c r="F39" i="17"/>
  <c r="G39" i="17"/>
  <c r="H39" i="17"/>
  <c r="I39" i="17"/>
  <c r="J39" i="17"/>
  <c r="K39" i="17"/>
  <c r="L39" i="17"/>
  <c r="M39" i="17"/>
  <c r="N39" i="17"/>
  <c r="O39" i="17"/>
  <c r="D40" i="17"/>
  <c r="E40" i="17"/>
  <c r="P40" i="17" s="1"/>
  <c r="F40" i="17"/>
  <c r="G40" i="17"/>
  <c r="H40" i="17"/>
  <c r="I40" i="17"/>
  <c r="J40" i="17"/>
  <c r="K40" i="17"/>
  <c r="L40" i="17"/>
  <c r="M40" i="17"/>
  <c r="N40" i="17"/>
  <c r="O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D42" i="17"/>
  <c r="E42" i="17"/>
  <c r="P42" i="17" s="1"/>
  <c r="F42" i="17"/>
  <c r="G42" i="17"/>
  <c r="H42" i="17"/>
  <c r="I42" i="17"/>
  <c r="J42" i="17"/>
  <c r="K42" i="17"/>
  <c r="L42" i="17"/>
  <c r="M42" i="17"/>
  <c r="N42" i="17"/>
  <c r="O42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D44" i="17"/>
  <c r="E44" i="17"/>
  <c r="P44" i="17" s="1"/>
  <c r="F44" i="17"/>
  <c r="G44" i="17"/>
  <c r="H44" i="17"/>
  <c r="I44" i="17"/>
  <c r="J44" i="17"/>
  <c r="K44" i="17"/>
  <c r="L44" i="17"/>
  <c r="M44" i="17"/>
  <c r="N44" i="17"/>
  <c r="O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D46" i="17"/>
  <c r="E46" i="17"/>
  <c r="P46" i="17" s="1"/>
  <c r="F46" i="17"/>
  <c r="G46" i="17"/>
  <c r="H46" i="17"/>
  <c r="I46" i="17"/>
  <c r="J46" i="17"/>
  <c r="K46" i="17"/>
  <c r="L46" i="17"/>
  <c r="M46" i="17"/>
  <c r="N46" i="17"/>
  <c r="O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A50" i="17"/>
  <c r="D53" i="17"/>
  <c r="E53" i="17"/>
  <c r="F53" i="17"/>
  <c r="G53" i="17"/>
  <c r="J53" i="17"/>
  <c r="K53" i="17"/>
  <c r="Q53" i="17" s="1"/>
  <c r="L53" i="17"/>
  <c r="M53" i="17"/>
  <c r="N53" i="17"/>
  <c r="O53" i="17"/>
  <c r="D54" i="17"/>
  <c r="E54" i="17"/>
  <c r="F54" i="17"/>
  <c r="G54" i="17"/>
  <c r="J54" i="17"/>
  <c r="K54" i="17"/>
  <c r="L54" i="17"/>
  <c r="M54" i="17"/>
  <c r="N54" i="17"/>
  <c r="O54" i="17"/>
  <c r="Q54" i="17"/>
  <c r="D55" i="17"/>
  <c r="E55" i="17"/>
  <c r="F55" i="17"/>
  <c r="G55" i="17"/>
  <c r="J55" i="17"/>
  <c r="K55" i="17"/>
  <c r="L55" i="17"/>
  <c r="M55" i="17"/>
  <c r="N55" i="17"/>
  <c r="O55" i="17"/>
  <c r="P55" i="17"/>
  <c r="D56" i="17"/>
  <c r="E56" i="17"/>
  <c r="Q56" i="17" s="1"/>
  <c r="F56" i="17"/>
  <c r="G56" i="17"/>
  <c r="J56" i="17"/>
  <c r="K56" i="17"/>
  <c r="L56" i="17"/>
  <c r="M56" i="17"/>
  <c r="N56" i="17"/>
  <c r="O56" i="17"/>
  <c r="D57" i="17"/>
  <c r="E57" i="17"/>
  <c r="Q57" i="17" s="1"/>
  <c r="F57" i="17"/>
  <c r="G57" i="17"/>
  <c r="J57" i="17"/>
  <c r="K57" i="17"/>
  <c r="L57" i="17"/>
  <c r="M57" i="17"/>
  <c r="N57" i="17"/>
  <c r="O57" i="17"/>
  <c r="D58" i="17"/>
  <c r="E58" i="17"/>
  <c r="Q58" i="17" s="1"/>
  <c r="R58" i="17" s="1"/>
  <c r="F58" i="17"/>
  <c r="G58" i="17"/>
  <c r="J58" i="17"/>
  <c r="K58" i="17"/>
  <c r="L58" i="17"/>
  <c r="M58" i="17"/>
  <c r="N58" i="17"/>
  <c r="O58" i="17"/>
  <c r="P58" i="17"/>
  <c r="D59" i="17"/>
  <c r="E59" i="17"/>
  <c r="F59" i="17"/>
  <c r="G59" i="17"/>
  <c r="J59" i="17"/>
  <c r="K59" i="17"/>
  <c r="Q59" i="17" s="1"/>
  <c r="R59" i="17" s="1"/>
  <c r="L59" i="17"/>
  <c r="M59" i="17"/>
  <c r="N59" i="17"/>
  <c r="O59" i="17"/>
  <c r="P59" i="17"/>
  <c r="D60" i="17"/>
  <c r="E60" i="17"/>
  <c r="F60" i="17"/>
  <c r="G60" i="17"/>
  <c r="J60" i="17"/>
  <c r="K60" i="17"/>
  <c r="Q60" i="17" s="1"/>
  <c r="L60" i="17"/>
  <c r="M60" i="17"/>
  <c r="N60" i="17"/>
  <c r="O60" i="17"/>
  <c r="P60" i="17"/>
  <c r="R60" i="17" s="1"/>
  <c r="D61" i="17"/>
  <c r="E61" i="17"/>
  <c r="F61" i="17"/>
  <c r="G61" i="17"/>
  <c r="Q61" i="17" s="1"/>
  <c r="J61" i="17"/>
  <c r="K61" i="17"/>
  <c r="L61" i="17"/>
  <c r="M61" i="17"/>
  <c r="N61" i="17"/>
  <c r="O61" i="17"/>
  <c r="P61" i="17"/>
  <c r="R61" i="17" s="1"/>
  <c r="D62" i="17"/>
  <c r="E62" i="17"/>
  <c r="Q62" i="17" s="1"/>
  <c r="F62" i="17"/>
  <c r="G62" i="17"/>
  <c r="J62" i="17"/>
  <c r="K62" i="17"/>
  <c r="L62" i="17"/>
  <c r="M62" i="17"/>
  <c r="N62" i="17"/>
  <c r="O62" i="17"/>
  <c r="P62" i="17"/>
  <c r="D63" i="17"/>
  <c r="E63" i="17"/>
  <c r="Q63" i="17" s="1"/>
  <c r="F63" i="17"/>
  <c r="G63" i="17"/>
  <c r="J63" i="17"/>
  <c r="K63" i="17"/>
  <c r="L63" i="17"/>
  <c r="M63" i="17"/>
  <c r="N63" i="17"/>
  <c r="O63" i="17"/>
  <c r="P63" i="17"/>
  <c r="D64" i="17"/>
  <c r="E64" i="17"/>
  <c r="Q64" i="17" s="1"/>
  <c r="R64" i="17" s="1"/>
  <c r="F64" i="17"/>
  <c r="G64" i="17"/>
  <c r="J64" i="17"/>
  <c r="K64" i="17"/>
  <c r="L64" i="17"/>
  <c r="M64" i="17"/>
  <c r="N64" i="17"/>
  <c r="O64" i="17"/>
  <c r="P64" i="17"/>
  <c r="P80" i="16"/>
  <c r="K80" i="16"/>
  <c r="J80" i="16"/>
  <c r="E80" i="16"/>
  <c r="D80" i="16"/>
  <c r="P79" i="16"/>
  <c r="K79" i="16"/>
  <c r="J79" i="16"/>
  <c r="E79" i="16"/>
  <c r="D79" i="16"/>
  <c r="P78" i="16"/>
  <c r="K78" i="16"/>
  <c r="J78" i="16"/>
  <c r="E78" i="16"/>
  <c r="D78" i="16"/>
  <c r="P77" i="16"/>
  <c r="K77" i="16"/>
  <c r="J77" i="16"/>
  <c r="E77" i="16"/>
  <c r="D77" i="16"/>
  <c r="P76" i="16"/>
  <c r="K76" i="16"/>
  <c r="J76" i="16"/>
  <c r="E76" i="16"/>
  <c r="D76" i="16"/>
  <c r="P75" i="16"/>
  <c r="K75" i="16"/>
  <c r="J75" i="16"/>
  <c r="E75" i="16"/>
  <c r="D75" i="16"/>
  <c r="P74" i="16"/>
  <c r="K74" i="16"/>
  <c r="J74" i="16"/>
  <c r="E74" i="16"/>
  <c r="D74" i="16"/>
  <c r="P73" i="16"/>
  <c r="K73" i="16"/>
  <c r="J73" i="16"/>
  <c r="E73" i="16"/>
  <c r="D73" i="16"/>
  <c r="P72" i="16"/>
  <c r="K72" i="16"/>
  <c r="J72" i="16"/>
  <c r="E72" i="16"/>
  <c r="D72" i="16"/>
  <c r="P71" i="16"/>
  <c r="K71" i="16"/>
  <c r="J71" i="16"/>
  <c r="E71" i="16"/>
  <c r="D71" i="16"/>
  <c r="P70" i="16"/>
  <c r="K70" i="16"/>
  <c r="J70" i="16"/>
  <c r="E70" i="16"/>
  <c r="D70" i="16"/>
  <c r="P69" i="16"/>
  <c r="K69" i="16"/>
  <c r="J69" i="16"/>
  <c r="E69" i="16"/>
  <c r="D69" i="16"/>
  <c r="P68" i="16"/>
  <c r="K68" i="16"/>
  <c r="J68" i="16"/>
  <c r="E68" i="16"/>
  <c r="D68" i="16"/>
  <c r="P67" i="16"/>
  <c r="K67" i="16"/>
  <c r="J67" i="16"/>
  <c r="E67" i="16"/>
  <c r="D67" i="16"/>
  <c r="K66" i="16"/>
  <c r="J66" i="16"/>
  <c r="E66" i="16"/>
  <c r="D66" i="16"/>
  <c r="K65" i="16"/>
  <c r="J65" i="16"/>
  <c r="E65" i="16"/>
  <c r="D65" i="16"/>
  <c r="K64" i="16"/>
  <c r="J64" i="16"/>
  <c r="E64" i="16"/>
  <c r="D64" i="16"/>
  <c r="K63" i="16"/>
  <c r="J63" i="16"/>
  <c r="E63" i="16"/>
  <c r="D63" i="16"/>
  <c r="K62" i="16"/>
  <c r="J62" i="16"/>
  <c r="E62" i="16"/>
  <c r="D62" i="16"/>
  <c r="K61" i="16"/>
  <c r="J61" i="16"/>
  <c r="E61" i="16"/>
  <c r="D61" i="16"/>
  <c r="K60" i="16"/>
  <c r="J60" i="16"/>
  <c r="E60" i="16"/>
  <c r="D60" i="16"/>
  <c r="A57" i="16"/>
  <c r="O54" i="16"/>
  <c r="N54" i="16"/>
  <c r="M54" i="16"/>
  <c r="L54" i="16"/>
  <c r="K54" i="16"/>
  <c r="J54" i="16"/>
  <c r="E54" i="16"/>
  <c r="D54" i="16"/>
  <c r="O53" i="16"/>
  <c r="N53" i="16"/>
  <c r="M53" i="16"/>
  <c r="L53" i="16"/>
  <c r="K53" i="16"/>
  <c r="J53" i="16"/>
  <c r="E53" i="16"/>
  <c r="D53" i="16"/>
  <c r="O52" i="16"/>
  <c r="N52" i="16"/>
  <c r="M52" i="16"/>
  <c r="L52" i="16"/>
  <c r="K52" i="16"/>
  <c r="J52" i="16"/>
  <c r="E52" i="16"/>
  <c r="D52" i="16"/>
  <c r="O51" i="16"/>
  <c r="N51" i="16"/>
  <c r="M51" i="16"/>
  <c r="L51" i="16"/>
  <c r="K51" i="16"/>
  <c r="J51" i="16"/>
  <c r="E51" i="16"/>
  <c r="D51" i="16"/>
  <c r="O50" i="16"/>
  <c r="N50" i="16"/>
  <c r="M50" i="16"/>
  <c r="L50" i="16"/>
  <c r="K50" i="16"/>
  <c r="J50" i="16"/>
  <c r="E50" i="16"/>
  <c r="D50" i="16"/>
  <c r="O49" i="16"/>
  <c r="N49" i="16"/>
  <c r="M49" i="16"/>
  <c r="L49" i="16"/>
  <c r="K49" i="16"/>
  <c r="J49" i="16"/>
  <c r="E49" i="16"/>
  <c r="D49" i="16"/>
  <c r="O48" i="16"/>
  <c r="N48" i="16"/>
  <c r="M48" i="16"/>
  <c r="L48" i="16"/>
  <c r="K48" i="16"/>
  <c r="J48" i="16"/>
  <c r="E48" i="16"/>
  <c r="D48" i="16"/>
  <c r="O47" i="16"/>
  <c r="N47" i="16"/>
  <c r="M47" i="16"/>
  <c r="L47" i="16"/>
  <c r="K47" i="16"/>
  <c r="J47" i="16"/>
  <c r="E47" i="16"/>
  <c r="D47" i="16"/>
  <c r="O46" i="16"/>
  <c r="N46" i="16"/>
  <c r="M46" i="16"/>
  <c r="L46" i="16"/>
  <c r="K46" i="16"/>
  <c r="J46" i="16"/>
  <c r="E46" i="16"/>
  <c r="D46" i="16"/>
  <c r="O45" i="16"/>
  <c r="N45" i="16"/>
  <c r="M45" i="16"/>
  <c r="L45" i="16"/>
  <c r="K45" i="16"/>
  <c r="J45" i="16"/>
  <c r="E45" i="16"/>
  <c r="D45" i="16"/>
  <c r="O44" i="16"/>
  <c r="N44" i="16"/>
  <c r="M44" i="16"/>
  <c r="L44" i="16"/>
  <c r="K44" i="16"/>
  <c r="J44" i="16"/>
  <c r="E44" i="16"/>
  <c r="D44" i="16"/>
  <c r="O43" i="16"/>
  <c r="N43" i="16"/>
  <c r="M43" i="16"/>
  <c r="L43" i="16"/>
  <c r="K43" i="16"/>
  <c r="J43" i="16"/>
  <c r="E43" i="16"/>
  <c r="D43" i="16"/>
  <c r="O42" i="16"/>
  <c r="N42" i="16"/>
  <c r="M42" i="16"/>
  <c r="L42" i="16"/>
  <c r="K42" i="16"/>
  <c r="J42" i="16"/>
  <c r="E42" i="16"/>
  <c r="D42" i="16"/>
  <c r="O41" i="16"/>
  <c r="N41" i="16"/>
  <c r="M41" i="16"/>
  <c r="L41" i="16"/>
  <c r="K41" i="16"/>
  <c r="J41" i="16"/>
  <c r="E41" i="16"/>
  <c r="D41" i="16"/>
  <c r="N40" i="16"/>
  <c r="M40" i="16"/>
  <c r="L40" i="16"/>
  <c r="K40" i="16"/>
  <c r="J40" i="16"/>
  <c r="E40" i="16"/>
  <c r="D40" i="16"/>
  <c r="N39" i="16"/>
  <c r="M39" i="16"/>
  <c r="L39" i="16"/>
  <c r="K39" i="16"/>
  <c r="J39" i="16"/>
  <c r="E39" i="16"/>
  <c r="D39" i="16"/>
  <c r="O38" i="16"/>
  <c r="N38" i="16"/>
  <c r="M38" i="16"/>
  <c r="L38" i="16"/>
  <c r="K38" i="16"/>
  <c r="J38" i="16"/>
  <c r="E38" i="16"/>
  <c r="D38" i="16"/>
  <c r="O37" i="16"/>
  <c r="N37" i="16"/>
  <c r="M37" i="16"/>
  <c r="L37" i="16"/>
  <c r="K37" i="16"/>
  <c r="J37" i="16"/>
  <c r="D37" i="16"/>
  <c r="O36" i="16"/>
  <c r="N36" i="16"/>
  <c r="M36" i="16"/>
  <c r="L36" i="16"/>
  <c r="K36" i="16"/>
  <c r="J36" i="16"/>
  <c r="E36" i="16"/>
  <c r="D36" i="16"/>
  <c r="O35" i="16"/>
  <c r="N35" i="16"/>
  <c r="M35" i="16"/>
  <c r="L35" i="16"/>
  <c r="K35" i="16"/>
  <c r="J35" i="16"/>
  <c r="E35" i="16"/>
  <c r="D35" i="16"/>
  <c r="O34" i="16"/>
  <c r="N34" i="16"/>
  <c r="M34" i="16"/>
  <c r="L34" i="16"/>
  <c r="K34" i="16"/>
  <c r="J34" i="16"/>
  <c r="E34" i="16"/>
  <c r="D34" i="16"/>
  <c r="N33" i="16"/>
  <c r="M33" i="16"/>
  <c r="L33" i="16"/>
  <c r="K33" i="16"/>
  <c r="J33" i="16"/>
  <c r="E33" i="16"/>
  <c r="D33" i="16"/>
  <c r="O32" i="16"/>
  <c r="N32" i="16"/>
  <c r="M32" i="16"/>
  <c r="L32" i="16"/>
  <c r="K32" i="16"/>
  <c r="J32" i="16"/>
  <c r="D32" i="16"/>
  <c r="O31" i="16"/>
  <c r="N31" i="16"/>
  <c r="M31" i="16"/>
  <c r="L31" i="16"/>
  <c r="K31" i="16"/>
  <c r="J31" i="16"/>
  <c r="D31" i="16"/>
  <c r="N30" i="16"/>
  <c r="M30" i="16"/>
  <c r="L30" i="16"/>
  <c r="K30" i="16"/>
  <c r="J30" i="16"/>
  <c r="E30" i="16"/>
  <c r="D30" i="16"/>
  <c r="N29" i="16"/>
  <c r="M29" i="16"/>
  <c r="L29" i="16"/>
  <c r="K29" i="16"/>
  <c r="J29" i="16"/>
  <c r="E29" i="16"/>
  <c r="D29" i="16"/>
  <c r="N28" i="16"/>
  <c r="M28" i="16"/>
  <c r="L28" i="16"/>
  <c r="K28" i="16"/>
  <c r="J28" i="16"/>
  <c r="E28" i="16"/>
  <c r="D28" i="16"/>
  <c r="N27" i="16"/>
  <c r="M27" i="16"/>
  <c r="L27" i="16"/>
  <c r="K27" i="16"/>
  <c r="J27" i="16"/>
  <c r="E27" i="16"/>
  <c r="D27" i="16"/>
  <c r="N26" i="16"/>
  <c r="M26" i="16"/>
  <c r="L26" i="16"/>
  <c r="K26" i="16"/>
  <c r="J26" i="16"/>
  <c r="E26" i="16"/>
  <c r="D26" i="16"/>
  <c r="N25" i="16"/>
  <c r="M25" i="16"/>
  <c r="L25" i="16"/>
  <c r="K25" i="16"/>
  <c r="J25" i="16"/>
  <c r="E25" i="16"/>
  <c r="D25" i="16"/>
  <c r="N24" i="16"/>
  <c r="M24" i="16"/>
  <c r="L24" i="16"/>
  <c r="K24" i="16"/>
  <c r="J24" i="16"/>
  <c r="E24" i="16"/>
  <c r="D24" i="16"/>
  <c r="N23" i="16"/>
  <c r="M23" i="16"/>
  <c r="L23" i="16"/>
  <c r="K23" i="16"/>
  <c r="J23" i="16"/>
  <c r="E23" i="16"/>
  <c r="D23" i="16"/>
  <c r="N22" i="16"/>
  <c r="M22" i="16"/>
  <c r="L22" i="16"/>
  <c r="K22" i="16"/>
  <c r="J22" i="16"/>
  <c r="E22" i="16"/>
  <c r="D22" i="16"/>
  <c r="O21" i="16"/>
  <c r="N21" i="16"/>
  <c r="M21" i="16"/>
  <c r="L21" i="16"/>
  <c r="K21" i="16"/>
  <c r="J21" i="16"/>
  <c r="D21" i="16"/>
  <c r="N20" i="16"/>
  <c r="M20" i="16"/>
  <c r="L20" i="16"/>
  <c r="K20" i="16"/>
  <c r="J20" i="16"/>
  <c r="E20" i="16"/>
  <c r="D20" i="16"/>
  <c r="O19" i="16"/>
  <c r="N19" i="16"/>
  <c r="M19" i="16"/>
  <c r="L19" i="16"/>
  <c r="K19" i="16"/>
  <c r="J19" i="16"/>
  <c r="D19" i="16"/>
  <c r="N18" i="16"/>
  <c r="M18" i="16"/>
  <c r="L18" i="16"/>
  <c r="K18" i="16"/>
  <c r="J18" i="16"/>
  <c r="E18" i="16"/>
  <c r="D18" i="16"/>
  <c r="O17" i="16"/>
  <c r="N17" i="16"/>
  <c r="M17" i="16"/>
  <c r="L17" i="16"/>
  <c r="K17" i="16"/>
  <c r="J17" i="16"/>
  <c r="D17" i="16"/>
  <c r="O16" i="16"/>
  <c r="N16" i="16"/>
  <c r="M16" i="16"/>
  <c r="L16" i="16"/>
  <c r="K16" i="16"/>
  <c r="D16" i="16"/>
  <c r="O15" i="16"/>
  <c r="N15" i="16"/>
  <c r="M15" i="16"/>
  <c r="L15" i="16"/>
  <c r="K15" i="16"/>
  <c r="J15" i="16"/>
  <c r="D15" i="16"/>
  <c r="O14" i="16"/>
  <c r="N14" i="16"/>
  <c r="M14" i="16"/>
  <c r="L14" i="16"/>
  <c r="K14" i="16"/>
  <c r="J14" i="16"/>
  <c r="E14" i="16"/>
  <c r="D14" i="16"/>
  <c r="N13" i="16"/>
  <c r="M13" i="16"/>
  <c r="L13" i="16"/>
  <c r="K13" i="16"/>
  <c r="J13" i="16"/>
  <c r="E13" i="16"/>
  <c r="D13" i="16"/>
  <c r="O12" i="16"/>
  <c r="N12" i="16"/>
  <c r="M12" i="16"/>
  <c r="L12" i="16"/>
  <c r="K12" i="16"/>
  <c r="J12" i="16"/>
  <c r="D12" i="16"/>
  <c r="O11" i="16"/>
  <c r="N11" i="16"/>
  <c r="M11" i="16"/>
  <c r="L11" i="16"/>
  <c r="K11" i="16"/>
  <c r="J11" i="16"/>
  <c r="D11" i="16"/>
  <c r="N10" i="16"/>
  <c r="M10" i="16"/>
  <c r="L10" i="16"/>
  <c r="K10" i="16"/>
  <c r="J10" i="16"/>
  <c r="E10" i="16"/>
  <c r="D10" i="16"/>
  <c r="N9" i="16"/>
  <c r="M9" i="16"/>
  <c r="L9" i="16"/>
  <c r="K9" i="16"/>
  <c r="J9" i="16"/>
  <c r="E9" i="16"/>
  <c r="D9" i="16"/>
  <c r="N8" i="16"/>
  <c r="M8" i="16"/>
  <c r="L8" i="16"/>
  <c r="K8" i="16"/>
  <c r="J8" i="16"/>
  <c r="E8" i="16"/>
  <c r="D8" i="16"/>
  <c r="P5" i="16"/>
  <c r="A4" i="16"/>
  <c r="A2" i="16"/>
  <c r="A1" i="16"/>
  <c r="Q55" i="17" l="1"/>
  <c r="R63" i="17"/>
  <c r="R62" i="17"/>
  <c r="R57" i="17"/>
  <c r="R55" i="17"/>
  <c r="O23" i="16"/>
  <c r="O33" i="16" l="1"/>
  <c r="O24" i="16"/>
  <c r="O13" i="16"/>
  <c r="O27" i="16"/>
  <c r="O10" i="16"/>
  <c r="O22" i="16"/>
  <c r="O8" i="16"/>
  <c r="O25" i="16"/>
  <c r="O30" i="16"/>
  <c r="O39" i="16"/>
  <c r="O18" i="16"/>
  <c r="O40" i="16"/>
  <c r="O29" i="16"/>
  <c r="O26" i="16"/>
  <c r="O20" i="16"/>
  <c r="O28" i="16"/>
  <c r="E11" i="16" l="1"/>
  <c r="E16" i="16"/>
  <c r="E12" i="16" l="1"/>
  <c r="O9" i="16" l="1"/>
  <c r="E17" i="16" l="1"/>
  <c r="E19" i="16"/>
  <c r="H36" i="16" l="1"/>
  <c r="I35" i="16"/>
  <c r="H24" i="16"/>
  <c r="I23" i="16"/>
  <c r="H11" i="16"/>
  <c r="I10" i="16"/>
  <c r="I21" i="16"/>
  <c r="I8" i="16"/>
  <c r="H35" i="16"/>
  <c r="I34" i="16"/>
  <c r="H23" i="16"/>
  <c r="I22" i="16"/>
  <c r="H10" i="16"/>
  <c r="I9" i="16"/>
  <c r="I33" i="16"/>
  <c r="I20" i="16"/>
  <c r="H25" i="16"/>
  <c r="H34" i="16"/>
  <c r="H22" i="16"/>
  <c r="H9" i="16"/>
  <c r="H21" i="16"/>
  <c r="H8" i="16"/>
  <c r="H33" i="16"/>
  <c r="I32" i="16"/>
  <c r="H32" i="16"/>
  <c r="I31" i="16"/>
  <c r="H20" i="16"/>
  <c r="I19" i="16"/>
  <c r="H14" i="16"/>
  <c r="H13" i="16"/>
  <c r="H31" i="16"/>
  <c r="I30" i="16"/>
  <c r="H19" i="16"/>
  <c r="I18" i="16"/>
  <c r="I26" i="16"/>
  <c r="H26" i="16"/>
  <c r="I12" i="16"/>
  <c r="H30" i="16"/>
  <c r="I29" i="16"/>
  <c r="H18" i="16"/>
  <c r="I17" i="16"/>
  <c r="I16" i="16"/>
  <c r="H27" i="16"/>
  <c r="I13" i="16"/>
  <c r="H38" i="16"/>
  <c r="I25" i="16"/>
  <c r="H37" i="16"/>
  <c r="I24" i="16"/>
  <c r="I11" i="16"/>
  <c r="I40" i="16"/>
  <c r="H29" i="16"/>
  <c r="I28" i="16"/>
  <c r="H17" i="16"/>
  <c r="H16" i="16"/>
  <c r="I15" i="16"/>
  <c r="H39" i="16"/>
  <c r="I37" i="16"/>
  <c r="H40" i="16"/>
  <c r="I39" i="16"/>
  <c r="H28" i="16"/>
  <c r="I27" i="16"/>
  <c r="H15" i="16"/>
  <c r="I14" i="16"/>
  <c r="I38" i="16"/>
  <c r="I36" i="16"/>
  <c r="H12" i="16"/>
  <c r="F78" i="16"/>
  <c r="G77" i="16"/>
  <c r="F67" i="16"/>
  <c r="F77" i="16"/>
  <c r="G76" i="16"/>
  <c r="F76" i="16"/>
  <c r="G75" i="16"/>
  <c r="F75" i="16"/>
  <c r="G74" i="16"/>
  <c r="F74" i="16"/>
  <c r="G73" i="16"/>
  <c r="Q73" i="16" s="1"/>
  <c r="R73" i="16" s="1"/>
  <c r="F79" i="16"/>
  <c r="F73" i="16"/>
  <c r="G72" i="16"/>
  <c r="F80" i="16"/>
  <c r="F68" i="16"/>
  <c r="G67" i="16"/>
  <c r="G78" i="16"/>
  <c r="F72" i="16"/>
  <c r="G71" i="16"/>
  <c r="G79" i="16"/>
  <c r="F71" i="16"/>
  <c r="G70" i="16"/>
  <c r="Q70" i="16" s="1"/>
  <c r="R70" i="16" s="1"/>
  <c r="F70" i="16"/>
  <c r="G69" i="16"/>
  <c r="G80" i="16"/>
  <c r="F69" i="16"/>
  <c r="G68" i="16"/>
  <c r="N60" i="16"/>
  <c r="O66" i="16"/>
  <c r="O60" i="16"/>
  <c r="N66" i="16"/>
  <c r="O65" i="16"/>
  <c r="O61" i="16"/>
  <c r="N61" i="16"/>
  <c r="N65" i="16"/>
  <c r="O64" i="16"/>
  <c r="N64" i="16"/>
  <c r="O63" i="16"/>
  <c r="N63" i="16"/>
  <c r="O62" i="16"/>
  <c r="N62" i="16"/>
  <c r="N72" i="16"/>
  <c r="O71" i="16"/>
  <c r="N71" i="16"/>
  <c r="O70" i="16"/>
  <c r="N70" i="16"/>
  <c r="O69" i="16"/>
  <c r="O80" i="16"/>
  <c r="N69" i="16"/>
  <c r="O68" i="16"/>
  <c r="N80" i="16"/>
  <c r="O79" i="16"/>
  <c r="N68" i="16"/>
  <c r="O67" i="16"/>
  <c r="N79" i="16"/>
  <c r="O78" i="16"/>
  <c r="N67" i="16"/>
  <c r="N73" i="16"/>
  <c r="N78" i="16"/>
  <c r="O77" i="16"/>
  <c r="O73" i="16"/>
  <c r="O72" i="16"/>
  <c r="N77" i="16"/>
  <c r="O76" i="16"/>
  <c r="N76" i="16"/>
  <c r="O75" i="16"/>
  <c r="N75" i="16"/>
  <c r="O74" i="16"/>
  <c r="N74" i="16"/>
  <c r="L74" i="16"/>
  <c r="M73" i="16"/>
  <c r="L73" i="16"/>
  <c r="M72" i="16"/>
  <c r="L72" i="16"/>
  <c r="M71" i="16"/>
  <c r="L71" i="16"/>
  <c r="M70" i="16"/>
  <c r="L70" i="16"/>
  <c r="M69" i="16"/>
  <c r="M80" i="16"/>
  <c r="L69" i="16"/>
  <c r="M68" i="16"/>
  <c r="L80" i="16"/>
  <c r="M79" i="16"/>
  <c r="L68" i="16"/>
  <c r="M67" i="16"/>
  <c r="L76" i="16"/>
  <c r="M75" i="16"/>
  <c r="L75" i="16"/>
  <c r="L79" i="16"/>
  <c r="M78" i="16"/>
  <c r="L67" i="16"/>
  <c r="M74" i="16"/>
  <c r="L78" i="16"/>
  <c r="M77" i="16"/>
  <c r="L77" i="16"/>
  <c r="M76" i="16"/>
  <c r="F38" i="16"/>
  <c r="G37" i="16"/>
  <c r="F26" i="16"/>
  <c r="G25" i="16"/>
  <c r="P25" i="16" s="1"/>
  <c r="F13" i="16"/>
  <c r="G12" i="16"/>
  <c r="P12" i="16" s="1"/>
  <c r="F24" i="16"/>
  <c r="G10" i="16"/>
  <c r="P10" i="16" s="1"/>
  <c r="G9" i="16"/>
  <c r="P9" i="16" s="1"/>
  <c r="P62" i="16" s="1"/>
  <c r="G27" i="16"/>
  <c r="P27" i="16" s="1"/>
  <c r="F39" i="16"/>
  <c r="F37" i="16"/>
  <c r="G36" i="16"/>
  <c r="P36" i="16" s="1"/>
  <c r="F25" i="16"/>
  <c r="G24" i="16"/>
  <c r="P24" i="16" s="1"/>
  <c r="F12" i="16"/>
  <c r="G11" i="16"/>
  <c r="P11" i="16" s="1"/>
  <c r="G22" i="16"/>
  <c r="P22" i="16" s="1"/>
  <c r="P60" i="16" s="1"/>
  <c r="F10" i="16"/>
  <c r="F36" i="16"/>
  <c r="G35" i="16"/>
  <c r="P35" i="16" s="1"/>
  <c r="G23" i="16"/>
  <c r="P23" i="16" s="1"/>
  <c r="F11" i="16"/>
  <c r="F23" i="16"/>
  <c r="F35" i="16"/>
  <c r="G34" i="16"/>
  <c r="P34" i="16" s="1"/>
  <c r="F34" i="16"/>
  <c r="G33" i="16"/>
  <c r="P33" i="16" s="1"/>
  <c r="F22" i="16"/>
  <c r="G21" i="16"/>
  <c r="F9" i="16"/>
  <c r="G8" i="16"/>
  <c r="F17" i="16"/>
  <c r="F16" i="16"/>
  <c r="G39" i="16"/>
  <c r="P39" i="16" s="1"/>
  <c r="F15" i="16"/>
  <c r="G26" i="16"/>
  <c r="P26" i="16" s="1"/>
  <c r="F33" i="16"/>
  <c r="G32" i="16"/>
  <c r="F21" i="16"/>
  <c r="G20" i="16"/>
  <c r="P20" i="16" s="1"/>
  <c r="F8" i="16"/>
  <c r="G28" i="16"/>
  <c r="P28" i="16" s="1"/>
  <c r="P65" i="16" s="1"/>
  <c r="G14" i="16"/>
  <c r="P14" i="16" s="1"/>
  <c r="G38" i="16"/>
  <c r="P38" i="16" s="1"/>
  <c r="G13" i="16"/>
  <c r="F32" i="16"/>
  <c r="G31" i="16"/>
  <c r="F20" i="16"/>
  <c r="G19" i="16"/>
  <c r="F29" i="16"/>
  <c r="F28" i="16"/>
  <c r="F27" i="16"/>
  <c r="F14" i="16"/>
  <c r="F31" i="16"/>
  <c r="G30" i="16"/>
  <c r="F19" i="16"/>
  <c r="G18" i="16"/>
  <c r="P18" i="16" s="1"/>
  <c r="G15" i="16"/>
  <c r="F30" i="16"/>
  <c r="G29" i="16"/>
  <c r="P29" i="16" s="1"/>
  <c r="F18" i="16"/>
  <c r="G17" i="16"/>
  <c r="P17" i="16" s="1"/>
  <c r="P66" i="16" s="1"/>
  <c r="R66" i="16" s="1"/>
  <c r="G16" i="16"/>
  <c r="P16" i="16" s="1"/>
  <c r="G40" i="16"/>
  <c r="P40" i="16" s="1"/>
  <c r="F40" i="16"/>
  <c r="P19" i="16"/>
  <c r="F66" i="16"/>
  <c r="G65" i="16"/>
  <c r="F65" i="16"/>
  <c r="G64" i="16"/>
  <c r="F64" i="16"/>
  <c r="G63" i="16"/>
  <c r="F63" i="16"/>
  <c r="G62" i="16"/>
  <c r="F62" i="16"/>
  <c r="G61" i="16"/>
  <c r="F61" i="16"/>
  <c r="G60" i="16"/>
  <c r="Q60" i="16" s="1"/>
  <c r="F60" i="16"/>
  <c r="G66" i="16"/>
  <c r="Q66" i="16" s="1"/>
  <c r="L62" i="16"/>
  <c r="M61" i="16"/>
  <c r="L63" i="16"/>
  <c r="L61" i="16"/>
  <c r="M60" i="16"/>
  <c r="L60" i="16"/>
  <c r="M63" i="16"/>
  <c r="M62" i="16"/>
  <c r="L64" i="16"/>
  <c r="M66" i="16"/>
  <c r="L66" i="16"/>
  <c r="M65" i="16"/>
  <c r="L65" i="16"/>
  <c r="M64" i="16"/>
  <c r="F50" i="16"/>
  <c r="G49" i="16"/>
  <c r="F49" i="16"/>
  <c r="G48" i="16"/>
  <c r="F48" i="16"/>
  <c r="G47" i="16"/>
  <c r="F47" i="16"/>
  <c r="G46" i="16"/>
  <c r="F46" i="16"/>
  <c r="G45" i="16"/>
  <c r="F45" i="16"/>
  <c r="G44" i="16"/>
  <c r="P44" i="16" s="1"/>
  <c r="G50" i="16"/>
  <c r="F44" i="16"/>
  <c r="G43" i="16"/>
  <c r="G51" i="16"/>
  <c r="G54" i="16"/>
  <c r="F43" i="16"/>
  <c r="G42" i="16"/>
  <c r="P42" i="16" s="1"/>
  <c r="F54" i="16"/>
  <c r="G53" i="16"/>
  <c r="P53" i="16" s="1"/>
  <c r="F42" i="16"/>
  <c r="G41" i="16"/>
  <c r="P41" i="16" s="1"/>
  <c r="F53" i="16"/>
  <c r="G52" i="16"/>
  <c r="F41" i="16"/>
  <c r="F52" i="16"/>
  <c r="F51" i="16"/>
  <c r="H48" i="16"/>
  <c r="I47" i="16"/>
  <c r="H47" i="16"/>
  <c r="I46" i="16"/>
  <c r="I48" i="16"/>
  <c r="H46" i="16"/>
  <c r="I45" i="16"/>
  <c r="H45" i="16"/>
  <c r="I44" i="16"/>
  <c r="H44" i="16"/>
  <c r="I43" i="16"/>
  <c r="I54" i="16"/>
  <c r="H43" i="16"/>
  <c r="I42" i="16"/>
  <c r="H54" i="16"/>
  <c r="I53" i="16"/>
  <c r="H42" i="16"/>
  <c r="I41" i="16"/>
  <c r="H49" i="16"/>
  <c r="H53" i="16"/>
  <c r="I52" i="16"/>
  <c r="H41" i="16"/>
  <c r="H52" i="16"/>
  <c r="I51" i="16"/>
  <c r="H51" i="16"/>
  <c r="I50" i="16"/>
  <c r="H50" i="16"/>
  <c r="I49" i="16"/>
  <c r="P52" i="16" l="1"/>
  <c r="P50" i="16"/>
  <c r="Q63" i="16"/>
  <c r="Q64" i="16"/>
  <c r="P45" i="16"/>
  <c r="Q79" i="16"/>
  <c r="R79" i="16" s="1"/>
  <c r="Q74" i="16"/>
  <c r="R74" i="16" s="1"/>
  <c r="Q65" i="16"/>
  <c r="R65" i="16" s="1"/>
  <c r="Q71" i="16"/>
  <c r="R71" i="16" s="1"/>
  <c r="P46" i="16"/>
  <c r="Q75" i="16"/>
  <c r="R75" i="16" s="1"/>
  <c r="Q78" i="16"/>
  <c r="R78" i="16" s="1"/>
  <c r="P47" i="16"/>
  <c r="P13" i="16"/>
  <c r="P63" i="16" s="1"/>
  <c r="R63" i="16" s="1"/>
  <c r="Q67" i="16"/>
  <c r="R67" i="16" s="1"/>
  <c r="Q76" i="16"/>
  <c r="R76" i="16" s="1"/>
  <c r="P54" i="16"/>
  <c r="Q61" i="16"/>
  <c r="R62" i="16"/>
  <c r="Q68" i="16"/>
  <c r="R68" i="16" s="1"/>
  <c r="P51" i="16"/>
  <c r="P48" i="16"/>
  <c r="P30" i="16"/>
  <c r="P8" i="16"/>
  <c r="P61" i="16" s="1"/>
  <c r="R61" i="16" s="1"/>
  <c r="P43" i="16"/>
  <c r="Q62" i="16"/>
  <c r="Q80" i="16"/>
  <c r="R80" i="16" s="1"/>
  <c r="Q72" i="16"/>
  <c r="R72" i="16" s="1"/>
  <c r="Q77" i="16"/>
  <c r="R77" i="16" s="1"/>
  <c r="P49" i="16"/>
  <c r="R60" i="16"/>
  <c r="Q69" i="16"/>
  <c r="R69" i="16" s="1"/>
  <c r="E31" i="16" l="1"/>
  <c r="P31" i="16" s="1"/>
  <c r="E37" i="16"/>
  <c r="P37" i="16" s="1"/>
  <c r="E21" i="16"/>
  <c r="P21" i="16" s="1"/>
  <c r="E32" i="16"/>
  <c r="P32" i="16" s="1"/>
  <c r="E15" i="16"/>
  <c r="P15" i="16" s="1"/>
  <c r="P64" i="16" s="1"/>
  <c r="R64" i="16" s="1"/>
  <c r="P72" i="15" l="1"/>
  <c r="K72" i="15"/>
  <c r="J72" i="15"/>
  <c r="E72" i="15"/>
  <c r="D72" i="15"/>
  <c r="P71" i="15"/>
  <c r="K71" i="15"/>
  <c r="J71" i="15"/>
  <c r="E71" i="15"/>
  <c r="D71" i="15"/>
  <c r="P70" i="15"/>
  <c r="K70" i="15"/>
  <c r="J70" i="15"/>
  <c r="E70" i="15"/>
  <c r="D70" i="15"/>
  <c r="P69" i="15"/>
  <c r="K69" i="15"/>
  <c r="J69" i="15"/>
  <c r="E69" i="15"/>
  <c r="D69" i="15"/>
  <c r="P68" i="15"/>
  <c r="K68" i="15"/>
  <c r="J68" i="15"/>
  <c r="E68" i="15"/>
  <c r="D68" i="15"/>
  <c r="P67" i="15"/>
  <c r="K67" i="15"/>
  <c r="J67" i="15"/>
  <c r="E67" i="15"/>
  <c r="D67" i="15"/>
  <c r="P66" i="15"/>
  <c r="K66" i="15"/>
  <c r="J66" i="15"/>
  <c r="E66" i="15"/>
  <c r="D66" i="15"/>
  <c r="P65" i="15"/>
  <c r="K65" i="15"/>
  <c r="J65" i="15"/>
  <c r="E65" i="15"/>
  <c r="D65" i="15"/>
  <c r="K64" i="15"/>
  <c r="J64" i="15"/>
  <c r="E64" i="15"/>
  <c r="D64" i="15"/>
  <c r="K63" i="15"/>
  <c r="J63" i="15"/>
  <c r="E63" i="15"/>
  <c r="D63" i="15"/>
  <c r="K62" i="15"/>
  <c r="J62" i="15"/>
  <c r="E62" i="15"/>
  <c r="D62" i="15"/>
  <c r="A59" i="15"/>
  <c r="O56" i="15"/>
  <c r="N56" i="15"/>
  <c r="M56" i="15"/>
  <c r="L56" i="15"/>
  <c r="K56" i="15"/>
  <c r="J56" i="15"/>
  <c r="E56" i="15"/>
  <c r="D56" i="15"/>
  <c r="O55" i="15"/>
  <c r="N55" i="15"/>
  <c r="M55" i="15"/>
  <c r="L55" i="15"/>
  <c r="K55" i="15"/>
  <c r="J55" i="15"/>
  <c r="E55" i="15"/>
  <c r="D55" i="15"/>
  <c r="O54" i="15"/>
  <c r="N54" i="15"/>
  <c r="M54" i="15"/>
  <c r="L54" i="15"/>
  <c r="K54" i="15"/>
  <c r="J54" i="15"/>
  <c r="E54" i="15"/>
  <c r="D54" i="15"/>
  <c r="O53" i="15"/>
  <c r="N53" i="15"/>
  <c r="M53" i="15"/>
  <c r="L53" i="15"/>
  <c r="K53" i="15"/>
  <c r="J53" i="15"/>
  <c r="E53" i="15"/>
  <c r="D53" i="15"/>
  <c r="O52" i="15"/>
  <c r="N52" i="15"/>
  <c r="M52" i="15"/>
  <c r="L52" i="15"/>
  <c r="K52" i="15"/>
  <c r="J52" i="15"/>
  <c r="E52" i="15"/>
  <c r="D52" i="15"/>
  <c r="O51" i="15"/>
  <c r="N51" i="15"/>
  <c r="M51" i="15"/>
  <c r="L51" i="15"/>
  <c r="K51" i="15"/>
  <c r="J51" i="15"/>
  <c r="E51" i="15"/>
  <c r="D51" i="15"/>
  <c r="O50" i="15"/>
  <c r="N50" i="15"/>
  <c r="M50" i="15"/>
  <c r="L50" i="15"/>
  <c r="K50" i="15"/>
  <c r="J50" i="15"/>
  <c r="E50" i="15"/>
  <c r="D50" i="15"/>
  <c r="O49" i="15"/>
  <c r="N49" i="15"/>
  <c r="M49" i="15"/>
  <c r="L49" i="15"/>
  <c r="K49" i="15"/>
  <c r="J49" i="15"/>
  <c r="E49" i="15"/>
  <c r="D49" i="15"/>
  <c r="N48" i="15"/>
  <c r="M48" i="15"/>
  <c r="L48" i="15"/>
  <c r="K48" i="15"/>
  <c r="J48" i="15"/>
  <c r="E48" i="15"/>
  <c r="D48" i="15"/>
  <c r="N47" i="15"/>
  <c r="M47" i="15"/>
  <c r="L47" i="15"/>
  <c r="K47" i="15"/>
  <c r="J47" i="15"/>
  <c r="E47" i="15"/>
  <c r="D47" i="15"/>
  <c r="N46" i="15"/>
  <c r="M46" i="15"/>
  <c r="L46" i="15"/>
  <c r="K46" i="15"/>
  <c r="J46" i="15"/>
  <c r="E46" i="15"/>
  <c r="D46" i="15"/>
  <c r="N45" i="15"/>
  <c r="M45" i="15"/>
  <c r="L45" i="15"/>
  <c r="K45" i="15"/>
  <c r="J45" i="15"/>
  <c r="E45" i="15"/>
  <c r="D45" i="15"/>
  <c r="N44" i="15"/>
  <c r="M44" i="15"/>
  <c r="L44" i="15"/>
  <c r="K44" i="15"/>
  <c r="J44" i="15"/>
  <c r="E44" i="15"/>
  <c r="D44" i="15"/>
  <c r="N43" i="15"/>
  <c r="M43" i="15"/>
  <c r="L43" i="15"/>
  <c r="K43" i="15"/>
  <c r="J43" i="15"/>
  <c r="E43" i="15"/>
  <c r="D43" i="15"/>
  <c r="N42" i="15"/>
  <c r="M42" i="15"/>
  <c r="L42" i="15"/>
  <c r="K42" i="15"/>
  <c r="J42" i="15"/>
  <c r="E42" i="15"/>
  <c r="D42" i="15"/>
  <c r="N41" i="15"/>
  <c r="M41" i="15"/>
  <c r="L41" i="15"/>
  <c r="K41" i="15"/>
  <c r="J41" i="15"/>
  <c r="E41" i="15"/>
  <c r="D41" i="15"/>
  <c r="N40" i="15"/>
  <c r="M40" i="15"/>
  <c r="L40" i="15"/>
  <c r="K40" i="15"/>
  <c r="J40" i="15"/>
  <c r="E40" i="15"/>
  <c r="D40" i="15"/>
  <c r="N39" i="15"/>
  <c r="M39" i="15"/>
  <c r="L39" i="15"/>
  <c r="K39" i="15"/>
  <c r="J39" i="15"/>
  <c r="E39" i="15"/>
  <c r="D39" i="15"/>
  <c r="O38" i="15"/>
  <c r="N38" i="15"/>
  <c r="M38" i="15"/>
  <c r="L38" i="15"/>
  <c r="K38" i="15"/>
  <c r="J38" i="15"/>
  <c r="D38" i="15"/>
  <c r="N37" i="15"/>
  <c r="M37" i="15"/>
  <c r="L37" i="15"/>
  <c r="K37" i="15"/>
  <c r="J37" i="15"/>
  <c r="E37" i="15"/>
  <c r="D37" i="15"/>
  <c r="N36" i="15"/>
  <c r="M36" i="15"/>
  <c r="L36" i="15"/>
  <c r="K36" i="15"/>
  <c r="J36" i="15"/>
  <c r="E36" i="15"/>
  <c r="D36" i="15"/>
  <c r="N35" i="15"/>
  <c r="M35" i="15"/>
  <c r="L35" i="15"/>
  <c r="K35" i="15"/>
  <c r="J35" i="15"/>
  <c r="E35" i="15"/>
  <c r="D35" i="15"/>
  <c r="O34" i="15"/>
  <c r="N34" i="15"/>
  <c r="M34" i="15"/>
  <c r="L34" i="15"/>
  <c r="K34" i="15"/>
  <c r="J34" i="15"/>
  <c r="D34" i="15"/>
  <c r="N33" i="15"/>
  <c r="M33" i="15"/>
  <c r="L33" i="15"/>
  <c r="K33" i="15"/>
  <c r="J33" i="15"/>
  <c r="E33" i="15"/>
  <c r="D33" i="15"/>
  <c r="N32" i="15"/>
  <c r="M32" i="15"/>
  <c r="L32" i="15"/>
  <c r="K32" i="15"/>
  <c r="J32" i="15"/>
  <c r="E32" i="15"/>
  <c r="D32" i="15"/>
  <c r="N31" i="15"/>
  <c r="M31" i="15"/>
  <c r="L31" i="15"/>
  <c r="K31" i="15"/>
  <c r="J31" i="15"/>
  <c r="E31" i="15"/>
  <c r="D31" i="15"/>
  <c r="N30" i="15"/>
  <c r="M30" i="15"/>
  <c r="L30" i="15"/>
  <c r="K30" i="15"/>
  <c r="J30" i="15"/>
  <c r="E30" i="15"/>
  <c r="D30" i="15"/>
  <c r="O29" i="15"/>
  <c r="N29" i="15"/>
  <c r="M29" i="15"/>
  <c r="L29" i="15"/>
  <c r="K29" i="15"/>
  <c r="J29" i="15"/>
  <c r="D29" i="15"/>
  <c r="O28" i="15"/>
  <c r="N28" i="15"/>
  <c r="M28" i="15"/>
  <c r="L28" i="15"/>
  <c r="K28" i="15"/>
  <c r="J28" i="15"/>
  <c r="D28" i="15"/>
  <c r="O27" i="15"/>
  <c r="N27" i="15"/>
  <c r="M27" i="15"/>
  <c r="L27" i="15"/>
  <c r="K27" i="15"/>
  <c r="J27" i="15"/>
  <c r="D27" i="15"/>
  <c r="O26" i="15"/>
  <c r="N26" i="15"/>
  <c r="M26" i="15"/>
  <c r="L26" i="15"/>
  <c r="K26" i="15"/>
  <c r="J26" i="15"/>
  <c r="D26" i="15"/>
  <c r="O25" i="15"/>
  <c r="N25" i="15"/>
  <c r="M25" i="15"/>
  <c r="L25" i="15"/>
  <c r="K25" i="15"/>
  <c r="J25" i="15"/>
  <c r="E25" i="15"/>
  <c r="D25" i="15"/>
  <c r="O24" i="15"/>
  <c r="N24" i="15"/>
  <c r="L24" i="15"/>
  <c r="K24" i="15"/>
  <c r="J24" i="15"/>
  <c r="E24" i="15"/>
  <c r="D24" i="15"/>
  <c r="O23" i="15"/>
  <c r="N23" i="15"/>
  <c r="M23" i="15"/>
  <c r="L23" i="15"/>
  <c r="K23" i="15"/>
  <c r="J23" i="15"/>
  <c r="E23" i="15"/>
  <c r="D23" i="15"/>
  <c r="O22" i="15"/>
  <c r="N22" i="15"/>
  <c r="M22" i="15"/>
  <c r="L22" i="15"/>
  <c r="K22" i="15"/>
  <c r="J22" i="15"/>
  <c r="D22" i="15"/>
  <c r="O21" i="15"/>
  <c r="N21" i="15"/>
  <c r="M21" i="15"/>
  <c r="L21" i="15"/>
  <c r="K21" i="15"/>
  <c r="J21" i="15"/>
  <c r="D21" i="15"/>
  <c r="O20" i="15"/>
  <c r="N20" i="15"/>
  <c r="M20" i="15"/>
  <c r="L20" i="15"/>
  <c r="K20" i="15"/>
  <c r="J20" i="15"/>
  <c r="D20" i="15"/>
  <c r="O19" i="15"/>
  <c r="N19" i="15"/>
  <c r="M19" i="15"/>
  <c r="L19" i="15"/>
  <c r="K19" i="15"/>
  <c r="J19" i="15"/>
  <c r="D19" i="15"/>
  <c r="O18" i="15"/>
  <c r="N18" i="15"/>
  <c r="M18" i="15"/>
  <c r="L18" i="15"/>
  <c r="K18" i="15"/>
  <c r="J18" i="15"/>
  <c r="D18" i="15"/>
  <c r="O17" i="15"/>
  <c r="N17" i="15"/>
  <c r="M17" i="15"/>
  <c r="L17" i="15"/>
  <c r="K17" i="15"/>
  <c r="J17" i="15"/>
  <c r="D17" i="15"/>
  <c r="O16" i="15"/>
  <c r="N16" i="15"/>
  <c r="M16" i="15"/>
  <c r="L16" i="15"/>
  <c r="K16" i="15"/>
  <c r="J16" i="15"/>
  <c r="D16" i="15"/>
  <c r="O15" i="15"/>
  <c r="N15" i="15"/>
  <c r="M15" i="15"/>
  <c r="L15" i="15"/>
  <c r="K15" i="15"/>
  <c r="J15" i="15"/>
  <c r="D15" i="15"/>
  <c r="O14" i="15"/>
  <c r="N14" i="15"/>
  <c r="M14" i="15"/>
  <c r="L14" i="15"/>
  <c r="K14" i="15"/>
  <c r="J14" i="15"/>
  <c r="D14" i="15"/>
  <c r="O13" i="15"/>
  <c r="N13" i="15"/>
  <c r="M13" i="15"/>
  <c r="L13" i="15"/>
  <c r="K13" i="15"/>
  <c r="D13" i="15"/>
  <c r="O12" i="15"/>
  <c r="N12" i="15"/>
  <c r="M12" i="15"/>
  <c r="L12" i="15"/>
  <c r="K12" i="15"/>
  <c r="J12" i="15"/>
  <c r="D12" i="15"/>
  <c r="O11" i="15"/>
  <c r="N11" i="15"/>
  <c r="M11" i="15"/>
  <c r="L11" i="15"/>
  <c r="K11" i="15"/>
  <c r="J11" i="15"/>
  <c r="D11" i="15"/>
  <c r="O10" i="15"/>
  <c r="N10" i="15"/>
  <c r="M10" i="15"/>
  <c r="L10" i="15"/>
  <c r="K10" i="15"/>
  <c r="J10" i="15"/>
  <c r="D10" i="15"/>
  <c r="O9" i="15"/>
  <c r="N9" i="15"/>
  <c r="M9" i="15"/>
  <c r="L9" i="15"/>
  <c r="K9" i="15"/>
  <c r="J9" i="15"/>
  <c r="D9" i="15"/>
  <c r="O8" i="15"/>
  <c r="N8" i="15"/>
  <c r="M8" i="15"/>
  <c r="L8" i="15"/>
  <c r="K8" i="15"/>
  <c r="J8" i="15"/>
  <c r="D8" i="15"/>
  <c r="P5" i="15"/>
  <c r="A4" i="15"/>
  <c r="A2" i="15"/>
  <c r="A1" i="15"/>
  <c r="O33" i="15" l="1"/>
  <c r="O35" i="15"/>
  <c r="O32" i="15"/>
  <c r="O42" i="15"/>
  <c r="O31" i="15"/>
  <c r="O36" i="15"/>
  <c r="O46" i="15"/>
  <c r="O47" i="15"/>
  <c r="O37" i="15"/>
  <c r="O45" i="15"/>
  <c r="O39" i="15"/>
  <c r="O41" i="15"/>
  <c r="O40" i="15"/>
  <c r="O43" i="15"/>
  <c r="O48" i="15"/>
  <c r="O44" i="15"/>
  <c r="M24" i="15" l="1"/>
  <c r="E12" i="15" l="1"/>
  <c r="E17" i="15" l="1"/>
  <c r="E10" i="15"/>
  <c r="E14" i="15" l="1"/>
  <c r="E11" i="15"/>
  <c r="E15" i="15"/>
  <c r="E9" i="15" l="1"/>
  <c r="E13" i="15" l="1"/>
  <c r="E27" i="15"/>
  <c r="E38" i="15"/>
  <c r="E8" i="15"/>
  <c r="E29" i="15"/>
  <c r="E16" i="15"/>
  <c r="E34" i="15"/>
  <c r="E18" i="15"/>
  <c r="E28" i="15"/>
  <c r="E26" i="15"/>
  <c r="E21" i="15"/>
  <c r="E22" i="15"/>
  <c r="E19" i="15"/>
  <c r="E20" i="15"/>
  <c r="F42" i="15" l="1"/>
  <c r="G41" i="15"/>
  <c r="F30" i="15"/>
  <c r="G29" i="15"/>
  <c r="F18" i="15"/>
  <c r="G17" i="15"/>
  <c r="F41" i="15"/>
  <c r="G40" i="15"/>
  <c r="F29" i="15"/>
  <c r="G28" i="15"/>
  <c r="F17" i="15"/>
  <c r="G16" i="15"/>
  <c r="G10" i="15"/>
  <c r="F40" i="15"/>
  <c r="G39" i="15"/>
  <c r="F28" i="15"/>
  <c r="G27" i="15"/>
  <c r="F16" i="15"/>
  <c r="G15" i="15"/>
  <c r="F12" i="15"/>
  <c r="G11" i="15"/>
  <c r="P11" i="15" s="1"/>
  <c r="F11" i="15"/>
  <c r="F8" i="15"/>
  <c r="F39" i="15"/>
  <c r="G38" i="15"/>
  <c r="F27" i="15"/>
  <c r="G26" i="15"/>
  <c r="F15" i="15"/>
  <c r="G14" i="15"/>
  <c r="G13" i="15"/>
  <c r="F14" i="15"/>
  <c r="G12" i="15"/>
  <c r="G42" i="15"/>
  <c r="P42" i="15" s="1"/>
  <c r="G30" i="15"/>
  <c r="G49" i="15"/>
  <c r="F38" i="15"/>
  <c r="G37" i="15"/>
  <c r="F26" i="15"/>
  <c r="G25" i="15"/>
  <c r="F13" i="15"/>
  <c r="G9" i="15"/>
  <c r="F43" i="15"/>
  <c r="F49" i="15"/>
  <c r="G48" i="15"/>
  <c r="F37" i="15"/>
  <c r="G36" i="15"/>
  <c r="F25" i="15"/>
  <c r="G24" i="15"/>
  <c r="F19" i="15"/>
  <c r="F48" i="15"/>
  <c r="G47" i="15"/>
  <c r="F36" i="15"/>
  <c r="G35" i="15"/>
  <c r="F24" i="15"/>
  <c r="G23" i="15"/>
  <c r="F10" i="15"/>
  <c r="F31" i="15"/>
  <c r="F47" i="15"/>
  <c r="G46" i="15"/>
  <c r="F35" i="15"/>
  <c r="G34" i="15"/>
  <c r="F23" i="15"/>
  <c r="G22" i="15"/>
  <c r="P22" i="15" s="1"/>
  <c r="G18" i="15"/>
  <c r="F46" i="15"/>
  <c r="G45" i="15"/>
  <c r="F34" i="15"/>
  <c r="G33" i="15"/>
  <c r="F22" i="15"/>
  <c r="G21" i="15"/>
  <c r="F9" i="15"/>
  <c r="G8" i="15"/>
  <c r="F45" i="15"/>
  <c r="G44" i="15"/>
  <c r="F33" i="15"/>
  <c r="G32" i="15"/>
  <c r="F21" i="15"/>
  <c r="G20" i="15"/>
  <c r="F44" i="15"/>
  <c r="G43" i="15"/>
  <c r="F32" i="15"/>
  <c r="G31" i="15"/>
  <c r="F20" i="15"/>
  <c r="G19" i="15"/>
  <c r="L66" i="15"/>
  <c r="M65" i="15"/>
  <c r="L65" i="15"/>
  <c r="M64" i="15"/>
  <c r="L64" i="15"/>
  <c r="M63" i="15"/>
  <c r="L63" i="15"/>
  <c r="M62" i="15"/>
  <c r="L62" i="15"/>
  <c r="M72" i="15"/>
  <c r="L67" i="15"/>
  <c r="L72" i="15"/>
  <c r="M71" i="15"/>
  <c r="L71" i="15"/>
  <c r="M70" i="15"/>
  <c r="L70" i="15"/>
  <c r="M69" i="15"/>
  <c r="L69" i="15"/>
  <c r="M68" i="15"/>
  <c r="L68" i="15"/>
  <c r="M67" i="15"/>
  <c r="M66" i="15"/>
  <c r="F54" i="15"/>
  <c r="G53" i="15"/>
  <c r="F53" i="15"/>
  <c r="G52" i="15"/>
  <c r="G54" i="15"/>
  <c r="F52" i="15"/>
  <c r="G51" i="15"/>
  <c r="F51" i="15"/>
  <c r="G50" i="15"/>
  <c r="F50" i="15"/>
  <c r="G56" i="15"/>
  <c r="F55" i="15"/>
  <c r="F56" i="15"/>
  <c r="G55" i="15"/>
  <c r="O72" i="15"/>
  <c r="N72" i="15"/>
  <c r="O71" i="15"/>
  <c r="N71" i="15"/>
  <c r="O70" i="15"/>
  <c r="N70" i="15"/>
  <c r="O69" i="15"/>
  <c r="N69" i="15"/>
  <c r="O68" i="15"/>
  <c r="N68" i="15"/>
  <c r="O67" i="15"/>
  <c r="N67" i="15"/>
  <c r="O66" i="15"/>
  <c r="N65" i="15"/>
  <c r="N66" i="15"/>
  <c r="O65" i="15"/>
  <c r="F70" i="15"/>
  <c r="G69" i="15"/>
  <c r="Q69" i="15" s="1"/>
  <c r="R69" i="15" s="1"/>
  <c r="F69" i="15"/>
  <c r="G68" i="15"/>
  <c r="Q68" i="15" s="1"/>
  <c r="R68" i="15" s="1"/>
  <c r="F68" i="15"/>
  <c r="G67" i="15"/>
  <c r="F67" i="15"/>
  <c r="G66" i="15"/>
  <c r="F66" i="15"/>
  <c r="G65" i="15"/>
  <c r="F71" i="15"/>
  <c r="F65" i="15"/>
  <c r="G64" i="15"/>
  <c r="Q64" i="15" s="1"/>
  <c r="F64" i="15"/>
  <c r="G63" i="15"/>
  <c r="F63" i="15"/>
  <c r="G62" i="15"/>
  <c r="F62" i="15"/>
  <c r="G70" i="15"/>
  <c r="Q70" i="15" s="1"/>
  <c r="R70" i="15" s="1"/>
  <c r="G72" i="15"/>
  <c r="F72" i="15"/>
  <c r="G71" i="15"/>
  <c r="N64" i="15"/>
  <c r="O63" i="15"/>
  <c r="N63" i="15"/>
  <c r="O62" i="15"/>
  <c r="O64" i="15"/>
  <c r="N62" i="15"/>
  <c r="P38" i="15"/>
  <c r="H40" i="15"/>
  <c r="I39" i="15"/>
  <c r="H28" i="15"/>
  <c r="I27" i="15"/>
  <c r="P27" i="15" s="1"/>
  <c r="H16" i="15"/>
  <c r="I15" i="15"/>
  <c r="H39" i="15"/>
  <c r="I38" i="15"/>
  <c r="H27" i="15"/>
  <c r="I26" i="15"/>
  <c r="P26" i="15" s="1"/>
  <c r="H15" i="15"/>
  <c r="I14" i="15"/>
  <c r="I13" i="15"/>
  <c r="H13" i="15"/>
  <c r="I8" i="15"/>
  <c r="P8" i="15" s="1"/>
  <c r="I28" i="15"/>
  <c r="P28" i="15" s="1"/>
  <c r="I49" i="15"/>
  <c r="H38" i="15"/>
  <c r="I37" i="15"/>
  <c r="H26" i="15"/>
  <c r="I25" i="15"/>
  <c r="H14" i="15"/>
  <c r="I12" i="15"/>
  <c r="H9" i="15"/>
  <c r="H8" i="15"/>
  <c r="I40" i="15"/>
  <c r="H17" i="15"/>
  <c r="H49" i="15"/>
  <c r="I48" i="15"/>
  <c r="H37" i="15"/>
  <c r="I36" i="15"/>
  <c r="H25" i="15"/>
  <c r="I24" i="15"/>
  <c r="H12" i="15"/>
  <c r="I11" i="15"/>
  <c r="H11" i="15"/>
  <c r="I9" i="15"/>
  <c r="H48" i="15"/>
  <c r="I47" i="15"/>
  <c r="H36" i="15"/>
  <c r="I35" i="15"/>
  <c r="H24" i="15"/>
  <c r="I23" i="15"/>
  <c r="I10" i="15"/>
  <c r="H47" i="15"/>
  <c r="I46" i="15"/>
  <c r="H35" i="15"/>
  <c r="I34" i="15"/>
  <c r="H23" i="15"/>
  <c r="I22" i="15"/>
  <c r="H10" i="15"/>
  <c r="H46" i="15"/>
  <c r="I45" i="15"/>
  <c r="H34" i="15"/>
  <c r="I33" i="15"/>
  <c r="H22" i="15"/>
  <c r="I21" i="15"/>
  <c r="P21" i="15" s="1"/>
  <c r="H45" i="15"/>
  <c r="I44" i="15"/>
  <c r="H33" i="15"/>
  <c r="I32" i="15"/>
  <c r="H21" i="15"/>
  <c r="I20" i="15"/>
  <c r="H44" i="15"/>
  <c r="I43" i="15"/>
  <c r="H32" i="15"/>
  <c r="I31" i="15"/>
  <c r="H20" i="15"/>
  <c r="I19" i="15"/>
  <c r="H43" i="15"/>
  <c r="I42" i="15"/>
  <c r="H31" i="15"/>
  <c r="I30" i="15"/>
  <c r="H19" i="15"/>
  <c r="I18" i="15"/>
  <c r="H42" i="15"/>
  <c r="I41" i="15"/>
  <c r="H30" i="15"/>
  <c r="I29" i="15"/>
  <c r="P29" i="15" s="1"/>
  <c r="P64" i="15" s="1"/>
  <c r="R64" i="15" s="1"/>
  <c r="H18" i="15"/>
  <c r="I17" i="15"/>
  <c r="H41" i="15"/>
  <c r="H29" i="15"/>
  <c r="I16" i="15"/>
  <c r="P16" i="15" s="1"/>
  <c r="P20" i="15"/>
  <c r="H52" i="15"/>
  <c r="I51" i="15"/>
  <c r="H51" i="15"/>
  <c r="I50" i="15"/>
  <c r="H50" i="15"/>
  <c r="I52" i="15"/>
  <c r="I56" i="15"/>
  <c r="H53" i="15"/>
  <c r="H56" i="15"/>
  <c r="I55" i="15"/>
  <c r="H55" i="15"/>
  <c r="I54" i="15"/>
  <c r="H54" i="15"/>
  <c r="I53" i="15"/>
  <c r="P18" i="15"/>
  <c r="P19" i="15"/>
  <c r="P62" i="15" s="1"/>
  <c r="P34" i="15"/>
  <c r="P13" i="15"/>
  <c r="Q67" i="15" l="1"/>
  <c r="R67" i="15" s="1"/>
  <c r="P43" i="15"/>
  <c r="P33" i="15"/>
  <c r="P48" i="15"/>
  <c r="P12" i="15"/>
  <c r="P40" i="15"/>
  <c r="Q62" i="15"/>
  <c r="P56" i="15"/>
  <c r="P23" i="15"/>
  <c r="P15" i="15"/>
  <c r="P45" i="15"/>
  <c r="P63" i="15" s="1"/>
  <c r="R63" i="15" s="1"/>
  <c r="P17" i="15"/>
  <c r="Q63" i="15"/>
  <c r="P50" i="15"/>
  <c r="P35" i="15"/>
  <c r="P9" i="15"/>
  <c r="P14" i="15"/>
  <c r="P32" i="15"/>
  <c r="P51" i="15"/>
  <c r="P47" i="15"/>
  <c r="P25" i="15"/>
  <c r="P39" i="15"/>
  <c r="R62" i="15"/>
  <c r="P44" i="15"/>
  <c r="P41" i="15"/>
  <c r="P54" i="15"/>
  <c r="P37" i="15"/>
  <c r="P10" i="15"/>
  <c r="Q71" i="15"/>
  <c r="R71" i="15" s="1"/>
  <c r="Q65" i="15"/>
  <c r="R65" i="15" s="1"/>
  <c r="P52" i="15"/>
  <c r="P24" i="15"/>
  <c r="P46" i="15"/>
  <c r="P49" i="15"/>
  <c r="Q72" i="15"/>
  <c r="R72" i="15" s="1"/>
  <c r="Q66" i="15"/>
  <c r="R66" i="15" s="1"/>
  <c r="P55" i="15"/>
  <c r="P53" i="15"/>
  <c r="P31" i="15"/>
  <c r="P36" i="15"/>
  <c r="O30" i="15" l="1"/>
  <c r="P30" i="15" s="1"/>
  <c r="P105" i="13" l="1"/>
  <c r="K105" i="13"/>
  <c r="J105" i="13"/>
  <c r="E105" i="13"/>
  <c r="D105" i="13"/>
  <c r="P104" i="13"/>
  <c r="K104" i="13"/>
  <c r="J104" i="13"/>
  <c r="E104" i="13"/>
  <c r="D104" i="13"/>
  <c r="P103" i="13"/>
  <c r="K103" i="13"/>
  <c r="J103" i="13"/>
  <c r="E103" i="13"/>
  <c r="D103" i="13"/>
  <c r="P102" i="13"/>
  <c r="K102" i="13"/>
  <c r="J102" i="13"/>
  <c r="E102" i="13"/>
  <c r="D102" i="13"/>
  <c r="P101" i="13"/>
  <c r="K101" i="13"/>
  <c r="J101" i="13"/>
  <c r="E101" i="13"/>
  <c r="D101" i="13"/>
  <c r="P100" i="13"/>
  <c r="K100" i="13"/>
  <c r="J100" i="13"/>
  <c r="E100" i="13"/>
  <c r="D100" i="13"/>
  <c r="P99" i="13"/>
  <c r="K99" i="13"/>
  <c r="J99" i="13"/>
  <c r="E99" i="13"/>
  <c r="D99" i="13"/>
  <c r="P98" i="13"/>
  <c r="K98" i="13"/>
  <c r="J98" i="13"/>
  <c r="E98" i="13"/>
  <c r="D98" i="13"/>
  <c r="P97" i="13"/>
  <c r="K97" i="13"/>
  <c r="J97" i="13"/>
  <c r="E97" i="13"/>
  <c r="D97" i="13"/>
  <c r="P96" i="13"/>
  <c r="K96" i="13"/>
  <c r="J96" i="13"/>
  <c r="E96" i="13"/>
  <c r="D96" i="13"/>
  <c r="P95" i="13"/>
  <c r="K95" i="13"/>
  <c r="J95" i="13"/>
  <c r="E95" i="13"/>
  <c r="D95" i="13"/>
  <c r="P94" i="13"/>
  <c r="K94" i="13"/>
  <c r="J94" i="13"/>
  <c r="E94" i="13"/>
  <c r="D94" i="13"/>
  <c r="P93" i="13"/>
  <c r="K93" i="13"/>
  <c r="J93" i="13"/>
  <c r="E93" i="13"/>
  <c r="D93" i="13"/>
  <c r="P92" i="13"/>
  <c r="K92" i="13"/>
  <c r="J92" i="13"/>
  <c r="E92" i="13"/>
  <c r="D92" i="13"/>
  <c r="P91" i="13"/>
  <c r="K91" i="13"/>
  <c r="J91" i="13"/>
  <c r="E91" i="13"/>
  <c r="D91" i="13"/>
  <c r="P90" i="13"/>
  <c r="K90" i="13"/>
  <c r="J90" i="13"/>
  <c r="E90" i="13"/>
  <c r="D90" i="13"/>
  <c r="K89" i="13"/>
  <c r="J89" i="13"/>
  <c r="E89" i="13"/>
  <c r="D89" i="13"/>
  <c r="K88" i="13"/>
  <c r="J88" i="13"/>
  <c r="E88" i="13"/>
  <c r="D88" i="13"/>
  <c r="K87" i="13"/>
  <c r="J87" i="13"/>
  <c r="E87" i="13"/>
  <c r="D87" i="13"/>
  <c r="K86" i="13"/>
  <c r="J86" i="13"/>
  <c r="E86" i="13"/>
  <c r="D86" i="13"/>
  <c r="K85" i="13"/>
  <c r="J85" i="13"/>
  <c r="E85" i="13"/>
  <c r="D85" i="13"/>
  <c r="K84" i="13"/>
  <c r="J84" i="13"/>
  <c r="E84" i="13"/>
  <c r="D84" i="13"/>
  <c r="K83" i="13"/>
  <c r="J83" i="13"/>
  <c r="E83" i="13"/>
  <c r="D83" i="13"/>
  <c r="K82" i="13"/>
  <c r="J82" i="13"/>
  <c r="E82" i="13"/>
  <c r="D82" i="13"/>
  <c r="K81" i="13"/>
  <c r="J81" i="13"/>
  <c r="E81" i="13"/>
  <c r="D81" i="13"/>
  <c r="K80" i="13"/>
  <c r="J80" i="13"/>
  <c r="E80" i="13"/>
  <c r="D80" i="13"/>
  <c r="K79" i="13"/>
  <c r="J79" i="13"/>
  <c r="E79" i="13"/>
  <c r="D79" i="13"/>
  <c r="K78" i="13"/>
  <c r="J78" i="13"/>
  <c r="E78" i="13"/>
  <c r="D78" i="13"/>
  <c r="K77" i="13"/>
  <c r="J77" i="13"/>
  <c r="E77" i="13"/>
  <c r="D77" i="13"/>
  <c r="K76" i="13"/>
  <c r="J76" i="13"/>
  <c r="E76" i="13"/>
  <c r="D76" i="13"/>
  <c r="K75" i="13"/>
  <c r="J75" i="13"/>
  <c r="E75" i="13"/>
  <c r="D75" i="13"/>
  <c r="K74" i="13"/>
  <c r="J74" i="13"/>
  <c r="E74" i="13"/>
  <c r="D74" i="13"/>
  <c r="K73" i="13"/>
  <c r="J73" i="13"/>
  <c r="E73" i="13"/>
  <c r="D73" i="13"/>
  <c r="K72" i="13"/>
  <c r="J72" i="13"/>
  <c r="E72" i="13"/>
  <c r="D72" i="13"/>
  <c r="K71" i="13"/>
  <c r="J71" i="13"/>
  <c r="E71" i="13"/>
  <c r="D71" i="13"/>
  <c r="K70" i="13"/>
  <c r="J70" i="13"/>
  <c r="E70" i="13"/>
  <c r="D70" i="13"/>
  <c r="K69" i="13"/>
  <c r="J69" i="13"/>
  <c r="E69" i="13"/>
  <c r="D69" i="13"/>
  <c r="K68" i="13"/>
  <c r="J68" i="13"/>
  <c r="E68" i="13"/>
  <c r="D68" i="13"/>
  <c r="K67" i="13"/>
  <c r="J67" i="13"/>
  <c r="E67" i="13"/>
  <c r="D67" i="13"/>
  <c r="K66" i="13"/>
  <c r="J66" i="13"/>
  <c r="E66" i="13"/>
  <c r="D66" i="13"/>
  <c r="K65" i="13"/>
  <c r="J65" i="13"/>
  <c r="E65" i="13"/>
  <c r="D65" i="13"/>
  <c r="A62" i="13"/>
  <c r="M60" i="13"/>
  <c r="L60" i="13"/>
  <c r="O59" i="13"/>
  <c r="N59" i="13"/>
  <c r="M59" i="13"/>
  <c r="L59" i="13"/>
  <c r="K59" i="13"/>
  <c r="J59" i="13"/>
  <c r="E59" i="13"/>
  <c r="D59" i="13"/>
  <c r="O58" i="13"/>
  <c r="N58" i="13"/>
  <c r="M58" i="13"/>
  <c r="L58" i="13"/>
  <c r="K58" i="13"/>
  <c r="J58" i="13"/>
  <c r="E58" i="13"/>
  <c r="D58" i="13"/>
  <c r="O57" i="13"/>
  <c r="N57" i="13"/>
  <c r="M57" i="13"/>
  <c r="L57" i="13"/>
  <c r="K57" i="13"/>
  <c r="J57" i="13"/>
  <c r="E57" i="13"/>
  <c r="D57" i="13"/>
  <c r="O56" i="13"/>
  <c r="N56" i="13"/>
  <c r="M56" i="13"/>
  <c r="L56" i="13"/>
  <c r="K56" i="13"/>
  <c r="J56" i="13"/>
  <c r="E56" i="13"/>
  <c r="D56" i="13"/>
  <c r="O55" i="13"/>
  <c r="N55" i="13"/>
  <c r="M55" i="13"/>
  <c r="L55" i="13"/>
  <c r="K55" i="13"/>
  <c r="J55" i="13"/>
  <c r="E55" i="13"/>
  <c r="D55" i="13"/>
  <c r="O54" i="13"/>
  <c r="N54" i="13"/>
  <c r="M54" i="13"/>
  <c r="L54" i="13"/>
  <c r="K54" i="13"/>
  <c r="J54" i="13"/>
  <c r="E54" i="13"/>
  <c r="D54" i="13"/>
  <c r="O53" i="13"/>
  <c r="N53" i="13"/>
  <c r="M53" i="13"/>
  <c r="L53" i="13"/>
  <c r="K53" i="13"/>
  <c r="J53" i="13"/>
  <c r="E53" i="13"/>
  <c r="D53" i="13"/>
  <c r="O52" i="13"/>
  <c r="N52" i="13"/>
  <c r="M52" i="13"/>
  <c r="L52" i="13"/>
  <c r="K52" i="13"/>
  <c r="J52" i="13"/>
  <c r="E52" i="13"/>
  <c r="D52" i="13"/>
  <c r="O51" i="13"/>
  <c r="N51" i="13"/>
  <c r="M51" i="13"/>
  <c r="L51" i="13"/>
  <c r="K51" i="13"/>
  <c r="J51" i="13"/>
  <c r="E51" i="13"/>
  <c r="D51" i="13"/>
  <c r="O50" i="13"/>
  <c r="N50" i="13"/>
  <c r="M50" i="13"/>
  <c r="L50" i="13"/>
  <c r="K50" i="13"/>
  <c r="J50" i="13"/>
  <c r="E50" i="13"/>
  <c r="D50" i="13"/>
  <c r="O49" i="13"/>
  <c r="N49" i="13"/>
  <c r="M49" i="13"/>
  <c r="L49" i="13"/>
  <c r="K49" i="13"/>
  <c r="J49" i="13"/>
  <c r="E49" i="13"/>
  <c r="D49" i="13"/>
  <c r="O48" i="13"/>
  <c r="N48" i="13"/>
  <c r="M48" i="13"/>
  <c r="L48" i="13"/>
  <c r="K48" i="13"/>
  <c r="J48" i="13"/>
  <c r="E48" i="13"/>
  <c r="D48" i="13"/>
  <c r="O47" i="13"/>
  <c r="N47" i="13"/>
  <c r="M47" i="13"/>
  <c r="L47" i="13"/>
  <c r="K47" i="13"/>
  <c r="J47" i="13"/>
  <c r="E47" i="13"/>
  <c r="D47" i="13"/>
  <c r="O46" i="13"/>
  <c r="N46" i="13"/>
  <c r="M46" i="13"/>
  <c r="L46" i="13"/>
  <c r="K46" i="13"/>
  <c r="J46" i="13"/>
  <c r="E46" i="13"/>
  <c r="D46" i="13"/>
  <c r="O45" i="13"/>
  <c r="N45" i="13"/>
  <c r="M45" i="13"/>
  <c r="L45" i="13"/>
  <c r="K45" i="13"/>
  <c r="J45" i="13"/>
  <c r="E45" i="13"/>
  <c r="D45" i="13"/>
  <c r="O44" i="13"/>
  <c r="N44" i="13"/>
  <c r="M44" i="13"/>
  <c r="L44" i="13"/>
  <c r="K44" i="13"/>
  <c r="J44" i="13"/>
  <c r="E44" i="13"/>
  <c r="D44" i="13"/>
  <c r="O43" i="13"/>
  <c r="N43" i="13"/>
  <c r="M43" i="13"/>
  <c r="L43" i="13"/>
  <c r="K43" i="13"/>
  <c r="J43" i="13"/>
  <c r="E43" i="13"/>
  <c r="D43" i="13"/>
  <c r="O42" i="13"/>
  <c r="N42" i="13"/>
  <c r="M42" i="13"/>
  <c r="L42" i="13"/>
  <c r="K42" i="13"/>
  <c r="J42" i="13"/>
  <c r="E42" i="13"/>
  <c r="D42" i="13"/>
  <c r="O41" i="13"/>
  <c r="N41" i="13"/>
  <c r="M41" i="13"/>
  <c r="L41" i="13"/>
  <c r="K41" i="13"/>
  <c r="J41" i="13"/>
  <c r="E41" i="13"/>
  <c r="D41" i="13"/>
  <c r="O40" i="13"/>
  <c r="N40" i="13"/>
  <c r="M40" i="13"/>
  <c r="L40" i="13"/>
  <c r="K40" i="13"/>
  <c r="J40" i="13"/>
  <c r="E40" i="13"/>
  <c r="D40" i="13"/>
  <c r="O39" i="13"/>
  <c r="N39" i="13"/>
  <c r="M39" i="13"/>
  <c r="L39" i="13"/>
  <c r="K39" i="13"/>
  <c r="J39" i="13"/>
  <c r="E39" i="13"/>
  <c r="D39" i="13"/>
  <c r="O38" i="13"/>
  <c r="N38" i="13"/>
  <c r="M38" i="13"/>
  <c r="L38" i="13"/>
  <c r="K38" i="13"/>
  <c r="J38" i="13"/>
  <c r="E38" i="13"/>
  <c r="D38" i="13"/>
  <c r="O37" i="13"/>
  <c r="N37" i="13"/>
  <c r="M37" i="13"/>
  <c r="L37" i="13"/>
  <c r="K37" i="13"/>
  <c r="E37" i="13"/>
  <c r="D37" i="13"/>
  <c r="O36" i="13"/>
  <c r="N36" i="13"/>
  <c r="M36" i="13"/>
  <c r="L36" i="13"/>
  <c r="K36" i="13"/>
  <c r="J36" i="13"/>
  <c r="E36" i="13"/>
  <c r="D36" i="13"/>
  <c r="O35" i="13"/>
  <c r="N35" i="13"/>
  <c r="M35" i="13"/>
  <c r="L35" i="13"/>
  <c r="K35" i="13"/>
  <c r="J35" i="13"/>
  <c r="E35" i="13"/>
  <c r="D35" i="13"/>
  <c r="O34" i="13"/>
  <c r="N34" i="13"/>
  <c r="M34" i="13"/>
  <c r="L34" i="13"/>
  <c r="K34" i="13"/>
  <c r="J34" i="13"/>
  <c r="E34" i="13"/>
  <c r="D34" i="13"/>
  <c r="O33" i="13"/>
  <c r="N33" i="13"/>
  <c r="M33" i="13"/>
  <c r="L33" i="13"/>
  <c r="K33" i="13"/>
  <c r="J33" i="13"/>
  <c r="E33" i="13"/>
  <c r="D33" i="13"/>
  <c r="O32" i="13"/>
  <c r="N32" i="13"/>
  <c r="M32" i="13"/>
  <c r="L32" i="13"/>
  <c r="K32" i="13"/>
  <c r="J32" i="13"/>
  <c r="E32" i="13"/>
  <c r="D32" i="13"/>
  <c r="N31" i="13"/>
  <c r="M31" i="13"/>
  <c r="L31" i="13"/>
  <c r="K31" i="13"/>
  <c r="J31" i="13"/>
  <c r="E31" i="13"/>
  <c r="D31" i="13"/>
  <c r="N30" i="13"/>
  <c r="M30" i="13"/>
  <c r="L30" i="13"/>
  <c r="K30" i="13"/>
  <c r="J30" i="13"/>
  <c r="E30" i="13"/>
  <c r="D30" i="13"/>
  <c r="N29" i="13"/>
  <c r="M29" i="13"/>
  <c r="L29" i="13"/>
  <c r="K29" i="13"/>
  <c r="J29" i="13"/>
  <c r="E29" i="13"/>
  <c r="D29" i="13"/>
  <c r="N28" i="13"/>
  <c r="M28" i="13"/>
  <c r="L28" i="13"/>
  <c r="K28" i="13"/>
  <c r="J28" i="13"/>
  <c r="E28" i="13"/>
  <c r="D28" i="13"/>
  <c r="N27" i="13"/>
  <c r="M27" i="13"/>
  <c r="L27" i="13"/>
  <c r="K27" i="13"/>
  <c r="J27" i="13"/>
  <c r="E27" i="13"/>
  <c r="D27" i="13"/>
  <c r="N26" i="13"/>
  <c r="M26" i="13"/>
  <c r="L26" i="13"/>
  <c r="K26" i="13"/>
  <c r="J26" i="13"/>
  <c r="E26" i="13"/>
  <c r="D26" i="13"/>
  <c r="N25" i="13"/>
  <c r="M25" i="13"/>
  <c r="L25" i="13"/>
  <c r="K25" i="13"/>
  <c r="J25" i="13"/>
  <c r="E25" i="13"/>
  <c r="D25" i="13"/>
  <c r="N24" i="13"/>
  <c r="M24" i="13"/>
  <c r="L24" i="13"/>
  <c r="K24" i="13"/>
  <c r="J24" i="13"/>
  <c r="E24" i="13"/>
  <c r="D24" i="13"/>
  <c r="O23" i="13"/>
  <c r="N23" i="13"/>
  <c r="M23" i="13"/>
  <c r="L23" i="13"/>
  <c r="K23" i="13"/>
  <c r="J23" i="13"/>
  <c r="E23" i="13"/>
  <c r="D23" i="13"/>
  <c r="O22" i="13"/>
  <c r="N22" i="13"/>
  <c r="M22" i="13"/>
  <c r="L22" i="13"/>
  <c r="K22" i="13"/>
  <c r="J22" i="13"/>
  <c r="D22" i="13"/>
  <c r="O21" i="13"/>
  <c r="N21" i="13"/>
  <c r="M21" i="13"/>
  <c r="L21" i="13"/>
  <c r="K21" i="13"/>
  <c r="J21" i="13"/>
  <c r="D21" i="13"/>
  <c r="O20" i="13"/>
  <c r="N20" i="13"/>
  <c r="M20" i="13"/>
  <c r="L20" i="13"/>
  <c r="K20" i="13"/>
  <c r="J20" i="13"/>
  <c r="D20" i="13"/>
  <c r="O19" i="13"/>
  <c r="N19" i="13"/>
  <c r="M19" i="13"/>
  <c r="L19" i="13"/>
  <c r="K19" i="13"/>
  <c r="J19" i="13"/>
  <c r="D19" i="13"/>
  <c r="O18" i="13"/>
  <c r="N18" i="13"/>
  <c r="M18" i="13"/>
  <c r="L18" i="13"/>
  <c r="K18" i="13"/>
  <c r="J18" i="13"/>
  <c r="D18" i="13"/>
  <c r="O17" i="13"/>
  <c r="N17" i="13"/>
  <c r="M17" i="13"/>
  <c r="L17" i="13"/>
  <c r="K17" i="13"/>
  <c r="J17" i="13"/>
  <c r="D17" i="13"/>
  <c r="O16" i="13"/>
  <c r="N16" i="13"/>
  <c r="M16" i="13"/>
  <c r="L16" i="13"/>
  <c r="K16" i="13"/>
  <c r="J16" i="13"/>
  <c r="D16" i="13"/>
  <c r="O15" i="13"/>
  <c r="N15" i="13"/>
  <c r="M15" i="13"/>
  <c r="L15" i="13"/>
  <c r="K15" i="13"/>
  <c r="J15" i="13"/>
  <c r="D15" i="13"/>
  <c r="O14" i="13"/>
  <c r="N14" i="13"/>
  <c r="M14" i="13"/>
  <c r="L14" i="13"/>
  <c r="K14" i="13"/>
  <c r="J14" i="13"/>
  <c r="D14" i="13"/>
  <c r="O13" i="13"/>
  <c r="N13" i="13"/>
  <c r="M13" i="13"/>
  <c r="L13" i="13"/>
  <c r="K13" i="13"/>
  <c r="J13" i="13"/>
  <c r="D13" i="13"/>
  <c r="O12" i="13"/>
  <c r="N12" i="13"/>
  <c r="M12" i="13"/>
  <c r="L12" i="13"/>
  <c r="K12" i="13"/>
  <c r="J12" i="13"/>
  <c r="D12" i="13"/>
  <c r="O11" i="13"/>
  <c r="N11" i="13"/>
  <c r="M11" i="13"/>
  <c r="L11" i="13"/>
  <c r="K11" i="13"/>
  <c r="J11" i="13"/>
  <c r="E11" i="13"/>
  <c r="D11" i="13"/>
  <c r="O10" i="13"/>
  <c r="N10" i="13"/>
  <c r="M10" i="13"/>
  <c r="L10" i="13"/>
  <c r="K10" i="13"/>
  <c r="J10" i="13"/>
  <c r="D10" i="13"/>
  <c r="O9" i="13"/>
  <c r="N9" i="13"/>
  <c r="M9" i="13"/>
  <c r="L9" i="13"/>
  <c r="K9" i="13"/>
  <c r="J9" i="13"/>
  <c r="D9" i="13"/>
  <c r="O8" i="13"/>
  <c r="N8" i="13"/>
  <c r="M8" i="13"/>
  <c r="L8" i="13"/>
  <c r="K8" i="13"/>
  <c r="J8" i="13"/>
  <c r="D8" i="13"/>
  <c r="P5" i="13"/>
  <c r="A4" i="13"/>
  <c r="A2" i="13"/>
  <c r="A1" i="13"/>
  <c r="O26" i="13"/>
  <c r="O28" i="13"/>
  <c r="O24" i="13"/>
  <c r="O29" i="13"/>
  <c r="O25" i="13"/>
  <c r="O31" i="13"/>
  <c r="O30" i="13"/>
  <c r="E16" i="13" l="1"/>
  <c r="E17" i="13" l="1"/>
  <c r="E18" i="13"/>
  <c r="E13" i="13"/>
  <c r="E19" i="13"/>
  <c r="E14" i="13"/>
  <c r="E22" i="13"/>
  <c r="E21" i="13"/>
  <c r="E10" i="13"/>
  <c r="E12" i="13"/>
  <c r="E15" i="13"/>
  <c r="E9" i="13"/>
  <c r="E20" i="13"/>
  <c r="E8" i="13"/>
  <c r="O27" i="13" l="1"/>
  <c r="F79" i="13" l="1"/>
  <c r="G78" i="13"/>
  <c r="F67" i="13"/>
  <c r="G66" i="13"/>
  <c r="G89" i="13"/>
  <c r="F78" i="13"/>
  <c r="G77" i="13"/>
  <c r="F66" i="13"/>
  <c r="G65" i="13"/>
  <c r="F89" i="13"/>
  <c r="G88" i="13"/>
  <c r="F77" i="13"/>
  <c r="G76" i="13"/>
  <c r="F65" i="13"/>
  <c r="F88" i="13"/>
  <c r="G87" i="13"/>
  <c r="F76" i="13"/>
  <c r="G75" i="13"/>
  <c r="F87" i="13"/>
  <c r="G86" i="13"/>
  <c r="F75" i="13"/>
  <c r="G74" i="13"/>
  <c r="Q74" i="13" s="1"/>
  <c r="F86" i="13"/>
  <c r="G85" i="13"/>
  <c r="F74" i="13"/>
  <c r="G73" i="13"/>
  <c r="G67" i="13"/>
  <c r="F85" i="13"/>
  <c r="G84" i="13"/>
  <c r="F73" i="13"/>
  <c r="G72" i="13"/>
  <c r="F84" i="13"/>
  <c r="G83" i="13"/>
  <c r="F72" i="13"/>
  <c r="G71" i="13"/>
  <c r="F83" i="13"/>
  <c r="G82" i="13"/>
  <c r="F71" i="13"/>
  <c r="G70" i="13"/>
  <c r="F82" i="13"/>
  <c r="G81" i="13"/>
  <c r="F70" i="13"/>
  <c r="G69" i="13"/>
  <c r="F81" i="13"/>
  <c r="G80" i="13"/>
  <c r="F69" i="13"/>
  <c r="G68" i="13"/>
  <c r="F80" i="13"/>
  <c r="G79" i="13"/>
  <c r="F68" i="13"/>
  <c r="F103" i="13"/>
  <c r="G102" i="13"/>
  <c r="F91" i="13"/>
  <c r="G90" i="13"/>
  <c r="F102" i="13"/>
  <c r="G101" i="13"/>
  <c r="Q101" i="13" s="1"/>
  <c r="R101" i="13" s="1"/>
  <c r="F90" i="13"/>
  <c r="F101" i="13"/>
  <c r="G100" i="13"/>
  <c r="F100" i="13"/>
  <c r="G99" i="13"/>
  <c r="F99" i="13"/>
  <c r="G98" i="13"/>
  <c r="F98" i="13"/>
  <c r="G97" i="13"/>
  <c r="F97" i="13"/>
  <c r="G96" i="13"/>
  <c r="F96" i="13"/>
  <c r="G95" i="13"/>
  <c r="F95" i="13"/>
  <c r="G94" i="13"/>
  <c r="G105" i="13"/>
  <c r="F94" i="13"/>
  <c r="G93" i="13"/>
  <c r="F105" i="13"/>
  <c r="G104" i="13"/>
  <c r="F93" i="13"/>
  <c r="G92" i="13"/>
  <c r="F104" i="13"/>
  <c r="G103" i="13"/>
  <c r="Q103" i="13" s="1"/>
  <c r="R103" i="13" s="1"/>
  <c r="F92" i="13"/>
  <c r="G91" i="13"/>
  <c r="H26" i="13"/>
  <c r="I25" i="13"/>
  <c r="H14" i="13"/>
  <c r="I13" i="13"/>
  <c r="I24" i="13"/>
  <c r="H13" i="13"/>
  <c r="I11" i="13"/>
  <c r="H25" i="13"/>
  <c r="I12" i="13"/>
  <c r="H24" i="13"/>
  <c r="I23" i="13"/>
  <c r="H12" i="13"/>
  <c r="H23" i="13"/>
  <c r="I22" i="13"/>
  <c r="H11" i="13"/>
  <c r="I10" i="13"/>
  <c r="I26" i="13"/>
  <c r="I33" i="13"/>
  <c r="H22" i="13"/>
  <c r="I21" i="13"/>
  <c r="H10" i="13"/>
  <c r="I9" i="13"/>
  <c r="H8" i="13"/>
  <c r="I14" i="13"/>
  <c r="H33" i="13"/>
  <c r="I32" i="13"/>
  <c r="H21" i="13"/>
  <c r="I20" i="13"/>
  <c r="H9" i="13"/>
  <c r="I8" i="13"/>
  <c r="H32" i="13"/>
  <c r="I31" i="13"/>
  <c r="H20" i="13"/>
  <c r="I19" i="13"/>
  <c r="H31" i="13"/>
  <c r="I30" i="13"/>
  <c r="H19" i="13"/>
  <c r="I18" i="13"/>
  <c r="H30" i="13"/>
  <c r="I29" i="13"/>
  <c r="H18" i="13"/>
  <c r="I17" i="13"/>
  <c r="H29" i="13"/>
  <c r="I28" i="13"/>
  <c r="H17" i="13"/>
  <c r="I16" i="13"/>
  <c r="H27" i="13"/>
  <c r="H28" i="13"/>
  <c r="I27" i="13"/>
  <c r="H16" i="13"/>
  <c r="I15" i="13"/>
  <c r="H15" i="13"/>
  <c r="L99" i="13"/>
  <c r="M98" i="13"/>
  <c r="L87" i="13"/>
  <c r="M86" i="13"/>
  <c r="L75" i="13"/>
  <c r="M74" i="13"/>
  <c r="L98" i="13"/>
  <c r="M97" i="13"/>
  <c r="L86" i="13"/>
  <c r="M85" i="13"/>
  <c r="L74" i="13"/>
  <c r="M73" i="13"/>
  <c r="L97" i="13"/>
  <c r="M96" i="13"/>
  <c r="L85" i="13"/>
  <c r="M84" i="13"/>
  <c r="L73" i="13"/>
  <c r="M72" i="13"/>
  <c r="L96" i="13"/>
  <c r="M95" i="13"/>
  <c r="L84" i="13"/>
  <c r="M83" i="13"/>
  <c r="L72" i="13"/>
  <c r="M71" i="13"/>
  <c r="L95" i="13"/>
  <c r="M94" i="13"/>
  <c r="L83" i="13"/>
  <c r="M82" i="13"/>
  <c r="L71" i="13"/>
  <c r="M70" i="13"/>
  <c r="L94" i="13"/>
  <c r="M93" i="13"/>
  <c r="L82" i="13"/>
  <c r="M81" i="13"/>
  <c r="L70" i="13"/>
  <c r="M69" i="13"/>
  <c r="L93" i="13"/>
  <c r="M92" i="13"/>
  <c r="L81" i="13"/>
  <c r="M80" i="13"/>
  <c r="L69" i="13"/>
  <c r="M68" i="13"/>
  <c r="L92" i="13"/>
  <c r="M91" i="13"/>
  <c r="L80" i="13"/>
  <c r="M79" i="13"/>
  <c r="L68" i="13"/>
  <c r="M67" i="13"/>
  <c r="M102" i="13"/>
  <c r="L91" i="13"/>
  <c r="M90" i="13"/>
  <c r="L79" i="13"/>
  <c r="M78" i="13"/>
  <c r="L67" i="13"/>
  <c r="M66" i="13"/>
  <c r="L102" i="13"/>
  <c r="M101" i="13"/>
  <c r="L90" i="13"/>
  <c r="M89" i="13"/>
  <c r="L78" i="13"/>
  <c r="M77" i="13"/>
  <c r="L66" i="13"/>
  <c r="M65" i="13"/>
  <c r="L101" i="13"/>
  <c r="M100" i="13"/>
  <c r="L89" i="13"/>
  <c r="M88" i="13"/>
  <c r="L77" i="13"/>
  <c r="M76" i="13"/>
  <c r="L65" i="13"/>
  <c r="L100" i="13"/>
  <c r="M99" i="13"/>
  <c r="L88" i="13"/>
  <c r="M87" i="13"/>
  <c r="L76" i="13"/>
  <c r="M75" i="13"/>
  <c r="F28" i="13"/>
  <c r="G27" i="13"/>
  <c r="P27" i="13" s="1"/>
  <c r="P86" i="13" s="1"/>
  <c r="F16" i="13"/>
  <c r="G15" i="13"/>
  <c r="P15" i="13" s="1"/>
  <c r="P75" i="13" s="1"/>
  <c r="G26" i="13"/>
  <c r="P26" i="13" s="1"/>
  <c r="P81" i="13" s="1"/>
  <c r="F15" i="13"/>
  <c r="F27" i="13"/>
  <c r="G14" i="13"/>
  <c r="P14" i="13" s="1"/>
  <c r="P70" i="13" s="1"/>
  <c r="F14" i="13"/>
  <c r="G13" i="13"/>
  <c r="P13" i="13" s="1"/>
  <c r="P68" i="13" s="1"/>
  <c r="F26" i="13"/>
  <c r="G25" i="13"/>
  <c r="P25" i="13" s="1"/>
  <c r="P85" i="13" s="1"/>
  <c r="F25" i="13"/>
  <c r="G24" i="13"/>
  <c r="F13" i="13"/>
  <c r="G12" i="13"/>
  <c r="P12" i="13" s="1"/>
  <c r="P69" i="13" s="1"/>
  <c r="F8" i="13"/>
  <c r="F24" i="13"/>
  <c r="G23" i="13"/>
  <c r="P23" i="13" s="1"/>
  <c r="P73" i="13" s="1"/>
  <c r="F12" i="13"/>
  <c r="G11" i="13"/>
  <c r="P11" i="13" s="1"/>
  <c r="P71" i="13" s="1"/>
  <c r="F10" i="13"/>
  <c r="F17" i="13"/>
  <c r="F23" i="13"/>
  <c r="G22" i="13"/>
  <c r="P22" i="13" s="1"/>
  <c r="P80" i="13" s="1"/>
  <c r="F11" i="13"/>
  <c r="G10" i="13"/>
  <c r="P10" i="13" s="1"/>
  <c r="P66" i="13" s="1"/>
  <c r="G33" i="13"/>
  <c r="P33" i="13" s="1"/>
  <c r="F22" i="13"/>
  <c r="G21" i="13"/>
  <c r="P21" i="13" s="1"/>
  <c r="P79" i="13" s="1"/>
  <c r="G9" i="13"/>
  <c r="P9" i="13" s="1"/>
  <c r="P67" i="13" s="1"/>
  <c r="F33" i="13"/>
  <c r="G32" i="13"/>
  <c r="P32" i="13" s="1"/>
  <c r="P89" i="13" s="1"/>
  <c r="F21" i="13"/>
  <c r="G20" i="13"/>
  <c r="P20" i="13" s="1"/>
  <c r="P78" i="13" s="1"/>
  <c r="F9" i="13"/>
  <c r="G8" i="13"/>
  <c r="P8" i="13" s="1"/>
  <c r="P65" i="13" s="1"/>
  <c r="F29" i="13"/>
  <c r="G16" i="13"/>
  <c r="P16" i="13" s="1"/>
  <c r="P74" i="13" s="1"/>
  <c r="F32" i="13"/>
  <c r="G31" i="13"/>
  <c r="P31" i="13" s="1"/>
  <c r="P87" i="13" s="1"/>
  <c r="F20" i="13"/>
  <c r="G19" i="13"/>
  <c r="P19" i="13" s="1"/>
  <c r="P77" i="13" s="1"/>
  <c r="F31" i="13"/>
  <c r="G30" i="13"/>
  <c r="P30" i="13" s="1"/>
  <c r="P88" i="13" s="1"/>
  <c r="F19" i="13"/>
  <c r="G18" i="13"/>
  <c r="P18" i="13" s="1"/>
  <c r="P76" i="13" s="1"/>
  <c r="F30" i="13"/>
  <c r="G29" i="13"/>
  <c r="P29" i="13" s="1"/>
  <c r="P84" i="13" s="1"/>
  <c r="F18" i="13"/>
  <c r="G17" i="13"/>
  <c r="P17" i="13" s="1"/>
  <c r="P72" i="13" s="1"/>
  <c r="G28" i="13"/>
  <c r="P28" i="13" s="1"/>
  <c r="P82" i="13" s="1"/>
  <c r="N97" i="13"/>
  <c r="O96" i="13"/>
  <c r="N85" i="13"/>
  <c r="O84" i="13"/>
  <c r="N73" i="13"/>
  <c r="O72" i="13"/>
  <c r="N96" i="13"/>
  <c r="O95" i="13"/>
  <c r="N84" i="13"/>
  <c r="O83" i="13"/>
  <c r="N72" i="13"/>
  <c r="O71" i="13"/>
  <c r="N95" i="13"/>
  <c r="O94" i="13"/>
  <c r="N83" i="13"/>
  <c r="O82" i="13"/>
  <c r="N71" i="13"/>
  <c r="O70" i="13"/>
  <c r="O105" i="13"/>
  <c r="N94" i="13"/>
  <c r="O93" i="13"/>
  <c r="N82" i="13"/>
  <c r="O81" i="13"/>
  <c r="N70" i="13"/>
  <c r="O69" i="13"/>
  <c r="N105" i="13"/>
  <c r="O104" i="13"/>
  <c r="N93" i="13"/>
  <c r="O92" i="13"/>
  <c r="N81" i="13"/>
  <c r="O80" i="13"/>
  <c r="N69" i="13"/>
  <c r="O68" i="13"/>
  <c r="N104" i="13"/>
  <c r="O103" i="13"/>
  <c r="N92" i="13"/>
  <c r="O91" i="13"/>
  <c r="N80" i="13"/>
  <c r="O79" i="13"/>
  <c r="N68" i="13"/>
  <c r="O67" i="13"/>
  <c r="N103" i="13"/>
  <c r="O102" i="13"/>
  <c r="N91" i="13"/>
  <c r="O90" i="13"/>
  <c r="N79" i="13"/>
  <c r="O78" i="13"/>
  <c r="N67" i="13"/>
  <c r="O66" i="13"/>
  <c r="N102" i="13"/>
  <c r="O101" i="13"/>
  <c r="N90" i="13"/>
  <c r="O89" i="13"/>
  <c r="N78" i="13"/>
  <c r="O77" i="13"/>
  <c r="N66" i="13"/>
  <c r="O65" i="13"/>
  <c r="N101" i="13"/>
  <c r="O100" i="13"/>
  <c r="N89" i="13"/>
  <c r="O88" i="13"/>
  <c r="N77" i="13"/>
  <c r="O76" i="13"/>
  <c r="N65" i="13"/>
  <c r="N100" i="13"/>
  <c r="O99" i="13"/>
  <c r="N88" i="13"/>
  <c r="O87" i="13"/>
  <c r="N76" i="13"/>
  <c r="O75" i="13"/>
  <c r="N99" i="13"/>
  <c r="O98" i="13"/>
  <c r="N87" i="13"/>
  <c r="O86" i="13"/>
  <c r="N75" i="13"/>
  <c r="O74" i="13"/>
  <c r="N98" i="13"/>
  <c r="O97" i="13"/>
  <c r="N86" i="13"/>
  <c r="O85" i="13"/>
  <c r="N74" i="13"/>
  <c r="O73" i="13"/>
  <c r="M105" i="13"/>
  <c r="L105" i="13"/>
  <c r="M104" i="13"/>
  <c r="L104" i="13"/>
  <c r="M103" i="13"/>
  <c r="L103" i="13"/>
  <c r="F53" i="13"/>
  <c r="G52" i="13"/>
  <c r="P52" i="13" s="1"/>
  <c r="F41" i="13"/>
  <c r="G40" i="13"/>
  <c r="P40" i="13" s="1"/>
  <c r="G53" i="13"/>
  <c r="F52" i="13"/>
  <c r="G51" i="13"/>
  <c r="F40" i="13"/>
  <c r="G39" i="13"/>
  <c r="P39" i="13" s="1"/>
  <c r="F51" i="13"/>
  <c r="G50" i="13"/>
  <c r="P50" i="13" s="1"/>
  <c r="F39" i="13"/>
  <c r="G38" i="13"/>
  <c r="G37" i="13"/>
  <c r="F50" i="13"/>
  <c r="G49" i="13"/>
  <c r="P49" i="13" s="1"/>
  <c r="F38" i="13"/>
  <c r="F37" i="13"/>
  <c r="G36" i="13"/>
  <c r="F49" i="13"/>
  <c r="G48" i="13"/>
  <c r="F36" i="13"/>
  <c r="G35" i="13"/>
  <c r="P35" i="13" s="1"/>
  <c r="G59" i="13"/>
  <c r="F48" i="13"/>
  <c r="G47" i="13"/>
  <c r="F35" i="13"/>
  <c r="G34" i="13"/>
  <c r="P34" i="13" s="1"/>
  <c r="F59" i="13"/>
  <c r="G58" i="13"/>
  <c r="F47" i="13"/>
  <c r="G46" i="13"/>
  <c r="P46" i="13" s="1"/>
  <c r="F34" i="13"/>
  <c r="F58" i="13"/>
  <c r="G57" i="13"/>
  <c r="F46" i="13"/>
  <c r="G45" i="13"/>
  <c r="P45" i="13" s="1"/>
  <c r="F42" i="13"/>
  <c r="F57" i="13"/>
  <c r="G56" i="13"/>
  <c r="P56" i="13" s="1"/>
  <c r="F45" i="13"/>
  <c r="G44" i="13"/>
  <c r="F56" i="13"/>
  <c r="G55" i="13"/>
  <c r="P55" i="13" s="1"/>
  <c r="F44" i="13"/>
  <c r="G43" i="13"/>
  <c r="P43" i="13" s="1"/>
  <c r="G41" i="13"/>
  <c r="F55" i="13"/>
  <c r="G54" i="13"/>
  <c r="P54" i="13" s="1"/>
  <c r="F43" i="13"/>
  <c r="G42" i="13"/>
  <c r="F54" i="13"/>
  <c r="H51" i="13"/>
  <c r="I50" i="13"/>
  <c r="H39" i="13"/>
  <c r="I38" i="13"/>
  <c r="I37" i="13"/>
  <c r="H50" i="13"/>
  <c r="I49" i="13"/>
  <c r="H38" i="13"/>
  <c r="H37" i="13"/>
  <c r="I36" i="13"/>
  <c r="H49" i="13"/>
  <c r="I48" i="13"/>
  <c r="H36" i="13"/>
  <c r="I35" i="13"/>
  <c r="I59" i="13"/>
  <c r="H48" i="13"/>
  <c r="I47" i="13"/>
  <c r="H35" i="13"/>
  <c r="I34" i="13"/>
  <c r="H52" i="13"/>
  <c r="I39" i="13"/>
  <c r="H59" i="13"/>
  <c r="I58" i="13"/>
  <c r="H47" i="13"/>
  <c r="I46" i="13"/>
  <c r="H34" i="13"/>
  <c r="H58" i="13"/>
  <c r="I57" i="13"/>
  <c r="H46" i="13"/>
  <c r="I45" i="13"/>
  <c r="I51" i="13"/>
  <c r="H40" i="13"/>
  <c r="H57" i="13"/>
  <c r="I56" i="13"/>
  <c r="H45" i="13"/>
  <c r="I44" i="13"/>
  <c r="H56" i="13"/>
  <c r="I55" i="13"/>
  <c r="H44" i="13"/>
  <c r="I43" i="13"/>
  <c r="H55" i="13"/>
  <c r="I54" i="13"/>
  <c r="H43" i="13"/>
  <c r="I42" i="13"/>
  <c r="H54" i="13"/>
  <c r="I53" i="13"/>
  <c r="H42" i="13"/>
  <c r="I41" i="13"/>
  <c r="H53" i="13"/>
  <c r="I52" i="13"/>
  <c r="H41" i="13"/>
  <c r="I40" i="13"/>
  <c r="P53" i="13" l="1"/>
  <c r="R80" i="13"/>
  <c r="Q95" i="13"/>
  <c r="R95" i="13" s="1"/>
  <c r="Q68" i="13"/>
  <c r="Q71" i="13"/>
  <c r="R71" i="13" s="1"/>
  <c r="Q88" i="13"/>
  <c r="P42" i="13"/>
  <c r="Q96" i="13"/>
  <c r="R96" i="13" s="1"/>
  <c r="Q80" i="13"/>
  <c r="Q83" i="13"/>
  <c r="Q65" i="13"/>
  <c r="R65" i="13" s="1"/>
  <c r="P47" i="13"/>
  <c r="P37" i="13"/>
  <c r="R68" i="13"/>
  <c r="Q92" i="13"/>
  <c r="R92" i="13" s="1"/>
  <c r="Q90" i="13"/>
  <c r="R90" i="13" s="1"/>
  <c r="Q86" i="13"/>
  <c r="R86" i="13" s="1"/>
  <c r="P38" i="13"/>
  <c r="R88" i="13"/>
  <c r="R89" i="13"/>
  <c r="Q97" i="13"/>
  <c r="R97" i="13" s="1"/>
  <c r="Q69" i="13"/>
  <c r="Q72" i="13"/>
  <c r="R72" i="13" s="1"/>
  <c r="Q77" i="13"/>
  <c r="R77" i="13" s="1"/>
  <c r="P59" i="13"/>
  <c r="Q104" i="13"/>
  <c r="R104" i="13" s="1"/>
  <c r="Q102" i="13"/>
  <c r="R102" i="13" s="1"/>
  <c r="Q75" i="13"/>
  <c r="R75" i="13" s="1"/>
  <c r="P41" i="13"/>
  <c r="P57" i="13"/>
  <c r="Q98" i="13"/>
  <c r="R98" i="13" s="1"/>
  <c r="Q81" i="13"/>
  <c r="R81" i="13" s="1"/>
  <c r="Q84" i="13"/>
  <c r="R84" i="13" s="1"/>
  <c r="Q89" i="13"/>
  <c r="R79" i="13"/>
  <c r="Q93" i="13"/>
  <c r="R93" i="13" s="1"/>
  <c r="Q87" i="13"/>
  <c r="R87" i="13" s="1"/>
  <c r="Q66" i="13"/>
  <c r="R66" i="13" s="1"/>
  <c r="P48" i="13"/>
  <c r="Q99" i="13"/>
  <c r="R99" i="13" s="1"/>
  <c r="Q70" i="13"/>
  <c r="R70" i="13" s="1"/>
  <c r="Q67" i="13"/>
  <c r="R67" i="13" s="1"/>
  <c r="R69" i="13"/>
  <c r="Q105" i="13"/>
  <c r="R105" i="13" s="1"/>
  <c r="Q73" i="13"/>
  <c r="R73" i="13" s="1"/>
  <c r="Q78" i="13"/>
  <c r="R78" i="13" s="1"/>
  <c r="P36" i="13"/>
  <c r="P51" i="13"/>
  <c r="R74" i="13"/>
  <c r="Q94" i="13"/>
  <c r="R94" i="13" s="1"/>
  <c r="Q100" i="13"/>
  <c r="R100" i="13" s="1"/>
  <c r="Q79" i="13"/>
  <c r="Q82" i="13"/>
  <c r="R82" i="13" s="1"/>
  <c r="Q76" i="13"/>
  <c r="R76" i="13" s="1"/>
  <c r="R85" i="13"/>
  <c r="P44" i="13"/>
  <c r="P58" i="13"/>
  <c r="P24" i="13"/>
  <c r="P83" i="13" s="1"/>
  <c r="R83" i="13" s="1"/>
  <c r="Q91" i="13"/>
  <c r="R91" i="13" s="1"/>
  <c r="Q85" i="13"/>
  <c r="P98" i="12" l="1"/>
  <c r="K98" i="12"/>
  <c r="J98" i="12"/>
  <c r="E98" i="12"/>
  <c r="D98" i="12"/>
  <c r="P97" i="12"/>
  <c r="K97" i="12"/>
  <c r="J97" i="12"/>
  <c r="E97" i="12"/>
  <c r="D97" i="12"/>
  <c r="P96" i="12"/>
  <c r="K96" i="12"/>
  <c r="J96" i="12"/>
  <c r="E96" i="12"/>
  <c r="D96" i="12"/>
  <c r="P95" i="12"/>
  <c r="K95" i="12"/>
  <c r="J95" i="12"/>
  <c r="E95" i="12"/>
  <c r="D95" i="12"/>
  <c r="P94" i="12"/>
  <c r="K94" i="12"/>
  <c r="J94" i="12"/>
  <c r="E94" i="12"/>
  <c r="D94" i="12"/>
  <c r="P93" i="12"/>
  <c r="K93" i="12"/>
  <c r="J93" i="12"/>
  <c r="E93" i="12"/>
  <c r="D93" i="12"/>
  <c r="P92" i="12"/>
  <c r="K92" i="12"/>
  <c r="J92" i="12"/>
  <c r="E92" i="12"/>
  <c r="D92" i="12"/>
  <c r="P91" i="12"/>
  <c r="K91" i="12"/>
  <c r="J91" i="12"/>
  <c r="E91" i="12"/>
  <c r="D91" i="12"/>
  <c r="P90" i="12"/>
  <c r="K90" i="12"/>
  <c r="J90" i="12"/>
  <c r="E90" i="12"/>
  <c r="D90" i="12"/>
  <c r="P89" i="12"/>
  <c r="K89" i="12"/>
  <c r="J89" i="12"/>
  <c r="E89" i="12"/>
  <c r="D89" i="12"/>
  <c r="P88" i="12"/>
  <c r="K88" i="12"/>
  <c r="J88" i="12"/>
  <c r="E88" i="12"/>
  <c r="D88" i="12"/>
  <c r="P87" i="12"/>
  <c r="K87" i="12"/>
  <c r="J87" i="12"/>
  <c r="E87" i="12"/>
  <c r="D87" i="12"/>
  <c r="K86" i="12"/>
  <c r="J86" i="12"/>
  <c r="E86" i="12"/>
  <c r="D86" i="12"/>
  <c r="K85" i="12"/>
  <c r="J85" i="12"/>
  <c r="E85" i="12"/>
  <c r="D85" i="12"/>
  <c r="K84" i="12"/>
  <c r="J84" i="12"/>
  <c r="E84" i="12"/>
  <c r="D84" i="12"/>
  <c r="K83" i="12"/>
  <c r="J83" i="12"/>
  <c r="E83" i="12"/>
  <c r="D83" i="12"/>
  <c r="K82" i="12"/>
  <c r="J82" i="12"/>
  <c r="E82" i="12"/>
  <c r="D82" i="12"/>
  <c r="K81" i="12"/>
  <c r="J81" i="12"/>
  <c r="E81" i="12"/>
  <c r="D81" i="12"/>
  <c r="K80" i="12"/>
  <c r="J80" i="12"/>
  <c r="E80" i="12"/>
  <c r="D80" i="12"/>
  <c r="K79" i="12"/>
  <c r="J79" i="12"/>
  <c r="E79" i="12"/>
  <c r="D79" i="12"/>
  <c r="K78" i="12"/>
  <c r="J78" i="12"/>
  <c r="E78" i="12"/>
  <c r="D78" i="12"/>
  <c r="K77" i="12"/>
  <c r="J77" i="12"/>
  <c r="K76" i="12"/>
  <c r="J76" i="12"/>
  <c r="E76" i="12"/>
  <c r="D76" i="12"/>
  <c r="K75" i="12"/>
  <c r="J75" i="12"/>
  <c r="E75" i="12"/>
  <c r="D75" i="12"/>
  <c r="K74" i="12"/>
  <c r="J74" i="12"/>
  <c r="E74" i="12"/>
  <c r="D74" i="12"/>
  <c r="K73" i="12"/>
  <c r="J73" i="12"/>
  <c r="E73" i="12"/>
  <c r="D73" i="12"/>
  <c r="K72" i="12"/>
  <c r="J72" i="12"/>
  <c r="E72" i="12"/>
  <c r="D72" i="12"/>
  <c r="K71" i="12"/>
  <c r="J71" i="12"/>
  <c r="E71" i="12"/>
  <c r="D71" i="12"/>
  <c r="K70" i="12"/>
  <c r="J70" i="12"/>
  <c r="E70" i="12"/>
  <c r="D70" i="12"/>
  <c r="K69" i="12"/>
  <c r="J69" i="12"/>
  <c r="E69" i="12"/>
  <c r="D69" i="12"/>
  <c r="K68" i="12"/>
  <c r="J68" i="12"/>
  <c r="E68" i="12"/>
  <c r="D68" i="12"/>
  <c r="K67" i="12"/>
  <c r="J67" i="12"/>
  <c r="E67" i="12"/>
  <c r="D67" i="12"/>
  <c r="K66" i="12"/>
  <c r="J66" i="12"/>
  <c r="E66" i="12"/>
  <c r="D66" i="12"/>
  <c r="K65" i="12"/>
  <c r="J65" i="12"/>
  <c r="E65" i="12"/>
  <c r="D65" i="12"/>
  <c r="K64" i="12"/>
  <c r="J64" i="12"/>
  <c r="E64" i="12"/>
  <c r="D64" i="12"/>
  <c r="K63" i="12"/>
  <c r="J63" i="12"/>
  <c r="E63" i="12"/>
  <c r="D63" i="12"/>
  <c r="K62" i="12"/>
  <c r="J62" i="12"/>
  <c r="E62" i="12"/>
  <c r="D62" i="12"/>
  <c r="K61" i="12"/>
  <c r="J61" i="12"/>
  <c r="E61" i="12"/>
  <c r="D61" i="12"/>
  <c r="K60" i="12"/>
  <c r="J60" i="12"/>
  <c r="E60" i="12"/>
  <c r="D60" i="12"/>
  <c r="K59" i="12"/>
  <c r="J59" i="12"/>
  <c r="E59" i="12"/>
  <c r="D59" i="12"/>
  <c r="K58" i="12"/>
  <c r="J58" i="12"/>
  <c r="E58" i="12"/>
  <c r="D58" i="12"/>
  <c r="K57" i="12"/>
  <c r="J57" i="12"/>
  <c r="E57" i="12"/>
  <c r="D57" i="12"/>
  <c r="K56" i="12"/>
  <c r="J56" i="12"/>
  <c r="E56" i="12"/>
  <c r="D56" i="12"/>
  <c r="A53" i="12"/>
  <c r="E51" i="12"/>
  <c r="D51" i="12"/>
  <c r="O50" i="12"/>
  <c r="N50" i="12"/>
  <c r="M50" i="12"/>
  <c r="L50" i="12"/>
  <c r="K50" i="12"/>
  <c r="J50" i="12"/>
  <c r="E50" i="12"/>
  <c r="D50" i="12"/>
  <c r="O49" i="12"/>
  <c r="N49" i="12"/>
  <c r="M49" i="12"/>
  <c r="L49" i="12"/>
  <c r="K49" i="12"/>
  <c r="J49" i="12"/>
  <c r="E49" i="12"/>
  <c r="D49" i="12"/>
  <c r="O48" i="12"/>
  <c r="N48" i="12"/>
  <c r="M48" i="12"/>
  <c r="L48" i="12"/>
  <c r="K48" i="12"/>
  <c r="J48" i="12"/>
  <c r="E48" i="12"/>
  <c r="D48" i="12"/>
  <c r="O47" i="12"/>
  <c r="N47" i="12"/>
  <c r="M47" i="12"/>
  <c r="L47" i="12"/>
  <c r="K47" i="12"/>
  <c r="J47" i="12"/>
  <c r="E47" i="12"/>
  <c r="D47" i="12"/>
  <c r="O46" i="12"/>
  <c r="N46" i="12"/>
  <c r="M46" i="12"/>
  <c r="L46" i="12"/>
  <c r="K46" i="12"/>
  <c r="J46" i="12"/>
  <c r="E46" i="12"/>
  <c r="D46" i="12"/>
  <c r="O45" i="12"/>
  <c r="N45" i="12"/>
  <c r="M45" i="12"/>
  <c r="L45" i="12"/>
  <c r="K45" i="12"/>
  <c r="J45" i="12"/>
  <c r="E45" i="12"/>
  <c r="D45" i="12"/>
  <c r="O44" i="12"/>
  <c r="N44" i="12"/>
  <c r="M44" i="12"/>
  <c r="L44" i="12"/>
  <c r="K44" i="12"/>
  <c r="J44" i="12"/>
  <c r="E44" i="12"/>
  <c r="D44" i="12"/>
  <c r="O43" i="12"/>
  <c r="N43" i="12"/>
  <c r="M43" i="12"/>
  <c r="L43" i="12"/>
  <c r="K43" i="12"/>
  <c r="J43" i="12"/>
  <c r="E43" i="12"/>
  <c r="D43" i="12"/>
  <c r="O42" i="12"/>
  <c r="N42" i="12"/>
  <c r="M42" i="12"/>
  <c r="L42" i="12"/>
  <c r="K42" i="12"/>
  <c r="J42" i="12"/>
  <c r="E42" i="12"/>
  <c r="D42" i="12"/>
  <c r="O41" i="12"/>
  <c r="N41" i="12"/>
  <c r="M41" i="12"/>
  <c r="L41" i="12"/>
  <c r="K41" i="12"/>
  <c r="J41" i="12"/>
  <c r="E41" i="12"/>
  <c r="D41" i="12"/>
  <c r="O40" i="12"/>
  <c r="N40" i="12"/>
  <c r="M40" i="12"/>
  <c r="L40" i="12"/>
  <c r="K40" i="12"/>
  <c r="J40" i="12"/>
  <c r="E40" i="12"/>
  <c r="D40" i="12"/>
  <c r="O39" i="12"/>
  <c r="N39" i="12"/>
  <c r="M39" i="12"/>
  <c r="L39" i="12"/>
  <c r="K39" i="12"/>
  <c r="J39" i="12"/>
  <c r="E39" i="12"/>
  <c r="D39" i="12"/>
  <c r="O38" i="12"/>
  <c r="N38" i="12"/>
  <c r="M38" i="12"/>
  <c r="L38" i="12"/>
  <c r="K38" i="12"/>
  <c r="J38" i="12"/>
  <c r="D38" i="12"/>
  <c r="N37" i="12"/>
  <c r="M37" i="12"/>
  <c r="L37" i="12"/>
  <c r="K37" i="12"/>
  <c r="J37" i="12"/>
  <c r="E37" i="12"/>
  <c r="D37" i="12"/>
  <c r="N36" i="12"/>
  <c r="M36" i="12"/>
  <c r="L36" i="12"/>
  <c r="K36" i="12"/>
  <c r="J36" i="12"/>
  <c r="E36" i="12"/>
  <c r="D36" i="12"/>
  <c r="N35" i="12"/>
  <c r="M35" i="12"/>
  <c r="L35" i="12"/>
  <c r="K35" i="12"/>
  <c r="J35" i="12"/>
  <c r="E35" i="12"/>
  <c r="D35" i="12"/>
  <c r="N34" i="12"/>
  <c r="M34" i="12"/>
  <c r="L34" i="12"/>
  <c r="K34" i="12"/>
  <c r="J34" i="12"/>
  <c r="E34" i="12"/>
  <c r="D34" i="12"/>
  <c r="N33" i="12"/>
  <c r="M33" i="12"/>
  <c r="L33" i="12"/>
  <c r="K33" i="12"/>
  <c r="J33" i="12"/>
  <c r="E33" i="12"/>
  <c r="D33" i="12"/>
  <c r="O32" i="12"/>
  <c r="N32" i="12"/>
  <c r="M32" i="12"/>
  <c r="L32" i="12"/>
  <c r="K32" i="12"/>
  <c r="J32" i="12"/>
  <c r="D32" i="12"/>
  <c r="N31" i="12"/>
  <c r="M31" i="12"/>
  <c r="L31" i="12"/>
  <c r="K31" i="12"/>
  <c r="J31" i="12"/>
  <c r="E31" i="12"/>
  <c r="D31" i="12"/>
  <c r="N30" i="12"/>
  <c r="M30" i="12"/>
  <c r="L30" i="12"/>
  <c r="K30" i="12"/>
  <c r="J30" i="12"/>
  <c r="E30" i="12"/>
  <c r="D30" i="12"/>
  <c r="O29" i="12"/>
  <c r="N29" i="12"/>
  <c r="M29" i="12"/>
  <c r="L29" i="12"/>
  <c r="K29" i="12"/>
  <c r="J29" i="12"/>
  <c r="E29" i="12"/>
  <c r="D29" i="12"/>
  <c r="O28" i="12"/>
  <c r="N28" i="12"/>
  <c r="M28" i="12"/>
  <c r="L28" i="12"/>
  <c r="K28" i="12"/>
  <c r="J28" i="12"/>
  <c r="D28" i="12"/>
  <c r="O27" i="12"/>
  <c r="N27" i="12"/>
  <c r="M27" i="12"/>
  <c r="L27" i="12"/>
  <c r="K27" i="12"/>
  <c r="J27" i="12"/>
  <c r="D27" i="12"/>
  <c r="O26" i="12"/>
  <c r="N26" i="12"/>
  <c r="M26" i="12"/>
  <c r="L26" i="12"/>
  <c r="K26" i="12"/>
  <c r="D26" i="12"/>
  <c r="O25" i="12"/>
  <c r="N25" i="12"/>
  <c r="M25" i="12"/>
  <c r="L25" i="12"/>
  <c r="K25" i="12"/>
  <c r="J25" i="12"/>
  <c r="D25" i="12"/>
  <c r="O24" i="12"/>
  <c r="N24" i="12"/>
  <c r="M24" i="12"/>
  <c r="L24" i="12"/>
  <c r="K24" i="12"/>
  <c r="J24" i="12"/>
  <c r="D24" i="12"/>
  <c r="O23" i="12"/>
  <c r="N23" i="12"/>
  <c r="M23" i="12"/>
  <c r="L23" i="12"/>
  <c r="K23" i="12"/>
  <c r="J23" i="12"/>
  <c r="D23" i="12"/>
  <c r="O22" i="12"/>
  <c r="N22" i="12"/>
  <c r="M22" i="12"/>
  <c r="L22" i="12"/>
  <c r="K22" i="12"/>
  <c r="J22" i="12"/>
  <c r="D22" i="12"/>
  <c r="O21" i="12"/>
  <c r="N21" i="12"/>
  <c r="M21" i="12"/>
  <c r="L21" i="12"/>
  <c r="K21" i="12"/>
  <c r="J21" i="12"/>
  <c r="D21" i="12"/>
  <c r="O20" i="12"/>
  <c r="N20" i="12"/>
  <c r="M20" i="12"/>
  <c r="L20" i="12"/>
  <c r="K20" i="12"/>
  <c r="J20" i="12"/>
  <c r="D20" i="12"/>
  <c r="O19" i="12"/>
  <c r="N19" i="12"/>
  <c r="M19" i="12"/>
  <c r="L19" i="12"/>
  <c r="K19" i="12"/>
  <c r="J19" i="12"/>
  <c r="D19" i="12"/>
  <c r="O18" i="12"/>
  <c r="N18" i="12"/>
  <c r="M18" i="12"/>
  <c r="L18" i="12"/>
  <c r="K18" i="12"/>
  <c r="J18" i="12"/>
  <c r="D18" i="12"/>
  <c r="O17" i="12"/>
  <c r="N17" i="12"/>
  <c r="M17" i="12"/>
  <c r="L17" i="12"/>
  <c r="K17" i="12"/>
  <c r="J17" i="12"/>
  <c r="D17" i="12"/>
  <c r="O16" i="12"/>
  <c r="N16" i="12"/>
  <c r="M16" i="12"/>
  <c r="L16" i="12"/>
  <c r="K16" i="12"/>
  <c r="J16" i="12"/>
  <c r="D16" i="12"/>
  <c r="O15" i="12"/>
  <c r="N15" i="12"/>
  <c r="M15" i="12"/>
  <c r="L15" i="12"/>
  <c r="K15" i="12"/>
  <c r="J15" i="12"/>
  <c r="D15" i="12"/>
  <c r="O14" i="12"/>
  <c r="N14" i="12"/>
  <c r="M14" i="12"/>
  <c r="L14" i="12"/>
  <c r="K14" i="12"/>
  <c r="J14" i="12"/>
  <c r="D14" i="12"/>
  <c r="O13" i="12"/>
  <c r="N13" i="12"/>
  <c r="M13" i="12"/>
  <c r="L13" i="12"/>
  <c r="K13" i="12"/>
  <c r="J13" i="12"/>
  <c r="D13" i="12"/>
  <c r="O12" i="12"/>
  <c r="N12" i="12"/>
  <c r="M12" i="12"/>
  <c r="L12" i="12"/>
  <c r="K12" i="12"/>
  <c r="J12" i="12"/>
  <c r="D12" i="12"/>
  <c r="O11" i="12"/>
  <c r="N11" i="12"/>
  <c r="M11" i="12"/>
  <c r="L11" i="12"/>
  <c r="K11" i="12"/>
  <c r="J11" i="12"/>
  <c r="D11" i="12"/>
  <c r="O10" i="12"/>
  <c r="N10" i="12"/>
  <c r="M10" i="12"/>
  <c r="L10" i="12"/>
  <c r="K10" i="12"/>
  <c r="J10" i="12"/>
  <c r="E10" i="12"/>
  <c r="D10" i="12"/>
  <c r="O9" i="12"/>
  <c r="N9" i="12"/>
  <c r="M9" i="12"/>
  <c r="L9" i="12"/>
  <c r="K9" i="12"/>
  <c r="J9" i="12"/>
  <c r="D9" i="12"/>
  <c r="O8" i="12"/>
  <c r="N8" i="12"/>
  <c r="M8" i="12"/>
  <c r="L8" i="12"/>
  <c r="K8" i="12"/>
  <c r="J8" i="12"/>
  <c r="D8" i="12"/>
  <c r="P5" i="12"/>
  <c r="A4" i="12"/>
  <c r="A2" i="12"/>
  <c r="A1" i="12"/>
  <c r="E38" i="12" l="1"/>
  <c r="E22" i="12"/>
  <c r="E32" i="12" l="1"/>
  <c r="E23" i="12" l="1"/>
  <c r="E8" i="12" l="1"/>
  <c r="E12" i="12" l="1"/>
  <c r="E16" i="12" l="1"/>
  <c r="O37" i="12"/>
  <c r="O36" i="12" l="1"/>
  <c r="O30" i="12"/>
  <c r="O31" i="12"/>
  <c r="O34" i="12"/>
  <c r="O33" i="12"/>
  <c r="O35" i="12"/>
  <c r="E9" i="12" l="1"/>
  <c r="E28" i="12" l="1"/>
  <c r="E18" i="12"/>
  <c r="E27" i="12"/>
  <c r="E15" i="12"/>
  <c r="E13" i="12"/>
  <c r="E25" i="12"/>
  <c r="E11" i="12"/>
  <c r="E19" i="12"/>
  <c r="E21" i="12"/>
  <c r="E14" i="12"/>
  <c r="E17" i="12"/>
  <c r="E24" i="12"/>
  <c r="E20" i="12"/>
  <c r="E26" i="12"/>
  <c r="F84" i="12" l="1"/>
  <c r="G83" i="12"/>
  <c r="F70" i="12"/>
  <c r="G69" i="12"/>
  <c r="F58" i="12"/>
  <c r="G57" i="12"/>
  <c r="F83" i="12"/>
  <c r="G82" i="12"/>
  <c r="F69" i="12"/>
  <c r="G68" i="12"/>
  <c r="F57" i="12"/>
  <c r="G56" i="12"/>
  <c r="F82" i="12"/>
  <c r="G81" i="12"/>
  <c r="F68" i="12"/>
  <c r="G67" i="12"/>
  <c r="F56" i="12"/>
  <c r="F81" i="12"/>
  <c r="G80" i="12"/>
  <c r="F67" i="12"/>
  <c r="G66" i="12"/>
  <c r="F80" i="12"/>
  <c r="G79" i="12"/>
  <c r="F66" i="12"/>
  <c r="G65" i="12"/>
  <c r="F79" i="12"/>
  <c r="G78" i="12"/>
  <c r="G76" i="12"/>
  <c r="F65" i="12"/>
  <c r="G64" i="12"/>
  <c r="F78" i="12"/>
  <c r="G77" i="12"/>
  <c r="F76" i="12"/>
  <c r="G75" i="12"/>
  <c r="F64" i="12"/>
  <c r="G63" i="12"/>
  <c r="F85" i="12"/>
  <c r="F77" i="12"/>
  <c r="F75" i="12"/>
  <c r="G74" i="12"/>
  <c r="F63" i="12"/>
  <c r="G62" i="12"/>
  <c r="F74" i="12"/>
  <c r="G73" i="12"/>
  <c r="F62" i="12"/>
  <c r="G61" i="12"/>
  <c r="G84" i="12"/>
  <c r="G86" i="12"/>
  <c r="F73" i="12"/>
  <c r="G72" i="12"/>
  <c r="F61" i="12"/>
  <c r="G60" i="12"/>
  <c r="F86" i="12"/>
  <c r="G85" i="12"/>
  <c r="F72" i="12"/>
  <c r="G71" i="12"/>
  <c r="F60" i="12"/>
  <c r="G59" i="12"/>
  <c r="F71" i="12"/>
  <c r="G58" i="12"/>
  <c r="G70" i="12"/>
  <c r="F59" i="12"/>
  <c r="F44" i="12"/>
  <c r="G43" i="12"/>
  <c r="F43" i="12"/>
  <c r="G42" i="12"/>
  <c r="F42" i="12"/>
  <c r="G41" i="12"/>
  <c r="G29" i="12"/>
  <c r="F41" i="12"/>
  <c r="G40" i="12"/>
  <c r="F29" i="12"/>
  <c r="F40" i="12"/>
  <c r="G39" i="12"/>
  <c r="G50" i="12"/>
  <c r="F39" i="12"/>
  <c r="F50" i="12"/>
  <c r="G49" i="12"/>
  <c r="F49" i="12"/>
  <c r="G48" i="12"/>
  <c r="F48" i="12"/>
  <c r="G47" i="12"/>
  <c r="F47" i="12"/>
  <c r="G46" i="12"/>
  <c r="F46" i="12"/>
  <c r="G45" i="12"/>
  <c r="G44" i="12"/>
  <c r="F45" i="12"/>
  <c r="H30" i="12"/>
  <c r="I29" i="12"/>
  <c r="H17" i="12"/>
  <c r="I16" i="12"/>
  <c r="H29" i="12"/>
  <c r="I28" i="12"/>
  <c r="H16" i="12"/>
  <c r="I15" i="12"/>
  <c r="H28" i="12"/>
  <c r="I27" i="12"/>
  <c r="I26" i="12"/>
  <c r="H15" i="12"/>
  <c r="I14" i="12"/>
  <c r="I38" i="12"/>
  <c r="H27" i="12"/>
  <c r="H26" i="12"/>
  <c r="I25" i="12"/>
  <c r="H14" i="12"/>
  <c r="I13" i="12"/>
  <c r="H38" i="12"/>
  <c r="I37" i="12"/>
  <c r="H25" i="12"/>
  <c r="I24" i="12"/>
  <c r="H13" i="12"/>
  <c r="I12" i="12"/>
  <c r="H37" i="12"/>
  <c r="I36" i="12"/>
  <c r="H24" i="12"/>
  <c r="I23" i="12"/>
  <c r="H12" i="12"/>
  <c r="I11" i="12"/>
  <c r="H36" i="12"/>
  <c r="I35" i="12"/>
  <c r="H23" i="12"/>
  <c r="I22" i="12"/>
  <c r="H11" i="12"/>
  <c r="I10" i="12"/>
  <c r="H35" i="12"/>
  <c r="I34" i="12"/>
  <c r="H22" i="12"/>
  <c r="I21" i="12"/>
  <c r="H10" i="12"/>
  <c r="I9" i="12"/>
  <c r="H34" i="12"/>
  <c r="I33" i="12"/>
  <c r="H21" i="12"/>
  <c r="I20" i="12"/>
  <c r="H9" i="12"/>
  <c r="I8" i="12"/>
  <c r="H33" i="12"/>
  <c r="I32" i="12"/>
  <c r="H20" i="12"/>
  <c r="I19" i="12"/>
  <c r="H8" i="12"/>
  <c r="H32" i="12"/>
  <c r="I31" i="12"/>
  <c r="H19" i="12"/>
  <c r="I30" i="12"/>
  <c r="I17" i="12"/>
  <c r="H31" i="12"/>
  <c r="H18" i="12"/>
  <c r="L92" i="12"/>
  <c r="M91" i="12"/>
  <c r="L91" i="12"/>
  <c r="M90" i="12"/>
  <c r="L90" i="12"/>
  <c r="M89" i="12"/>
  <c r="L89" i="12"/>
  <c r="M88" i="12"/>
  <c r="L88" i="12"/>
  <c r="M87" i="12"/>
  <c r="M98" i="12"/>
  <c r="L87" i="12"/>
  <c r="L93" i="12"/>
  <c r="L98" i="12"/>
  <c r="M97" i="12"/>
  <c r="M92" i="12"/>
  <c r="L97" i="12"/>
  <c r="M96" i="12"/>
  <c r="L96" i="12"/>
  <c r="M95" i="12"/>
  <c r="L95" i="12"/>
  <c r="M94" i="12"/>
  <c r="L94" i="12"/>
  <c r="M93" i="12"/>
  <c r="P17" i="12"/>
  <c r="P67" i="12" s="1"/>
  <c r="P13" i="12"/>
  <c r="P62" i="12" s="1"/>
  <c r="F32" i="12"/>
  <c r="G31" i="12"/>
  <c r="P31" i="12" s="1"/>
  <c r="P80" i="12" s="1"/>
  <c r="F19" i="12"/>
  <c r="G18" i="12"/>
  <c r="F31" i="12"/>
  <c r="G30" i="12"/>
  <c r="P30" i="12" s="1"/>
  <c r="P79" i="12" s="1"/>
  <c r="F18" i="12"/>
  <c r="G17" i="12"/>
  <c r="F30" i="12"/>
  <c r="F17" i="12"/>
  <c r="G16" i="12"/>
  <c r="P16" i="12" s="1"/>
  <c r="P66" i="12" s="1"/>
  <c r="G28" i="12"/>
  <c r="F16" i="12"/>
  <c r="G15" i="12"/>
  <c r="F28" i="12"/>
  <c r="G27" i="12"/>
  <c r="G26" i="12"/>
  <c r="F15" i="12"/>
  <c r="G14" i="12"/>
  <c r="G38" i="12"/>
  <c r="P38" i="12" s="1"/>
  <c r="P85" i="12" s="1"/>
  <c r="F27" i="12"/>
  <c r="F26" i="12"/>
  <c r="G25" i="12"/>
  <c r="P25" i="12" s="1"/>
  <c r="P76" i="12" s="1"/>
  <c r="F14" i="12"/>
  <c r="G13" i="12"/>
  <c r="F38" i="12"/>
  <c r="G37" i="12"/>
  <c r="P37" i="12" s="1"/>
  <c r="P86" i="12" s="1"/>
  <c r="F25" i="12"/>
  <c r="G24" i="12"/>
  <c r="P24" i="12" s="1"/>
  <c r="P57" i="12" s="1"/>
  <c r="F13" i="12"/>
  <c r="G12" i="12"/>
  <c r="P12" i="12" s="1"/>
  <c r="P61" i="12" s="1"/>
  <c r="F37" i="12"/>
  <c r="G36" i="12"/>
  <c r="P36" i="12" s="1"/>
  <c r="P84" i="12" s="1"/>
  <c r="F24" i="12"/>
  <c r="G23" i="12"/>
  <c r="P23" i="12" s="1"/>
  <c r="P75" i="12" s="1"/>
  <c r="F12" i="12"/>
  <c r="G11" i="12"/>
  <c r="F36" i="12"/>
  <c r="G35" i="12"/>
  <c r="P35" i="12" s="1"/>
  <c r="P82" i="12" s="1"/>
  <c r="F23" i="12"/>
  <c r="G22" i="12"/>
  <c r="P22" i="12" s="1"/>
  <c r="P74" i="12" s="1"/>
  <c r="F11" i="12"/>
  <c r="G10" i="12"/>
  <c r="P10" i="12" s="1"/>
  <c r="P59" i="12" s="1"/>
  <c r="F35" i="12"/>
  <c r="G34" i="12"/>
  <c r="P34" i="12" s="1"/>
  <c r="P83" i="12" s="1"/>
  <c r="F22" i="12"/>
  <c r="G21" i="12"/>
  <c r="F10" i="12"/>
  <c r="G9" i="12"/>
  <c r="P9" i="12" s="1"/>
  <c r="P58" i="12" s="1"/>
  <c r="F34" i="12"/>
  <c r="G33" i="12"/>
  <c r="P33" i="12" s="1"/>
  <c r="P81" i="12" s="1"/>
  <c r="F21" i="12"/>
  <c r="G20" i="12"/>
  <c r="F9" i="12"/>
  <c r="G8" i="12"/>
  <c r="P8" i="12" s="1"/>
  <c r="P56" i="12" s="1"/>
  <c r="G32" i="12"/>
  <c r="P32" i="12" s="1"/>
  <c r="P73" i="12" s="1"/>
  <c r="G19" i="12"/>
  <c r="F33" i="12"/>
  <c r="F20" i="12"/>
  <c r="F8" i="12"/>
  <c r="P14" i="12"/>
  <c r="P63" i="12" s="1"/>
  <c r="P15" i="12"/>
  <c r="P65" i="12" s="1"/>
  <c r="L80" i="12"/>
  <c r="M79" i="12"/>
  <c r="L66" i="12"/>
  <c r="M65" i="12"/>
  <c r="L79" i="12"/>
  <c r="M78" i="12"/>
  <c r="M76" i="12"/>
  <c r="L65" i="12"/>
  <c r="M64" i="12"/>
  <c r="L78" i="12"/>
  <c r="M77" i="12"/>
  <c r="L76" i="12"/>
  <c r="M75" i="12"/>
  <c r="L64" i="12"/>
  <c r="M63" i="12"/>
  <c r="L77" i="12"/>
  <c r="L75" i="12"/>
  <c r="M74" i="12"/>
  <c r="L63" i="12"/>
  <c r="M62" i="12"/>
  <c r="L74" i="12"/>
  <c r="M73" i="12"/>
  <c r="L62" i="12"/>
  <c r="M61" i="12"/>
  <c r="M86" i="12"/>
  <c r="L73" i="12"/>
  <c r="M72" i="12"/>
  <c r="L61" i="12"/>
  <c r="M60" i="12"/>
  <c r="L86" i="12"/>
  <c r="M85" i="12"/>
  <c r="L72" i="12"/>
  <c r="M71" i="12"/>
  <c r="L60" i="12"/>
  <c r="M59" i="12"/>
  <c r="M80" i="12"/>
  <c r="L85" i="12"/>
  <c r="M84" i="12"/>
  <c r="L71" i="12"/>
  <c r="M70" i="12"/>
  <c r="L59" i="12"/>
  <c r="M58" i="12"/>
  <c r="L84" i="12"/>
  <c r="M83" i="12"/>
  <c r="L70" i="12"/>
  <c r="M69" i="12"/>
  <c r="L58" i="12"/>
  <c r="M57" i="12"/>
  <c r="L83" i="12"/>
  <c r="M82" i="12"/>
  <c r="L69" i="12"/>
  <c r="M68" i="12"/>
  <c r="L57" i="12"/>
  <c r="M56" i="12"/>
  <c r="L81" i="12"/>
  <c r="L82" i="12"/>
  <c r="M81" i="12"/>
  <c r="L68" i="12"/>
  <c r="M67" i="12"/>
  <c r="L56" i="12"/>
  <c r="L67" i="12"/>
  <c r="M66" i="12"/>
  <c r="N90" i="12"/>
  <c r="O89" i="12"/>
  <c r="N89" i="12"/>
  <c r="O88" i="12"/>
  <c r="N88" i="12"/>
  <c r="O87" i="12"/>
  <c r="O90" i="12"/>
  <c r="O98" i="12"/>
  <c r="N87" i="12"/>
  <c r="N98" i="12"/>
  <c r="O97" i="12"/>
  <c r="N97" i="12"/>
  <c r="O96" i="12"/>
  <c r="N96" i="12"/>
  <c r="O95" i="12"/>
  <c r="N95" i="12"/>
  <c r="O94" i="12"/>
  <c r="N94" i="12"/>
  <c r="O93" i="12"/>
  <c r="N93" i="12"/>
  <c r="O92" i="12"/>
  <c r="N92" i="12"/>
  <c r="O91" i="12"/>
  <c r="N91" i="12"/>
  <c r="P21" i="12"/>
  <c r="P71" i="12" s="1"/>
  <c r="P27" i="12"/>
  <c r="P64" i="12" s="1"/>
  <c r="F96" i="12"/>
  <c r="G95" i="12"/>
  <c r="F95" i="12"/>
  <c r="G94" i="12"/>
  <c r="F94" i="12"/>
  <c r="G93" i="12"/>
  <c r="Q93" i="12" s="1"/>
  <c r="R93" i="12" s="1"/>
  <c r="F93" i="12"/>
  <c r="G92" i="12"/>
  <c r="F92" i="12"/>
  <c r="G91" i="12"/>
  <c r="Q91" i="12" s="1"/>
  <c r="R91" i="12" s="1"/>
  <c r="F91" i="12"/>
  <c r="G90" i="12"/>
  <c r="Q90" i="12" s="1"/>
  <c r="R90" i="12" s="1"/>
  <c r="F90" i="12"/>
  <c r="G89" i="12"/>
  <c r="F89" i="12"/>
  <c r="G88" i="12"/>
  <c r="F88" i="12"/>
  <c r="G87" i="12"/>
  <c r="Q87" i="12" s="1"/>
  <c r="R87" i="12" s="1"/>
  <c r="F97" i="12"/>
  <c r="G98" i="12"/>
  <c r="F87" i="12"/>
  <c r="G96" i="12"/>
  <c r="F98" i="12"/>
  <c r="G97" i="12"/>
  <c r="Q97" i="12" s="1"/>
  <c r="R97" i="12" s="1"/>
  <c r="P26" i="12"/>
  <c r="P77" i="12" s="1"/>
  <c r="P19" i="12"/>
  <c r="P68" i="12" s="1"/>
  <c r="H42" i="12"/>
  <c r="I41" i="12"/>
  <c r="H41" i="12"/>
  <c r="I40" i="12"/>
  <c r="H40" i="12"/>
  <c r="I39" i="12"/>
  <c r="I50" i="12"/>
  <c r="H39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I42" i="12"/>
  <c r="H43" i="12"/>
  <c r="P20" i="12"/>
  <c r="P70" i="12" s="1"/>
  <c r="P11" i="12"/>
  <c r="P60" i="12" s="1"/>
  <c r="N78" i="12"/>
  <c r="O77" i="12"/>
  <c r="N76" i="12"/>
  <c r="O75" i="12"/>
  <c r="N64" i="12"/>
  <c r="O63" i="12"/>
  <c r="N77" i="12"/>
  <c r="N75" i="12"/>
  <c r="O74" i="12"/>
  <c r="N63" i="12"/>
  <c r="O62" i="12"/>
  <c r="N74" i="12"/>
  <c r="O73" i="12"/>
  <c r="N62" i="12"/>
  <c r="O61" i="12"/>
  <c r="O86" i="12"/>
  <c r="N73" i="12"/>
  <c r="O72" i="12"/>
  <c r="N61" i="12"/>
  <c r="O60" i="12"/>
  <c r="N86" i="12"/>
  <c r="O85" i="12"/>
  <c r="N72" i="12"/>
  <c r="O71" i="12"/>
  <c r="N60" i="12"/>
  <c r="O59" i="12"/>
  <c r="O76" i="12"/>
  <c r="N85" i="12"/>
  <c r="O84" i="12"/>
  <c r="N71" i="12"/>
  <c r="O70" i="12"/>
  <c r="N59" i="12"/>
  <c r="O58" i="12"/>
  <c r="N84" i="12"/>
  <c r="O83" i="12"/>
  <c r="N70" i="12"/>
  <c r="O69" i="12"/>
  <c r="N58" i="12"/>
  <c r="O57" i="12"/>
  <c r="N83" i="12"/>
  <c r="O82" i="12"/>
  <c r="N69" i="12"/>
  <c r="O68" i="12"/>
  <c r="N57" i="12"/>
  <c r="O56" i="12"/>
  <c r="N79" i="12"/>
  <c r="N82" i="12"/>
  <c r="O81" i="12"/>
  <c r="N68" i="12"/>
  <c r="O67" i="12"/>
  <c r="N56" i="12"/>
  <c r="O78" i="12"/>
  <c r="N81" i="12"/>
  <c r="O80" i="12"/>
  <c r="N67" i="12"/>
  <c r="O66" i="12"/>
  <c r="N80" i="12"/>
  <c r="O79" i="12"/>
  <c r="N66" i="12"/>
  <c r="O65" i="12"/>
  <c r="N65" i="12"/>
  <c r="O64" i="12"/>
  <c r="P28" i="12"/>
  <c r="P72" i="12" s="1"/>
  <c r="Q98" i="12" l="1"/>
  <c r="R98" i="12" s="1"/>
  <c r="Q92" i="12"/>
  <c r="R92" i="12" s="1"/>
  <c r="P47" i="12"/>
  <c r="Q71" i="12"/>
  <c r="Q66" i="12"/>
  <c r="R66" i="12" s="1"/>
  <c r="Q81" i="12"/>
  <c r="R81" i="12" s="1"/>
  <c r="R70" i="12"/>
  <c r="P29" i="12"/>
  <c r="P78" i="12" s="1"/>
  <c r="R78" i="12" s="1"/>
  <c r="Q70" i="12"/>
  <c r="Q86" i="12"/>
  <c r="P48" i="12"/>
  <c r="P41" i="12"/>
  <c r="Q85" i="12"/>
  <c r="Q84" i="12"/>
  <c r="R84" i="12" s="1"/>
  <c r="Q80" i="12"/>
  <c r="R65" i="12"/>
  <c r="R83" i="12"/>
  <c r="Q58" i="12"/>
  <c r="Q65" i="12"/>
  <c r="Q88" i="12"/>
  <c r="R88" i="12" s="1"/>
  <c r="Q94" i="12"/>
  <c r="R94" i="12" s="1"/>
  <c r="R73" i="12"/>
  <c r="R85" i="12"/>
  <c r="P49" i="12"/>
  <c r="P42" i="12"/>
  <c r="R56" i="12"/>
  <c r="Q64" i="12"/>
  <c r="Q79" i="12"/>
  <c r="R79" i="12" s="1"/>
  <c r="Q89" i="12"/>
  <c r="R89" i="12" s="1"/>
  <c r="Q95" i="12"/>
  <c r="R95" i="12" s="1"/>
  <c r="P43" i="12"/>
  <c r="Q62" i="12"/>
  <c r="R62" i="12" s="1"/>
  <c r="Q63" i="12"/>
  <c r="R63" i="12" s="1"/>
  <c r="Q57" i="12"/>
  <c r="R57" i="12" s="1"/>
  <c r="R72" i="12"/>
  <c r="P44" i="12"/>
  <c r="P50" i="12"/>
  <c r="Q76" i="12"/>
  <c r="R76" i="12" s="1"/>
  <c r="Q56" i="12"/>
  <c r="R64" i="12"/>
  <c r="P45" i="12"/>
  <c r="P39" i="12"/>
  <c r="Q61" i="12"/>
  <c r="R61" i="12" s="1"/>
  <c r="Q74" i="12"/>
  <c r="R74" i="12" s="1"/>
  <c r="Q75" i="12"/>
  <c r="R75" i="12" s="1"/>
  <c r="Q78" i="12"/>
  <c r="Q69" i="12"/>
  <c r="R71" i="12"/>
  <c r="R86" i="12"/>
  <c r="Q60" i="12"/>
  <c r="R60" i="12" s="1"/>
  <c r="Q68" i="12"/>
  <c r="R68" i="12" s="1"/>
  <c r="Q96" i="12"/>
  <c r="R96" i="12" s="1"/>
  <c r="R80" i="12"/>
  <c r="P46" i="12"/>
  <c r="Q59" i="12"/>
  <c r="R59" i="12" s="1"/>
  <c r="Q73" i="12"/>
  <c r="Q77" i="12"/>
  <c r="R77" i="12" s="1"/>
  <c r="Q67" i="12"/>
  <c r="R67" i="12" s="1"/>
  <c r="Q83" i="12"/>
  <c r="R58" i="12"/>
  <c r="P40" i="12"/>
  <c r="Q72" i="12"/>
  <c r="Q82" i="12"/>
  <c r="R82" i="12" s="1"/>
  <c r="I18" i="12" l="1"/>
  <c r="P18" i="12" s="1"/>
  <c r="P69" i="12" s="1"/>
  <c r="R69" i="12" s="1"/>
  <c r="D4" i="1" l="1"/>
  <c r="E4" i="1" l="1"/>
  <c r="H4" i="1" l="1"/>
  <c r="I4" i="1"/>
  <c r="P4" i="1" s="1"/>
  <c r="L4" i="5" l="1"/>
  <c r="M4" i="5" l="1"/>
  <c r="H4" i="5" l="1"/>
  <c r="I4" i="5"/>
  <c r="P4" i="5" s="1"/>
  <c r="K4" i="5" l="1"/>
  <c r="J4" i="5"/>
  <c r="G4" i="5"/>
  <c r="F4" i="5"/>
  <c r="M4" i="1" l="1"/>
  <c r="L4" i="1"/>
  <c r="K4" i="1"/>
  <c r="J4" i="1"/>
  <c r="G4" i="1" l="1"/>
  <c r="F4" i="1"/>
</calcChain>
</file>

<file path=xl/sharedStrings.xml><?xml version="1.0" encoding="utf-8"?>
<sst xmlns="http://schemas.openxmlformats.org/spreadsheetml/2006/main" count="762" uniqueCount="202">
  <si>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</si>
  <si>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</si>
  <si>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</si>
  <si>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</si>
  <si>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</si>
  <si>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</si>
  <si>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</si>
  <si>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</si>
  <si>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</si>
  <si>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</si>
  <si>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</si>
  <si>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</si>
  <si>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>11 YAŞ KIZLAR (2011)</t>
  </si>
  <si>
    <t>11 YAŞ ERKEKLER (2011)</t>
  </si>
  <si>
    <t>80 METRE ENGELLİ</t>
  </si>
  <si>
    <t>800 METRE</t>
  </si>
  <si>
    <t>1500 METRE</t>
  </si>
  <si>
    <t>GÜLLE ATMA</t>
  </si>
  <si>
    <t>DİSK ATMA</t>
  </si>
  <si>
    <t>CİRİT ATMA</t>
  </si>
  <si>
    <t>2000 METRE</t>
  </si>
  <si>
    <t>10 YAŞ KIZLAR (2012)</t>
  </si>
  <si>
    <t>-</t>
  </si>
  <si>
    <t xml:space="preserve">80 METRE </t>
  </si>
  <si>
    <t>TRABZON</t>
  </si>
  <si>
    <t>GENEL PUAN</t>
  </si>
  <si>
    <t>ZEYNEP BAYRAM (YENİ)</t>
  </si>
  <si>
    <t>ASEL KUTLU (YENİ)</t>
  </si>
  <si>
    <t>CEYLİN DEĞERLİ (YENİ)</t>
  </si>
  <si>
    <t>ECRİN HANİFE KAHVECİ (YENİ)</t>
  </si>
  <si>
    <t>EDA SEYİS (YENİ)</t>
  </si>
  <si>
    <t>ZEYNEP BERRA KOLAYLI (YENİ)</t>
  </si>
  <si>
    <t>ELMİRA TOLİP (YENİ)</t>
  </si>
  <si>
    <t>MERAL DEMİR (YENİ)</t>
  </si>
  <si>
    <t>CEMRE ÇAKIR (YENİ)</t>
  </si>
  <si>
    <t>AĞRI</t>
  </si>
  <si>
    <t>HÜSNA KAYA (YENİ)</t>
  </si>
  <si>
    <t>SİVAS</t>
  </si>
  <si>
    <t>YAĞMUR CİRİTCİ</t>
  </si>
  <si>
    <t>NEVİN TAŞDEMİR (YENİ)</t>
  </si>
  <si>
    <t>TUGBA YILDIZELİ (YENİ)</t>
  </si>
  <si>
    <t>ZEYNEP GÜZEL (YENİ)</t>
  </si>
  <si>
    <t>ERZURUM</t>
  </si>
  <si>
    <t>ZEYNEP BARIN (YENİ)</t>
  </si>
  <si>
    <t>RONYA HELİN KAYA (YENİ)</t>
  </si>
  <si>
    <t>EBRAR MALKAN (YENİ)</t>
  </si>
  <si>
    <t>KARS</t>
  </si>
  <si>
    <t>ROJİN TAŞCI (YENİ)</t>
  </si>
  <si>
    <t>TUANA ÇİÇEK (YENİ)</t>
  </si>
  <si>
    <t>ŞAHSENEM KAYA (YENİ)</t>
  </si>
  <si>
    <t>GÜLNAZ NERMİN DURAN</t>
  </si>
  <si>
    <t>YASEMİN ÇINAR</t>
  </si>
  <si>
    <t>ASİYE DOĞAN</t>
  </si>
  <si>
    <t>NEHİR SARAÇLI (YENİ)</t>
  </si>
  <si>
    <t>CEYLAN AVCI (YENİ)</t>
  </si>
  <si>
    <t>FUNDA ERÇİL (YENİ)</t>
  </si>
  <si>
    <t>SEYRAN İŞLEN (YENİ)</t>
  </si>
  <si>
    <t>ERZİNCAN</t>
  </si>
  <si>
    <t>ASMİN AKBAŞ (YENİ)</t>
  </si>
  <si>
    <t>SÜMEYYE YAĞMUR DELİBAŞ (YENİ)</t>
  </si>
  <si>
    <t>ESİLA NESLİHAN ÇELİK (YENİ)</t>
  </si>
  <si>
    <t xml:space="preserve">GENEL PUAN TABLOSU </t>
  </si>
  <si>
    <t>GENEL PUAN TABLOSU 1.GÜN</t>
  </si>
  <si>
    <t>HÜSEYİN KAYRA USTAOĞLU (YENİ)</t>
  </si>
  <si>
    <t>YAVUZ TAHA TİRGİL (YENİ)</t>
  </si>
  <si>
    <t>RAİFCAN BIYIKLI (YENİ)</t>
  </si>
  <si>
    <t>ÖMER FARUK AYGÜN (YENİ)</t>
  </si>
  <si>
    <t>MÜJDAT BOZKURT (YENİ)</t>
  </si>
  <si>
    <t>MUHAMMET BATUHAN YAPICI (YENİ)</t>
  </si>
  <si>
    <t>MUHAMMED EMİN CANBABA (YENİ)</t>
  </si>
  <si>
    <t>EREN KAZIM USTA  (YENİ)</t>
  </si>
  <si>
    <t>ENES TALHA ŞAHİN (YENİ)</t>
  </si>
  <si>
    <t>GENEL PUAN TABLOSU</t>
  </si>
  <si>
    <t>MİRAÇ ÇELİK (YENİ)</t>
  </si>
  <si>
    <t>RECEP TALİP KAYA (YENİ)</t>
  </si>
  <si>
    <t>YUSUF SARIHAN (YENİ)</t>
  </si>
  <si>
    <t>ÖMER FARUK YILDIZ (YENİ)</t>
  </si>
  <si>
    <t>CUMALİ KARA (YENİ)</t>
  </si>
  <si>
    <t>YUSUF KAYA (YENİ)</t>
  </si>
  <si>
    <t>EMRAH BAĞ (YENİ)</t>
  </si>
  <si>
    <t>ALİ İSMAİL DOĞAN (YENİ)</t>
  </si>
  <si>
    <t>MUHAMMED ALİ ÇIÇEKSÖĞÜT (YENİ)</t>
  </si>
  <si>
    <t>TUNA UYGAR BÖKE (YENİ)</t>
  </si>
  <si>
    <t>EMİRCAN ÇINAR (YENİ)</t>
  </si>
  <si>
    <t>HASAN BASRİ KAYA (YENİ)</t>
  </si>
  <si>
    <t>HÜSEYİN ŞAHİN (YENİ)</t>
  </si>
  <si>
    <t>MEHMET YAĞIZ ERDEN (YENİ)</t>
  </si>
  <si>
    <t>TUANA NAVRUZ (YENİ)</t>
  </si>
  <si>
    <t>BEYZANUR YILDIRIM</t>
  </si>
  <si>
    <t>BAŞAK KARACA (YENİ)</t>
  </si>
  <si>
    <t>ZEYNEP SUDE YILDIRIM (YENİ)</t>
  </si>
  <si>
    <t>MEDİNE KAYA (YENİ)</t>
  </si>
  <si>
    <t>ŞEHRİNAZ DİLLİ</t>
  </si>
  <si>
    <t>SÜMEYRA SENA GÜLEN (YENİ)</t>
  </si>
  <si>
    <t>BETÜL CEREN ATAÇ</t>
  </si>
  <si>
    <t>ELANUR ARAS (YENİ)</t>
  </si>
  <si>
    <t>BEYZA NUR SAMAST</t>
  </si>
  <si>
    <t>ELİF HİRA EĞİTMEN (YENİ)</t>
  </si>
  <si>
    <t>ÇİĞDEM ÇOBAN</t>
  </si>
  <si>
    <t>ELFİN NAZ TEMEL (YENİ)</t>
  </si>
  <si>
    <t>ZÜMRANUR BAKIRTAŞ</t>
  </si>
  <si>
    <t>HİVDA DURDU (YENİ)</t>
  </si>
  <si>
    <t>ELANUR SÜROL</t>
  </si>
  <si>
    <t>EFSANUR SEVİNÇ (YENİ)</t>
  </si>
  <si>
    <t>SILA PEKEN (YENİ)</t>
  </si>
  <si>
    <t>VİLDAN ÇELİKDAĞ (YENİ)</t>
  </si>
  <si>
    <t>YASEMİN SİMAY ŞEN (YENİ)</t>
  </si>
  <si>
    <t>DİLRUBA BEREN BİRİNCİ</t>
  </si>
  <si>
    <t>ELİF EYLÜL ŞENTÜRK (YENİ)</t>
  </si>
  <si>
    <t>KARDELEN ALKIZ (YENİ)</t>
  </si>
  <si>
    <t>ZEHRA KÖSEOĞLU (YENİ)</t>
  </si>
  <si>
    <t>ELİF KURT (YENİ)</t>
  </si>
  <si>
    <t>NEDRET TAŞDEMİR (YENİ)</t>
  </si>
  <si>
    <t>ECRİN YILDIRIM</t>
  </si>
  <si>
    <t>EYLÜL NAZ KARSANLI</t>
  </si>
  <si>
    <t>BERFİN ÖZTÜRK (YENİ)</t>
  </si>
  <si>
    <t>RABİA YAMAK (YENİ)</t>
  </si>
  <si>
    <t>RABİA ASLANKILIÇ (YENİ)</t>
  </si>
  <si>
    <t>AYÇA DENİZ DİLEK (YENİ)</t>
  </si>
  <si>
    <t>YAREN TORUN</t>
  </si>
  <si>
    <t>BERKE CAN ÖZÇOBAN (YENİ)</t>
  </si>
  <si>
    <t>EMİRHAN KARAKURT (YENİ)</t>
  </si>
  <si>
    <t>ÖMER ASLAN (YENİ)</t>
  </si>
  <si>
    <t>EREN MİRZA AKKAVAK</t>
  </si>
  <si>
    <t>ALPEREN ÇAKIROĞLU</t>
  </si>
  <si>
    <t>ÖZCAN KADİR ÖZEN</t>
  </si>
  <si>
    <t>HASBİ TUNA DİNÇER</t>
  </si>
  <si>
    <t>ZEKİ MERT (YENİ)</t>
  </si>
  <si>
    <t>MUHAMMET EMİN SEZER (YENİ)</t>
  </si>
  <si>
    <t>ARDA CESUR (YENİ)</t>
  </si>
  <si>
    <t>EFE. BERAT YAZICI</t>
  </si>
  <si>
    <t>SERHAT KAYGISIZ (YENİ)</t>
  </si>
  <si>
    <t>EYYÜP SÜRMELİ</t>
  </si>
  <si>
    <t>YASİN KALMIŞ (YENİ)</t>
  </si>
  <si>
    <t>MİRAÇ DORUK KAYNAK</t>
  </si>
  <si>
    <t>TAYFUN KURUOĞLU (YENİ)</t>
  </si>
  <si>
    <t>KEREM AYYILDIZ</t>
  </si>
  <si>
    <t>TAHA İLKİN (YENİ)</t>
  </si>
  <si>
    <t>ERAY TEMİZ (YENİ)</t>
  </si>
  <si>
    <t>HAKAN ASAN (YENİ)</t>
  </si>
  <si>
    <t>DENİZ ÇİL</t>
  </si>
  <si>
    <t>MEHMET AKİF ALKAN (YENİ)</t>
  </si>
  <si>
    <t>YUSUF ASLAN (YENİ)</t>
  </si>
  <si>
    <t>MUHAMMED TALHA GENÇ (YENİ)</t>
  </si>
  <si>
    <t>ABDUL SAMED KARSLI</t>
  </si>
  <si>
    <t>ATALAY KARAKAŞ (YENİ)</t>
  </si>
  <si>
    <t>KADİR CAN KÜÇÜK (YENİ)</t>
  </si>
  <si>
    <t>MERT ASLAN (YENİ)</t>
  </si>
  <si>
    <t>MUHAMMED EMİN KILIÇ (YENİ)</t>
  </si>
  <si>
    <t>YUSUF KAYRA KUŞDAL</t>
  </si>
  <si>
    <t>MEHMET CANER DİLLİ</t>
  </si>
  <si>
    <t>NURULLAH ÖZDEMİR (YENİ)</t>
  </si>
  <si>
    <t>İHSAN MUHSİN TANIŞ (YENİ)</t>
  </si>
  <si>
    <t>HALİL ARAS (YENİ)</t>
  </si>
  <si>
    <t>EMİRHAN BAYRAM (YENİ)</t>
  </si>
  <si>
    <t>YUNUS EMRE YILDIRIM (YENİ)</t>
  </si>
  <si>
    <t>TAHA YASİN BİLGİÇ (YENİ)</t>
  </si>
  <si>
    <t>ÜNAL KAYA (YENİ)</t>
  </si>
  <si>
    <t>AHMET SADIK GÜRSOY</t>
  </si>
  <si>
    <t>EMİR DOĞAN BALKAYA</t>
  </si>
  <si>
    <t>HAMZA DENİZ (YENİ)</t>
  </si>
  <si>
    <t>KADİR ŞAKA (YENİ)</t>
  </si>
  <si>
    <t>TOPRAK KAYIRAN (YENİ)</t>
  </si>
  <si>
    <t>FURKAN YİĞİT SEVİLİR (YENİ)</t>
  </si>
  <si>
    <t>ARDA ŞAHİN</t>
  </si>
  <si>
    <t>MÜCAHİT YALÇIN (YENİ)</t>
  </si>
  <si>
    <t>ABDİ GÜNEY (YENİ)</t>
  </si>
  <si>
    <t>BİLAL EFE AKAN (YENİ)</t>
  </si>
  <si>
    <t>FURKAN AKGÜN (YENİ)</t>
  </si>
  <si>
    <t>REFİK KARABEK ALTINBİLEK (YENİ)</t>
  </si>
  <si>
    <t>POLAT KELOĞLU (YENİ)</t>
  </si>
  <si>
    <t>MUSA UMUT GÜL (YENİ)</t>
  </si>
  <si>
    <t>MUSTAFA ÇAKAROĞLU</t>
  </si>
  <si>
    <t>KAAN KURNAZ</t>
  </si>
  <si>
    <t>ARDA TEMEL (YENİ)</t>
  </si>
  <si>
    <t>MERT KAYA (YENİ)</t>
  </si>
  <si>
    <t>MAHİR İÇLİ (YENİ)</t>
  </si>
  <si>
    <t>NURULLAH SERİN</t>
  </si>
  <si>
    <t>POLAT EMRE ÖTÜNÇTEMÜR (YENİ)</t>
  </si>
  <si>
    <t>ENFAL SEFA KAYA (YENİ)</t>
  </si>
  <si>
    <t>ÖMER KAĞAN YILMAZ (YENİ)</t>
  </si>
  <si>
    <t>BERAT ARSLAN (YENİ)</t>
  </si>
  <si>
    <t>BUĞRA EMRE APAYDIN (YENİ)</t>
  </si>
  <si>
    <t>MUHAMMET YİĞİT KAÇAR (YENİ)</t>
  </si>
  <si>
    <t>MUSA BULUT (YENİ)</t>
  </si>
  <si>
    <t>MUHAMMET AY (YENİ)</t>
  </si>
  <si>
    <t>CAN KAYMAZ</t>
  </si>
  <si>
    <t>BURAK POLAT</t>
  </si>
  <si>
    <t>SEMİH ÖZTÜRK</t>
  </si>
  <si>
    <t>MUSTAFA KAYA</t>
  </si>
  <si>
    <t>MUHAMMED ALİ ÇAKMAK (YENİ)</t>
  </si>
  <si>
    <t>TAYLAN KAYGUSUZ</t>
  </si>
  <si>
    <t>MERT BARAN ARPA</t>
  </si>
  <si>
    <t>NESİM ÇIÇEKSÖĞÜT (YENİ)</t>
  </si>
  <si>
    <t>YUSUF İSLAM ORAKLI (YENİ)</t>
  </si>
  <si>
    <t>YAĞMUR BELİNAY AYAZ (YENİ)</t>
  </si>
  <si>
    <t>ELANUR ZAİM (YENİ)</t>
  </si>
  <si>
    <t>AYŞE NEŞİFAN KOF</t>
  </si>
  <si>
    <t>ŞENOL GÜREK</t>
  </si>
  <si>
    <t>VATAN KALAYCI</t>
  </si>
  <si>
    <t>TUANA TORGAY</t>
  </si>
  <si>
    <t>TUANA TORGAY (YENİ)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</si>
</sst>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0"/>
      <name val="Arial"/>
      <charset val="162"/>
    </font>
    <font>
      <b/>
      <sz val="14"/>
      <color rgb="FFFF0000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F7A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166" fontId="11" fillId="0" borderId="4" xfId="1" applyNumberFormat="1" applyFont="1" applyBorder="1" applyAlignment="1">
      <alignment horizontal="center" vertical="center"/>
    </xf>
    <xf numFmtId="0" fontId="12" fillId="0" borderId="4" xfId="1" quotePrefix="1" applyFont="1" applyBorder="1" applyAlignment="1">
      <alignment horizontal="center" vertical="center"/>
    </xf>
    <xf numFmtId="166" fontId="11" fillId="0" borderId="8" xfId="1" applyNumberFormat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15" fillId="0" borderId="0" xfId="3"/>
    <xf numFmtId="0" fontId="15" fillId="0" borderId="0" xfId="3" applyAlignment="1">
      <alignment wrapText="1"/>
    </xf>
    <xf numFmtId="0" fontId="14" fillId="3" borderId="4" xfId="3" applyFont="1" applyFill="1" applyBorder="1" applyAlignment="1">
      <alignment horizontal="center" vertical="center"/>
    </xf>
    <xf numFmtId="0" fontId="13" fillId="10" borderId="4" xfId="3" applyFont="1" applyFill="1" applyBorder="1" applyAlignment="1">
      <alignment horizontal="center" vertical="center"/>
    </xf>
    <xf numFmtId="0" fontId="13" fillId="10" borderId="4" xfId="3" quotePrefix="1" applyFont="1" applyFill="1" applyBorder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 wrapText="1"/>
    </xf>
    <xf numFmtId="0" fontId="8" fillId="9" borderId="4" xfId="3" applyFont="1" applyFill="1" applyBorder="1" applyAlignment="1">
      <alignment horizontal="center" vertical="center"/>
    </xf>
    <xf numFmtId="164" fontId="7" fillId="9" borderId="4" xfId="3" applyNumberFormat="1" applyFont="1" applyFill="1" applyBorder="1" applyAlignment="1">
      <alignment horizontal="center" vertical="center"/>
    </xf>
    <xf numFmtId="165" fontId="7" fillId="8" borderId="4" xfId="3" applyNumberFormat="1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4" fontId="7" fillId="0" borderId="4" xfId="3" applyNumberFormat="1" applyFont="1" applyBorder="1" applyAlignment="1">
      <alignment horizontal="center" vertical="center"/>
    </xf>
    <xf numFmtId="164" fontId="7" fillId="8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0" fontId="9" fillId="0" borderId="4" xfId="3" applyFont="1" applyBorder="1" applyAlignment="1">
      <alignment horizontal="center" vertical="center"/>
    </xf>
    <xf numFmtId="0" fontId="9" fillId="9" borderId="4" xfId="3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left" vertical="center"/>
    </xf>
    <xf numFmtId="0" fontId="14" fillId="3" borderId="8" xfId="3" applyFont="1" applyFill="1" applyBorder="1" applyAlignment="1">
      <alignment horizontal="center" vertical="center"/>
    </xf>
    <xf numFmtId="0" fontId="13" fillId="10" borderId="8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165" fontId="7" fillId="8" borderId="8" xfId="3" applyNumberFormat="1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4" fontId="7" fillId="0" borderId="8" xfId="3" applyNumberFormat="1" applyFont="1" applyBorder="1" applyAlignment="1">
      <alignment horizontal="center" vertical="center"/>
    </xf>
    <xf numFmtId="0" fontId="10" fillId="9" borderId="8" xfId="3" applyFont="1" applyFill="1" applyBorder="1" applyAlignment="1">
      <alignment horizontal="left" vertical="center"/>
    </xf>
    <xf numFmtId="0" fontId="9" fillId="9" borderId="8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6" borderId="4" xfId="3" applyFont="1" applyFill="1" applyBorder="1" applyAlignment="1">
      <alignment horizontal="center" vertical="center" wrapText="1"/>
    </xf>
    <xf numFmtId="0" fontId="4" fillId="6" borderId="4" xfId="3" applyFont="1" applyFill="1" applyBorder="1" applyAlignment="1">
      <alignment horizontal="center" vertical="center"/>
    </xf>
    <xf numFmtId="0" fontId="15" fillId="9" borderId="0" xfId="3" applyFill="1"/>
    <xf numFmtId="0" fontId="15" fillId="9" borderId="0" xfId="3" applyFill="1" applyAlignment="1">
      <alignment wrapText="1"/>
    </xf>
    <xf numFmtId="166" fontId="7" fillId="0" borderId="4" xfId="3" applyNumberFormat="1" applyFont="1" applyBorder="1" applyAlignment="1">
      <alignment horizontal="center" vertical="center"/>
    </xf>
    <xf numFmtId="1" fontId="14" fillId="8" borderId="4" xfId="3" applyNumberFormat="1" applyFont="1" applyFill="1" applyBorder="1" applyAlignment="1">
      <alignment horizontal="center" vertical="center"/>
    </xf>
    <xf numFmtId="166" fontId="7" fillId="8" borderId="4" xfId="3" applyNumberFormat="1" applyFont="1" applyFill="1" applyBorder="1" applyAlignment="1">
      <alignment horizontal="center" vertical="center" wrapText="1"/>
    </xf>
    <xf numFmtId="1" fontId="8" fillId="9" borderId="4" xfId="3" applyNumberFormat="1" applyFont="1" applyFill="1" applyBorder="1" applyAlignment="1">
      <alignment horizontal="center" vertical="center"/>
    </xf>
    <xf numFmtId="165" fontId="7" fillId="9" borderId="4" xfId="3" applyNumberFormat="1" applyFont="1" applyFill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/>
    </xf>
    <xf numFmtId="164" fontId="7" fillId="11" borderId="4" xfId="3" applyNumberFormat="1" applyFont="1" applyFill="1" applyBorder="1" applyAlignment="1">
      <alignment horizontal="center" vertical="center"/>
    </xf>
    <xf numFmtId="0" fontId="18" fillId="9" borderId="0" xfId="3" applyFont="1" applyFill="1"/>
    <xf numFmtId="0" fontId="8" fillId="7" borderId="0" xfId="4" applyFont="1" applyFill="1" applyBorder="1" applyAlignment="1" applyProtection="1">
      <alignment vertical="center"/>
    </xf>
    <xf numFmtId="0" fontId="8" fillId="7" borderId="0" xfId="4" applyFont="1" applyFill="1" applyBorder="1" applyAlignment="1" applyProtection="1">
      <alignment horizontal="center" vertical="center" wrapText="1"/>
    </xf>
    <xf numFmtId="0" fontId="21" fillId="9" borderId="4" xfId="1" applyFont="1" applyFill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166" fontId="7" fillId="0" borderId="4" xfId="3" applyNumberFormat="1" applyFont="1" applyBorder="1" applyAlignment="1">
      <alignment horizontal="center" vertical="center" wrapText="1"/>
    </xf>
    <xf numFmtId="166" fontId="7" fillId="8" borderId="4" xfId="3" applyNumberFormat="1" applyFont="1" applyFill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/>
    </xf>
    <xf numFmtId="0" fontId="4" fillId="3" borderId="4" xfId="3" applyFont="1" applyFill="1" applyBorder="1" applyAlignment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7" fillId="8" borderId="4" xfId="0" applyNumberFormat="1" applyFont="1" applyFill="1" applyBorder="1" applyAlignment="1">
      <alignment horizontal="center" vertical="center"/>
    </xf>
    <xf numFmtId="0" fontId="8" fillId="7" borderId="0" xfId="4" applyFont="1" applyFill="1" applyBorder="1" applyAlignment="1" applyProtection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4" fillId="3" borderId="4" xfId="3" applyFont="1" applyFill="1" applyBorder="1" applyAlignment="1">
      <alignment horizontal="center" vertical="center" wrapText="1"/>
    </xf>
    <xf numFmtId="0" fontId="16" fillId="10" borderId="0" xfId="3" applyFont="1" applyFill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8" fillId="10" borderId="0" xfId="4" applyFont="1" applyFill="1" applyBorder="1" applyAlignment="1" applyProtection="1">
      <alignment horizontal="center" vertical="center"/>
    </xf>
    <xf numFmtId="0" fontId="20" fillId="12" borderId="0" xfId="1" applyFont="1" applyFill="1" applyAlignment="1" applyProtection="1">
      <alignment horizontal="center" vertical="center" wrapText="1"/>
      <protection locked="0"/>
    </xf>
    <xf numFmtId="0" fontId="19" fillId="12" borderId="0" xfId="1" applyFont="1" applyFill="1" applyAlignment="1" applyProtection="1">
      <alignment horizontal="center" vertical="center" wrapText="1"/>
      <protection locked="0"/>
    </xf>
    <xf numFmtId="0" fontId="8" fillId="7" borderId="0" xfId="4" applyFont="1" applyFill="1" applyBorder="1" applyAlignment="1" applyProtection="1">
      <alignment horizontal="center" vertical="center"/>
    </xf>
    <xf numFmtId="22" fontId="8" fillId="7" borderId="0" xfId="4" applyNumberFormat="1" applyFont="1" applyFill="1" applyBorder="1" applyAlignment="1" applyProtection="1">
      <alignment horizontal="center" vertical="center"/>
    </xf>
    <xf numFmtId="14" fontId="8" fillId="7" borderId="0" xfId="4" applyNumberFormat="1" applyFont="1" applyFill="1" applyBorder="1" applyAlignment="1" applyProtection="1">
      <alignment horizontal="center" vertical="center"/>
    </xf>
  </cellXfs>
  <cellStyles count="5">
    <cellStyle name="Köprü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4303FB1-25FD-448B-AE4C-6871BF6007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rgb="FF7DF7AB"/>
          <bgColor rgb="FF6AF6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4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5FE0B493-B193-4A1A-AA08-37EB505D9D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B34BC3F-90CA-48E4-9A91-6AD4E11B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7CB8D1E-423D-448A-B8E5-432E171AB4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2E52317-5921-4743-8112-CAF360F2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DCE00A3-BE6C-47E7-A0DC-6C4AA462EC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9851" y="95250"/>
          <a:ext cx="561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oneCellAnchor>
    <xdr:from>
      <xdr:col>1</xdr:col>
      <xdr:colOff>666750</xdr:colOff>
      <xdr:row>0</xdr:row>
      <xdr:rowOff>142875</xdr:rowOff>
    </xdr:from>
    <xdr:ext cx="1114425" cy="896711"/>
    <xdr:pic>
      <xdr:nvPicPr>
        <xdr:cNvPr id="3" name="Resim 2">
          <a:extLst>
            <a:ext uri="{FF2B5EF4-FFF2-40B4-BE49-F238E27FC236}">
              <a16:creationId xmlns:a16="http://schemas.microsoft.com/office/drawing/2014/main" id="{52A134B8-BC84-48BF-8D0E-40BDC66B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875"/>
          <a:ext cx="1114425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74A786D8-AB8C-4953-A699-32979E8BE0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4DA5D77-F4D7-4D77-9572-AC4E066F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95250</xdr:rowOff>
    </xdr:from>
    <xdr:to>
      <xdr:col>17</xdr:col>
      <xdr:colOff>428626</xdr:colOff>
      <xdr:row>1</xdr:row>
      <xdr:rowOff>314325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923ED10-E5F0-4C4A-B343-0709484E1A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69051" y="95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1</xdr:col>
      <xdr:colOff>666750</xdr:colOff>
      <xdr:row>0</xdr:row>
      <xdr:rowOff>142875</xdr:rowOff>
    </xdr:from>
    <xdr:to>
      <xdr:col>1</xdr:col>
      <xdr:colOff>1781175</xdr:colOff>
      <xdr:row>1</xdr:row>
      <xdr:rowOff>304800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F5D6A52-4034-4FFA-B389-6D224B144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1114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12%20do&#287;umlu%20KIZ%20(10ya&#35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2011%20do&#287;umlu%20KIZ(11ya&#35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2010%20do&#287;umlu%20KIZ(12ya&#351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10%20do&#287;umlu%20ERKEK(12ya&#351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09%20do&#287;umlu%20ERKEK(13ya&#351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2008%20do&#287;umlu%20ERKEK(14ya&#351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2009%20do&#287;umlu%20KIZ(13ya&#351;&#35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8">
          <cell r="D8" t="str">
            <v>YAĞMUR BELİNAY AYAZ (YENİ)</v>
          </cell>
          <cell r="E8" t="str">
            <v>ERZİNCAN</v>
          </cell>
          <cell r="F8">
            <v>1469</v>
          </cell>
          <cell r="G8">
            <v>17</v>
          </cell>
        </row>
        <row r="9">
          <cell r="D9" t="str">
            <v>KADER ALTAY (YENİ)</v>
          </cell>
          <cell r="E9" t="str">
            <v>AĞRI</v>
          </cell>
          <cell r="F9">
            <v>1488</v>
          </cell>
          <cell r="G9">
            <v>15</v>
          </cell>
        </row>
        <row r="10">
          <cell r="D10" t="str">
            <v>ASMANUR DURDU (YENİ)</v>
          </cell>
          <cell r="E10" t="str">
            <v>AĞRI</v>
          </cell>
          <cell r="F10">
            <v>1517</v>
          </cell>
          <cell r="G10">
            <v>12</v>
          </cell>
        </row>
        <row r="11">
          <cell r="D11" t="str">
            <v>BUSENUR SAVAŞ (YENİ)</v>
          </cell>
          <cell r="E11" t="str">
            <v>AĞRI</v>
          </cell>
          <cell r="F11">
            <v>1586</v>
          </cell>
          <cell r="G11">
            <v>5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</sheetData>
      <sheetData sheetId="8">
        <row r="8">
          <cell r="E8" t="str">
            <v>CEYDA EROL (YENİ)</v>
          </cell>
          <cell r="F8" t="str">
            <v>SİVAS</v>
          </cell>
          <cell r="G8">
            <v>350</v>
          </cell>
          <cell r="H8">
            <v>383</v>
          </cell>
          <cell r="I8">
            <v>372</v>
          </cell>
          <cell r="J8">
            <v>383</v>
          </cell>
          <cell r="K8">
            <v>49</v>
          </cell>
        </row>
        <row r="9">
          <cell r="E9" t="str">
            <v>SUDENAS KILIÇ (YENİ)</v>
          </cell>
          <cell r="F9" t="str">
            <v>TRABZON</v>
          </cell>
          <cell r="G9">
            <v>288</v>
          </cell>
          <cell r="H9" t="str">
            <v>X</v>
          </cell>
          <cell r="I9">
            <v>283</v>
          </cell>
          <cell r="J9">
            <v>288</v>
          </cell>
          <cell r="K9">
            <v>19</v>
          </cell>
        </row>
        <row r="10">
          <cell r="E10" t="str">
            <v>YAĞMUR YILDIZ (YENİ)</v>
          </cell>
          <cell r="F10" t="str">
            <v>ERZURUM</v>
          </cell>
          <cell r="G10">
            <v>282</v>
          </cell>
          <cell r="H10" t="str">
            <v>X</v>
          </cell>
          <cell r="I10" t="str">
            <v>X</v>
          </cell>
          <cell r="J10">
            <v>282</v>
          </cell>
          <cell r="K10">
            <v>18</v>
          </cell>
        </row>
        <row r="11">
          <cell r="E11" t="str">
            <v>ZEYNEP DEMİRCİ (YENİ)</v>
          </cell>
          <cell r="F11" t="str">
            <v>ERZURUM</v>
          </cell>
          <cell r="G11">
            <v>260</v>
          </cell>
          <cell r="H11">
            <v>276</v>
          </cell>
          <cell r="I11">
            <v>267</v>
          </cell>
          <cell r="J11">
            <v>276</v>
          </cell>
          <cell r="K11">
            <v>17</v>
          </cell>
        </row>
        <row r="12">
          <cell r="E12" t="str">
            <v>YAĞMUR BELİNAY AYAZ (YENİ)</v>
          </cell>
          <cell r="F12" t="str">
            <v>ERZİNCAN</v>
          </cell>
          <cell r="G12" t="str">
            <v>X</v>
          </cell>
          <cell r="H12">
            <v>245</v>
          </cell>
          <cell r="I12">
            <v>266</v>
          </cell>
          <cell r="J12">
            <v>266</v>
          </cell>
          <cell r="K12">
            <v>15</v>
          </cell>
        </row>
        <row r="13">
          <cell r="E13" t="str">
            <v>ASMANUR DURDU (YENİ)</v>
          </cell>
          <cell r="F13" t="str">
            <v>AĞRI</v>
          </cell>
          <cell r="G13" t="str">
            <v>X</v>
          </cell>
          <cell r="H13" t="str">
            <v>X</v>
          </cell>
          <cell r="I13">
            <v>249</v>
          </cell>
          <cell r="J13">
            <v>249</v>
          </cell>
          <cell r="K13">
            <v>12</v>
          </cell>
        </row>
        <row r="14">
          <cell r="E14" t="str">
            <v>KADER ALTAY (YENİ)</v>
          </cell>
          <cell r="F14" t="str">
            <v>AĞRI</v>
          </cell>
          <cell r="G14" t="str">
            <v>X</v>
          </cell>
          <cell r="H14" t="str">
            <v>X</v>
          </cell>
          <cell r="I14">
            <v>237</v>
          </cell>
          <cell r="J14">
            <v>237</v>
          </cell>
          <cell r="K14">
            <v>11</v>
          </cell>
        </row>
        <row r="15">
          <cell r="E15" t="str">
            <v>BUSENUR SAVAŞ (YENİ)</v>
          </cell>
          <cell r="F15" t="str">
            <v>AĞRI</v>
          </cell>
          <cell r="G15" t="str">
            <v>X</v>
          </cell>
          <cell r="H15">
            <v>227</v>
          </cell>
          <cell r="I15">
            <v>236</v>
          </cell>
          <cell r="J15">
            <v>236</v>
          </cell>
          <cell r="K15">
            <v>11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Uzun A"/>
      <sheetName val="Yüksek"/>
      <sheetName val="600m."/>
      <sheetName val="2.Gün Start Listesi "/>
      <sheetName val="Fırlatma Topu"/>
      <sheetName val="ALMANAK TOPLU SONUÇ"/>
      <sheetName val="Genel Puan Tablo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 t="str">
            <v>ELANUR ZAİM (YENİ)</v>
          </cell>
          <cell r="E8" t="str">
            <v>ERZİNCAN</v>
          </cell>
          <cell r="F8">
            <v>981</v>
          </cell>
          <cell r="G8">
            <v>63</v>
          </cell>
        </row>
        <row r="9">
          <cell r="D9" t="str">
            <v>NEHİR HACIOĞLU (YENİ)</v>
          </cell>
          <cell r="E9" t="str">
            <v>TRABZON</v>
          </cell>
          <cell r="F9">
            <v>993</v>
          </cell>
          <cell r="G9">
            <v>61</v>
          </cell>
        </row>
        <row r="10">
          <cell r="D10" t="str">
            <v>SEVDE BEGÜM ATAÇ (YENİ)</v>
          </cell>
          <cell r="E10" t="str">
            <v>SİVAS</v>
          </cell>
          <cell r="F10">
            <v>1011</v>
          </cell>
          <cell r="G10">
            <v>57</v>
          </cell>
        </row>
        <row r="11">
          <cell r="D11" t="str">
            <v>AÇELYA KAHYA (YENİ)</v>
          </cell>
          <cell r="E11" t="str">
            <v>TRABZON</v>
          </cell>
          <cell r="F11">
            <v>1032</v>
          </cell>
          <cell r="G11">
            <v>53</v>
          </cell>
        </row>
        <row r="12">
          <cell r="D12" t="str">
            <v>YAPRAK ESEN (YENİ)</v>
          </cell>
          <cell r="E12" t="str">
            <v>ERZURUM</v>
          </cell>
          <cell r="F12">
            <v>1051</v>
          </cell>
          <cell r="G12">
            <v>49</v>
          </cell>
        </row>
        <row r="13">
          <cell r="D13" t="str">
            <v>NARİN UĞUR (YENİ)</v>
          </cell>
          <cell r="E13" t="str">
            <v>KARS</v>
          </cell>
          <cell r="F13">
            <v>1062</v>
          </cell>
          <cell r="G13">
            <v>47</v>
          </cell>
        </row>
        <row r="14">
          <cell r="D14" t="str">
            <v>AYŞEGÜL ÇAKIR (YENİ)</v>
          </cell>
          <cell r="E14" t="str">
            <v>TRABZON</v>
          </cell>
          <cell r="F14">
            <v>1069</v>
          </cell>
          <cell r="G14">
            <v>46</v>
          </cell>
        </row>
        <row r="15">
          <cell r="D15" t="str">
            <v>ELANUR TAŞDEMİR (YENİ)</v>
          </cell>
          <cell r="E15" t="str">
            <v>ERZURUM</v>
          </cell>
          <cell r="F15">
            <v>1088</v>
          </cell>
          <cell r="G15">
            <v>42</v>
          </cell>
        </row>
        <row r="16">
          <cell r="D16" t="str">
            <v>ELİF SU ERDEMİR (YENİ)</v>
          </cell>
          <cell r="E16" t="str">
            <v>SİVAS</v>
          </cell>
          <cell r="F16">
            <v>1189</v>
          </cell>
          <cell r="G16">
            <v>22</v>
          </cell>
        </row>
        <row r="17">
          <cell r="D17" t="str">
            <v>MELEK AZRA KUZUCUOĞLU</v>
          </cell>
          <cell r="E17" t="str">
            <v>SİVAS</v>
          </cell>
          <cell r="F17" t="str">
            <v>DNS</v>
          </cell>
          <cell r="G17" t="str">
            <v xml:space="preserve">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7"/>
      <sheetData sheetId="8">
        <row r="8">
          <cell r="E8" t="str">
            <v>İLKNUR İNCE (YENİ)</v>
          </cell>
          <cell r="F8" t="str">
            <v>ERZURUM</v>
          </cell>
          <cell r="G8">
            <v>368</v>
          </cell>
          <cell r="H8">
            <v>367</v>
          </cell>
          <cell r="I8">
            <v>372</v>
          </cell>
          <cell r="J8">
            <v>372</v>
          </cell>
          <cell r="K8">
            <v>46</v>
          </cell>
        </row>
        <row r="9">
          <cell r="E9" t="str">
            <v>FİKRİYE KARADAĞ (YENİ)</v>
          </cell>
          <cell r="F9" t="str">
            <v>ERZURUM</v>
          </cell>
          <cell r="G9">
            <v>353</v>
          </cell>
          <cell r="H9">
            <v>355</v>
          </cell>
          <cell r="I9">
            <v>343</v>
          </cell>
          <cell r="J9">
            <v>355</v>
          </cell>
          <cell r="K9">
            <v>40</v>
          </cell>
        </row>
        <row r="10">
          <cell r="E10" t="str">
            <v>MERVE KARAVELİOĞLU (YENİ)</v>
          </cell>
          <cell r="F10" t="str">
            <v>SİVAS</v>
          </cell>
          <cell r="G10">
            <v>350</v>
          </cell>
          <cell r="H10">
            <v>316</v>
          </cell>
          <cell r="I10">
            <v>330</v>
          </cell>
          <cell r="J10">
            <v>350</v>
          </cell>
          <cell r="K10">
            <v>38</v>
          </cell>
        </row>
        <row r="11">
          <cell r="E11" t="str">
            <v>ELANUR ZAİM (YENİ)</v>
          </cell>
          <cell r="F11" t="str">
            <v>ERZİNCAN</v>
          </cell>
          <cell r="G11" t="str">
            <v>X</v>
          </cell>
          <cell r="H11">
            <v>345</v>
          </cell>
          <cell r="I11">
            <v>326</v>
          </cell>
          <cell r="J11">
            <v>345</v>
          </cell>
          <cell r="K11">
            <v>37</v>
          </cell>
        </row>
        <row r="12">
          <cell r="E12" t="str">
            <v>NARİN UĞUR (YENİ)</v>
          </cell>
          <cell r="F12" t="str">
            <v>KARS</v>
          </cell>
          <cell r="G12">
            <v>283</v>
          </cell>
          <cell r="H12">
            <v>317</v>
          </cell>
          <cell r="I12">
            <v>310</v>
          </cell>
          <cell r="J12">
            <v>317</v>
          </cell>
          <cell r="K12">
            <v>27</v>
          </cell>
        </row>
        <row r="13">
          <cell r="E13" t="str">
            <v>ELANUR TAŞDEMİR (YENİ)</v>
          </cell>
          <cell r="F13" t="str">
            <v>ERZURUM</v>
          </cell>
          <cell r="G13">
            <v>306</v>
          </cell>
          <cell r="H13">
            <v>200</v>
          </cell>
          <cell r="I13" t="str">
            <v>X</v>
          </cell>
          <cell r="J13">
            <v>306</v>
          </cell>
          <cell r="K13">
            <v>24</v>
          </cell>
        </row>
        <row r="14">
          <cell r="E14" t="str">
            <v>SEVDE BEGÜM ATAÇ (YENİ)</v>
          </cell>
          <cell r="F14" t="str">
            <v>SİVAS</v>
          </cell>
          <cell r="G14" t="str">
            <v>X</v>
          </cell>
          <cell r="H14">
            <v>306</v>
          </cell>
          <cell r="I14" t="str">
            <v>X</v>
          </cell>
          <cell r="J14">
            <v>306</v>
          </cell>
          <cell r="K14">
            <v>24</v>
          </cell>
        </row>
        <row r="15">
          <cell r="E15" t="str">
            <v>CENNET TAŞDEMİR (YENİ)</v>
          </cell>
          <cell r="F15" t="str">
            <v>AĞRI</v>
          </cell>
          <cell r="G15">
            <v>272</v>
          </cell>
          <cell r="H15">
            <v>278</v>
          </cell>
          <cell r="I15">
            <v>305</v>
          </cell>
          <cell r="J15">
            <v>305</v>
          </cell>
          <cell r="K15">
            <v>23</v>
          </cell>
        </row>
        <row r="16">
          <cell r="E16" t="str">
            <v>NEHİR HACIOĞLU (YENİ)</v>
          </cell>
          <cell r="F16" t="str">
            <v>TRABZON</v>
          </cell>
          <cell r="G16">
            <v>302</v>
          </cell>
          <cell r="H16">
            <v>294</v>
          </cell>
          <cell r="I16">
            <v>296</v>
          </cell>
          <cell r="J16">
            <v>302</v>
          </cell>
          <cell r="K16">
            <v>22</v>
          </cell>
        </row>
        <row r="17">
          <cell r="E17" t="str">
            <v>RÜMEYSA ÇİFTCİ (YENİ)</v>
          </cell>
          <cell r="F17" t="str">
            <v>KARS</v>
          </cell>
          <cell r="G17">
            <v>283</v>
          </cell>
          <cell r="H17">
            <v>270</v>
          </cell>
          <cell r="I17">
            <v>296</v>
          </cell>
          <cell r="J17">
            <v>296</v>
          </cell>
          <cell r="K17">
            <v>21</v>
          </cell>
        </row>
        <row r="18">
          <cell r="E18" t="str">
            <v>HAVVA NUR DURDU (YENİ)</v>
          </cell>
          <cell r="F18" t="str">
            <v>AĞRI</v>
          </cell>
          <cell r="G18">
            <v>260</v>
          </cell>
          <cell r="H18">
            <v>288</v>
          </cell>
          <cell r="I18">
            <v>265</v>
          </cell>
          <cell r="J18">
            <v>288</v>
          </cell>
          <cell r="K18">
            <v>19</v>
          </cell>
        </row>
        <row r="19">
          <cell r="E19" t="str">
            <v>RABİA GÜNAYDIN (YENİ)</v>
          </cell>
          <cell r="F19" t="str">
            <v>KARS</v>
          </cell>
          <cell r="G19">
            <v>258</v>
          </cell>
          <cell r="H19">
            <v>272</v>
          </cell>
          <cell r="I19">
            <v>287</v>
          </cell>
          <cell r="J19">
            <v>287</v>
          </cell>
          <cell r="K19">
            <v>19</v>
          </cell>
        </row>
        <row r="20">
          <cell r="E20" t="str">
            <v>YAPRAK ESEN (YENİ)</v>
          </cell>
          <cell r="F20" t="str">
            <v>ERZURUM</v>
          </cell>
          <cell r="G20">
            <v>286</v>
          </cell>
          <cell r="H20">
            <v>284</v>
          </cell>
          <cell r="I20">
            <v>272</v>
          </cell>
          <cell r="J20">
            <v>286</v>
          </cell>
          <cell r="K20">
            <v>19</v>
          </cell>
        </row>
        <row r="21">
          <cell r="E21" t="str">
            <v>AYŞEGÜL ÇAKIR (YENİ)</v>
          </cell>
          <cell r="F21" t="str">
            <v>TRABZON</v>
          </cell>
          <cell r="G21">
            <v>272</v>
          </cell>
          <cell r="H21">
            <v>272</v>
          </cell>
          <cell r="I21">
            <v>285</v>
          </cell>
          <cell r="J21">
            <v>285</v>
          </cell>
          <cell r="K21">
            <v>19</v>
          </cell>
        </row>
        <row r="22">
          <cell r="E22" t="str">
            <v>AÇELYA KAHYA (YENİ)</v>
          </cell>
          <cell r="F22" t="str">
            <v>TRABZON</v>
          </cell>
          <cell r="G22">
            <v>268</v>
          </cell>
          <cell r="H22">
            <v>280</v>
          </cell>
          <cell r="I22">
            <v>262</v>
          </cell>
          <cell r="J22">
            <v>280</v>
          </cell>
          <cell r="K22">
            <v>18</v>
          </cell>
        </row>
        <row r="23">
          <cell r="E23" t="str">
            <v>ELİF SU ERDEMİR (YENİ)</v>
          </cell>
          <cell r="F23" t="str">
            <v>SİVAS</v>
          </cell>
          <cell r="G23" t="str">
            <v>X</v>
          </cell>
          <cell r="H23">
            <v>264</v>
          </cell>
          <cell r="I23" t="str">
            <v>X</v>
          </cell>
          <cell r="J23">
            <v>264</v>
          </cell>
          <cell r="K23">
            <v>14</v>
          </cell>
        </row>
        <row r="24">
          <cell r="E24" t="str">
            <v>MERVE ÇİFTÇİ (YENİ)</v>
          </cell>
          <cell r="F24" t="str">
            <v>AĞRI</v>
          </cell>
          <cell r="G24">
            <v>259</v>
          </cell>
          <cell r="H24">
            <v>225</v>
          </cell>
          <cell r="I24">
            <v>261</v>
          </cell>
          <cell r="J24">
            <v>261</v>
          </cell>
          <cell r="K24">
            <v>14</v>
          </cell>
        </row>
        <row r="25">
          <cell r="E25" t="str">
            <v>HATİCE DEMİRTAŞ (YENİ)</v>
          </cell>
          <cell r="F25" t="str">
            <v>AĞRI</v>
          </cell>
          <cell r="G25">
            <v>232</v>
          </cell>
          <cell r="H25">
            <v>227</v>
          </cell>
          <cell r="I25">
            <v>244</v>
          </cell>
          <cell r="J25">
            <v>244</v>
          </cell>
          <cell r="K25">
            <v>12</v>
          </cell>
        </row>
        <row r="26">
          <cell r="E26" t="str">
            <v>RABİA VURAL (YENİ)</v>
          </cell>
          <cell r="F26" t="str">
            <v>AĞRI</v>
          </cell>
          <cell r="G26" t="str">
            <v>X</v>
          </cell>
          <cell r="H26">
            <v>208</v>
          </cell>
          <cell r="I26">
            <v>203</v>
          </cell>
          <cell r="J26">
            <v>208</v>
          </cell>
          <cell r="K26">
            <v>8</v>
          </cell>
        </row>
        <row r="27">
          <cell r="E27" t="str">
            <v>MELEK AZRA KUZUCUOĞLU</v>
          </cell>
          <cell r="F27" t="str">
            <v>SİVAS</v>
          </cell>
          <cell r="J27" t="str">
            <v>DNS</v>
          </cell>
          <cell r="K27">
            <v>0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J49" t="str">
            <v>Hakem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Uzun"/>
      <sheetName val="Yüksek"/>
      <sheetName val="800m."/>
      <sheetName val="Gülle"/>
      <sheetName val="Puanlar"/>
      <sheetName val="2.Gün Start Listesi "/>
      <sheetName val="80m.Eng"/>
      <sheetName val="15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ZEYNEP BAYRAM (YENİ)</v>
          </cell>
          <cell r="E8" t="str">
            <v>TRABZON</v>
          </cell>
          <cell r="F8">
            <v>892</v>
          </cell>
          <cell r="G8">
            <v>81</v>
          </cell>
        </row>
        <row r="9">
          <cell r="D9" t="str">
            <v>ECRİN HANİFE KAHVECİ (YENİ)</v>
          </cell>
          <cell r="E9" t="str">
            <v>TRABZON</v>
          </cell>
          <cell r="F9">
            <v>906</v>
          </cell>
          <cell r="G9">
            <v>78</v>
          </cell>
        </row>
        <row r="10">
          <cell r="D10" t="str">
            <v>CEYLİN DEĞERLİ (YENİ)</v>
          </cell>
          <cell r="E10" t="str">
            <v>TRABZON</v>
          </cell>
          <cell r="F10">
            <v>926</v>
          </cell>
          <cell r="G10">
            <v>74</v>
          </cell>
        </row>
        <row r="11">
          <cell r="D11" t="str">
            <v>CEMRE ÇAKIR (YENİ)</v>
          </cell>
          <cell r="E11" t="str">
            <v>TRABZON</v>
          </cell>
          <cell r="F11">
            <v>927</v>
          </cell>
          <cell r="G11">
            <v>74</v>
          </cell>
        </row>
        <row r="12">
          <cell r="D12" t="str">
            <v>AYŞE NEŞİFAN KOF</v>
          </cell>
          <cell r="E12" t="str">
            <v>TRABZON</v>
          </cell>
          <cell r="F12">
            <v>943</v>
          </cell>
          <cell r="G12">
            <v>71</v>
          </cell>
        </row>
        <row r="13">
          <cell r="D13" t="str">
            <v>ASEL KUTLU (YENİ)</v>
          </cell>
          <cell r="E13" t="str">
            <v>TRABZON</v>
          </cell>
          <cell r="F13">
            <v>948</v>
          </cell>
          <cell r="G13">
            <v>70</v>
          </cell>
        </row>
        <row r="14">
          <cell r="D14" t="str">
            <v>SÜMEYYE YAĞMUR DELİBAŞ (YENİ)</v>
          </cell>
          <cell r="E14" t="str">
            <v>ERZURUM</v>
          </cell>
          <cell r="F14">
            <v>949</v>
          </cell>
          <cell r="G14">
            <v>70</v>
          </cell>
        </row>
        <row r="15">
          <cell r="D15" t="str">
            <v>ELMİRA TOLİP (YENİ)</v>
          </cell>
          <cell r="E15" t="str">
            <v>TRABZON</v>
          </cell>
          <cell r="F15">
            <v>958</v>
          </cell>
          <cell r="G15">
            <v>68</v>
          </cell>
        </row>
        <row r="16">
          <cell r="D16" t="str">
            <v>EDA SEYİS (YENİ)</v>
          </cell>
          <cell r="E16" t="str">
            <v>TRABZON</v>
          </cell>
          <cell r="F16">
            <v>961</v>
          </cell>
          <cell r="G16">
            <v>67</v>
          </cell>
        </row>
        <row r="17">
          <cell r="D17" t="str">
            <v>ZEYNEP BERRA KOLAYLI (YENİ)</v>
          </cell>
          <cell r="E17" t="str">
            <v>TRABZON</v>
          </cell>
          <cell r="F17">
            <v>962</v>
          </cell>
          <cell r="G17">
            <v>67</v>
          </cell>
        </row>
        <row r="18">
          <cell r="D18" t="str">
            <v>ASMİN AKBAŞ (YENİ)</v>
          </cell>
          <cell r="E18" t="str">
            <v>ERZİNCAN</v>
          </cell>
          <cell r="F18">
            <v>964</v>
          </cell>
          <cell r="G18">
            <v>67</v>
          </cell>
        </row>
        <row r="19">
          <cell r="D19" t="str">
            <v>YASEMİN ÇINAR</v>
          </cell>
          <cell r="E19" t="str">
            <v>SİVAS</v>
          </cell>
          <cell r="F19">
            <v>972</v>
          </cell>
          <cell r="G19">
            <v>65</v>
          </cell>
        </row>
        <row r="20">
          <cell r="D20" t="str">
            <v>SEYRAN İŞLEN (YENİ)</v>
          </cell>
          <cell r="E20" t="str">
            <v>SİVAS</v>
          </cell>
          <cell r="F20">
            <v>980</v>
          </cell>
          <cell r="G20">
            <v>64</v>
          </cell>
        </row>
        <row r="21">
          <cell r="D21" t="str">
            <v>FUNDA ERÇİL (YENİ)</v>
          </cell>
          <cell r="E21" t="str">
            <v>ERZURUM</v>
          </cell>
          <cell r="F21">
            <v>982</v>
          </cell>
          <cell r="G21">
            <v>63</v>
          </cell>
        </row>
        <row r="22">
          <cell r="D22" t="str">
            <v>NEHİR SARAÇLI (YENİ)</v>
          </cell>
          <cell r="E22" t="str">
            <v>KARS</v>
          </cell>
          <cell r="F22">
            <v>985</v>
          </cell>
          <cell r="G22">
            <v>63</v>
          </cell>
        </row>
        <row r="23">
          <cell r="D23" t="str">
            <v>TUANA ÇİÇEK (YENİ)</v>
          </cell>
          <cell r="E23" t="str">
            <v>KARS</v>
          </cell>
          <cell r="F23">
            <v>993</v>
          </cell>
          <cell r="G23">
            <v>61</v>
          </cell>
        </row>
        <row r="24">
          <cell r="D24" t="str">
            <v>CEYLAN AVCI (YENİ)</v>
          </cell>
          <cell r="E24" t="str">
            <v>KARS</v>
          </cell>
          <cell r="F24">
            <v>1004</v>
          </cell>
          <cell r="G24">
            <v>59</v>
          </cell>
        </row>
        <row r="25">
          <cell r="D25" t="str">
            <v>ASİYE DOĞAN</v>
          </cell>
          <cell r="E25" t="str">
            <v>SİVAS</v>
          </cell>
          <cell r="F25">
            <v>1017</v>
          </cell>
          <cell r="G25">
            <v>56</v>
          </cell>
        </row>
        <row r="26">
          <cell r="D26" t="str">
            <v>MERAL DEMİR (YENİ)</v>
          </cell>
          <cell r="E26" t="str">
            <v>TRABZON</v>
          </cell>
          <cell r="F26">
            <v>1041</v>
          </cell>
          <cell r="G26">
            <v>51</v>
          </cell>
        </row>
        <row r="27">
          <cell r="D27" t="str">
            <v>GÜLNAZ NERMİN DURAN</v>
          </cell>
          <cell r="E27" t="str">
            <v>SİVAS</v>
          </cell>
          <cell r="F27">
            <v>1043</v>
          </cell>
          <cell r="G27">
            <v>51</v>
          </cell>
        </row>
        <row r="28">
          <cell r="D28" t="str">
            <v>YAĞMUR CİRİTCİ</v>
          </cell>
          <cell r="E28" t="str">
            <v>SİVAS</v>
          </cell>
          <cell r="F28">
            <v>1069</v>
          </cell>
          <cell r="G28">
            <v>46</v>
          </cell>
        </row>
        <row r="29">
          <cell r="D29" t="str">
            <v>ŞAHSENEM KAYA (YENİ)</v>
          </cell>
          <cell r="E29" t="str">
            <v>KARS</v>
          </cell>
          <cell r="F29">
            <v>1091</v>
          </cell>
          <cell r="G29">
            <v>41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</sheetData>
      <sheetData sheetId="5">
        <row r="8">
          <cell r="D8" t="str">
            <v>ESİLA NESLİHAN ÇELİK (YENİ)</v>
          </cell>
          <cell r="E8" t="str">
            <v>KARS</v>
          </cell>
          <cell r="F8" t="str">
            <v>11.89
(802)</v>
          </cell>
          <cell r="G8">
            <v>70</v>
          </cell>
        </row>
        <row r="9">
          <cell r="D9" t="str">
            <v>ROJİN TAŞCI (YENİ)</v>
          </cell>
          <cell r="E9" t="str">
            <v>KARS</v>
          </cell>
          <cell r="F9" t="str">
            <v>11.89
(812)</v>
          </cell>
          <cell r="G9">
            <v>70</v>
          </cell>
        </row>
        <row r="10">
          <cell r="D10" t="str">
            <v>EBRAR MALKAN (YENİ)</v>
          </cell>
          <cell r="E10" t="str">
            <v>AĞRI</v>
          </cell>
          <cell r="F10">
            <v>1236</v>
          </cell>
          <cell r="G10">
            <v>60</v>
          </cell>
        </row>
        <row r="11">
          <cell r="D11" t="str">
            <v>RONYA HELİN KAYA (YENİ)</v>
          </cell>
          <cell r="E11" t="str">
            <v>AĞRI</v>
          </cell>
          <cell r="F11">
            <v>1367</v>
          </cell>
          <cell r="G11">
            <v>34</v>
          </cell>
        </row>
        <row r="12">
          <cell r="D12" t="str">
            <v>ZEYNEP GÜZEL (YENİ)</v>
          </cell>
          <cell r="E12" t="str">
            <v>AĞRI</v>
          </cell>
          <cell r="F12">
            <v>1368</v>
          </cell>
          <cell r="G12">
            <v>34</v>
          </cell>
        </row>
        <row r="13">
          <cell r="D13" t="str">
            <v>TUGBA YILDIZELİ (YENİ)</v>
          </cell>
          <cell r="E13" t="str">
            <v>SİVAS</v>
          </cell>
          <cell r="F13">
            <v>1385</v>
          </cell>
          <cell r="G13">
            <v>31</v>
          </cell>
        </row>
        <row r="14">
          <cell r="D14" t="str">
            <v>ZEYNEP BARIN (YENİ)</v>
          </cell>
          <cell r="E14" t="str">
            <v>ERZURUM</v>
          </cell>
          <cell r="F14">
            <v>1391</v>
          </cell>
          <cell r="G14">
            <v>29</v>
          </cell>
        </row>
        <row r="15">
          <cell r="D15" t="str">
            <v>NEVİN TAŞDEMİR (YENİ)</v>
          </cell>
          <cell r="E15" t="str">
            <v>AĞRI</v>
          </cell>
          <cell r="F15">
            <v>1438</v>
          </cell>
          <cell r="G15">
            <v>20</v>
          </cell>
        </row>
        <row r="16">
          <cell r="D16" t="str">
            <v>HÜSNA KAYA (YENİ)</v>
          </cell>
          <cell r="E16" t="str">
            <v>AĞRI</v>
          </cell>
          <cell r="F16">
            <v>1447</v>
          </cell>
          <cell r="G16">
            <v>19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E8" t="str">
            <v>CEYLİN DEĞERLİ (YENİ)</v>
          </cell>
          <cell r="F8" t="str">
            <v>TRABZON</v>
          </cell>
          <cell r="G8" t="str">
            <v>X</v>
          </cell>
          <cell r="H8">
            <v>376</v>
          </cell>
          <cell r="I8">
            <v>402</v>
          </cell>
          <cell r="K8">
            <v>402</v>
          </cell>
          <cell r="L8">
            <v>55</v>
          </cell>
        </row>
        <row r="9">
          <cell r="E9" t="str">
            <v>ZEYNEP BAYRAM (YENİ)</v>
          </cell>
          <cell r="F9" t="str">
            <v>TRABZON</v>
          </cell>
          <cell r="G9">
            <v>393</v>
          </cell>
          <cell r="H9" t="str">
            <v>X</v>
          </cell>
          <cell r="I9" t="str">
            <v>X</v>
          </cell>
          <cell r="K9">
            <v>393</v>
          </cell>
          <cell r="L9">
            <v>52</v>
          </cell>
        </row>
        <row r="10">
          <cell r="E10" t="str">
            <v>ESİLA NESLİHAN ÇELİK (YENİ)</v>
          </cell>
          <cell r="F10" t="str">
            <v>KARS</v>
          </cell>
          <cell r="G10">
            <v>383</v>
          </cell>
          <cell r="H10">
            <v>389</v>
          </cell>
          <cell r="I10">
            <v>368</v>
          </cell>
          <cell r="K10">
            <v>389</v>
          </cell>
          <cell r="L10">
            <v>51</v>
          </cell>
        </row>
        <row r="11">
          <cell r="E11" t="str">
            <v>ASEL KUTLU (YENİ)</v>
          </cell>
          <cell r="F11" t="str">
            <v>TRABZON</v>
          </cell>
          <cell r="G11">
            <v>386</v>
          </cell>
          <cell r="H11">
            <v>388</v>
          </cell>
          <cell r="I11" t="str">
            <v>X</v>
          </cell>
          <cell r="K11">
            <v>388</v>
          </cell>
          <cell r="L11">
            <v>51</v>
          </cell>
        </row>
        <row r="12">
          <cell r="E12" t="str">
            <v>ASMİN AKBAŞ (YENİ)</v>
          </cell>
          <cell r="F12" t="str">
            <v>ERZİNCAN</v>
          </cell>
          <cell r="G12">
            <v>378</v>
          </cell>
          <cell r="H12">
            <v>384</v>
          </cell>
          <cell r="I12">
            <v>367</v>
          </cell>
          <cell r="K12">
            <v>384</v>
          </cell>
          <cell r="L12">
            <v>49</v>
          </cell>
        </row>
        <row r="13">
          <cell r="E13" t="str">
            <v>AYŞE NEŞİFAN KOF</v>
          </cell>
          <cell r="F13" t="str">
            <v>TRABZON</v>
          </cell>
          <cell r="G13">
            <v>347</v>
          </cell>
          <cell r="H13">
            <v>372</v>
          </cell>
          <cell r="I13">
            <v>380</v>
          </cell>
          <cell r="K13">
            <v>380</v>
          </cell>
          <cell r="L13">
            <v>48</v>
          </cell>
        </row>
        <row r="14">
          <cell r="E14" t="str">
            <v>SÜMEYYE YAĞMUR DELİBAŞ (YENİ)</v>
          </cell>
          <cell r="F14" t="str">
            <v>ERZURUM</v>
          </cell>
          <cell r="G14">
            <v>374</v>
          </cell>
          <cell r="H14">
            <v>369</v>
          </cell>
          <cell r="I14">
            <v>377</v>
          </cell>
          <cell r="K14">
            <v>377</v>
          </cell>
          <cell r="L14">
            <v>47</v>
          </cell>
        </row>
        <row r="15">
          <cell r="E15" t="str">
            <v>ŞAHSENEM KAYA (YENİ)</v>
          </cell>
          <cell r="F15" t="str">
            <v>KARS</v>
          </cell>
          <cell r="G15">
            <v>373</v>
          </cell>
          <cell r="H15">
            <v>340</v>
          </cell>
          <cell r="I15">
            <v>313</v>
          </cell>
          <cell r="K15">
            <v>373</v>
          </cell>
          <cell r="L15">
            <v>46</v>
          </cell>
        </row>
        <row r="16">
          <cell r="E16" t="str">
            <v>EDA SEYİS (YENİ)</v>
          </cell>
          <cell r="F16" t="str">
            <v>TRABZON</v>
          </cell>
          <cell r="G16" t="str">
            <v>X</v>
          </cell>
          <cell r="H16" t="str">
            <v>X</v>
          </cell>
          <cell r="I16">
            <v>370</v>
          </cell>
          <cell r="K16">
            <v>370</v>
          </cell>
          <cell r="L16">
            <v>45</v>
          </cell>
        </row>
        <row r="17">
          <cell r="E17" t="str">
            <v>GÜLNAZ NERMİN DURAN</v>
          </cell>
          <cell r="F17" t="str">
            <v>SİVAS</v>
          </cell>
          <cell r="G17">
            <v>367</v>
          </cell>
          <cell r="H17">
            <v>356</v>
          </cell>
          <cell r="I17">
            <v>336</v>
          </cell>
          <cell r="K17">
            <v>367</v>
          </cell>
          <cell r="L17">
            <v>44</v>
          </cell>
        </row>
        <row r="18">
          <cell r="E18" t="str">
            <v>SEYRAN İŞLEN (YENİ)</v>
          </cell>
          <cell r="F18" t="str">
            <v>SİVAS</v>
          </cell>
          <cell r="G18">
            <v>362</v>
          </cell>
          <cell r="H18">
            <v>334</v>
          </cell>
          <cell r="I18">
            <v>341</v>
          </cell>
          <cell r="K18">
            <v>362</v>
          </cell>
          <cell r="L18">
            <v>42</v>
          </cell>
        </row>
        <row r="19">
          <cell r="E19" t="str">
            <v>YASEMİN ÇINAR</v>
          </cell>
          <cell r="F19" t="str">
            <v>SİVAS</v>
          </cell>
          <cell r="G19">
            <v>344</v>
          </cell>
          <cell r="H19">
            <v>358</v>
          </cell>
          <cell r="I19">
            <v>346</v>
          </cell>
          <cell r="K19">
            <v>358</v>
          </cell>
          <cell r="L19">
            <v>41</v>
          </cell>
        </row>
        <row r="20">
          <cell r="E20" t="str">
            <v>ELMİRA TOLİP (YENİ)</v>
          </cell>
          <cell r="F20" t="str">
            <v>TRABZON</v>
          </cell>
          <cell r="G20">
            <v>349</v>
          </cell>
          <cell r="H20">
            <v>300</v>
          </cell>
          <cell r="I20">
            <v>333</v>
          </cell>
          <cell r="K20">
            <v>349</v>
          </cell>
          <cell r="L20">
            <v>38</v>
          </cell>
        </row>
        <row r="21">
          <cell r="E21" t="str">
            <v>ASİYE DOĞAN</v>
          </cell>
          <cell r="F21" t="str">
            <v>SİVAS</v>
          </cell>
          <cell r="G21">
            <v>347</v>
          </cell>
          <cell r="H21">
            <v>343</v>
          </cell>
          <cell r="I21">
            <v>317</v>
          </cell>
          <cell r="K21">
            <v>347</v>
          </cell>
          <cell r="L21">
            <v>37</v>
          </cell>
        </row>
        <row r="22">
          <cell r="E22" t="str">
            <v>CEYLAN AVCI (YENİ)</v>
          </cell>
          <cell r="F22" t="str">
            <v>KARS</v>
          </cell>
          <cell r="G22">
            <v>322</v>
          </cell>
          <cell r="H22" t="str">
            <v>X</v>
          </cell>
          <cell r="I22">
            <v>344</v>
          </cell>
          <cell r="K22">
            <v>344</v>
          </cell>
          <cell r="L22">
            <v>36</v>
          </cell>
        </row>
        <row r="23">
          <cell r="E23" t="str">
            <v>FUNDA ERÇİL (YENİ)</v>
          </cell>
          <cell r="F23" t="str">
            <v>ERZURUM</v>
          </cell>
          <cell r="G23">
            <v>344</v>
          </cell>
          <cell r="H23" t="str">
            <v>X</v>
          </cell>
          <cell r="I23" t="str">
            <v>X</v>
          </cell>
          <cell r="K23">
            <v>344</v>
          </cell>
          <cell r="L23">
            <v>36</v>
          </cell>
        </row>
        <row r="24">
          <cell r="E24" t="str">
            <v>ECRİN HANİFE KAHVECİ (YENİ)</v>
          </cell>
          <cell r="F24" t="str">
            <v>TRABZON</v>
          </cell>
          <cell r="G24" t="str">
            <v>X</v>
          </cell>
          <cell r="H24" t="str">
            <v>X</v>
          </cell>
          <cell r="I24">
            <v>343</v>
          </cell>
          <cell r="K24">
            <v>343</v>
          </cell>
          <cell r="L24">
            <v>36</v>
          </cell>
        </row>
        <row r="25">
          <cell r="E25" t="str">
            <v>ZEYNEP BERRA KOLAYLI (YENİ)</v>
          </cell>
          <cell r="F25" t="str">
            <v>TRABZON</v>
          </cell>
          <cell r="G25">
            <v>326</v>
          </cell>
          <cell r="H25">
            <v>326</v>
          </cell>
          <cell r="I25">
            <v>340</v>
          </cell>
          <cell r="K25">
            <v>340</v>
          </cell>
          <cell r="L25">
            <v>35</v>
          </cell>
        </row>
        <row r="26">
          <cell r="E26" t="str">
            <v>MERAL DEMİR (YENİ)</v>
          </cell>
          <cell r="F26" t="str">
            <v>TRABZON</v>
          </cell>
          <cell r="G26">
            <v>338</v>
          </cell>
          <cell r="H26" t="str">
            <v>X</v>
          </cell>
          <cell r="I26">
            <v>336</v>
          </cell>
          <cell r="K26">
            <v>338</v>
          </cell>
          <cell r="L26">
            <v>34</v>
          </cell>
        </row>
        <row r="27">
          <cell r="E27" t="str">
            <v>NEHİR SARAÇLI (YENİ)</v>
          </cell>
          <cell r="F27" t="str">
            <v>KARS</v>
          </cell>
          <cell r="G27">
            <v>308</v>
          </cell>
          <cell r="H27">
            <v>334</v>
          </cell>
          <cell r="I27">
            <v>309</v>
          </cell>
          <cell r="K27">
            <v>334</v>
          </cell>
          <cell r="L27">
            <v>33</v>
          </cell>
        </row>
        <row r="28">
          <cell r="E28" t="str">
            <v>ZEYNEP BARIN (YENİ)</v>
          </cell>
          <cell r="F28" t="str">
            <v>ERZURUM</v>
          </cell>
          <cell r="G28">
            <v>320</v>
          </cell>
          <cell r="H28">
            <v>317</v>
          </cell>
          <cell r="I28">
            <v>325</v>
          </cell>
          <cell r="K28">
            <v>325</v>
          </cell>
          <cell r="L28">
            <v>30</v>
          </cell>
        </row>
        <row r="29">
          <cell r="E29" t="str">
            <v>TUGBA YILDIZELİ (YENİ)</v>
          </cell>
          <cell r="F29" t="str">
            <v>SİVAS</v>
          </cell>
          <cell r="G29">
            <v>310</v>
          </cell>
          <cell r="H29">
            <v>313</v>
          </cell>
          <cell r="I29" t="str">
            <v>X</v>
          </cell>
          <cell r="K29">
            <v>313</v>
          </cell>
          <cell r="L29">
            <v>26</v>
          </cell>
        </row>
        <row r="30">
          <cell r="E30" t="str">
            <v>NEVİN TAŞDEMİR (YENİ)</v>
          </cell>
          <cell r="F30" t="str">
            <v>AĞRI</v>
          </cell>
          <cell r="G30">
            <v>268</v>
          </cell>
          <cell r="H30">
            <v>247</v>
          </cell>
          <cell r="I30">
            <v>308</v>
          </cell>
          <cell r="K30">
            <v>308</v>
          </cell>
          <cell r="L30">
            <v>24</v>
          </cell>
        </row>
        <row r="31">
          <cell r="E31" t="str">
            <v>RONYA HELİN KAYA (YENİ)</v>
          </cell>
          <cell r="F31" t="str">
            <v>AĞRI</v>
          </cell>
          <cell r="G31">
            <v>276</v>
          </cell>
          <cell r="H31">
            <v>300</v>
          </cell>
          <cell r="I31" t="str">
            <v>X</v>
          </cell>
          <cell r="K31">
            <v>300</v>
          </cell>
          <cell r="L31">
            <v>22</v>
          </cell>
        </row>
        <row r="32">
          <cell r="E32" t="str">
            <v>TUANA ÇİÇEK (YENİ)</v>
          </cell>
          <cell r="F32" t="str">
            <v>KARS</v>
          </cell>
          <cell r="G32">
            <v>284</v>
          </cell>
          <cell r="H32" t="str">
            <v>X</v>
          </cell>
          <cell r="I32">
            <v>296</v>
          </cell>
          <cell r="K32">
            <v>296</v>
          </cell>
          <cell r="L32">
            <v>21</v>
          </cell>
        </row>
        <row r="33">
          <cell r="E33" t="str">
            <v>ZEYNEP GÜZEL (YENİ)</v>
          </cell>
          <cell r="F33" t="str">
            <v>AĞRI</v>
          </cell>
          <cell r="G33">
            <v>286</v>
          </cell>
          <cell r="H33" t="str">
            <v>X</v>
          </cell>
          <cell r="I33">
            <v>280</v>
          </cell>
          <cell r="K33">
            <v>286</v>
          </cell>
          <cell r="L33">
            <v>19</v>
          </cell>
        </row>
        <row r="34">
          <cell r="E34" t="str">
            <v>HÜSNA KAYA (YENİ)</v>
          </cell>
          <cell r="F34" t="str">
            <v>AĞRI</v>
          </cell>
          <cell r="G34" t="str">
            <v>X</v>
          </cell>
          <cell r="H34">
            <v>260</v>
          </cell>
          <cell r="I34">
            <v>285</v>
          </cell>
          <cell r="K34">
            <v>285</v>
          </cell>
          <cell r="L34">
            <v>19</v>
          </cell>
        </row>
        <row r="35">
          <cell r="E35" t="str">
            <v>YAĞMUR CİRİTCİ</v>
          </cell>
          <cell r="F35" t="str">
            <v>SİVAS</v>
          </cell>
          <cell r="G35" t="str">
            <v>X</v>
          </cell>
          <cell r="H35">
            <v>250</v>
          </cell>
          <cell r="I35" t="str">
            <v>X</v>
          </cell>
          <cell r="K35">
            <v>250</v>
          </cell>
          <cell r="L35">
            <v>13</v>
          </cell>
        </row>
        <row r="36">
          <cell r="E36" t="str">
            <v>EBRAR MALKAN (YENİ)</v>
          </cell>
          <cell r="F36" t="str">
            <v>AĞRI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CEMRE ÇAKIR (YENİ)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7">
        <row r="8">
          <cell r="E8" t="str">
            <v>ROJİN TAŞCI (YENİ)</v>
          </cell>
          <cell r="F8" t="str">
            <v>KARS</v>
          </cell>
          <cell r="G8" t="str">
            <v>XXX</v>
          </cell>
          <cell r="AG8" t="str">
            <v>NM</v>
          </cell>
          <cell r="AH8">
            <v>0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9">
        <row r="8">
          <cell r="E8" t="str">
            <v>CEYLAN AVCI (YENİ)</v>
          </cell>
          <cell r="F8" t="str">
            <v>KARS</v>
          </cell>
          <cell r="G8">
            <v>596</v>
          </cell>
          <cell r="H8">
            <v>587</v>
          </cell>
          <cell r="I8">
            <v>560</v>
          </cell>
          <cell r="K8">
            <v>596</v>
          </cell>
          <cell r="L8">
            <v>46</v>
          </cell>
        </row>
        <row r="9">
          <cell r="E9" t="str">
            <v>ESİLA NESLİHAN ÇELİK (YENİ)</v>
          </cell>
          <cell r="F9" t="str">
            <v>KARS</v>
          </cell>
          <cell r="G9">
            <v>593</v>
          </cell>
          <cell r="H9">
            <v>437</v>
          </cell>
          <cell r="I9" t="str">
            <v>X</v>
          </cell>
          <cell r="K9">
            <v>593</v>
          </cell>
          <cell r="L9">
            <v>46</v>
          </cell>
        </row>
        <row r="10">
          <cell r="E10" t="str">
            <v>AYŞE NEŞİFAN KOF</v>
          </cell>
          <cell r="F10" t="str">
            <v>TRABZON</v>
          </cell>
          <cell r="G10">
            <v>590</v>
          </cell>
          <cell r="H10">
            <v>590</v>
          </cell>
          <cell r="I10" t="str">
            <v>X</v>
          </cell>
          <cell r="K10">
            <v>590</v>
          </cell>
          <cell r="L10">
            <v>46</v>
          </cell>
        </row>
        <row r="11">
          <cell r="E11" t="str">
            <v>CEMRE ÇAKIR (YENİ)</v>
          </cell>
          <cell r="F11" t="str">
            <v>TRABZON</v>
          </cell>
          <cell r="G11">
            <v>503</v>
          </cell>
          <cell r="H11">
            <v>557</v>
          </cell>
          <cell r="I11">
            <v>528</v>
          </cell>
          <cell r="K11">
            <v>557</v>
          </cell>
          <cell r="L11">
            <v>43</v>
          </cell>
        </row>
        <row r="12">
          <cell r="E12" t="str">
            <v>ASİYE DOĞAN</v>
          </cell>
          <cell r="F12" t="str">
            <v>SİVAS</v>
          </cell>
          <cell r="G12">
            <v>550</v>
          </cell>
          <cell r="H12">
            <v>543</v>
          </cell>
          <cell r="I12">
            <v>524</v>
          </cell>
          <cell r="K12">
            <v>550</v>
          </cell>
          <cell r="L12">
            <v>43</v>
          </cell>
        </row>
        <row r="13">
          <cell r="E13" t="str">
            <v>FUNDA ERÇİL (YENİ)</v>
          </cell>
          <cell r="F13" t="str">
            <v>ERZURUM</v>
          </cell>
          <cell r="G13">
            <v>524</v>
          </cell>
          <cell r="H13">
            <v>546</v>
          </cell>
          <cell r="I13">
            <v>530</v>
          </cell>
          <cell r="K13">
            <v>546</v>
          </cell>
          <cell r="L13">
            <v>43</v>
          </cell>
        </row>
        <row r="14">
          <cell r="E14" t="str">
            <v>ZEYNEP BAYRAM (YENİ)</v>
          </cell>
          <cell r="F14" t="str">
            <v>TRABZON</v>
          </cell>
          <cell r="G14">
            <v>495</v>
          </cell>
          <cell r="H14">
            <v>503</v>
          </cell>
          <cell r="I14">
            <v>538</v>
          </cell>
          <cell r="K14">
            <v>538</v>
          </cell>
          <cell r="L14">
            <v>42</v>
          </cell>
        </row>
        <row r="15">
          <cell r="E15" t="str">
            <v>ZEYNEP BERRA KOLAYLI (YENİ)</v>
          </cell>
          <cell r="F15" t="str">
            <v>TRABZON</v>
          </cell>
          <cell r="G15">
            <v>533</v>
          </cell>
          <cell r="H15">
            <v>537</v>
          </cell>
          <cell r="I15">
            <v>496</v>
          </cell>
          <cell r="K15">
            <v>537</v>
          </cell>
          <cell r="L15">
            <v>42</v>
          </cell>
        </row>
        <row r="16">
          <cell r="E16" t="str">
            <v>EDA SEYİS (YENİ)</v>
          </cell>
          <cell r="F16" t="str">
            <v>TRABZON</v>
          </cell>
          <cell r="G16">
            <v>527</v>
          </cell>
          <cell r="H16">
            <v>524</v>
          </cell>
          <cell r="I16">
            <v>510</v>
          </cell>
          <cell r="K16">
            <v>527</v>
          </cell>
          <cell r="L16">
            <v>41</v>
          </cell>
        </row>
        <row r="17">
          <cell r="E17" t="str">
            <v>NEHİR SARAÇLI (YENİ)</v>
          </cell>
          <cell r="F17" t="str">
            <v>KARS</v>
          </cell>
          <cell r="G17">
            <v>526</v>
          </cell>
          <cell r="H17">
            <v>489</v>
          </cell>
          <cell r="I17" t="str">
            <v>X</v>
          </cell>
          <cell r="K17">
            <v>526</v>
          </cell>
          <cell r="L17">
            <v>41</v>
          </cell>
        </row>
        <row r="18">
          <cell r="E18" t="str">
            <v>EBRAR MALKAN (YENİ)</v>
          </cell>
          <cell r="F18" t="str">
            <v>AĞRI</v>
          </cell>
          <cell r="G18" t="str">
            <v>X</v>
          </cell>
          <cell r="H18">
            <v>506</v>
          </cell>
          <cell r="I18">
            <v>480</v>
          </cell>
          <cell r="K18">
            <v>506</v>
          </cell>
          <cell r="L18">
            <v>40</v>
          </cell>
        </row>
        <row r="19">
          <cell r="E19" t="str">
            <v>CEYLİN DEĞERLİ (YENİ)</v>
          </cell>
          <cell r="F19" t="str">
            <v>TRABZON</v>
          </cell>
          <cell r="G19">
            <v>489</v>
          </cell>
          <cell r="H19">
            <v>505</v>
          </cell>
          <cell r="I19">
            <v>440</v>
          </cell>
          <cell r="K19">
            <v>505</v>
          </cell>
          <cell r="L19">
            <v>40</v>
          </cell>
        </row>
        <row r="20">
          <cell r="E20" t="str">
            <v>ŞAHSENEM KAYA (YENİ)</v>
          </cell>
          <cell r="F20" t="str">
            <v>KARS</v>
          </cell>
          <cell r="G20" t="str">
            <v>X</v>
          </cell>
          <cell r="H20">
            <v>504</v>
          </cell>
          <cell r="I20">
            <v>492</v>
          </cell>
          <cell r="K20">
            <v>504</v>
          </cell>
          <cell r="L20">
            <v>40</v>
          </cell>
        </row>
        <row r="21">
          <cell r="E21" t="str">
            <v>NEVİN TAŞDEMİR (YENİ)</v>
          </cell>
          <cell r="F21" t="str">
            <v>AĞRI</v>
          </cell>
          <cell r="G21">
            <v>485</v>
          </cell>
          <cell r="H21" t="str">
            <v>X</v>
          </cell>
          <cell r="I21">
            <v>504</v>
          </cell>
          <cell r="K21">
            <v>504</v>
          </cell>
          <cell r="L21">
            <v>40</v>
          </cell>
        </row>
        <row r="22">
          <cell r="E22" t="str">
            <v>RONYA HELİN KAYA (YENİ)</v>
          </cell>
          <cell r="F22" t="str">
            <v>AĞRI</v>
          </cell>
          <cell r="G22">
            <v>460</v>
          </cell>
          <cell r="H22">
            <v>500</v>
          </cell>
          <cell r="I22" t="str">
            <v>X</v>
          </cell>
          <cell r="K22">
            <v>500</v>
          </cell>
          <cell r="L22">
            <v>40</v>
          </cell>
        </row>
        <row r="23">
          <cell r="E23" t="str">
            <v>TUANA ÇİÇEK (YENİ)</v>
          </cell>
          <cell r="F23" t="str">
            <v>KARS</v>
          </cell>
          <cell r="G23">
            <v>456</v>
          </cell>
          <cell r="H23">
            <v>399</v>
          </cell>
          <cell r="I23">
            <v>495</v>
          </cell>
          <cell r="K23">
            <v>495</v>
          </cell>
          <cell r="L23">
            <v>39</v>
          </cell>
        </row>
        <row r="24">
          <cell r="E24" t="str">
            <v>ECRİN HANİFE KAHVECİ (YENİ)</v>
          </cell>
          <cell r="F24" t="str">
            <v>TRABZON</v>
          </cell>
          <cell r="G24">
            <v>475</v>
          </cell>
          <cell r="H24">
            <v>487</v>
          </cell>
          <cell r="I24">
            <v>470</v>
          </cell>
          <cell r="K24">
            <v>487</v>
          </cell>
          <cell r="L24">
            <v>39</v>
          </cell>
        </row>
        <row r="25">
          <cell r="E25" t="str">
            <v>SEYRAN İŞLEN (YENİ)</v>
          </cell>
          <cell r="F25" t="str">
            <v>SİVAS</v>
          </cell>
          <cell r="G25">
            <v>470</v>
          </cell>
          <cell r="H25">
            <v>448</v>
          </cell>
          <cell r="I25">
            <v>486</v>
          </cell>
          <cell r="K25">
            <v>486</v>
          </cell>
          <cell r="L25">
            <v>39</v>
          </cell>
        </row>
        <row r="26">
          <cell r="E26" t="str">
            <v>MERAL DEMİR (YENİ)</v>
          </cell>
          <cell r="F26" t="str">
            <v>TRABZON</v>
          </cell>
          <cell r="G26">
            <v>460</v>
          </cell>
          <cell r="H26">
            <v>473</v>
          </cell>
          <cell r="I26">
            <v>438</v>
          </cell>
          <cell r="K26">
            <v>473</v>
          </cell>
          <cell r="L26">
            <v>38</v>
          </cell>
        </row>
        <row r="27">
          <cell r="E27" t="str">
            <v>HÜSNA KAYA (YENİ)</v>
          </cell>
          <cell r="F27" t="str">
            <v>AĞRI</v>
          </cell>
          <cell r="G27">
            <v>394</v>
          </cell>
          <cell r="H27">
            <v>467</v>
          </cell>
          <cell r="I27">
            <v>439</v>
          </cell>
          <cell r="K27">
            <v>467</v>
          </cell>
          <cell r="L27">
            <v>37</v>
          </cell>
        </row>
        <row r="28">
          <cell r="E28" t="str">
            <v>ZEYNEP GÜZEL (YENİ)</v>
          </cell>
          <cell r="F28" t="str">
            <v>AĞRI</v>
          </cell>
          <cell r="G28">
            <v>383</v>
          </cell>
          <cell r="H28">
            <v>453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ZEYNEP BARIN (YENİ)</v>
          </cell>
          <cell r="F29" t="str">
            <v>ERZURUM</v>
          </cell>
          <cell r="G29">
            <v>418</v>
          </cell>
          <cell r="H29">
            <v>425</v>
          </cell>
          <cell r="I29">
            <v>432</v>
          </cell>
          <cell r="K29">
            <v>432</v>
          </cell>
          <cell r="L29">
            <v>35</v>
          </cell>
        </row>
        <row r="30">
          <cell r="E30" t="str">
            <v>ELMİRA TOLİP (YENİ)</v>
          </cell>
          <cell r="F30" t="str">
            <v>TRABZON</v>
          </cell>
          <cell r="G30">
            <v>432</v>
          </cell>
          <cell r="H30">
            <v>390</v>
          </cell>
          <cell r="I30">
            <v>392</v>
          </cell>
          <cell r="K30">
            <v>432</v>
          </cell>
          <cell r="L30">
            <v>35</v>
          </cell>
        </row>
        <row r="31">
          <cell r="E31" t="str">
            <v>TUGBA YILDIZELİ (YENİ)</v>
          </cell>
          <cell r="F31" t="str">
            <v>SİVAS</v>
          </cell>
          <cell r="G31">
            <v>340</v>
          </cell>
          <cell r="H31">
            <v>390</v>
          </cell>
          <cell r="I31">
            <v>366</v>
          </cell>
          <cell r="K31">
            <v>390</v>
          </cell>
          <cell r="L31">
            <v>32</v>
          </cell>
        </row>
        <row r="32">
          <cell r="E32" t="str">
            <v>SÜMEYYE YAĞMUR DELİBAŞ (YENİ)</v>
          </cell>
          <cell r="F32" t="str">
            <v>ERZURUM</v>
          </cell>
          <cell r="G32" t="str">
            <v>X</v>
          </cell>
          <cell r="H32">
            <v>389</v>
          </cell>
          <cell r="I32" t="str">
            <v>X</v>
          </cell>
          <cell r="K32">
            <v>389</v>
          </cell>
          <cell r="L32">
            <v>32</v>
          </cell>
        </row>
        <row r="33">
          <cell r="E33" t="str">
            <v>ROJİN TAŞCI (YENİ)</v>
          </cell>
          <cell r="F33" t="str">
            <v>KARS</v>
          </cell>
          <cell r="G33">
            <v>366</v>
          </cell>
          <cell r="H33" t="str">
            <v>X</v>
          </cell>
          <cell r="I33">
            <v>382</v>
          </cell>
          <cell r="K33">
            <v>382</v>
          </cell>
          <cell r="L33">
            <v>32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ASEL KUTLU (YENİ)</v>
          </cell>
          <cell r="F8" t="str">
            <v>TRABZON</v>
          </cell>
          <cell r="G8">
            <v>1769</v>
          </cell>
          <cell r="H8">
            <v>1736</v>
          </cell>
          <cell r="I8">
            <v>1909</v>
          </cell>
          <cell r="K8">
            <v>1909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GÜLNAZ NERMİN DURAN</v>
          </cell>
          <cell r="F8" t="str">
            <v>SİVAS</v>
          </cell>
          <cell r="G8">
            <v>1267</v>
          </cell>
          <cell r="H8">
            <v>1209</v>
          </cell>
          <cell r="I8" t="str">
            <v>X</v>
          </cell>
          <cell r="K8">
            <v>1267</v>
          </cell>
          <cell r="L8">
            <v>35</v>
          </cell>
        </row>
        <row r="9">
          <cell r="E9" t="str">
            <v>ASMİN AKBAŞ (YENİ)</v>
          </cell>
          <cell r="F9" t="str">
            <v>ERZİNCAN</v>
          </cell>
          <cell r="G9">
            <v>992</v>
          </cell>
          <cell r="H9">
            <v>983</v>
          </cell>
          <cell r="I9">
            <v>1148</v>
          </cell>
          <cell r="K9">
            <v>1148</v>
          </cell>
          <cell r="L9">
            <v>30</v>
          </cell>
        </row>
        <row r="10">
          <cell r="E10" t="str">
            <v>YASEMİN ÇINAR</v>
          </cell>
          <cell r="F10" t="str">
            <v>SİVAS</v>
          </cell>
          <cell r="G10">
            <v>1005</v>
          </cell>
          <cell r="H10">
            <v>928</v>
          </cell>
          <cell r="I10">
            <v>900</v>
          </cell>
          <cell r="K10">
            <v>1005</v>
          </cell>
          <cell r="L10">
            <v>25</v>
          </cell>
        </row>
        <row r="11">
          <cell r="E11" t="str">
            <v>YAĞMUR CİRİTCİ</v>
          </cell>
          <cell r="F11" t="str">
            <v>SİVAS</v>
          </cell>
          <cell r="G11" t="str">
            <v>X</v>
          </cell>
          <cell r="H11" t="str">
            <v>X</v>
          </cell>
          <cell r="I11">
            <v>695</v>
          </cell>
          <cell r="K11">
            <v>695</v>
          </cell>
          <cell r="L11">
            <v>16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100m.Eng"/>
      <sheetName val="2000m.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2010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ENES TALHA ŞAHİN (YENİ)</v>
          </cell>
          <cell r="E8" t="str">
            <v>TRABZON</v>
          </cell>
          <cell r="F8">
            <v>826</v>
          </cell>
          <cell r="G8">
            <v>80</v>
          </cell>
        </row>
        <row r="9">
          <cell r="D9" t="str">
            <v>EREN KAZIM USTA  (YENİ)</v>
          </cell>
          <cell r="E9" t="str">
            <v>TRABZON</v>
          </cell>
          <cell r="F9">
            <v>859</v>
          </cell>
          <cell r="G9">
            <v>74</v>
          </cell>
        </row>
        <row r="10">
          <cell r="D10" t="str">
            <v>ŞENOL GÜREK</v>
          </cell>
          <cell r="E10" t="str">
            <v>TRABZON</v>
          </cell>
          <cell r="F10">
            <v>894</v>
          </cell>
          <cell r="G10">
            <v>67</v>
          </cell>
        </row>
        <row r="11">
          <cell r="D11" t="str">
            <v>MEHMET YAĞIZ ERDEN (YENİ)</v>
          </cell>
          <cell r="E11" t="str">
            <v>ERZURUM</v>
          </cell>
          <cell r="F11">
            <v>907</v>
          </cell>
          <cell r="G11">
            <v>64</v>
          </cell>
        </row>
        <row r="12">
          <cell r="D12" t="str">
            <v>HÜSEYİN KAYRA USTAOĞLU (YENİ)</v>
          </cell>
          <cell r="E12" t="str">
            <v>TRABZON</v>
          </cell>
          <cell r="F12">
            <v>914</v>
          </cell>
          <cell r="G12">
            <v>63</v>
          </cell>
        </row>
        <row r="13">
          <cell r="D13" t="str">
            <v>MUHAMMET BATUHAN YAPICI (YENİ)</v>
          </cell>
          <cell r="E13" t="str">
            <v>ERZURUM</v>
          </cell>
          <cell r="F13">
            <v>919</v>
          </cell>
          <cell r="G13">
            <v>62</v>
          </cell>
        </row>
        <row r="14">
          <cell r="D14" t="str">
            <v>ÖMER FARUK AYGÜN (YENİ)</v>
          </cell>
          <cell r="E14" t="str">
            <v>TRABZON</v>
          </cell>
          <cell r="F14" t="str">
            <v>9.21
(2083)</v>
          </cell>
          <cell r="G14">
            <v>61</v>
          </cell>
        </row>
        <row r="15">
          <cell r="D15" t="str">
            <v>VATAN KALAYCI</v>
          </cell>
          <cell r="E15" t="str">
            <v>TRABZON</v>
          </cell>
          <cell r="F15" t="str">
            <v>9.21
(2086)</v>
          </cell>
          <cell r="G15">
            <v>61</v>
          </cell>
        </row>
        <row r="16">
          <cell r="D16" t="str">
            <v>MÜJDAT BOZKURT (YENİ)</v>
          </cell>
          <cell r="E16" t="str">
            <v>KARS</v>
          </cell>
          <cell r="F16">
            <v>924</v>
          </cell>
          <cell r="G16">
            <v>61</v>
          </cell>
        </row>
        <row r="17">
          <cell r="D17" t="str">
            <v>MUHAMMED EMİN CANBABA (YENİ)</v>
          </cell>
          <cell r="E17" t="str">
            <v>ERZİNCAN</v>
          </cell>
          <cell r="F17">
            <v>928</v>
          </cell>
          <cell r="G17">
            <v>60</v>
          </cell>
        </row>
        <row r="18">
          <cell r="D18" t="str">
            <v>RAİFCAN BIYIKLI (YENİ)</v>
          </cell>
          <cell r="E18" t="str">
            <v>TRABZON</v>
          </cell>
          <cell r="F18">
            <v>932</v>
          </cell>
          <cell r="G18">
            <v>59</v>
          </cell>
        </row>
        <row r="19">
          <cell r="D19" t="str">
            <v>YAVUZ TAHA TİRGİL (YENİ)</v>
          </cell>
          <cell r="E19" t="str">
            <v>TRABZON</v>
          </cell>
          <cell r="F19">
            <v>934</v>
          </cell>
          <cell r="G19">
            <v>59</v>
          </cell>
        </row>
        <row r="20">
          <cell r="D20" t="str">
            <v>HÜSEYİN ŞAHİN (YENİ)</v>
          </cell>
          <cell r="E20" t="str">
            <v>SİVAS</v>
          </cell>
          <cell r="F20">
            <v>946</v>
          </cell>
          <cell r="G20">
            <v>56</v>
          </cell>
        </row>
        <row r="21">
          <cell r="D21" t="str">
            <v>HASAN BASRİ KAYA (YENİ)</v>
          </cell>
          <cell r="E21" t="str">
            <v>SİVAS</v>
          </cell>
          <cell r="F21">
            <v>949</v>
          </cell>
          <cell r="G21">
            <v>56</v>
          </cell>
        </row>
        <row r="22">
          <cell r="D22" t="str">
            <v>EMİRCAN ÇINAR (YENİ)</v>
          </cell>
          <cell r="E22" t="str">
            <v>ERZURUM</v>
          </cell>
          <cell r="F22">
            <v>954</v>
          </cell>
          <cell r="G22">
            <v>55</v>
          </cell>
        </row>
        <row r="23">
          <cell r="D23" t="str">
            <v>TUNA UYGAR BÖKE (YENİ)</v>
          </cell>
          <cell r="E23" t="str">
            <v>ERZİNCAN</v>
          </cell>
          <cell r="F23">
            <v>985</v>
          </cell>
          <cell r="G23">
            <v>49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</sheetData>
      <sheetData sheetId="5">
        <row r="8">
          <cell r="D8" t="str">
            <v>EMRAH BAĞ (YENİ)</v>
          </cell>
          <cell r="E8" t="str">
            <v>KARS</v>
          </cell>
          <cell r="F8">
            <v>1234</v>
          </cell>
          <cell r="G8">
            <v>43</v>
          </cell>
        </row>
        <row r="9">
          <cell r="D9" t="str">
            <v>CUMALİ KARA (YENİ)</v>
          </cell>
          <cell r="E9" t="str">
            <v>AĞRI</v>
          </cell>
          <cell r="F9">
            <v>1242</v>
          </cell>
          <cell r="G9">
            <v>41</v>
          </cell>
        </row>
        <row r="10">
          <cell r="D10" t="str">
            <v>MUHAMMED ALİ ÇIÇEKSÖĞÜT (YENİ)</v>
          </cell>
          <cell r="E10" t="str">
            <v>AĞRI</v>
          </cell>
          <cell r="F10">
            <v>1294</v>
          </cell>
          <cell r="G10">
            <v>31</v>
          </cell>
        </row>
        <row r="11">
          <cell r="D11" t="str">
            <v>ÖMER FARUK YILDIZ (YENİ)</v>
          </cell>
          <cell r="E11" t="str">
            <v>AĞRI</v>
          </cell>
          <cell r="F11">
            <v>1296</v>
          </cell>
          <cell r="G11">
            <v>30</v>
          </cell>
        </row>
        <row r="12">
          <cell r="D12" t="str">
            <v>ALİ İSMAİL DOĞAN (YENİ)</v>
          </cell>
          <cell r="E12" t="str">
            <v>ERZİNCAN</v>
          </cell>
          <cell r="F12">
            <v>1324</v>
          </cell>
          <cell r="G12">
            <v>25</v>
          </cell>
        </row>
        <row r="13">
          <cell r="D13" t="str">
            <v>RECEP TALİP KAYA (YENİ)</v>
          </cell>
          <cell r="E13" t="str">
            <v>AĞRI</v>
          </cell>
          <cell r="F13">
            <v>1432</v>
          </cell>
          <cell r="G13">
            <v>13</v>
          </cell>
        </row>
        <row r="14">
          <cell r="D14" t="str">
            <v>YUSUF SARIHAN (YENİ)</v>
          </cell>
          <cell r="E14" t="str">
            <v>AĞRI</v>
          </cell>
          <cell r="F14">
            <v>1613</v>
          </cell>
          <cell r="G14">
            <v>4</v>
          </cell>
        </row>
        <row r="15">
          <cell r="D15" t="str">
            <v>MİRAÇ ÇELİK (YENİ)</v>
          </cell>
          <cell r="E15" t="str">
            <v>AĞRI</v>
          </cell>
          <cell r="F15" t="str">
            <v>DNS</v>
          </cell>
          <cell r="G15">
            <v>0</v>
          </cell>
        </row>
        <row r="16">
          <cell r="D16" t="str">
            <v>YUSUF KAYA (YENİ)</v>
          </cell>
          <cell r="E16" t="str">
            <v>SİVAS</v>
          </cell>
          <cell r="F16" t="str">
            <v>DNS</v>
          </cell>
          <cell r="G16">
            <v>0</v>
          </cell>
        </row>
        <row r="17">
          <cell r="G17" t="str">
            <v xml:space="preserve">    </v>
          </cell>
        </row>
        <row r="18">
          <cell r="G18" t="str">
            <v xml:space="preserve"> 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ENES TALHA ŞAHİN (YENİ)</v>
          </cell>
          <cell r="F8" t="str">
            <v>TRABZON</v>
          </cell>
          <cell r="G8" t="str">
            <v>X</v>
          </cell>
          <cell r="H8">
            <v>440</v>
          </cell>
          <cell r="I8">
            <v>400</v>
          </cell>
          <cell r="K8">
            <v>440</v>
          </cell>
          <cell r="L8">
            <v>50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430</v>
          </cell>
          <cell r="I9">
            <v>431</v>
          </cell>
          <cell r="K9">
            <v>431</v>
          </cell>
          <cell r="L9">
            <v>47</v>
          </cell>
        </row>
        <row r="10">
          <cell r="E10" t="str">
            <v>ÖMER FARUK AYGÜN (YENİ)</v>
          </cell>
          <cell r="F10" t="str">
            <v>TRABZON</v>
          </cell>
          <cell r="G10">
            <v>420</v>
          </cell>
          <cell r="H10">
            <v>424</v>
          </cell>
          <cell r="I10">
            <v>430</v>
          </cell>
          <cell r="K10">
            <v>430</v>
          </cell>
          <cell r="L10">
            <v>47</v>
          </cell>
        </row>
        <row r="11">
          <cell r="E11" t="str">
            <v>MUHAMMET BATUHAN YAPICI (YENİ)</v>
          </cell>
          <cell r="F11" t="str">
            <v>ERZURUM</v>
          </cell>
          <cell r="G11">
            <v>422</v>
          </cell>
          <cell r="H11">
            <v>402</v>
          </cell>
          <cell r="I11">
            <v>403</v>
          </cell>
          <cell r="K11">
            <v>422</v>
          </cell>
          <cell r="L11">
            <v>45</v>
          </cell>
        </row>
        <row r="12">
          <cell r="E12" t="str">
            <v>EREN KAZIM USTA  (YENİ)</v>
          </cell>
          <cell r="F12" t="str">
            <v>TRABZON</v>
          </cell>
          <cell r="G12">
            <v>400</v>
          </cell>
          <cell r="H12">
            <v>411</v>
          </cell>
          <cell r="I12">
            <v>413</v>
          </cell>
          <cell r="K12">
            <v>413</v>
          </cell>
          <cell r="L12">
            <v>43</v>
          </cell>
        </row>
        <row r="13">
          <cell r="E13" t="str">
            <v>MUHAMMED EMİN CANBABA (YENİ)</v>
          </cell>
          <cell r="F13" t="str">
            <v>ERZİNCAN</v>
          </cell>
          <cell r="G13">
            <v>412</v>
          </cell>
          <cell r="H13">
            <v>388</v>
          </cell>
          <cell r="I13" t="str">
            <v>X</v>
          </cell>
          <cell r="K13">
            <v>412</v>
          </cell>
          <cell r="L13">
            <v>43</v>
          </cell>
        </row>
        <row r="14">
          <cell r="E14" t="str">
            <v>MÜJDAT BOZKURT (YENİ)</v>
          </cell>
          <cell r="F14" t="str">
            <v>KARS</v>
          </cell>
          <cell r="G14">
            <v>411</v>
          </cell>
          <cell r="H14">
            <v>401</v>
          </cell>
          <cell r="I14">
            <v>407</v>
          </cell>
          <cell r="K14">
            <v>411</v>
          </cell>
          <cell r="L14">
            <v>42</v>
          </cell>
        </row>
        <row r="15">
          <cell r="E15" t="str">
            <v>YAVUZ TAHA TİRGİL (YENİ)</v>
          </cell>
          <cell r="F15" t="str">
            <v>TRABZON</v>
          </cell>
          <cell r="G15" t="str">
            <v>X</v>
          </cell>
          <cell r="H15">
            <v>390</v>
          </cell>
          <cell r="I15">
            <v>394</v>
          </cell>
          <cell r="K15">
            <v>394</v>
          </cell>
          <cell r="L15">
            <v>38</v>
          </cell>
        </row>
        <row r="16">
          <cell r="E16" t="str">
            <v>MUHAMMED ALİ ÇIÇEKSÖĞÜT (YENİ)</v>
          </cell>
          <cell r="F16" t="str">
            <v>AĞRI</v>
          </cell>
          <cell r="G16">
            <v>340</v>
          </cell>
          <cell r="H16">
            <v>390</v>
          </cell>
          <cell r="I16">
            <v>50</v>
          </cell>
          <cell r="K16">
            <v>390</v>
          </cell>
          <cell r="L16">
            <v>38</v>
          </cell>
        </row>
        <row r="17">
          <cell r="E17" t="str">
            <v>RAİFCAN BIYIKLI (YENİ)</v>
          </cell>
          <cell r="F17" t="str">
            <v>TRABZON</v>
          </cell>
          <cell r="G17">
            <v>387</v>
          </cell>
          <cell r="H17" t="str">
            <v>X</v>
          </cell>
          <cell r="I17" t="str">
            <v>X</v>
          </cell>
          <cell r="K17">
            <v>387</v>
          </cell>
          <cell r="L17">
            <v>37</v>
          </cell>
        </row>
        <row r="18">
          <cell r="E18" t="str">
            <v>HÜSEYİN KAYRA USTAOĞLU (YENİ)</v>
          </cell>
          <cell r="F18" t="str">
            <v>TRABZON</v>
          </cell>
          <cell r="G18">
            <v>380</v>
          </cell>
          <cell r="H18" t="str">
            <v>X</v>
          </cell>
          <cell r="I18" t="str">
            <v>X</v>
          </cell>
          <cell r="K18">
            <v>380</v>
          </cell>
          <cell r="L18">
            <v>36</v>
          </cell>
        </row>
        <row r="19">
          <cell r="E19" t="str">
            <v>ALİ İSMAİL DOĞAN (YENİ)</v>
          </cell>
          <cell r="F19" t="str">
            <v>ERZİNCAN</v>
          </cell>
          <cell r="G19" t="str">
            <v>X</v>
          </cell>
          <cell r="H19">
            <v>374</v>
          </cell>
          <cell r="I19" t="str">
            <v>X</v>
          </cell>
          <cell r="K19">
            <v>374</v>
          </cell>
          <cell r="L19">
            <v>34</v>
          </cell>
        </row>
        <row r="20">
          <cell r="E20" t="str">
            <v>EMRAH BAĞ (YENİ)</v>
          </cell>
          <cell r="F20" t="str">
            <v>KARS</v>
          </cell>
          <cell r="G20">
            <v>374</v>
          </cell>
          <cell r="H20">
            <v>361</v>
          </cell>
          <cell r="I20" t="str">
            <v>X</v>
          </cell>
          <cell r="K20">
            <v>374</v>
          </cell>
          <cell r="L20">
            <v>34</v>
          </cell>
        </row>
        <row r="21">
          <cell r="E21" t="str">
            <v>YUSUF KAYA (YENİ)</v>
          </cell>
          <cell r="F21" t="str">
            <v>SİVAS</v>
          </cell>
          <cell r="G21" t="str">
            <v>X</v>
          </cell>
          <cell r="H21">
            <v>367</v>
          </cell>
          <cell r="I21">
            <v>360</v>
          </cell>
          <cell r="K21">
            <v>367</v>
          </cell>
          <cell r="L21">
            <v>33</v>
          </cell>
        </row>
        <row r="22">
          <cell r="E22" t="str">
            <v>TUNA UYGAR BÖKE (YENİ)</v>
          </cell>
          <cell r="F22" t="str">
            <v>ERZİNCAN</v>
          </cell>
          <cell r="G22" t="str">
            <v>X</v>
          </cell>
          <cell r="H22">
            <v>361</v>
          </cell>
          <cell r="I22">
            <v>340</v>
          </cell>
          <cell r="K22">
            <v>361</v>
          </cell>
          <cell r="L22">
            <v>32</v>
          </cell>
        </row>
        <row r="23">
          <cell r="E23" t="str">
            <v>HÜSEYİN ŞAHİN (YENİ)</v>
          </cell>
          <cell r="F23" t="str">
            <v>SİVAS</v>
          </cell>
          <cell r="G23">
            <v>360</v>
          </cell>
          <cell r="H23" t="str">
            <v>X</v>
          </cell>
          <cell r="I23" t="str">
            <v>X</v>
          </cell>
          <cell r="K23">
            <v>360</v>
          </cell>
          <cell r="L23">
            <v>32</v>
          </cell>
        </row>
        <row r="24">
          <cell r="E24" t="str">
            <v>EMİRCAN ÇINAR (YENİ)</v>
          </cell>
          <cell r="F24" t="str">
            <v>ERZURUM</v>
          </cell>
          <cell r="G24" t="str">
            <v>X</v>
          </cell>
          <cell r="H24">
            <v>358</v>
          </cell>
          <cell r="I24">
            <v>351</v>
          </cell>
          <cell r="K24">
            <v>358</v>
          </cell>
          <cell r="L24">
            <v>31</v>
          </cell>
        </row>
        <row r="25">
          <cell r="E25" t="str">
            <v>CUMALİ KARA (YENİ)</v>
          </cell>
          <cell r="F25" t="str">
            <v>AĞRI</v>
          </cell>
          <cell r="G25">
            <v>358</v>
          </cell>
          <cell r="H25">
            <v>350</v>
          </cell>
          <cell r="I25">
            <v>353</v>
          </cell>
          <cell r="K25">
            <v>358</v>
          </cell>
          <cell r="L25">
            <v>31</v>
          </cell>
        </row>
        <row r="26">
          <cell r="E26" t="str">
            <v>HASAN BASRİ KAYA (YENİ)</v>
          </cell>
          <cell r="F26" t="str">
            <v>SİVAS</v>
          </cell>
          <cell r="G26">
            <v>352</v>
          </cell>
          <cell r="H26">
            <v>344</v>
          </cell>
          <cell r="I26">
            <v>281</v>
          </cell>
          <cell r="K26">
            <v>352</v>
          </cell>
          <cell r="L26">
            <v>30</v>
          </cell>
        </row>
        <row r="27">
          <cell r="E27" t="str">
            <v>MEHMET YAĞIZ ERDEN (YENİ)</v>
          </cell>
          <cell r="F27" t="str">
            <v>ERZURUM</v>
          </cell>
          <cell r="G27" t="str">
            <v>X</v>
          </cell>
          <cell r="H27" t="str">
            <v>X</v>
          </cell>
          <cell r="I27">
            <v>350</v>
          </cell>
          <cell r="K27">
            <v>350</v>
          </cell>
          <cell r="L27">
            <v>30</v>
          </cell>
        </row>
        <row r="28">
          <cell r="E28" t="str">
            <v>ÖMER FARUK YILDIZ (YENİ)</v>
          </cell>
          <cell r="F28" t="str">
            <v>AĞRI</v>
          </cell>
          <cell r="G28">
            <v>343</v>
          </cell>
          <cell r="H28" t="str">
            <v>X</v>
          </cell>
          <cell r="I28">
            <v>332</v>
          </cell>
          <cell r="K28">
            <v>343</v>
          </cell>
          <cell r="L28">
            <v>28</v>
          </cell>
        </row>
        <row r="29">
          <cell r="E29" t="str">
            <v>YUSUF SARIHAN (YENİ)</v>
          </cell>
          <cell r="F29" t="str">
            <v>AĞRI</v>
          </cell>
          <cell r="G29">
            <v>342</v>
          </cell>
          <cell r="H29">
            <v>255</v>
          </cell>
          <cell r="I29" t="str">
            <v>X</v>
          </cell>
          <cell r="K29">
            <v>342</v>
          </cell>
          <cell r="L29">
            <v>28</v>
          </cell>
        </row>
        <row r="30">
          <cell r="E30" t="str">
            <v>RECEP TALİP KAYA (YENİ)</v>
          </cell>
          <cell r="F30" t="str">
            <v>AĞRI</v>
          </cell>
          <cell r="G30" t="str">
            <v>X</v>
          </cell>
          <cell r="H30">
            <v>256</v>
          </cell>
          <cell r="I30">
            <v>220</v>
          </cell>
          <cell r="K30">
            <v>256</v>
          </cell>
          <cell r="L30">
            <v>15</v>
          </cell>
        </row>
        <row r="31">
          <cell r="E31" t="str">
            <v>MİRAÇ ÇELİK (YENİ)</v>
          </cell>
          <cell r="F31" t="str">
            <v>AĞRI</v>
          </cell>
          <cell r="K31" t="str">
            <v>DNS</v>
          </cell>
          <cell r="L31">
            <v>0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8">
        <row r="8">
          <cell r="E8" t="str">
            <v>VATAN KALAYCI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XXO</v>
          </cell>
          <cell r="J8" t="str">
            <v>O</v>
          </cell>
          <cell r="K8" t="str">
            <v>XO</v>
          </cell>
          <cell r="L8" t="str">
            <v>XXX</v>
          </cell>
          <cell r="AG8">
            <v>138</v>
          </cell>
          <cell r="AH8">
            <v>38</v>
          </cell>
        </row>
        <row r="9">
          <cell r="E9" t="str">
            <v/>
          </cell>
          <cell r="F9" t="str">
            <v/>
          </cell>
          <cell r="AH9" t="str">
            <v xml:space="preserve"> 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ENES TALHA ŞAHİN (YENİ)</v>
          </cell>
          <cell r="F8" t="str">
            <v>TRABZON</v>
          </cell>
          <cell r="G8">
            <v>701</v>
          </cell>
          <cell r="H8">
            <v>714</v>
          </cell>
          <cell r="I8">
            <v>740</v>
          </cell>
          <cell r="K8">
            <v>740</v>
          </cell>
          <cell r="L8">
            <v>43</v>
          </cell>
        </row>
        <row r="9">
          <cell r="E9" t="str">
            <v>ŞENOL GÜREK</v>
          </cell>
          <cell r="F9" t="str">
            <v>TRABZON</v>
          </cell>
          <cell r="G9" t="str">
            <v>X</v>
          </cell>
          <cell r="H9">
            <v>726</v>
          </cell>
          <cell r="I9">
            <v>738</v>
          </cell>
          <cell r="K9">
            <v>738</v>
          </cell>
          <cell r="L9">
            <v>42</v>
          </cell>
        </row>
        <row r="10">
          <cell r="E10" t="str">
            <v>MÜJDAT BOZKURT (YENİ)</v>
          </cell>
          <cell r="F10" t="str">
            <v>KARS</v>
          </cell>
          <cell r="G10">
            <v>649</v>
          </cell>
          <cell r="H10">
            <v>672</v>
          </cell>
          <cell r="I10">
            <v>678</v>
          </cell>
          <cell r="K10">
            <v>678</v>
          </cell>
          <cell r="L10">
            <v>38</v>
          </cell>
        </row>
        <row r="11">
          <cell r="E11" t="str">
            <v>RAİFCAN BIYIKLI (YENİ)</v>
          </cell>
          <cell r="F11" t="str">
            <v>TRABZON</v>
          </cell>
          <cell r="G11">
            <v>642</v>
          </cell>
          <cell r="H11">
            <v>654</v>
          </cell>
          <cell r="I11">
            <v>652</v>
          </cell>
          <cell r="K11">
            <v>654</v>
          </cell>
          <cell r="L11">
            <v>37</v>
          </cell>
        </row>
        <row r="12">
          <cell r="E12" t="str">
            <v>MUHAMMED ALİ ÇIÇEKSÖĞÜT (YENİ)</v>
          </cell>
          <cell r="F12" t="str">
            <v>AĞRI</v>
          </cell>
          <cell r="G12">
            <v>570</v>
          </cell>
          <cell r="H12">
            <v>635</v>
          </cell>
          <cell r="I12" t="str">
            <v>X</v>
          </cell>
          <cell r="K12">
            <v>635</v>
          </cell>
          <cell r="L12">
            <v>36</v>
          </cell>
        </row>
        <row r="13">
          <cell r="E13" t="str">
            <v>YAVUZ TAHA TİRGİL (YENİ)</v>
          </cell>
          <cell r="F13" t="str">
            <v>TRABZON</v>
          </cell>
          <cell r="G13">
            <v>622</v>
          </cell>
          <cell r="H13">
            <v>632</v>
          </cell>
          <cell r="I13">
            <v>633</v>
          </cell>
          <cell r="K13">
            <v>633</v>
          </cell>
          <cell r="L13">
            <v>35</v>
          </cell>
        </row>
        <row r="14">
          <cell r="E14" t="str">
            <v>MEHMET YAĞIZ ERDEN (YENİ)</v>
          </cell>
          <cell r="F14" t="str">
            <v>ERZURUM</v>
          </cell>
          <cell r="G14">
            <v>596</v>
          </cell>
          <cell r="H14">
            <v>625</v>
          </cell>
          <cell r="I14">
            <v>595</v>
          </cell>
          <cell r="K14">
            <v>625</v>
          </cell>
          <cell r="L14">
            <v>35</v>
          </cell>
        </row>
        <row r="15">
          <cell r="E15" t="str">
            <v>MUHAMMET BATUHAN YAPICI (YENİ)</v>
          </cell>
          <cell r="F15" t="str">
            <v>ERZURUM</v>
          </cell>
          <cell r="G15" t="str">
            <v>X</v>
          </cell>
          <cell r="H15">
            <v>609</v>
          </cell>
          <cell r="I15">
            <v>604</v>
          </cell>
          <cell r="K15">
            <v>609</v>
          </cell>
          <cell r="L15">
            <v>34</v>
          </cell>
        </row>
        <row r="16">
          <cell r="E16" t="str">
            <v>CUMALİ KARA (YENİ)</v>
          </cell>
          <cell r="F16" t="str">
            <v>AĞRI</v>
          </cell>
          <cell r="G16" t="str">
            <v>X</v>
          </cell>
          <cell r="H16">
            <v>590</v>
          </cell>
          <cell r="I16">
            <v>608</v>
          </cell>
          <cell r="K16">
            <v>608</v>
          </cell>
          <cell r="L16">
            <v>34</v>
          </cell>
        </row>
        <row r="17">
          <cell r="E17" t="str">
            <v>EMİRCAN ÇINAR (YENİ)</v>
          </cell>
          <cell r="F17" t="str">
            <v>ERZURUM</v>
          </cell>
          <cell r="G17" t="str">
            <v>X</v>
          </cell>
          <cell r="H17" t="str">
            <v>X</v>
          </cell>
          <cell r="I17">
            <v>604</v>
          </cell>
          <cell r="K17">
            <v>604</v>
          </cell>
          <cell r="L17">
            <v>33</v>
          </cell>
        </row>
        <row r="18">
          <cell r="E18" t="str">
            <v>VATAN KALAYCI</v>
          </cell>
          <cell r="F18" t="str">
            <v>TRABZON</v>
          </cell>
          <cell r="G18">
            <v>585</v>
          </cell>
          <cell r="H18">
            <v>583</v>
          </cell>
          <cell r="I18">
            <v>600</v>
          </cell>
          <cell r="K18">
            <v>600</v>
          </cell>
          <cell r="L18">
            <v>33</v>
          </cell>
        </row>
        <row r="19">
          <cell r="E19" t="str">
            <v>HASAN BASRİ KAYA (YENİ)</v>
          </cell>
          <cell r="F19" t="str">
            <v>SİVAS</v>
          </cell>
          <cell r="G19">
            <v>564</v>
          </cell>
          <cell r="H19" t="str">
            <v>X</v>
          </cell>
          <cell r="I19">
            <v>597</v>
          </cell>
          <cell r="K19">
            <v>597</v>
          </cell>
          <cell r="L19">
            <v>33</v>
          </cell>
        </row>
        <row r="20">
          <cell r="E20" t="str">
            <v>HÜSEYİN KAYRA USTAOĞLU (YENİ)</v>
          </cell>
          <cell r="F20" t="str">
            <v>TRABZON</v>
          </cell>
          <cell r="G20">
            <v>525</v>
          </cell>
          <cell r="H20">
            <v>521</v>
          </cell>
          <cell r="I20">
            <v>585</v>
          </cell>
          <cell r="K20">
            <v>585</v>
          </cell>
          <cell r="L20">
            <v>32</v>
          </cell>
        </row>
        <row r="21">
          <cell r="E21" t="str">
            <v>EMRAH BAĞ (YENİ)</v>
          </cell>
          <cell r="F21" t="str">
            <v>KARS</v>
          </cell>
          <cell r="G21" t="str">
            <v>X</v>
          </cell>
          <cell r="H21">
            <v>575</v>
          </cell>
          <cell r="I21">
            <v>580</v>
          </cell>
          <cell r="K21">
            <v>580</v>
          </cell>
          <cell r="L21">
            <v>32</v>
          </cell>
        </row>
        <row r="22">
          <cell r="E22" t="str">
            <v>YUSUF KAYA (YENİ)</v>
          </cell>
          <cell r="F22" t="str">
            <v>SİVAS</v>
          </cell>
          <cell r="G22">
            <v>578</v>
          </cell>
          <cell r="H22">
            <v>564</v>
          </cell>
          <cell r="I22">
            <v>493</v>
          </cell>
          <cell r="K22">
            <v>578</v>
          </cell>
          <cell r="L22">
            <v>32</v>
          </cell>
        </row>
        <row r="23">
          <cell r="E23" t="str">
            <v>ÖMER FARUK YILDIZ (YENİ)</v>
          </cell>
          <cell r="F23" t="str">
            <v>AĞRI</v>
          </cell>
          <cell r="G23">
            <v>540</v>
          </cell>
          <cell r="H23">
            <v>508</v>
          </cell>
          <cell r="I23">
            <v>573</v>
          </cell>
          <cell r="K23">
            <v>573</v>
          </cell>
          <cell r="L23">
            <v>31</v>
          </cell>
        </row>
        <row r="24">
          <cell r="E24" t="str">
            <v>ÖMER FARUK AYGÜN (YENİ)</v>
          </cell>
          <cell r="F24" t="str">
            <v>TRABZON</v>
          </cell>
          <cell r="G24">
            <v>558</v>
          </cell>
          <cell r="H24">
            <v>555</v>
          </cell>
          <cell r="I24">
            <v>543</v>
          </cell>
          <cell r="K24">
            <v>558</v>
          </cell>
          <cell r="L24">
            <v>30</v>
          </cell>
        </row>
        <row r="25">
          <cell r="E25" t="str">
            <v>RECEP TALİP KAYA (YENİ)</v>
          </cell>
          <cell r="F25" t="str">
            <v>AĞRI</v>
          </cell>
          <cell r="G25" t="str">
            <v>X</v>
          </cell>
          <cell r="H25">
            <v>529</v>
          </cell>
          <cell r="I25">
            <v>558</v>
          </cell>
          <cell r="K25">
            <v>558</v>
          </cell>
          <cell r="L25">
            <v>30</v>
          </cell>
        </row>
        <row r="26">
          <cell r="E26" t="str">
            <v>YUSUF SARIHAN (YENİ)</v>
          </cell>
          <cell r="F26" t="str">
            <v>AĞRI</v>
          </cell>
          <cell r="G26">
            <v>412</v>
          </cell>
          <cell r="H26">
            <v>400</v>
          </cell>
          <cell r="I26">
            <v>453</v>
          </cell>
          <cell r="K26">
            <v>453</v>
          </cell>
          <cell r="L26">
            <v>23</v>
          </cell>
        </row>
        <row r="27">
          <cell r="E27" t="str">
            <v>MİRAÇ ÇELİK (YENİ)</v>
          </cell>
          <cell r="F27" t="str">
            <v>AĞRI</v>
          </cell>
          <cell r="K27" t="str">
            <v>DNS</v>
          </cell>
          <cell r="L27">
            <v>0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TUNA UYGAR BÖKE (YENİ)</v>
          </cell>
          <cell r="F8" t="str">
            <v>ERZİNCAN</v>
          </cell>
          <cell r="G8">
            <v>1769</v>
          </cell>
          <cell r="H8">
            <v>1588</v>
          </cell>
          <cell r="I8">
            <v>1624</v>
          </cell>
          <cell r="K8">
            <v>1769</v>
          </cell>
          <cell r="L8">
            <v>34</v>
          </cell>
        </row>
        <row r="9">
          <cell r="E9" t="str">
            <v>ALİ İSMAİL DOĞAN (YENİ)</v>
          </cell>
          <cell r="F9" t="str">
            <v>ERZİNCAN</v>
          </cell>
          <cell r="G9">
            <v>1469</v>
          </cell>
          <cell r="H9">
            <v>1433</v>
          </cell>
          <cell r="I9">
            <v>1467</v>
          </cell>
          <cell r="K9">
            <v>1469</v>
          </cell>
          <cell r="L9">
            <v>28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7">
          <cell r="K47" t="str">
            <v>Hakem</v>
          </cell>
        </row>
      </sheetData>
      <sheetData sheetId="15">
        <row r="8">
          <cell r="E8" t="str">
            <v>MUHAMMED EMİN CANBABA (YENİ)</v>
          </cell>
          <cell r="F8" t="str">
            <v>ERZİNCAN</v>
          </cell>
          <cell r="G8" t="str">
            <v>X</v>
          </cell>
          <cell r="H8">
            <v>1007</v>
          </cell>
          <cell r="I8">
            <v>1372</v>
          </cell>
          <cell r="K8">
            <v>1372</v>
          </cell>
          <cell r="L8">
            <v>39</v>
          </cell>
        </row>
        <row r="9">
          <cell r="E9" t="str">
            <v>HÜSEYİN ŞAHİN (YENİ)</v>
          </cell>
          <cell r="F9" t="str">
            <v>SİVAS</v>
          </cell>
          <cell r="G9" t="str">
            <v>X</v>
          </cell>
          <cell r="H9">
            <v>1188</v>
          </cell>
          <cell r="I9">
            <v>1272</v>
          </cell>
          <cell r="K9">
            <v>1272</v>
          </cell>
          <cell r="L9">
            <v>35</v>
          </cell>
        </row>
        <row r="10">
          <cell r="E10" t="str">
            <v>EREN KAZIM USTA  (YENİ)</v>
          </cell>
          <cell r="F10" t="str">
            <v>TRABZON</v>
          </cell>
          <cell r="G10" t="str">
            <v>X</v>
          </cell>
          <cell r="H10">
            <v>1265</v>
          </cell>
          <cell r="I10" t="str">
            <v>X</v>
          </cell>
          <cell r="K10">
            <v>1265</v>
          </cell>
          <cell r="L10">
            <v>35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2000m."/>
      <sheetName val="Cirit"/>
      <sheetName val="Disk"/>
      <sheetName val="Çekiç"/>
      <sheetName val="Genel Puan Tablosu"/>
      <sheetName val="ALMANAK TOPLU SONUÇ"/>
    </sheetNames>
    <sheetDataSet>
      <sheetData sheetId="0">
        <row r="2">
          <cell r="A2" t="str">
            <v>Türkiye Atletizm Federasyonu
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Erkekler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ÖMER ASLAN (YENİ)</v>
          </cell>
          <cell r="E8" t="str">
            <v>ERZURUM</v>
          </cell>
          <cell r="F8">
            <v>834</v>
          </cell>
          <cell r="G8">
            <v>79</v>
          </cell>
        </row>
        <row r="9">
          <cell r="D9" t="str">
            <v>EMİRHAN KARAKURT (YENİ)</v>
          </cell>
          <cell r="E9" t="str">
            <v>KARS</v>
          </cell>
          <cell r="F9">
            <v>838</v>
          </cell>
          <cell r="G9">
            <v>78</v>
          </cell>
        </row>
        <row r="10">
          <cell r="D10" t="str">
            <v>BERKE CAN ÖZÇOBAN (YENİ)</v>
          </cell>
          <cell r="E10" t="str">
            <v>TRABZON</v>
          </cell>
          <cell r="F10">
            <v>852</v>
          </cell>
          <cell r="G10">
            <v>75</v>
          </cell>
        </row>
        <row r="11">
          <cell r="D11" t="str">
            <v>ÖZCAN KADİR ÖZEN</v>
          </cell>
          <cell r="E11" t="str">
            <v>TRABZON</v>
          </cell>
          <cell r="F11">
            <v>873</v>
          </cell>
          <cell r="G11">
            <v>71</v>
          </cell>
        </row>
        <row r="12">
          <cell r="D12" t="str">
            <v>HAKAN ASAN (YENİ)</v>
          </cell>
          <cell r="E12" t="str">
            <v>TRABZON</v>
          </cell>
          <cell r="F12">
            <v>887</v>
          </cell>
          <cell r="G12">
            <v>68</v>
          </cell>
        </row>
        <row r="13">
          <cell r="D13" t="str">
            <v>EREN MİRZA AKKAVAK</v>
          </cell>
          <cell r="E13" t="str">
            <v>SİVAS</v>
          </cell>
          <cell r="F13">
            <v>899</v>
          </cell>
          <cell r="G13">
            <v>66</v>
          </cell>
        </row>
        <row r="14">
          <cell r="D14" t="str">
            <v>ALPEREN ÇAKIROĞLU</v>
          </cell>
          <cell r="E14" t="str">
            <v>TRABZON</v>
          </cell>
          <cell r="F14">
            <v>900</v>
          </cell>
          <cell r="G14">
            <v>66</v>
          </cell>
        </row>
        <row r="15">
          <cell r="D15" t="str">
            <v>HASBİ TUNA DİNÇER</v>
          </cell>
          <cell r="E15" t="str">
            <v>TRABZON</v>
          </cell>
          <cell r="F15">
            <v>914</v>
          </cell>
          <cell r="G15">
            <v>63</v>
          </cell>
        </row>
        <row r="16">
          <cell r="D16" t="str">
            <v>MUHAMMET EMİN SEZER (YENİ)</v>
          </cell>
          <cell r="E16" t="str">
            <v>SİVAS</v>
          </cell>
          <cell r="F16">
            <v>925</v>
          </cell>
          <cell r="G16">
            <v>61</v>
          </cell>
        </row>
        <row r="17">
          <cell r="D17" t="str">
            <v>ZEKİ MERT (YENİ)</v>
          </cell>
          <cell r="E17" t="str">
            <v>SİVAS</v>
          </cell>
          <cell r="F17">
            <v>927</v>
          </cell>
          <cell r="G17">
            <v>60</v>
          </cell>
        </row>
        <row r="18">
          <cell r="D18" t="str">
            <v>EFE. BERAT YAZICI</v>
          </cell>
          <cell r="E18" t="str">
            <v>TRABZON</v>
          </cell>
          <cell r="F18">
            <v>934</v>
          </cell>
          <cell r="G18">
            <v>59</v>
          </cell>
        </row>
        <row r="19">
          <cell r="D19" t="str">
            <v>ARDA CESUR (YENİ)</v>
          </cell>
          <cell r="E19" t="str">
            <v>SİVAS</v>
          </cell>
          <cell r="F19">
            <v>935</v>
          </cell>
          <cell r="G19">
            <v>59</v>
          </cell>
        </row>
        <row r="20">
          <cell r="D20" t="str">
            <v>EYYÜP SÜRMELİ</v>
          </cell>
          <cell r="E20" t="str">
            <v>ERZURUM</v>
          </cell>
          <cell r="F20">
            <v>944</v>
          </cell>
          <cell r="G20">
            <v>57</v>
          </cell>
        </row>
        <row r="21">
          <cell r="D21" t="str">
            <v>SERHAT KAYGISIZ (YENİ)</v>
          </cell>
          <cell r="E21" t="str">
            <v>ERZİNCAN</v>
          </cell>
          <cell r="F21">
            <v>973</v>
          </cell>
          <cell r="G21">
            <v>51</v>
          </cell>
        </row>
        <row r="22">
          <cell r="D22" t="str">
            <v>MİRAÇ DORUK KAYNAK</v>
          </cell>
          <cell r="E22" t="str">
            <v>TRABZON</v>
          </cell>
          <cell r="F22">
            <v>981</v>
          </cell>
          <cell r="G22">
            <v>49</v>
          </cell>
        </row>
        <row r="23">
          <cell r="D23" t="str">
            <v>YASİN KALMIŞ (YENİ)</v>
          </cell>
          <cell r="E23" t="str">
            <v>ERZURUM</v>
          </cell>
          <cell r="F23">
            <v>989</v>
          </cell>
          <cell r="G23">
            <v>48</v>
          </cell>
        </row>
        <row r="24">
          <cell r="D24" t="str">
            <v>TAHA İLKİN (YENİ)</v>
          </cell>
          <cell r="E24" t="str">
            <v>SİVAS</v>
          </cell>
          <cell r="F24" t="str">
            <v>9.91
(902)</v>
          </cell>
          <cell r="G24">
            <v>47</v>
          </cell>
        </row>
        <row r="25">
          <cell r="D25" t="str">
            <v>TAYFUN KURUOĞLU (YENİ)</v>
          </cell>
          <cell r="E25" t="str">
            <v>TRABZON</v>
          </cell>
          <cell r="F25" t="str">
            <v>9.91
(907)</v>
          </cell>
          <cell r="G25">
            <v>47</v>
          </cell>
        </row>
        <row r="26">
          <cell r="D26" t="str">
            <v>ERAY TEMİZ (YENİ)</v>
          </cell>
          <cell r="E26" t="str">
            <v>SİVAS</v>
          </cell>
          <cell r="F26">
            <v>1004</v>
          </cell>
          <cell r="G26">
            <v>45</v>
          </cell>
        </row>
        <row r="27">
          <cell r="D27" t="str">
            <v>DENİZ ÇİL</v>
          </cell>
          <cell r="E27" t="str">
            <v>SİVAS</v>
          </cell>
          <cell r="F27">
            <v>1008</v>
          </cell>
          <cell r="G27">
            <v>44</v>
          </cell>
        </row>
        <row r="28">
          <cell r="D28" t="str">
            <v>KADİR CAN KÜÇÜK (YENİ)</v>
          </cell>
          <cell r="E28" t="str">
            <v>TRABZON</v>
          </cell>
          <cell r="F28">
            <v>1032</v>
          </cell>
          <cell r="G28">
            <v>39</v>
          </cell>
        </row>
        <row r="29">
          <cell r="D29" t="str">
            <v>MEHMET AKİF ALKAN (YENİ)</v>
          </cell>
          <cell r="E29" t="str">
            <v>ERZİNCAN</v>
          </cell>
          <cell r="F29">
            <v>1097</v>
          </cell>
          <cell r="G29">
            <v>26</v>
          </cell>
        </row>
        <row r="30">
          <cell r="D30" t="str">
            <v>MEHMET CANER DİLLİ</v>
          </cell>
          <cell r="E30" t="str">
            <v>TRABZON</v>
          </cell>
          <cell r="F30">
            <v>1170</v>
          </cell>
          <cell r="G30">
            <v>14</v>
          </cell>
        </row>
        <row r="31">
          <cell r="D31" t="str">
            <v>KADİR ŞAKA (YENİ)</v>
          </cell>
          <cell r="E31" t="str">
            <v>ERZURUM</v>
          </cell>
          <cell r="F31" t="str">
            <v>DNS</v>
          </cell>
          <cell r="G31">
            <v>0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YUSUF ASLAN (YENİ)</v>
          </cell>
          <cell r="E8" t="str">
            <v>ERZURUM</v>
          </cell>
          <cell r="F8">
            <v>1111</v>
          </cell>
          <cell r="G8">
            <v>67</v>
          </cell>
        </row>
        <row r="9">
          <cell r="D9" t="str">
            <v>ATALAY KARAKAŞ (YENİ)</v>
          </cell>
          <cell r="E9" t="str">
            <v>ERZURUM</v>
          </cell>
          <cell r="F9">
            <v>1137</v>
          </cell>
          <cell r="G9">
            <v>62</v>
          </cell>
        </row>
        <row r="10">
          <cell r="D10" t="str">
            <v>MERT ASLAN (YENİ)</v>
          </cell>
          <cell r="E10" t="str">
            <v>ERZURUM</v>
          </cell>
          <cell r="F10">
            <v>1142</v>
          </cell>
          <cell r="G10">
            <v>61</v>
          </cell>
        </row>
        <row r="11">
          <cell r="D11" t="str">
            <v>ABDUL SAMED KARSLI</v>
          </cell>
          <cell r="E11" t="str">
            <v>SİVAS</v>
          </cell>
          <cell r="F11">
            <v>1149</v>
          </cell>
          <cell r="G11">
            <v>60</v>
          </cell>
        </row>
        <row r="12">
          <cell r="D12" t="str">
            <v>EMİRHAN BAYRAM (YENİ)</v>
          </cell>
          <cell r="E12" t="str">
            <v>AĞRI</v>
          </cell>
          <cell r="F12">
            <v>1182</v>
          </cell>
          <cell r="G12">
            <v>53</v>
          </cell>
        </row>
        <row r="13">
          <cell r="D13" t="str">
            <v>MUHAMMED TALHA GENÇ (YENİ)</v>
          </cell>
          <cell r="E13" t="str">
            <v>AĞRI</v>
          </cell>
          <cell r="F13">
            <v>1189</v>
          </cell>
          <cell r="G13">
            <v>52</v>
          </cell>
        </row>
        <row r="14">
          <cell r="D14" t="str">
            <v>MUHAMMED EMİN KILIÇ (YENİ)</v>
          </cell>
          <cell r="E14" t="str">
            <v>ERZURUM</v>
          </cell>
          <cell r="F14">
            <v>1206</v>
          </cell>
          <cell r="G14">
            <v>48</v>
          </cell>
        </row>
        <row r="15">
          <cell r="D15" t="str">
            <v>AHMET SADIK GÜRSOY</v>
          </cell>
          <cell r="E15" t="str">
            <v>ERZURUM</v>
          </cell>
          <cell r="F15">
            <v>1210</v>
          </cell>
          <cell r="G15">
            <v>48</v>
          </cell>
        </row>
        <row r="16">
          <cell r="D16" t="str">
            <v>EMİR DOĞAN BALKAYA</v>
          </cell>
          <cell r="E16" t="str">
            <v>ERZURUM</v>
          </cell>
          <cell r="F16">
            <v>1212</v>
          </cell>
          <cell r="G16">
            <v>47</v>
          </cell>
        </row>
        <row r="17">
          <cell r="D17" t="str">
            <v>YUSUF KAYRA KUŞDAL</v>
          </cell>
          <cell r="E17" t="str">
            <v>SİVAS</v>
          </cell>
          <cell r="F17">
            <v>1229</v>
          </cell>
          <cell r="G17">
            <v>44</v>
          </cell>
        </row>
        <row r="18">
          <cell r="D18" t="str">
            <v>ÜNAL KAYA (YENİ)</v>
          </cell>
          <cell r="E18" t="str">
            <v>ERZİNCAN</v>
          </cell>
          <cell r="F18">
            <v>1236</v>
          </cell>
          <cell r="G18">
            <v>42</v>
          </cell>
        </row>
        <row r="19">
          <cell r="D19" t="str">
            <v>NURULLAH ÖZDEMİR (YENİ)</v>
          </cell>
          <cell r="E19" t="str">
            <v>AĞRI</v>
          </cell>
          <cell r="F19">
            <v>1243</v>
          </cell>
          <cell r="G19">
            <v>41</v>
          </cell>
        </row>
        <row r="20">
          <cell r="D20" t="str">
            <v>HALİL ARAS (YENİ)</v>
          </cell>
          <cell r="E20" t="str">
            <v>KARS</v>
          </cell>
          <cell r="F20">
            <v>1253</v>
          </cell>
          <cell r="G20">
            <v>39</v>
          </cell>
        </row>
        <row r="21">
          <cell r="D21" t="str">
            <v>İHSAN MUHSİN TANIŞ (YENİ)</v>
          </cell>
          <cell r="E21" t="str">
            <v>SİVAS</v>
          </cell>
          <cell r="F21">
            <v>1273</v>
          </cell>
          <cell r="G21">
            <v>35</v>
          </cell>
        </row>
        <row r="22">
          <cell r="D22" t="str">
            <v>YUNUS EMRE YILDIRIM (YENİ)</v>
          </cell>
          <cell r="E22" t="str">
            <v>AĞRI</v>
          </cell>
          <cell r="F22">
            <v>1280</v>
          </cell>
          <cell r="G22">
            <v>34</v>
          </cell>
        </row>
        <row r="23">
          <cell r="D23" t="str">
            <v>HAMZA DENİZ (YENİ)</v>
          </cell>
          <cell r="E23" t="str">
            <v>AĞRI</v>
          </cell>
          <cell r="F23">
            <v>1303</v>
          </cell>
          <cell r="G23">
            <v>29</v>
          </cell>
        </row>
        <row r="24">
          <cell r="D24" t="str">
            <v>TAHA YASİN BİLGİÇ (YENİ)</v>
          </cell>
          <cell r="E24" t="str">
            <v>AĞRI</v>
          </cell>
          <cell r="F24">
            <v>1309</v>
          </cell>
          <cell r="G24">
            <v>28</v>
          </cell>
        </row>
        <row r="25">
          <cell r="G25" t="str">
            <v xml:space="preserve">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KEREM AYYILDIZ</v>
          </cell>
          <cell r="E8" t="str">
            <v>TRABZON</v>
          </cell>
          <cell r="F8">
            <v>22701</v>
          </cell>
          <cell r="G8">
            <v>25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BERKE CAN ÖZÇOBAN (YENİ)</v>
          </cell>
          <cell r="F8" t="str">
            <v>TRABZON</v>
          </cell>
          <cell r="G8">
            <v>468</v>
          </cell>
          <cell r="H8">
            <v>440</v>
          </cell>
          <cell r="I8">
            <v>397</v>
          </cell>
          <cell r="K8">
            <v>468</v>
          </cell>
          <cell r="L8">
            <v>57</v>
          </cell>
        </row>
        <row r="9">
          <cell r="E9" t="str">
            <v>EREN MİRZA AKKAVAK</v>
          </cell>
          <cell r="F9" t="str">
            <v>SİVAS</v>
          </cell>
          <cell r="G9">
            <v>441</v>
          </cell>
          <cell r="H9" t="str">
            <v>X</v>
          </cell>
          <cell r="I9">
            <v>423</v>
          </cell>
          <cell r="K9">
            <v>441</v>
          </cell>
          <cell r="L9">
            <v>50</v>
          </cell>
        </row>
        <row r="10">
          <cell r="E10" t="str">
            <v>KEREM AYYILDIZ</v>
          </cell>
          <cell r="F10" t="str">
            <v>TRABZON</v>
          </cell>
          <cell r="G10">
            <v>433</v>
          </cell>
          <cell r="H10">
            <v>437</v>
          </cell>
          <cell r="I10" t="str">
            <v>X</v>
          </cell>
          <cell r="K10">
            <v>437</v>
          </cell>
          <cell r="L10">
            <v>49</v>
          </cell>
        </row>
        <row r="11">
          <cell r="E11" t="str">
            <v>YUSUF ASLAN (YENİ)</v>
          </cell>
          <cell r="F11" t="str">
            <v>ERZURUM</v>
          </cell>
          <cell r="G11">
            <v>422</v>
          </cell>
          <cell r="H11">
            <v>409</v>
          </cell>
          <cell r="I11">
            <v>401</v>
          </cell>
          <cell r="K11">
            <v>422</v>
          </cell>
          <cell r="L11">
            <v>45</v>
          </cell>
        </row>
        <row r="12">
          <cell r="E12" t="str">
            <v>EMİRHAN KARAKURT (YENİ)</v>
          </cell>
          <cell r="F12" t="str">
            <v>KARS</v>
          </cell>
          <cell r="G12">
            <v>387</v>
          </cell>
          <cell r="H12">
            <v>415</v>
          </cell>
          <cell r="I12">
            <v>420</v>
          </cell>
          <cell r="K12">
            <v>420</v>
          </cell>
          <cell r="L12">
            <v>45</v>
          </cell>
        </row>
        <row r="13">
          <cell r="E13" t="str">
            <v>ALPEREN ÇAKIROĞLU</v>
          </cell>
          <cell r="F13" t="str">
            <v>TRABZON</v>
          </cell>
          <cell r="G13">
            <v>393</v>
          </cell>
          <cell r="H13">
            <v>420</v>
          </cell>
          <cell r="I13">
            <v>384</v>
          </cell>
          <cell r="K13">
            <v>420</v>
          </cell>
          <cell r="L13">
            <v>45</v>
          </cell>
        </row>
        <row r="14">
          <cell r="E14" t="str">
            <v>ÖMER ASLAN (YENİ)</v>
          </cell>
          <cell r="F14" t="str">
            <v>ERZURUM</v>
          </cell>
          <cell r="G14" t="str">
            <v>X</v>
          </cell>
          <cell r="H14">
            <v>405</v>
          </cell>
          <cell r="I14">
            <v>387</v>
          </cell>
          <cell r="K14">
            <v>405</v>
          </cell>
          <cell r="L14">
            <v>41</v>
          </cell>
        </row>
        <row r="15">
          <cell r="E15" t="str">
            <v>ABDUL SAMED KARSLI</v>
          </cell>
          <cell r="F15" t="str">
            <v>SİVAS</v>
          </cell>
          <cell r="G15">
            <v>402</v>
          </cell>
          <cell r="H15">
            <v>390</v>
          </cell>
          <cell r="I15">
            <v>404</v>
          </cell>
          <cell r="K15">
            <v>404</v>
          </cell>
          <cell r="L15">
            <v>41</v>
          </cell>
        </row>
        <row r="16">
          <cell r="E16" t="str">
            <v>MUHAMMED TALHA GENÇ (YENİ)</v>
          </cell>
          <cell r="F16" t="str">
            <v>AĞRI</v>
          </cell>
          <cell r="G16">
            <v>397</v>
          </cell>
          <cell r="H16">
            <v>398</v>
          </cell>
          <cell r="I16">
            <v>404</v>
          </cell>
          <cell r="K16">
            <v>404</v>
          </cell>
          <cell r="L16">
            <v>41</v>
          </cell>
        </row>
        <row r="17">
          <cell r="E17" t="str">
            <v>ATALAY KARAKAŞ (YENİ)</v>
          </cell>
          <cell r="F17" t="str">
            <v>ERZURUM</v>
          </cell>
          <cell r="G17">
            <v>372</v>
          </cell>
          <cell r="H17">
            <v>382</v>
          </cell>
          <cell r="I17">
            <v>397</v>
          </cell>
          <cell r="K17">
            <v>397</v>
          </cell>
          <cell r="L17">
            <v>39</v>
          </cell>
        </row>
        <row r="18">
          <cell r="E18" t="str">
            <v>MERT ASLAN (YENİ)</v>
          </cell>
          <cell r="F18" t="str">
            <v>ERZURUM</v>
          </cell>
          <cell r="G18">
            <v>377</v>
          </cell>
          <cell r="H18">
            <v>385</v>
          </cell>
          <cell r="I18">
            <v>394</v>
          </cell>
          <cell r="K18">
            <v>394</v>
          </cell>
          <cell r="L18">
            <v>38</v>
          </cell>
        </row>
        <row r="19">
          <cell r="E19" t="str">
            <v>MUHAMMED EMİN KILIÇ (YENİ)</v>
          </cell>
          <cell r="F19" t="str">
            <v>ERZURUM</v>
          </cell>
          <cell r="G19">
            <v>380</v>
          </cell>
          <cell r="H19">
            <v>393</v>
          </cell>
          <cell r="I19">
            <v>370</v>
          </cell>
          <cell r="K19">
            <v>393</v>
          </cell>
          <cell r="L19">
            <v>38</v>
          </cell>
        </row>
        <row r="20">
          <cell r="E20" t="str">
            <v>HASBİ TUNA DİNÇER</v>
          </cell>
          <cell r="F20" t="str">
            <v>TRABZON</v>
          </cell>
          <cell r="G20">
            <v>386</v>
          </cell>
          <cell r="H20">
            <v>380</v>
          </cell>
          <cell r="I20">
            <v>380</v>
          </cell>
          <cell r="K20">
            <v>386</v>
          </cell>
          <cell r="L20">
            <v>37</v>
          </cell>
        </row>
        <row r="21">
          <cell r="E21" t="str">
            <v>ÖZCAN KADİR ÖZEN</v>
          </cell>
          <cell r="F21" t="str">
            <v>TRABZON</v>
          </cell>
          <cell r="G21" t="str">
            <v>X</v>
          </cell>
          <cell r="H21">
            <v>386</v>
          </cell>
          <cell r="I21" t="str">
            <v>X</v>
          </cell>
          <cell r="K21">
            <v>386</v>
          </cell>
          <cell r="L21">
            <v>37</v>
          </cell>
        </row>
        <row r="22">
          <cell r="E22" t="str">
            <v>YUSUF KAYRA KUŞDAL</v>
          </cell>
          <cell r="F22" t="str">
            <v>SİVAS</v>
          </cell>
          <cell r="G22">
            <v>385</v>
          </cell>
          <cell r="H22">
            <v>380</v>
          </cell>
          <cell r="I22" t="str">
            <v>X</v>
          </cell>
          <cell r="K22">
            <v>385</v>
          </cell>
          <cell r="L22">
            <v>37</v>
          </cell>
        </row>
        <row r="23">
          <cell r="E23" t="str">
            <v>NURULLAH ÖZDEMİR (YENİ)</v>
          </cell>
          <cell r="F23" t="str">
            <v>AĞRI</v>
          </cell>
          <cell r="G23" t="str">
            <v>X</v>
          </cell>
          <cell r="H23">
            <v>376</v>
          </cell>
          <cell r="I23" t="str">
            <v>X</v>
          </cell>
          <cell r="K23">
            <v>376</v>
          </cell>
          <cell r="L23">
            <v>35</v>
          </cell>
        </row>
        <row r="24">
          <cell r="E24" t="str">
            <v>İHSAN MUHSİN TANIŞ (YENİ)</v>
          </cell>
          <cell r="F24" t="str">
            <v>SİVAS</v>
          </cell>
          <cell r="G24">
            <v>375</v>
          </cell>
          <cell r="H24">
            <v>367</v>
          </cell>
          <cell r="I24">
            <v>353</v>
          </cell>
          <cell r="K24">
            <v>375</v>
          </cell>
          <cell r="L24">
            <v>35</v>
          </cell>
        </row>
        <row r="25">
          <cell r="E25" t="str">
            <v>HALİL ARAS (YENİ)</v>
          </cell>
          <cell r="F25" t="str">
            <v>KARS</v>
          </cell>
          <cell r="G25">
            <v>360</v>
          </cell>
          <cell r="H25">
            <v>373</v>
          </cell>
          <cell r="I25">
            <v>355</v>
          </cell>
          <cell r="K25">
            <v>373</v>
          </cell>
          <cell r="L25">
            <v>34</v>
          </cell>
        </row>
        <row r="26">
          <cell r="E26" t="str">
            <v>SERHAT KAYGISIZ (YENİ)</v>
          </cell>
          <cell r="F26" t="str">
            <v>ERZİNCAN</v>
          </cell>
          <cell r="G26">
            <v>355</v>
          </cell>
          <cell r="H26">
            <v>370</v>
          </cell>
          <cell r="I26">
            <v>352</v>
          </cell>
          <cell r="K26">
            <v>370</v>
          </cell>
          <cell r="L26">
            <v>34</v>
          </cell>
        </row>
        <row r="27">
          <cell r="E27" t="str">
            <v>YUNUS EMRE YILDIRIM (YENİ)</v>
          </cell>
          <cell r="F27" t="str">
            <v>AĞRI</v>
          </cell>
          <cell r="G27">
            <v>354</v>
          </cell>
          <cell r="H27">
            <v>364</v>
          </cell>
          <cell r="I27">
            <v>368</v>
          </cell>
          <cell r="K27">
            <v>368</v>
          </cell>
          <cell r="L27">
            <v>33</v>
          </cell>
        </row>
        <row r="28">
          <cell r="E28" t="str">
            <v>ZEKİ MERT (YENİ)</v>
          </cell>
          <cell r="F28" t="str">
            <v>SİVAS</v>
          </cell>
          <cell r="G28">
            <v>365</v>
          </cell>
          <cell r="H28" t="str">
            <v>X</v>
          </cell>
          <cell r="I28">
            <v>360</v>
          </cell>
          <cell r="K28">
            <v>365</v>
          </cell>
          <cell r="L28">
            <v>33</v>
          </cell>
        </row>
        <row r="29">
          <cell r="E29" t="str">
            <v>EMİRHAN BAYRAM (YENİ)</v>
          </cell>
          <cell r="F29" t="str">
            <v>AĞRI</v>
          </cell>
          <cell r="G29">
            <v>355</v>
          </cell>
          <cell r="H29">
            <v>359</v>
          </cell>
          <cell r="I29">
            <v>365</v>
          </cell>
          <cell r="K29">
            <v>365</v>
          </cell>
          <cell r="L29">
            <v>33</v>
          </cell>
        </row>
        <row r="30">
          <cell r="E30" t="str">
            <v>TAHA YASİN BİLGİÇ (YENİ)</v>
          </cell>
          <cell r="F30" t="str">
            <v>AĞRI</v>
          </cell>
          <cell r="G30" t="str">
            <v>X</v>
          </cell>
          <cell r="H30" t="str">
            <v>X</v>
          </cell>
          <cell r="I30">
            <v>363</v>
          </cell>
          <cell r="K30">
            <v>363</v>
          </cell>
          <cell r="L30">
            <v>32</v>
          </cell>
        </row>
        <row r="31">
          <cell r="E31" t="str">
            <v>ARDA CESUR (YENİ)</v>
          </cell>
          <cell r="F31" t="str">
            <v>SİVAS</v>
          </cell>
          <cell r="G31">
            <v>361</v>
          </cell>
          <cell r="H31">
            <v>361</v>
          </cell>
          <cell r="I31" t="str">
            <v>X</v>
          </cell>
          <cell r="K31">
            <v>361</v>
          </cell>
          <cell r="L31">
            <v>32</v>
          </cell>
        </row>
        <row r="32">
          <cell r="E32" t="str">
            <v>MUHAMMET EMİN SEZER (YENİ)</v>
          </cell>
          <cell r="F32" t="str">
            <v>SİVAS</v>
          </cell>
          <cell r="G32">
            <v>340</v>
          </cell>
          <cell r="H32">
            <v>346</v>
          </cell>
          <cell r="I32">
            <v>359</v>
          </cell>
          <cell r="K32">
            <v>359</v>
          </cell>
          <cell r="L32">
            <v>31</v>
          </cell>
        </row>
        <row r="33">
          <cell r="E33" t="str">
            <v>ÜNAL KAYA (YENİ)</v>
          </cell>
          <cell r="F33" t="str">
            <v>ERZİNCAN</v>
          </cell>
          <cell r="G33">
            <v>359</v>
          </cell>
          <cell r="H33" t="str">
            <v>X</v>
          </cell>
          <cell r="I33">
            <v>321</v>
          </cell>
          <cell r="K33">
            <v>359</v>
          </cell>
          <cell r="L33">
            <v>31</v>
          </cell>
        </row>
        <row r="34">
          <cell r="E34" t="str">
            <v>YASİN KALMIŞ (YENİ)</v>
          </cell>
          <cell r="F34" t="str">
            <v>ERZURUM</v>
          </cell>
          <cell r="G34">
            <v>319</v>
          </cell>
          <cell r="H34">
            <v>347</v>
          </cell>
          <cell r="I34">
            <v>358</v>
          </cell>
          <cell r="K34">
            <v>358</v>
          </cell>
          <cell r="L34">
            <v>31</v>
          </cell>
        </row>
        <row r="35">
          <cell r="E35" t="str">
            <v>MİRAÇ DORUK KAYNAK</v>
          </cell>
          <cell r="F35" t="str">
            <v>TRABZON</v>
          </cell>
          <cell r="G35">
            <v>350</v>
          </cell>
          <cell r="H35">
            <v>354</v>
          </cell>
          <cell r="I35" t="str">
            <v>X</v>
          </cell>
          <cell r="K35">
            <v>354</v>
          </cell>
          <cell r="L35">
            <v>30</v>
          </cell>
        </row>
        <row r="36">
          <cell r="E36" t="str">
            <v>TAYFUN KURUOĞLU (YENİ)</v>
          </cell>
          <cell r="F36" t="str">
            <v>TRABZON</v>
          </cell>
          <cell r="G36" t="str">
            <v>X</v>
          </cell>
          <cell r="H36">
            <v>314</v>
          </cell>
          <cell r="I36">
            <v>345</v>
          </cell>
          <cell r="K36">
            <v>345</v>
          </cell>
          <cell r="L36">
            <v>29</v>
          </cell>
        </row>
        <row r="37">
          <cell r="E37" t="str">
            <v>ERAY TEMİZ (YENİ)</v>
          </cell>
          <cell r="F37" t="str">
            <v>SİVAS</v>
          </cell>
          <cell r="G37">
            <v>315</v>
          </cell>
          <cell r="H37">
            <v>328</v>
          </cell>
          <cell r="I37">
            <v>340</v>
          </cell>
          <cell r="K37">
            <v>340</v>
          </cell>
          <cell r="L37">
            <v>28</v>
          </cell>
        </row>
        <row r="38">
          <cell r="E38" t="str">
            <v>EFE. BERAT YAZICI</v>
          </cell>
          <cell r="F38" t="str">
            <v>TRABZON</v>
          </cell>
          <cell r="G38" t="str">
            <v>X</v>
          </cell>
          <cell r="H38">
            <v>339</v>
          </cell>
          <cell r="I38">
            <v>336</v>
          </cell>
          <cell r="K38">
            <v>339</v>
          </cell>
          <cell r="L38">
            <v>28</v>
          </cell>
        </row>
        <row r="39">
          <cell r="E39" t="str">
            <v>TAHA İLKİN (YENİ)</v>
          </cell>
          <cell r="F39" t="str">
            <v>SİVAS</v>
          </cell>
          <cell r="G39">
            <v>335</v>
          </cell>
          <cell r="H39">
            <v>316</v>
          </cell>
          <cell r="I39">
            <v>316</v>
          </cell>
          <cell r="K39">
            <v>335</v>
          </cell>
          <cell r="L39">
            <v>27</v>
          </cell>
        </row>
        <row r="40">
          <cell r="E40" t="str">
            <v>AHMET SADIK GÜRSOY</v>
          </cell>
          <cell r="F40" t="str">
            <v>ERZURUM</v>
          </cell>
          <cell r="G40">
            <v>283</v>
          </cell>
          <cell r="H40">
            <v>315</v>
          </cell>
          <cell r="I40">
            <v>320</v>
          </cell>
          <cell r="K40">
            <v>320</v>
          </cell>
          <cell r="L40">
            <v>25</v>
          </cell>
        </row>
        <row r="41">
          <cell r="E41" t="str">
            <v>EYYÜP SÜRMELİ</v>
          </cell>
          <cell r="F41" t="str">
            <v>ERZURUM</v>
          </cell>
          <cell r="G41" t="str">
            <v>X</v>
          </cell>
          <cell r="H41">
            <v>289</v>
          </cell>
          <cell r="I41">
            <v>320</v>
          </cell>
          <cell r="K41">
            <v>320</v>
          </cell>
          <cell r="L41">
            <v>25</v>
          </cell>
        </row>
        <row r="42">
          <cell r="E42" t="str">
            <v>EMİR DOĞAN BALKAYA</v>
          </cell>
          <cell r="F42" t="str">
            <v>ERZURUM</v>
          </cell>
          <cell r="G42">
            <v>319</v>
          </cell>
          <cell r="H42">
            <v>310</v>
          </cell>
          <cell r="I42">
            <v>273</v>
          </cell>
          <cell r="K42">
            <v>319</v>
          </cell>
          <cell r="L42">
            <v>24</v>
          </cell>
        </row>
        <row r="43">
          <cell r="E43" t="str">
            <v>MEHMET AKİF ALKAN (YENİ)</v>
          </cell>
          <cell r="F43" t="str">
            <v>ERZİNCAN</v>
          </cell>
          <cell r="G43" t="str">
            <v>X</v>
          </cell>
          <cell r="H43">
            <v>285</v>
          </cell>
          <cell r="I43">
            <v>310</v>
          </cell>
          <cell r="K43">
            <v>310</v>
          </cell>
          <cell r="L43">
            <v>23</v>
          </cell>
        </row>
        <row r="44">
          <cell r="E44" t="str">
            <v>MEHMET CANER DİLLİ</v>
          </cell>
          <cell r="F44" t="str">
            <v>TRABZON</v>
          </cell>
          <cell r="G44">
            <v>302</v>
          </cell>
          <cell r="H44">
            <v>297</v>
          </cell>
          <cell r="I44">
            <v>260</v>
          </cell>
          <cell r="K44">
            <v>302</v>
          </cell>
          <cell r="L44">
            <v>22</v>
          </cell>
        </row>
        <row r="45">
          <cell r="E45" t="str">
            <v>DENİZ ÇİL</v>
          </cell>
          <cell r="F45" t="str">
            <v>SİVAS</v>
          </cell>
          <cell r="G45">
            <v>260</v>
          </cell>
          <cell r="H45">
            <v>296</v>
          </cell>
          <cell r="I45">
            <v>301</v>
          </cell>
          <cell r="K45">
            <v>301</v>
          </cell>
          <cell r="L45">
            <v>21</v>
          </cell>
        </row>
        <row r="46">
          <cell r="E46" t="str">
            <v>HAMZA DENİZ (YENİ)</v>
          </cell>
          <cell r="F46" t="str">
            <v>AĞRI</v>
          </cell>
          <cell r="G46">
            <v>267</v>
          </cell>
          <cell r="H46" t="str">
            <v>X</v>
          </cell>
          <cell r="I46">
            <v>276</v>
          </cell>
          <cell r="K46">
            <v>276</v>
          </cell>
          <cell r="L46">
            <v>18</v>
          </cell>
        </row>
        <row r="47">
          <cell r="E47" t="str">
            <v>KADİR ŞAKA (YENİ)</v>
          </cell>
          <cell r="F47" t="str">
            <v>ERZURUM</v>
          </cell>
          <cell r="K47" t="str">
            <v>DNS</v>
          </cell>
          <cell r="L47">
            <v>0</v>
          </cell>
        </row>
        <row r="49">
          <cell r="K49" t="str">
            <v>Hakem</v>
          </cell>
        </row>
      </sheetData>
      <sheetData sheetId="8">
        <row r="8">
          <cell r="E8" t="str">
            <v>HAKAN ASAN (YENİ)</v>
          </cell>
          <cell r="F8" t="str">
            <v>TRABZON</v>
          </cell>
          <cell r="G8" t="str">
            <v>XO</v>
          </cell>
          <cell r="H8" t="str">
            <v>O</v>
          </cell>
          <cell r="I8" t="str">
            <v>O</v>
          </cell>
          <cell r="J8" t="str">
            <v>XXX</v>
          </cell>
          <cell r="AG8">
            <v>130</v>
          </cell>
          <cell r="AH8">
            <v>30</v>
          </cell>
        </row>
        <row r="9">
          <cell r="E9" t="str">
            <v>KADİR CAN KÜÇÜK (YENİ)</v>
          </cell>
          <cell r="F9" t="str">
            <v>TRABZON</v>
          </cell>
          <cell r="G9" t="str">
            <v>XXX</v>
          </cell>
          <cell r="AG9" t="str">
            <v>NM</v>
          </cell>
          <cell r="AH9">
            <v>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ZEKİ MERT (YENİ)</v>
          </cell>
          <cell r="F8" t="str">
            <v>SİVAS</v>
          </cell>
          <cell r="G8">
            <v>849</v>
          </cell>
          <cell r="H8" t="str">
            <v>X</v>
          </cell>
          <cell r="I8">
            <v>784</v>
          </cell>
          <cell r="K8">
            <v>849</v>
          </cell>
          <cell r="L8">
            <v>50</v>
          </cell>
        </row>
        <row r="9">
          <cell r="E9" t="str">
            <v>EMİR DOĞAN BALKAYA</v>
          </cell>
          <cell r="F9" t="str">
            <v>ERZURUM</v>
          </cell>
          <cell r="G9">
            <v>718</v>
          </cell>
          <cell r="H9">
            <v>749</v>
          </cell>
          <cell r="I9">
            <v>746</v>
          </cell>
          <cell r="K9">
            <v>749</v>
          </cell>
          <cell r="L9">
            <v>43</v>
          </cell>
        </row>
        <row r="10">
          <cell r="E10" t="str">
            <v>EMİRHAN KARAKURT (YENİ)</v>
          </cell>
          <cell r="F10" t="str">
            <v>KARS</v>
          </cell>
          <cell r="G10">
            <v>658</v>
          </cell>
          <cell r="H10">
            <v>748</v>
          </cell>
          <cell r="I10" t="str">
            <v>X</v>
          </cell>
          <cell r="K10">
            <v>748</v>
          </cell>
          <cell r="L10">
            <v>43</v>
          </cell>
        </row>
        <row r="11">
          <cell r="E11" t="str">
            <v>BERKE CAN ÖZÇOBAN (YENİ)</v>
          </cell>
          <cell r="F11" t="str">
            <v>TRABZON</v>
          </cell>
          <cell r="G11">
            <v>675</v>
          </cell>
          <cell r="H11">
            <v>740</v>
          </cell>
          <cell r="I11">
            <v>716</v>
          </cell>
          <cell r="K11">
            <v>740</v>
          </cell>
          <cell r="L11">
            <v>43</v>
          </cell>
        </row>
        <row r="12">
          <cell r="E12" t="str">
            <v>KEREM AYYILDIZ</v>
          </cell>
          <cell r="F12" t="str">
            <v>TRABZON</v>
          </cell>
          <cell r="G12">
            <v>670</v>
          </cell>
          <cell r="H12">
            <v>653</v>
          </cell>
          <cell r="I12">
            <v>720</v>
          </cell>
          <cell r="K12">
            <v>720</v>
          </cell>
          <cell r="L12">
            <v>41</v>
          </cell>
        </row>
        <row r="13">
          <cell r="E13" t="str">
            <v>HAMZA DENİZ (YENİ)</v>
          </cell>
          <cell r="F13" t="str">
            <v>AĞRI</v>
          </cell>
          <cell r="G13">
            <v>586</v>
          </cell>
          <cell r="H13">
            <v>644</v>
          </cell>
          <cell r="I13">
            <v>603</v>
          </cell>
          <cell r="K13">
            <v>644</v>
          </cell>
          <cell r="L13">
            <v>36</v>
          </cell>
        </row>
        <row r="14">
          <cell r="E14" t="str">
            <v>NURULLAH ÖZDEMİR (YENİ)</v>
          </cell>
          <cell r="F14" t="str">
            <v>AĞRI</v>
          </cell>
          <cell r="G14">
            <v>556</v>
          </cell>
          <cell r="H14">
            <v>582</v>
          </cell>
          <cell r="I14">
            <v>644</v>
          </cell>
          <cell r="K14">
            <v>644</v>
          </cell>
          <cell r="L14">
            <v>36</v>
          </cell>
        </row>
        <row r="15">
          <cell r="E15" t="str">
            <v>ATALAY KARAKAŞ (YENİ)</v>
          </cell>
          <cell r="F15" t="str">
            <v>ERZURUM</v>
          </cell>
          <cell r="G15">
            <v>639</v>
          </cell>
          <cell r="H15">
            <v>643</v>
          </cell>
          <cell r="I15">
            <v>624</v>
          </cell>
          <cell r="K15">
            <v>643</v>
          </cell>
          <cell r="L15">
            <v>36</v>
          </cell>
        </row>
        <row r="16">
          <cell r="E16" t="str">
            <v>ÖMER ASLAN (YENİ)</v>
          </cell>
          <cell r="F16" t="str">
            <v>ERZURUM</v>
          </cell>
          <cell r="G16">
            <v>632</v>
          </cell>
          <cell r="H16">
            <v>640</v>
          </cell>
          <cell r="I16">
            <v>608</v>
          </cell>
          <cell r="K16">
            <v>640</v>
          </cell>
          <cell r="L16">
            <v>36</v>
          </cell>
        </row>
        <row r="17">
          <cell r="E17" t="str">
            <v>HALİL ARAS (YENİ)</v>
          </cell>
          <cell r="F17" t="str">
            <v>KARS</v>
          </cell>
          <cell r="G17">
            <v>591</v>
          </cell>
          <cell r="H17">
            <v>620</v>
          </cell>
          <cell r="I17">
            <v>609</v>
          </cell>
          <cell r="K17">
            <v>620</v>
          </cell>
          <cell r="L17">
            <v>35</v>
          </cell>
        </row>
        <row r="18">
          <cell r="E18" t="str">
            <v>YUNUS EMRE YILDIRIM (YENİ)</v>
          </cell>
          <cell r="F18" t="str">
            <v>AĞRI</v>
          </cell>
          <cell r="G18">
            <v>610</v>
          </cell>
          <cell r="H18">
            <v>453</v>
          </cell>
          <cell r="I18">
            <v>583</v>
          </cell>
          <cell r="K18">
            <v>610</v>
          </cell>
          <cell r="L18">
            <v>34</v>
          </cell>
        </row>
        <row r="19">
          <cell r="E19" t="str">
            <v>YUSUF ASLAN (YENİ)</v>
          </cell>
          <cell r="F19" t="str">
            <v>ERZURUM</v>
          </cell>
          <cell r="G19">
            <v>588</v>
          </cell>
          <cell r="H19" t="str">
            <v>X</v>
          </cell>
          <cell r="I19">
            <v>602</v>
          </cell>
          <cell r="K19">
            <v>602</v>
          </cell>
          <cell r="L19">
            <v>33</v>
          </cell>
        </row>
        <row r="20">
          <cell r="E20" t="str">
            <v>EMİRHAN BAYRAM (YENİ)</v>
          </cell>
          <cell r="F20" t="str">
            <v>AĞRI</v>
          </cell>
          <cell r="G20" t="str">
            <v>X</v>
          </cell>
          <cell r="H20">
            <v>588</v>
          </cell>
          <cell r="I20">
            <v>596</v>
          </cell>
          <cell r="K20">
            <v>596</v>
          </cell>
          <cell r="L20">
            <v>33</v>
          </cell>
        </row>
        <row r="21">
          <cell r="E21" t="str">
            <v>HASBİ TUNA DİNÇER</v>
          </cell>
          <cell r="F21" t="str">
            <v>TRABZON</v>
          </cell>
          <cell r="G21">
            <v>545</v>
          </cell>
          <cell r="H21">
            <v>596</v>
          </cell>
          <cell r="I21">
            <v>529</v>
          </cell>
          <cell r="K21">
            <v>596</v>
          </cell>
          <cell r="L21">
            <v>33</v>
          </cell>
        </row>
        <row r="22">
          <cell r="E22" t="str">
            <v>MUHAMMED TALHA GENÇ (YENİ)</v>
          </cell>
          <cell r="F22" t="str">
            <v>AĞRI</v>
          </cell>
          <cell r="G22">
            <v>594</v>
          </cell>
          <cell r="H22">
            <v>517</v>
          </cell>
          <cell r="I22" t="str">
            <v>X</v>
          </cell>
          <cell r="K22">
            <v>594</v>
          </cell>
          <cell r="L22">
            <v>33</v>
          </cell>
        </row>
        <row r="23">
          <cell r="E23" t="str">
            <v>MERT ASLAN (YENİ)</v>
          </cell>
          <cell r="F23" t="str">
            <v>ERZURUM</v>
          </cell>
          <cell r="G23">
            <v>581</v>
          </cell>
          <cell r="H23">
            <v>519</v>
          </cell>
          <cell r="I23">
            <v>585</v>
          </cell>
          <cell r="K23">
            <v>585</v>
          </cell>
          <cell r="L23">
            <v>32</v>
          </cell>
        </row>
        <row r="24">
          <cell r="E24" t="str">
            <v>MUHAMMED EMİN KILIÇ (YENİ)</v>
          </cell>
          <cell r="F24" t="str">
            <v>ERZURUM</v>
          </cell>
          <cell r="G24">
            <v>559</v>
          </cell>
          <cell r="H24">
            <v>526</v>
          </cell>
          <cell r="I24">
            <v>542</v>
          </cell>
          <cell r="K24">
            <v>559</v>
          </cell>
          <cell r="L24">
            <v>30</v>
          </cell>
        </row>
        <row r="25">
          <cell r="E25" t="str">
            <v>TAHA YASİN BİLGİÇ (YENİ)</v>
          </cell>
          <cell r="F25" t="str">
            <v>AĞRI</v>
          </cell>
          <cell r="G25">
            <v>550</v>
          </cell>
          <cell r="H25">
            <v>467</v>
          </cell>
          <cell r="I25">
            <v>499</v>
          </cell>
          <cell r="K25">
            <v>550</v>
          </cell>
          <cell r="L25">
            <v>30</v>
          </cell>
        </row>
        <row r="26">
          <cell r="E26" t="str">
            <v>EREN MİRZA AKKAVAK</v>
          </cell>
          <cell r="F26" t="str">
            <v>SİVAS</v>
          </cell>
          <cell r="G26">
            <v>407</v>
          </cell>
          <cell r="H26">
            <v>496</v>
          </cell>
          <cell r="I26">
            <v>514</v>
          </cell>
          <cell r="K26">
            <v>514</v>
          </cell>
          <cell r="L26">
            <v>27</v>
          </cell>
        </row>
        <row r="27">
          <cell r="E27" t="str">
            <v>MİRAÇ DORUK KAYNAK</v>
          </cell>
          <cell r="F27" t="str">
            <v>TRABZON</v>
          </cell>
          <cell r="G27">
            <v>507</v>
          </cell>
          <cell r="H27">
            <v>456</v>
          </cell>
          <cell r="I27">
            <v>410</v>
          </cell>
          <cell r="K27">
            <v>507</v>
          </cell>
          <cell r="L27">
            <v>27</v>
          </cell>
        </row>
        <row r="28">
          <cell r="E28" t="str">
            <v>MEHMET AKİF ALKAN (YENİ)</v>
          </cell>
          <cell r="F28" t="str">
            <v>ERZİNCAN</v>
          </cell>
          <cell r="G28">
            <v>483</v>
          </cell>
          <cell r="H28">
            <v>502</v>
          </cell>
          <cell r="I28">
            <v>486</v>
          </cell>
          <cell r="K28">
            <v>502</v>
          </cell>
          <cell r="L28">
            <v>27</v>
          </cell>
        </row>
        <row r="29">
          <cell r="E29" t="str">
            <v>AHMET SADIK GÜRSOY</v>
          </cell>
          <cell r="F29" t="str">
            <v>ERZURUM</v>
          </cell>
          <cell r="G29">
            <v>400</v>
          </cell>
          <cell r="H29">
            <v>408</v>
          </cell>
          <cell r="I29">
            <v>500</v>
          </cell>
          <cell r="K29">
            <v>500</v>
          </cell>
          <cell r="L29">
            <v>27</v>
          </cell>
        </row>
        <row r="30">
          <cell r="E30" t="str">
            <v>YASİN KALMIŞ (YENİ)</v>
          </cell>
          <cell r="F30" t="str">
            <v>ERZURUM</v>
          </cell>
          <cell r="G30">
            <v>487</v>
          </cell>
          <cell r="H30">
            <v>495</v>
          </cell>
          <cell r="I30">
            <v>438</v>
          </cell>
          <cell r="K30">
            <v>495</v>
          </cell>
          <cell r="L30">
            <v>26</v>
          </cell>
        </row>
        <row r="31">
          <cell r="E31" t="str">
            <v>EFE. BERAT YAZICI</v>
          </cell>
          <cell r="F31" t="str">
            <v>TRABZON</v>
          </cell>
          <cell r="G31">
            <v>437</v>
          </cell>
          <cell r="H31">
            <v>407</v>
          </cell>
          <cell r="I31">
            <v>484</v>
          </cell>
          <cell r="K31">
            <v>484</v>
          </cell>
          <cell r="L31">
            <v>25</v>
          </cell>
        </row>
        <row r="32">
          <cell r="E32" t="str">
            <v>ÖZCAN KADİR ÖZEN</v>
          </cell>
          <cell r="F32" t="str">
            <v>TRABZON</v>
          </cell>
          <cell r="G32">
            <v>482</v>
          </cell>
          <cell r="H32">
            <v>407</v>
          </cell>
          <cell r="I32">
            <v>410</v>
          </cell>
          <cell r="K32">
            <v>482</v>
          </cell>
          <cell r="L32">
            <v>25</v>
          </cell>
        </row>
        <row r="33">
          <cell r="E33" t="str">
            <v>ÜNAL KAYA (YENİ)</v>
          </cell>
          <cell r="F33" t="str">
            <v>ERZİNCAN</v>
          </cell>
          <cell r="G33">
            <v>380</v>
          </cell>
          <cell r="H33">
            <v>451</v>
          </cell>
          <cell r="I33">
            <v>481</v>
          </cell>
          <cell r="K33">
            <v>481</v>
          </cell>
          <cell r="L33">
            <v>25</v>
          </cell>
        </row>
        <row r="34">
          <cell r="E34" t="str">
            <v>TAYFUN KURUOĞLU (YENİ)</v>
          </cell>
          <cell r="F34" t="str">
            <v>TRABZON</v>
          </cell>
          <cell r="G34">
            <v>463</v>
          </cell>
          <cell r="H34">
            <v>431</v>
          </cell>
          <cell r="I34" t="str">
            <v>X</v>
          </cell>
          <cell r="K34">
            <v>463</v>
          </cell>
          <cell r="L34">
            <v>24</v>
          </cell>
        </row>
        <row r="35">
          <cell r="E35" t="str">
            <v>EYYÜP SÜRMELİ</v>
          </cell>
          <cell r="F35" t="str">
            <v>ERZURUM</v>
          </cell>
          <cell r="G35">
            <v>437</v>
          </cell>
          <cell r="H35">
            <v>453</v>
          </cell>
          <cell r="I35" t="str">
            <v>X</v>
          </cell>
          <cell r="K35">
            <v>453</v>
          </cell>
          <cell r="L35">
            <v>23</v>
          </cell>
        </row>
        <row r="36">
          <cell r="E36" t="str">
            <v>ALPEREN ÇAKIROĞLU</v>
          </cell>
          <cell r="F36" t="str">
            <v>TRABZON</v>
          </cell>
          <cell r="K36" t="str">
            <v>DNS</v>
          </cell>
          <cell r="L36">
            <v>0</v>
          </cell>
        </row>
        <row r="37">
          <cell r="E37" t="str">
            <v>MEHMET CANER DİLLİ</v>
          </cell>
          <cell r="F37" t="str">
            <v>TRABZON</v>
          </cell>
          <cell r="K37" t="str">
            <v>DNS</v>
          </cell>
          <cell r="L37">
            <v>0</v>
          </cell>
        </row>
        <row r="38">
          <cell r="E38" t="str">
            <v>KADİR ŞAKA (YENİ)</v>
          </cell>
          <cell r="F38" t="str">
            <v>ERZURUM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L39" t="str">
            <v xml:space="preserve"> </v>
          </cell>
        </row>
        <row r="40">
          <cell r="E40" t="str">
            <v/>
          </cell>
          <cell r="F40" t="str">
            <v/>
          </cell>
          <cell r="L40" t="str">
            <v xml:space="preserve"> 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SERHAT KAYGISIZ (YENİ)</v>
          </cell>
          <cell r="F8" t="str">
            <v>ERZİNCAN</v>
          </cell>
          <cell r="G8">
            <v>2378</v>
          </cell>
          <cell r="H8">
            <v>2392</v>
          </cell>
          <cell r="I8">
            <v>2407</v>
          </cell>
          <cell r="K8">
            <v>2407</v>
          </cell>
          <cell r="L8">
            <v>47</v>
          </cell>
        </row>
        <row r="9">
          <cell r="E9" t="str">
            <v>HAKAN ASAN (YENİ)</v>
          </cell>
          <cell r="F9" t="str">
            <v>TRABZON</v>
          </cell>
          <cell r="G9">
            <v>1705</v>
          </cell>
          <cell r="H9">
            <v>1945</v>
          </cell>
          <cell r="I9">
            <v>1600</v>
          </cell>
          <cell r="K9">
            <v>1945</v>
          </cell>
          <cell r="L9">
            <v>37</v>
          </cell>
        </row>
        <row r="10">
          <cell r="E10" t="str">
            <v>KADİR CAN KÜÇÜK (YENİ)</v>
          </cell>
          <cell r="F10" t="str">
            <v>TRABZON</v>
          </cell>
          <cell r="G10" t="str">
            <v>X</v>
          </cell>
          <cell r="H10">
            <v>1378</v>
          </cell>
          <cell r="I10" t="str">
            <v>X</v>
          </cell>
          <cell r="K10">
            <v>1378</v>
          </cell>
          <cell r="L10">
            <v>26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TAHA İLKİN (YENİ)</v>
          </cell>
          <cell r="F8" t="str">
            <v>SİVAS</v>
          </cell>
          <cell r="G8" t="str">
            <v>X</v>
          </cell>
          <cell r="H8">
            <v>1641</v>
          </cell>
          <cell r="I8">
            <v>1545</v>
          </cell>
          <cell r="K8">
            <v>1641</v>
          </cell>
          <cell r="L8">
            <v>50</v>
          </cell>
        </row>
        <row r="9">
          <cell r="E9" t="str">
            <v>YUSUF KAYRA KUŞDAL</v>
          </cell>
          <cell r="F9" t="str">
            <v>SİVAS</v>
          </cell>
          <cell r="G9">
            <v>1495</v>
          </cell>
          <cell r="H9" t="str">
            <v>X</v>
          </cell>
          <cell r="I9">
            <v>1410</v>
          </cell>
          <cell r="K9">
            <v>1495</v>
          </cell>
          <cell r="L9">
            <v>44</v>
          </cell>
        </row>
        <row r="10">
          <cell r="E10" t="str">
            <v>ERAY TEMİZ (YENİ)</v>
          </cell>
          <cell r="F10" t="str">
            <v>SİVAS</v>
          </cell>
          <cell r="G10">
            <v>1483</v>
          </cell>
          <cell r="H10">
            <v>1444</v>
          </cell>
          <cell r="I10">
            <v>1416</v>
          </cell>
          <cell r="K10">
            <v>1483</v>
          </cell>
          <cell r="L10">
            <v>44</v>
          </cell>
        </row>
        <row r="11">
          <cell r="E11" t="str">
            <v>ABDUL SAMED KARSLI</v>
          </cell>
          <cell r="F11" t="str">
            <v>SİVAS</v>
          </cell>
          <cell r="G11" t="str">
            <v>X</v>
          </cell>
          <cell r="H11">
            <v>1322</v>
          </cell>
          <cell r="I11">
            <v>1450</v>
          </cell>
          <cell r="K11">
            <v>1450</v>
          </cell>
          <cell r="L11">
            <v>43</v>
          </cell>
        </row>
        <row r="12">
          <cell r="E12" t="str">
            <v>MUHAMMET EMİN SEZER (YENİ)</v>
          </cell>
          <cell r="F12" t="str">
            <v>SİVAS</v>
          </cell>
          <cell r="G12">
            <v>1088</v>
          </cell>
          <cell r="H12">
            <v>1281</v>
          </cell>
          <cell r="I12" t="str">
            <v>X</v>
          </cell>
          <cell r="K12">
            <v>1281</v>
          </cell>
          <cell r="L12">
            <v>36</v>
          </cell>
        </row>
        <row r="13">
          <cell r="E13" t="str">
            <v>ARDA CESUR (YENİ)</v>
          </cell>
          <cell r="F13" t="str">
            <v>SİVAS</v>
          </cell>
          <cell r="G13">
            <v>1270</v>
          </cell>
          <cell r="H13" t="str">
            <v>X</v>
          </cell>
          <cell r="I13">
            <v>1187</v>
          </cell>
          <cell r="K13">
            <v>1270</v>
          </cell>
          <cell r="L13">
            <v>35</v>
          </cell>
        </row>
        <row r="14">
          <cell r="E14" t="str">
            <v>İHSAN MUHSİN TANIŞ (YENİ)</v>
          </cell>
          <cell r="F14" t="str">
            <v>SİVAS</v>
          </cell>
          <cell r="G14">
            <v>1046</v>
          </cell>
          <cell r="H14">
            <v>1265</v>
          </cell>
          <cell r="I14">
            <v>1122</v>
          </cell>
          <cell r="K14">
            <v>1265</v>
          </cell>
          <cell r="L14">
            <v>35</v>
          </cell>
        </row>
        <row r="15">
          <cell r="E15" t="str">
            <v>DENİZ ÇİL</v>
          </cell>
          <cell r="F15" t="str">
            <v>SİVAS</v>
          </cell>
          <cell r="G15">
            <v>1191</v>
          </cell>
          <cell r="H15" t="str">
            <v>X</v>
          </cell>
          <cell r="I15">
            <v>1237</v>
          </cell>
          <cell r="K15">
            <v>1237</v>
          </cell>
          <cell r="L15">
            <v>34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2000m."/>
      <sheetName val="Uzun"/>
      <sheetName val="Yüksek"/>
      <sheetName val="Gülle"/>
      <sheetName val="Puanlar"/>
      <sheetName val="2.Gün Start Listesi "/>
      <sheetName val="100m.Eng"/>
      <sheetName val="Cirit"/>
      <sheetName val="Disk"/>
      <sheetName val="Genel Puan Tablosu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2008 Doğumlu Erkekler</v>
          </cell>
        </row>
      </sheetData>
      <sheetData sheetId="1"/>
      <sheetData sheetId="2"/>
      <sheetData sheetId="3"/>
      <sheetData sheetId="4">
        <row r="8">
          <cell r="D8" t="str">
            <v>MÜCAHİT YALÇIN (YENİ)</v>
          </cell>
          <cell r="E8" t="str">
            <v>ERZURUM</v>
          </cell>
          <cell r="F8">
            <v>850</v>
          </cell>
          <cell r="G8">
            <v>76</v>
          </cell>
        </row>
        <row r="9">
          <cell r="D9" t="str">
            <v>POLAT KELOĞLU (YENİ)</v>
          </cell>
          <cell r="E9" t="str">
            <v>TRABZON</v>
          </cell>
          <cell r="F9">
            <v>852</v>
          </cell>
          <cell r="G9">
            <v>75</v>
          </cell>
        </row>
        <row r="10">
          <cell r="D10" t="str">
            <v>ABDİ GÜNEY (YENİ)</v>
          </cell>
          <cell r="E10" t="str">
            <v>TRABZON</v>
          </cell>
          <cell r="F10">
            <v>853</v>
          </cell>
          <cell r="G10">
            <v>75</v>
          </cell>
        </row>
        <row r="11">
          <cell r="D11" t="str">
            <v>MUSA UMUT GÜL (YENİ)</v>
          </cell>
          <cell r="E11" t="str">
            <v>ERZİNCAN</v>
          </cell>
          <cell r="F11">
            <v>868</v>
          </cell>
          <cell r="G11">
            <v>72</v>
          </cell>
        </row>
        <row r="12">
          <cell r="D12" t="str">
            <v>REFİK KARABEK ALTINBİLEK (YENİ)</v>
          </cell>
          <cell r="E12" t="str">
            <v>ERZİNCAN</v>
          </cell>
          <cell r="F12">
            <v>882</v>
          </cell>
          <cell r="G12">
            <v>69</v>
          </cell>
        </row>
        <row r="13">
          <cell r="D13" t="str">
            <v>KAAN KURNAZ</v>
          </cell>
          <cell r="E13" t="str">
            <v>TRABZON</v>
          </cell>
          <cell r="F13">
            <v>918</v>
          </cell>
          <cell r="G13">
            <v>62</v>
          </cell>
        </row>
        <row r="14">
          <cell r="D14" t="str">
            <v>MUHAMMET AY (YENİ)</v>
          </cell>
          <cell r="E14" t="str">
            <v>SİVAS</v>
          </cell>
          <cell r="F14">
            <v>919</v>
          </cell>
          <cell r="G14">
            <v>62</v>
          </cell>
        </row>
        <row r="15">
          <cell r="D15" t="str">
            <v>MERT KAYA (YENİ)</v>
          </cell>
          <cell r="E15" t="str">
            <v>SİVAS</v>
          </cell>
          <cell r="F15">
            <v>922</v>
          </cell>
          <cell r="G15">
            <v>61</v>
          </cell>
        </row>
        <row r="16">
          <cell r="D16" t="str">
            <v>TAYLAN KAYGUSUZ</v>
          </cell>
          <cell r="E16" t="str">
            <v>SİVAS</v>
          </cell>
          <cell r="F16">
            <v>940</v>
          </cell>
          <cell r="G16">
            <v>58</v>
          </cell>
        </row>
        <row r="17">
          <cell r="D17" t="str">
            <v>CAN KAYMAZ</v>
          </cell>
          <cell r="E17" t="str">
            <v>ERZURUM</v>
          </cell>
          <cell r="F17">
            <v>1032</v>
          </cell>
          <cell r="G17">
            <v>39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FURKAN YİĞİT SEVİLİR (YENİ)</v>
          </cell>
          <cell r="E8" t="str">
            <v>ERZİNCAN</v>
          </cell>
          <cell r="F8">
            <v>1047</v>
          </cell>
          <cell r="G8">
            <v>80</v>
          </cell>
        </row>
        <row r="9">
          <cell r="D9" t="str">
            <v>TOPRAK KAYIRAN (YENİ)</v>
          </cell>
          <cell r="E9" t="str">
            <v>ERZİNCAN</v>
          </cell>
          <cell r="F9">
            <v>1068</v>
          </cell>
          <cell r="G9">
            <v>76</v>
          </cell>
        </row>
        <row r="10">
          <cell r="D10" t="str">
            <v>ARDA ŞAHİN</v>
          </cell>
          <cell r="E10" t="str">
            <v>TRABZON</v>
          </cell>
          <cell r="F10">
            <v>1078</v>
          </cell>
          <cell r="G10">
            <v>74</v>
          </cell>
        </row>
        <row r="11">
          <cell r="D11" t="str">
            <v>BİLAL EFE AKAN (YENİ)</v>
          </cell>
          <cell r="E11" t="str">
            <v>ERZİNCAN</v>
          </cell>
          <cell r="F11">
            <v>1082</v>
          </cell>
          <cell r="G11">
            <v>73</v>
          </cell>
        </row>
        <row r="12">
          <cell r="D12" t="str">
            <v>POLAT EMRE ÖTÜNÇTEMÜR (YENİ)</v>
          </cell>
          <cell r="E12" t="str">
            <v>KARS</v>
          </cell>
          <cell r="F12">
            <v>1110</v>
          </cell>
          <cell r="G12">
            <v>68</v>
          </cell>
        </row>
        <row r="13">
          <cell r="D13" t="str">
            <v>MAHİR İÇLİ (YENİ)</v>
          </cell>
          <cell r="E13" t="str">
            <v>ERZİNCAN</v>
          </cell>
          <cell r="F13">
            <v>1113</v>
          </cell>
          <cell r="G13">
            <v>67</v>
          </cell>
        </row>
        <row r="14">
          <cell r="D14" t="str">
            <v>ENFAL SEFA KAYA (YENİ)</v>
          </cell>
          <cell r="E14" t="str">
            <v>SİVAS</v>
          </cell>
          <cell r="F14">
            <v>1116</v>
          </cell>
          <cell r="G14">
            <v>66</v>
          </cell>
        </row>
        <row r="15">
          <cell r="D15" t="str">
            <v>BUĞRA EMRE APAYDIN (YENİ)</v>
          </cell>
          <cell r="E15" t="str">
            <v>ERZİNCAN</v>
          </cell>
          <cell r="F15">
            <v>1139</v>
          </cell>
          <cell r="G15">
            <v>62</v>
          </cell>
        </row>
        <row r="16">
          <cell r="D16" t="str">
            <v>MUHAMMED ALİ ÇAKMAK (YENİ)</v>
          </cell>
          <cell r="E16" t="str">
            <v>SİVAS</v>
          </cell>
          <cell r="F16" t="str">
            <v>11.51
(5034)</v>
          </cell>
          <cell r="G16">
            <v>59</v>
          </cell>
        </row>
        <row r="17">
          <cell r="D17" t="str">
            <v>FURKAN AKGÜN (YENİ)</v>
          </cell>
          <cell r="E17" t="str">
            <v>AĞRI</v>
          </cell>
          <cell r="F17" t="str">
            <v>11.51
(5038)</v>
          </cell>
          <cell r="G17">
            <v>59</v>
          </cell>
        </row>
        <row r="18">
          <cell r="D18" t="str">
            <v>MUHAMMET YİĞİT KAÇAR (YENİ)</v>
          </cell>
          <cell r="E18" t="str">
            <v>ERZURUM</v>
          </cell>
          <cell r="F18">
            <v>1155</v>
          </cell>
          <cell r="G18">
            <v>59</v>
          </cell>
        </row>
        <row r="19">
          <cell r="D19" t="str">
            <v>MUSTAFA ÇAKAROĞLU</v>
          </cell>
          <cell r="E19" t="str">
            <v>SİVAS</v>
          </cell>
          <cell r="F19">
            <v>1163</v>
          </cell>
          <cell r="G19">
            <v>57</v>
          </cell>
        </row>
        <row r="20">
          <cell r="D20" t="str">
            <v>MUSA BULUT (YENİ)</v>
          </cell>
          <cell r="E20" t="str">
            <v>SİVAS</v>
          </cell>
          <cell r="F20">
            <v>1165</v>
          </cell>
          <cell r="G20">
            <v>57</v>
          </cell>
        </row>
        <row r="21">
          <cell r="D21" t="str">
            <v>NURULLAH SERİN</v>
          </cell>
          <cell r="E21" t="str">
            <v>AĞRI</v>
          </cell>
          <cell r="F21">
            <v>1168</v>
          </cell>
          <cell r="G21">
            <v>56</v>
          </cell>
        </row>
        <row r="22">
          <cell r="D22" t="str">
            <v>ARDA TEMEL (YENİ)</v>
          </cell>
          <cell r="E22" t="str">
            <v>AĞRI</v>
          </cell>
          <cell r="F22">
            <v>1196</v>
          </cell>
          <cell r="G22">
            <v>50</v>
          </cell>
        </row>
        <row r="23">
          <cell r="D23" t="str">
            <v>ÖMER KAĞAN YILMAZ (YENİ)</v>
          </cell>
          <cell r="E23" t="str">
            <v>SİVAS</v>
          </cell>
          <cell r="F23">
            <v>1241</v>
          </cell>
          <cell r="G23">
            <v>41</v>
          </cell>
        </row>
        <row r="24">
          <cell r="D24" t="str">
            <v>BURAK POLAT</v>
          </cell>
          <cell r="E24" t="str">
            <v>ERZURUM</v>
          </cell>
          <cell r="F24">
            <v>1274</v>
          </cell>
          <cell r="G24">
            <v>35</v>
          </cell>
        </row>
        <row r="25">
          <cell r="D25" t="str">
            <v>BERAT ARSLAN (YENİ)</v>
          </cell>
          <cell r="E25" t="str">
            <v>AĞRI</v>
          </cell>
          <cell r="F25">
            <v>1287</v>
          </cell>
          <cell r="G25">
            <v>32</v>
          </cell>
        </row>
        <row r="26">
          <cell r="D26" t="str">
            <v>NESİM ÇIÇEKSÖĞÜT (YENİ)</v>
          </cell>
          <cell r="E26" t="str">
            <v>AĞRI</v>
          </cell>
          <cell r="F26" t="str">
            <v>DNS</v>
          </cell>
          <cell r="G26">
            <v>0</v>
          </cell>
        </row>
        <row r="27">
          <cell r="D27" t="str">
            <v>YUSUF İSLAM ORAKLI (YENİ)</v>
          </cell>
          <cell r="E27" t="str">
            <v>AĞRI</v>
          </cell>
          <cell r="F27" t="str">
            <v>DNS</v>
          </cell>
          <cell r="G27">
            <v>0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D8" t="str">
            <v>SEMİH ÖZTÜRK</v>
          </cell>
          <cell r="E8" t="str">
            <v>KARS</v>
          </cell>
          <cell r="F8">
            <v>62454</v>
          </cell>
          <cell r="G8">
            <v>62</v>
          </cell>
        </row>
        <row r="9">
          <cell r="D9" t="str">
            <v>MUSTAFA KAYA</v>
          </cell>
          <cell r="E9" t="str">
            <v>ERZURUM</v>
          </cell>
          <cell r="F9">
            <v>62981</v>
          </cell>
          <cell r="G9">
            <v>59</v>
          </cell>
        </row>
        <row r="10">
          <cell r="D10" t="str">
            <v>MERT BARAN ARPA</v>
          </cell>
          <cell r="E10" t="str">
            <v>KARS</v>
          </cell>
          <cell r="F10">
            <v>72060</v>
          </cell>
          <cell r="G10">
            <v>28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8">
        <row r="8">
          <cell r="E8" t="str">
            <v>MAHİR İÇLİ (YENİ)</v>
          </cell>
          <cell r="F8" t="str">
            <v>ERZİNCAN</v>
          </cell>
          <cell r="G8">
            <v>517</v>
          </cell>
          <cell r="H8">
            <v>487</v>
          </cell>
          <cell r="I8">
            <v>509</v>
          </cell>
          <cell r="K8">
            <v>517</v>
          </cell>
          <cell r="L8">
            <v>69</v>
          </cell>
        </row>
        <row r="9">
          <cell r="E9" t="str">
            <v>TOPRAK KAYIRAN (YENİ)</v>
          </cell>
          <cell r="F9" t="str">
            <v>ERZİNCAN</v>
          </cell>
          <cell r="G9">
            <v>481</v>
          </cell>
          <cell r="H9">
            <v>505</v>
          </cell>
          <cell r="I9">
            <v>482</v>
          </cell>
          <cell r="K9">
            <v>505</v>
          </cell>
          <cell r="L9">
            <v>66</v>
          </cell>
        </row>
        <row r="10">
          <cell r="E10" t="str">
            <v>FURKAN AKGÜN (YENİ)</v>
          </cell>
          <cell r="F10" t="str">
            <v>AĞRI</v>
          </cell>
          <cell r="G10">
            <v>470</v>
          </cell>
          <cell r="H10">
            <v>454</v>
          </cell>
          <cell r="I10">
            <v>490</v>
          </cell>
          <cell r="K10">
            <v>490</v>
          </cell>
          <cell r="L10">
            <v>62</v>
          </cell>
        </row>
        <row r="11">
          <cell r="E11" t="str">
            <v>FURKAN YİĞİT SEVİLİR (YENİ)</v>
          </cell>
          <cell r="F11" t="str">
            <v>ERZİNCAN</v>
          </cell>
          <cell r="G11" t="str">
            <v>X</v>
          </cell>
          <cell r="H11">
            <v>480</v>
          </cell>
          <cell r="I11">
            <v>490</v>
          </cell>
          <cell r="K11">
            <v>490</v>
          </cell>
          <cell r="L11">
            <v>62</v>
          </cell>
        </row>
        <row r="12">
          <cell r="E12" t="str">
            <v>ARDA ŞAHİN</v>
          </cell>
          <cell r="F12" t="str">
            <v>TRABZON</v>
          </cell>
          <cell r="G12">
            <v>469</v>
          </cell>
          <cell r="H12">
            <v>488</v>
          </cell>
          <cell r="I12">
            <v>470</v>
          </cell>
          <cell r="K12">
            <v>488</v>
          </cell>
          <cell r="L12">
            <v>62</v>
          </cell>
        </row>
        <row r="13">
          <cell r="E13" t="str">
            <v>ENFAL SEFA KAYA (YENİ)</v>
          </cell>
          <cell r="F13" t="str">
            <v>SİVAS</v>
          </cell>
          <cell r="G13">
            <v>467</v>
          </cell>
          <cell r="H13">
            <v>484</v>
          </cell>
          <cell r="I13">
            <v>475</v>
          </cell>
          <cell r="K13">
            <v>484</v>
          </cell>
          <cell r="L13">
            <v>61</v>
          </cell>
        </row>
        <row r="14">
          <cell r="E14" t="str">
            <v>POLAT KELOĞLU (YENİ)</v>
          </cell>
          <cell r="F14" t="str">
            <v>TRABZON</v>
          </cell>
          <cell r="G14">
            <v>448</v>
          </cell>
          <cell r="H14">
            <v>464</v>
          </cell>
          <cell r="I14">
            <v>448</v>
          </cell>
          <cell r="K14">
            <v>464</v>
          </cell>
          <cell r="L14">
            <v>56</v>
          </cell>
        </row>
        <row r="15">
          <cell r="E15" t="str">
            <v>ARDA TEMEL (YENİ)</v>
          </cell>
          <cell r="F15" t="str">
            <v>AĞRI</v>
          </cell>
          <cell r="G15">
            <v>430</v>
          </cell>
          <cell r="H15">
            <v>435</v>
          </cell>
          <cell r="I15">
            <v>455</v>
          </cell>
          <cell r="K15">
            <v>455</v>
          </cell>
          <cell r="L15">
            <v>53</v>
          </cell>
        </row>
        <row r="16">
          <cell r="E16" t="str">
            <v>BUĞRA EMRE APAYDIN (YENİ)</v>
          </cell>
          <cell r="F16" t="str">
            <v>ERZİNCAN</v>
          </cell>
          <cell r="G16">
            <v>450</v>
          </cell>
          <cell r="H16">
            <v>410</v>
          </cell>
          <cell r="I16" t="str">
            <v>X</v>
          </cell>
          <cell r="K16">
            <v>450</v>
          </cell>
          <cell r="L16">
            <v>52</v>
          </cell>
        </row>
        <row r="17">
          <cell r="E17" t="str">
            <v>ABDİ GÜNEY (YENİ)</v>
          </cell>
          <cell r="F17" t="str">
            <v>TRABZON</v>
          </cell>
          <cell r="G17">
            <v>448</v>
          </cell>
          <cell r="H17">
            <v>438</v>
          </cell>
          <cell r="I17">
            <v>446</v>
          </cell>
          <cell r="K17">
            <v>448</v>
          </cell>
          <cell r="L17">
            <v>52</v>
          </cell>
        </row>
        <row r="18">
          <cell r="E18" t="str">
            <v>BİLAL EFE AKAN (YENİ)</v>
          </cell>
          <cell r="F18" t="str">
            <v>ERZİNCAN</v>
          </cell>
          <cell r="G18">
            <v>446</v>
          </cell>
          <cell r="H18">
            <v>438</v>
          </cell>
          <cell r="I18" t="str">
            <v>X</v>
          </cell>
          <cell r="K18">
            <v>446</v>
          </cell>
          <cell r="L18">
            <v>51</v>
          </cell>
        </row>
        <row r="19">
          <cell r="E19" t="str">
            <v>MUSA UMUT GÜL (YENİ)</v>
          </cell>
          <cell r="F19" t="str">
            <v>ERZİNCAN</v>
          </cell>
          <cell r="G19">
            <v>424</v>
          </cell>
          <cell r="H19" t="str">
            <v>X</v>
          </cell>
          <cell r="I19">
            <v>432</v>
          </cell>
          <cell r="K19">
            <v>432</v>
          </cell>
          <cell r="L19">
            <v>48</v>
          </cell>
        </row>
        <row r="20">
          <cell r="E20" t="str">
            <v>MERT KAYA (YENİ)</v>
          </cell>
          <cell r="F20" t="str">
            <v>SİVAS</v>
          </cell>
          <cell r="G20">
            <v>417</v>
          </cell>
          <cell r="H20">
            <v>428</v>
          </cell>
          <cell r="I20">
            <v>402</v>
          </cell>
          <cell r="K20">
            <v>428</v>
          </cell>
          <cell r="L20">
            <v>47</v>
          </cell>
        </row>
        <row r="21">
          <cell r="E21" t="str">
            <v>MÜCAHİT YALÇIN (YENİ)</v>
          </cell>
          <cell r="F21" t="str">
            <v>ERZURUM</v>
          </cell>
          <cell r="G21">
            <v>351</v>
          </cell>
          <cell r="H21">
            <v>427</v>
          </cell>
          <cell r="I21">
            <v>251</v>
          </cell>
          <cell r="K21">
            <v>427</v>
          </cell>
          <cell r="L21">
            <v>46</v>
          </cell>
        </row>
        <row r="22">
          <cell r="E22" t="str">
            <v>MUSTAFA ÇAKAROĞLU</v>
          </cell>
          <cell r="F22" t="str">
            <v>SİVAS</v>
          </cell>
          <cell r="G22" t="str">
            <v>X</v>
          </cell>
          <cell r="H22">
            <v>410</v>
          </cell>
          <cell r="I22">
            <v>427</v>
          </cell>
          <cell r="K22">
            <v>427</v>
          </cell>
          <cell r="L22">
            <v>46</v>
          </cell>
        </row>
        <row r="23">
          <cell r="E23" t="str">
            <v>NURULLAH SERİN</v>
          </cell>
          <cell r="F23" t="str">
            <v>AĞRI</v>
          </cell>
          <cell r="G23">
            <v>421</v>
          </cell>
          <cell r="H23">
            <v>426</v>
          </cell>
          <cell r="I23">
            <v>418</v>
          </cell>
          <cell r="K23">
            <v>426</v>
          </cell>
          <cell r="L23">
            <v>46</v>
          </cell>
        </row>
        <row r="24">
          <cell r="E24" t="str">
            <v>SEMİH ÖZTÜRK</v>
          </cell>
          <cell r="F24" t="str">
            <v>KARS</v>
          </cell>
          <cell r="G24">
            <v>403</v>
          </cell>
          <cell r="H24">
            <v>423</v>
          </cell>
          <cell r="I24">
            <v>392</v>
          </cell>
          <cell r="K24">
            <v>423</v>
          </cell>
          <cell r="L24">
            <v>45</v>
          </cell>
        </row>
        <row r="25">
          <cell r="E25" t="str">
            <v>MUSA BULUT (YENİ)</v>
          </cell>
          <cell r="F25" t="str">
            <v>SİVAS</v>
          </cell>
          <cell r="G25" t="str">
            <v>X</v>
          </cell>
          <cell r="H25">
            <v>415</v>
          </cell>
          <cell r="I25">
            <v>410</v>
          </cell>
          <cell r="K25">
            <v>415</v>
          </cell>
          <cell r="L25">
            <v>43</v>
          </cell>
        </row>
        <row r="26">
          <cell r="E26" t="str">
            <v>ÖMER KAĞAN YILMAZ (YENİ)</v>
          </cell>
          <cell r="F26" t="str">
            <v>SİVAS</v>
          </cell>
          <cell r="G26">
            <v>346</v>
          </cell>
          <cell r="H26">
            <v>365</v>
          </cell>
          <cell r="I26">
            <v>402</v>
          </cell>
          <cell r="K26">
            <v>402</v>
          </cell>
          <cell r="L26">
            <v>40</v>
          </cell>
        </row>
        <row r="27">
          <cell r="E27" t="str">
            <v>MUSTAFA KAYA</v>
          </cell>
          <cell r="F27" t="str">
            <v>ERZURUM</v>
          </cell>
          <cell r="G27" t="str">
            <v>X</v>
          </cell>
          <cell r="H27">
            <v>397</v>
          </cell>
          <cell r="I27" t="str">
            <v>X</v>
          </cell>
          <cell r="K27">
            <v>397</v>
          </cell>
          <cell r="L27">
            <v>39</v>
          </cell>
        </row>
        <row r="28">
          <cell r="E28" t="str">
            <v>REFİK KARABEK ALTINBİLEK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397</v>
          </cell>
          <cell r="K28">
            <v>397</v>
          </cell>
          <cell r="L28">
            <v>39</v>
          </cell>
        </row>
        <row r="29">
          <cell r="E29" t="str">
            <v>KAAN KURNAZ</v>
          </cell>
          <cell r="F29" t="str">
            <v>TRABZON</v>
          </cell>
          <cell r="G29" t="str">
            <v>X</v>
          </cell>
          <cell r="H29">
            <v>392</v>
          </cell>
          <cell r="I29">
            <v>375</v>
          </cell>
          <cell r="K29">
            <v>392</v>
          </cell>
          <cell r="L29">
            <v>38</v>
          </cell>
        </row>
        <row r="30">
          <cell r="E30" t="str">
            <v>MUHAMMET AY (YENİ)</v>
          </cell>
          <cell r="F30" t="str">
            <v>SİVAS</v>
          </cell>
          <cell r="G30">
            <v>360</v>
          </cell>
          <cell r="H30">
            <v>387</v>
          </cell>
          <cell r="I30" t="str">
            <v>X</v>
          </cell>
          <cell r="K30">
            <v>387</v>
          </cell>
          <cell r="L30">
            <v>37</v>
          </cell>
        </row>
        <row r="31">
          <cell r="E31" t="str">
            <v>BURAK POLAT</v>
          </cell>
          <cell r="F31" t="str">
            <v>ERZURUM</v>
          </cell>
          <cell r="G31">
            <v>346</v>
          </cell>
          <cell r="H31">
            <v>371</v>
          </cell>
          <cell r="I31">
            <v>374</v>
          </cell>
          <cell r="K31">
            <v>374</v>
          </cell>
          <cell r="L31">
            <v>34</v>
          </cell>
        </row>
        <row r="32">
          <cell r="E32" t="str">
            <v>BERAT ARSLAN (YENİ)</v>
          </cell>
          <cell r="F32" t="str">
            <v>AĞRI</v>
          </cell>
          <cell r="G32">
            <v>362</v>
          </cell>
          <cell r="H32" t="str">
            <v>X</v>
          </cell>
          <cell r="I32">
            <v>328</v>
          </cell>
          <cell r="K32">
            <v>362</v>
          </cell>
          <cell r="L32">
            <v>32</v>
          </cell>
        </row>
        <row r="33">
          <cell r="E33" t="str">
            <v>POLAT EMRE ÖTÜNÇTEMÜR (YENİ)</v>
          </cell>
          <cell r="F33" t="str">
            <v>KARS</v>
          </cell>
          <cell r="G33" t="str">
            <v>X</v>
          </cell>
          <cell r="H33">
            <v>350</v>
          </cell>
          <cell r="I33" t="str">
            <v>X</v>
          </cell>
          <cell r="K33">
            <v>350</v>
          </cell>
          <cell r="L33">
            <v>30</v>
          </cell>
        </row>
        <row r="34">
          <cell r="E34" t="str">
            <v>MERT BARAN ARPA</v>
          </cell>
          <cell r="F34" t="str">
            <v>KARS</v>
          </cell>
          <cell r="G34">
            <v>306</v>
          </cell>
          <cell r="H34">
            <v>342</v>
          </cell>
          <cell r="I34">
            <v>327</v>
          </cell>
          <cell r="K34">
            <v>342</v>
          </cell>
          <cell r="L34">
            <v>28</v>
          </cell>
        </row>
        <row r="35">
          <cell r="E35" t="str">
            <v>CAN KAYMAZ</v>
          </cell>
          <cell r="F35" t="str">
            <v>ERZURUM</v>
          </cell>
          <cell r="G35">
            <v>332</v>
          </cell>
          <cell r="H35">
            <v>317</v>
          </cell>
          <cell r="I35" t="str">
            <v>X</v>
          </cell>
          <cell r="K35">
            <v>332</v>
          </cell>
          <cell r="L35">
            <v>27</v>
          </cell>
        </row>
        <row r="36">
          <cell r="E36" t="str">
            <v>TAYLAN KAYGUSUZ</v>
          </cell>
          <cell r="F36" t="str">
            <v>SİVAS</v>
          </cell>
          <cell r="G36" t="str">
            <v>X</v>
          </cell>
          <cell r="H36" t="str">
            <v>X</v>
          </cell>
          <cell r="I36" t="str">
            <v>X</v>
          </cell>
          <cell r="K36" t="str">
            <v>NM</v>
          </cell>
          <cell r="L36">
            <v>0</v>
          </cell>
        </row>
        <row r="37">
          <cell r="E37" t="str">
            <v>NESİM ÇIÇEKSÖĞÜT (YENİ)</v>
          </cell>
          <cell r="F37" t="str">
            <v>AĞRI</v>
          </cell>
          <cell r="K37" t="str">
            <v>DNS</v>
          </cell>
          <cell r="L37">
            <v>0</v>
          </cell>
        </row>
        <row r="38">
          <cell r="E38" t="str">
            <v>YUSUF İSLAM ORAKLI (YENİ)</v>
          </cell>
          <cell r="F38" t="str">
            <v>AĞRI</v>
          </cell>
          <cell r="K38" t="str">
            <v>DNS</v>
          </cell>
          <cell r="L38">
            <v>0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8">
          <cell r="E48" t="str">
            <v/>
          </cell>
          <cell r="F48" t="str">
            <v/>
          </cell>
          <cell r="K48">
            <v>0</v>
          </cell>
          <cell r="L48" t="e">
            <v>#N/A</v>
          </cell>
        </row>
        <row r="49">
          <cell r="E49" t="str">
            <v/>
          </cell>
          <cell r="F49" t="str">
            <v/>
          </cell>
          <cell r="K49">
            <v>0</v>
          </cell>
          <cell r="L49" t="e">
            <v>#N/A</v>
          </cell>
        </row>
        <row r="50">
          <cell r="E50" t="str">
            <v/>
          </cell>
          <cell r="F50" t="str">
            <v/>
          </cell>
          <cell r="K50">
            <v>0</v>
          </cell>
          <cell r="L50" t="e">
            <v>#N/A</v>
          </cell>
        </row>
        <row r="51">
          <cell r="E51" t="str">
            <v/>
          </cell>
          <cell r="F51" t="str">
            <v/>
          </cell>
          <cell r="K51">
            <v>0</v>
          </cell>
          <cell r="L51" t="e">
            <v>#N/A</v>
          </cell>
        </row>
        <row r="52">
          <cell r="E52" t="str">
            <v/>
          </cell>
          <cell r="F52" t="str">
            <v/>
          </cell>
          <cell r="K52">
            <v>0</v>
          </cell>
          <cell r="L52" t="e">
            <v>#N/A</v>
          </cell>
        </row>
        <row r="53">
          <cell r="E53" t="str">
            <v/>
          </cell>
          <cell r="F53" t="str">
            <v/>
          </cell>
          <cell r="K53">
            <v>0</v>
          </cell>
          <cell r="L53" t="e">
            <v>#N/A</v>
          </cell>
        </row>
        <row r="55">
          <cell r="K55" t="str">
            <v>Hakem</v>
          </cell>
        </row>
      </sheetData>
      <sheetData sheetId="9">
        <row r="8">
          <cell r="E8" t="str">
            <v>MUHAMMED ALİ ÇAKMAK (YENİ)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O</v>
          </cell>
          <cell r="J8" t="str">
            <v>O</v>
          </cell>
          <cell r="K8" t="str">
            <v>-</v>
          </cell>
          <cell r="L8" t="str">
            <v>O</v>
          </cell>
          <cell r="M8" t="str">
            <v>O</v>
          </cell>
          <cell r="N8" t="str">
            <v>XXX</v>
          </cell>
          <cell r="AG8">
            <v>144</v>
          </cell>
          <cell r="AH8">
            <v>44</v>
          </cell>
        </row>
        <row r="9">
          <cell r="E9" t="str">
            <v>MUHAMMET YİĞİT KAÇAR (YENİ)</v>
          </cell>
          <cell r="F9" t="str">
            <v>ERZURUM</v>
          </cell>
          <cell r="G9" t="str">
            <v>O</v>
          </cell>
          <cell r="H9" t="str">
            <v>XXO</v>
          </cell>
          <cell r="I9" t="str">
            <v>XO</v>
          </cell>
          <cell r="J9" t="str">
            <v>XXX</v>
          </cell>
          <cell r="AG9">
            <v>130</v>
          </cell>
          <cell r="AH9">
            <v>30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E13" t="str">
            <v/>
          </cell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10">
        <row r="8">
          <cell r="E8" t="str">
            <v>REFİK KARABEK ALTINBİLEK (YENİ)</v>
          </cell>
          <cell r="F8" t="str">
            <v>ERZİNCAN</v>
          </cell>
          <cell r="G8">
            <v>890</v>
          </cell>
          <cell r="H8">
            <v>820</v>
          </cell>
          <cell r="I8">
            <v>960</v>
          </cell>
          <cell r="K8">
            <v>960</v>
          </cell>
          <cell r="L8">
            <v>57</v>
          </cell>
        </row>
        <row r="9">
          <cell r="E9" t="str">
            <v>BERAT ARSLAN (YENİ)</v>
          </cell>
          <cell r="F9" t="str">
            <v>AĞRI</v>
          </cell>
          <cell r="G9" t="str">
            <v>X</v>
          </cell>
          <cell r="H9">
            <v>910</v>
          </cell>
          <cell r="I9" t="str">
            <v>X</v>
          </cell>
          <cell r="K9">
            <v>910</v>
          </cell>
          <cell r="L9">
            <v>54</v>
          </cell>
        </row>
        <row r="10">
          <cell r="E10" t="str">
            <v>MÜCAHİT YALÇIN (YENİ)</v>
          </cell>
          <cell r="F10" t="str">
            <v>ERZURUM</v>
          </cell>
          <cell r="G10">
            <v>766</v>
          </cell>
          <cell r="H10">
            <v>819</v>
          </cell>
          <cell r="I10">
            <v>776</v>
          </cell>
          <cell r="K10">
            <v>819</v>
          </cell>
          <cell r="L10">
            <v>48</v>
          </cell>
        </row>
        <row r="11">
          <cell r="E11" t="str">
            <v>FURKAN AKGÜN (YENİ)</v>
          </cell>
          <cell r="F11" t="str">
            <v>AĞRI</v>
          </cell>
          <cell r="G11">
            <v>799</v>
          </cell>
          <cell r="H11">
            <v>790</v>
          </cell>
          <cell r="I11">
            <v>754</v>
          </cell>
          <cell r="K11">
            <v>799</v>
          </cell>
          <cell r="L11">
            <v>46</v>
          </cell>
        </row>
        <row r="12">
          <cell r="E12" t="str">
            <v>BİLAL EFE AKAN (YENİ)</v>
          </cell>
          <cell r="F12" t="str">
            <v>ERZİNCAN</v>
          </cell>
          <cell r="G12">
            <v>782</v>
          </cell>
          <cell r="H12">
            <v>771</v>
          </cell>
          <cell r="I12">
            <v>766</v>
          </cell>
          <cell r="K12">
            <v>782</v>
          </cell>
          <cell r="L12">
            <v>45</v>
          </cell>
        </row>
        <row r="13">
          <cell r="E13" t="str">
            <v>ÖMER KAĞAN YILMAZ (YENİ)</v>
          </cell>
          <cell r="F13" t="str">
            <v>SİVAS</v>
          </cell>
          <cell r="G13">
            <v>717</v>
          </cell>
          <cell r="H13">
            <v>782</v>
          </cell>
          <cell r="I13">
            <v>767</v>
          </cell>
          <cell r="K13">
            <v>782</v>
          </cell>
          <cell r="L13">
            <v>45</v>
          </cell>
        </row>
        <row r="14">
          <cell r="E14" t="str">
            <v>MUSTAFA ÇAKAROĞLU</v>
          </cell>
          <cell r="F14" t="str">
            <v>SİVAS</v>
          </cell>
          <cell r="G14">
            <v>738</v>
          </cell>
          <cell r="H14">
            <v>740</v>
          </cell>
          <cell r="I14">
            <v>765</v>
          </cell>
          <cell r="K14">
            <v>765</v>
          </cell>
          <cell r="L14">
            <v>44</v>
          </cell>
        </row>
        <row r="15">
          <cell r="E15" t="str">
            <v>TOPRAK KAYIRAN (YENİ)</v>
          </cell>
          <cell r="F15" t="str">
            <v>ERZİNCAN</v>
          </cell>
          <cell r="G15">
            <v>740</v>
          </cell>
          <cell r="H15">
            <v>715</v>
          </cell>
          <cell r="I15">
            <v>763</v>
          </cell>
          <cell r="K15">
            <v>763</v>
          </cell>
          <cell r="L15">
            <v>44</v>
          </cell>
        </row>
        <row r="16">
          <cell r="E16" t="str">
            <v>MUHAMMET YİĞİT KAÇAR (YENİ)</v>
          </cell>
          <cell r="F16" t="str">
            <v>ERZURUM</v>
          </cell>
          <cell r="G16">
            <v>628</v>
          </cell>
          <cell r="H16">
            <v>743</v>
          </cell>
          <cell r="I16">
            <v>750</v>
          </cell>
          <cell r="K16">
            <v>750</v>
          </cell>
          <cell r="L16">
            <v>43</v>
          </cell>
        </row>
        <row r="17">
          <cell r="E17" t="str">
            <v>ABDİ GÜNEY (YENİ)</v>
          </cell>
          <cell r="F17" t="str">
            <v>TRABZON</v>
          </cell>
          <cell r="G17">
            <v>500</v>
          </cell>
          <cell r="H17">
            <v>738</v>
          </cell>
          <cell r="I17">
            <v>740</v>
          </cell>
          <cell r="K17">
            <v>740</v>
          </cell>
          <cell r="L17">
            <v>43</v>
          </cell>
        </row>
        <row r="18">
          <cell r="E18" t="str">
            <v>KAAN KURNAZ</v>
          </cell>
          <cell r="F18" t="str">
            <v>TRABZON</v>
          </cell>
          <cell r="G18">
            <v>661</v>
          </cell>
          <cell r="H18">
            <v>730</v>
          </cell>
          <cell r="I18">
            <v>682</v>
          </cell>
          <cell r="K18">
            <v>730</v>
          </cell>
          <cell r="L18">
            <v>42</v>
          </cell>
        </row>
        <row r="19">
          <cell r="E19" t="str">
            <v>SEMİH ÖZTÜRK</v>
          </cell>
          <cell r="F19" t="str">
            <v>KARS</v>
          </cell>
          <cell r="G19">
            <v>690</v>
          </cell>
          <cell r="H19">
            <v>691</v>
          </cell>
          <cell r="I19">
            <v>665</v>
          </cell>
          <cell r="K19">
            <v>691</v>
          </cell>
          <cell r="L19">
            <v>39</v>
          </cell>
        </row>
        <row r="20">
          <cell r="E20" t="str">
            <v>MUSA UMUT GÜL (YENİ)</v>
          </cell>
          <cell r="F20" t="str">
            <v>ERZİNCAN</v>
          </cell>
          <cell r="G20">
            <v>690</v>
          </cell>
          <cell r="H20">
            <v>620</v>
          </cell>
          <cell r="I20">
            <v>600</v>
          </cell>
          <cell r="K20">
            <v>690</v>
          </cell>
          <cell r="L20">
            <v>39</v>
          </cell>
        </row>
        <row r="21">
          <cell r="E21" t="str">
            <v>ARDA TEMEL (YENİ)</v>
          </cell>
          <cell r="F21" t="str">
            <v>AĞRI</v>
          </cell>
          <cell r="G21">
            <v>670</v>
          </cell>
          <cell r="H21">
            <v>635</v>
          </cell>
          <cell r="I21">
            <v>645</v>
          </cell>
          <cell r="K21">
            <v>670</v>
          </cell>
          <cell r="L21">
            <v>38</v>
          </cell>
        </row>
        <row r="22">
          <cell r="E22" t="str">
            <v>ARDA ŞAHİN</v>
          </cell>
          <cell r="F22" t="str">
            <v>TRABZON</v>
          </cell>
          <cell r="G22">
            <v>650</v>
          </cell>
          <cell r="H22">
            <v>642</v>
          </cell>
          <cell r="I22">
            <v>668</v>
          </cell>
          <cell r="K22">
            <v>668</v>
          </cell>
          <cell r="L22">
            <v>38</v>
          </cell>
        </row>
        <row r="23">
          <cell r="E23" t="str">
            <v>POLAT KELOĞLU (YENİ)</v>
          </cell>
          <cell r="F23" t="str">
            <v>TRABZON</v>
          </cell>
          <cell r="G23">
            <v>563</v>
          </cell>
          <cell r="H23">
            <v>615</v>
          </cell>
          <cell r="I23">
            <v>539</v>
          </cell>
          <cell r="K23">
            <v>615</v>
          </cell>
          <cell r="L23">
            <v>34</v>
          </cell>
        </row>
        <row r="24">
          <cell r="E24" t="str">
            <v>POLAT EMRE ÖTÜNÇTEMÜR (YENİ)</v>
          </cell>
          <cell r="F24" t="str">
            <v>KARS</v>
          </cell>
          <cell r="G24">
            <v>609</v>
          </cell>
          <cell r="H24">
            <v>596</v>
          </cell>
          <cell r="I24" t="str">
            <v>X</v>
          </cell>
          <cell r="K24">
            <v>609</v>
          </cell>
          <cell r="L24">
            <v>34</v>
          </cell>
        </row>
        <row r="25">
          <cell r="E25" t="str">
            <v>FURKAN YİĞİT SEVİLİR (YENİ)</v>
          </cell>
          <cell r="F25" t="str">
            <v>ERZİNCAN</v>
          </cell>
          <cell r="G25" t="str">
            <v>X</v>
          </cell>
          <cell r="H25">
            <v>560</v>
          </cell>
          <cell r="I25">
            <v>583</v>
          </cell>
          <cell r="K25">
            <v>583</v>
          </cell>
          <cell r="L25">
            <v>32</v>
          </cell>
        </row>
        <row r="26">
          <cell r="E26" t="str">
            <v>MERT KAYA (YENİ)</v>
          </cell>
          <cell r="F26" t="str">
            <v>SİVAS</v>
          </cell>
          <cell r="G26">
            <v>569</v>
          </cell>
          <cell r="H26">
            <v>568</v>
          </cell>
          <cell r="I26">
            <v>555</v>
          </cell>
          <cell r="K26">
            <v>569</v>
          </cell>
          <cell r="L26">
            <v>31</v>
          </cell>
        </row>
        <row r="27">
          <cell r="E27" t="str">
            <v>NURULLAH SERİN</v>
          </cell>
          <cell r="F27" t="str">
            <v>AĞRI</v>
          </cell>
          <cell r="G27">
            <v>492</v>
          </cell>
          <cell r="H27" t="str">
            <v>X</v>
          </cell>
          <cell r="I27">
            <v>560</v>
          </cell>
          <cell r="K27">
            <v>560</v>
          </cell>
          <cell r="L27">
            <v>31</v>
          </cell>
        </row>
        <row r="28">
          <cell r="E28" t="str">
            <v>MUSTAFA KAYA</v>
          </cell>
          <cell r="F28" t="str">
            <v>ERZURUM</v>
          </cell>
          <cell r="G28">
            <v>512</v>
          </cell>
          <cell r="H28">
            <v>504</v>
          </cell>
          <cell r="I28">
            <v>535</v>
          </cell>
          <cell r="K28">
            <v>535</v>
          </cell>
          <cell r="L28">
            <v>29</v>
          </cell>
        </row>
        <row r="29">
          <cell r="E29" t="str">
            <v>CAN KAYMAZ</v>
          </cell>
          <cell r="F29" t="str">
            <v>ERZURUM</v>
          </cell>
          <cell r="G29">
            <v>426</v>
          </cell>
          <cell r="H29">
            <v>518</v>
          </cell>
          <cell r="I29">
            <v>502</v>
          </cell>
          <cell r="K29">
            <v>518</v>
          </cell>
          <cell r="L29">
            <v>28</v>
          </cell>
        </row>
        <row r="30">
          <cell r="E30" t="str">
            <v>BURAK POLAT</v>
          </cell>
          <cell r="F30" t="str">
            <v>ERZURUM</v>
          </cell>
          <cell r="G30">
            <v>461</v>
          </cell>
          <cell r="H30">
            <v>439</v>
          </cell>
          <cell r="I30">
            <v>411</v>
          </cell>
          <cell r="K30">
            <v>461</v>
          </cell>
          <cell r="L30">
            <v>24</v>
          </cell>
        </row>
        <row r="31">
          <cell r="E31" t="str">
            <v>MERT BARAN ARPA</v>
          </cell>
          <cell r="F31" t="str">
            <v>KARS</v>
          </cell>
          <cell r="G31">
            <v>458</v>
          </cell>
          <cell r="H31">
            <v>440</v>
          </cell>
          <cell r="I31" t="str">
            <v>X</v>
          </cell>
          <cell r="K31">
            <v>458</v>
          </cell>
          <cell r="L31">
            <v>24</v>
          </cell>
        </row>
        <row r="32">
          <cell r="E32" t="str">
            <v>NESİM ÇIÇEKSÖĞÜT (YENİ)</v>
          </cell>
          <cell r="F32" t="str">
            <v>AĞRI</v>
          </cell>
          <cell r="K32" t="str">
            <v>DNS</v>
          </cell>
          <cell r="L32">
            <v>0</v>
          </cell>
        </row>
        <row r="33">
          <cell r="E33" t="str">
            <v>YUSUF İSLAM ORAKLI (YENİ)</v>
          </cell>
          <cell r="F33" t="str">
            <v>AĞRI</v>
          </cell>
          <cell r="K33" t="str">
            <v>DNS</v>
          </cell>
          <cell r="L33">
            <v>0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1"/>
      <sheetData sheetId="12"/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</sheetData>
      <sheetData sheetId="14">
        <row r="8">
          <cell r="E8" t="str">
            <v>MUSA BULUT (YENİ)</v>
          </cell>
          <cell r="F8" t="str">
            <v>SİVAS</v>
          </cell>
          <cell r="G8">
            <v>2496</v>
          </cell>
          <cell r="H8">
            <v>2625</v>
          </cell>
          <cell r="I8" t="str">
            <v>X</v>
          </cell>
          <cell r="K8">
            <v>2625</v>
          </cell>
          <cell r="L8">
            <v>51</v>
          </cell>
        </row>
        <row r="9">
          <cell r="E9" t="str">
            <v/>
          </cell>
          <cell r="F9" t="str">
            <v/>
          </cell>
          <cell r="K9">
            <v>0</v>
          </cell>
          <cell r="L9" t="e">
            <v>#N/A</v>
          </cell>
        </row>
        <row r="10">
          <cell r="E10" t="str">
            <v/>
          </cell>
          <cell r="F10" t="str">
            <v/>
          </cell>
          <cell r="K10">
            <v>0</v>
          </cell>
          <cell r="L10" t="e">
            <v>#N/A</v>
          </cell>
        </row>
        <row r="11">
          <cell r="E11" t="str">
            <v/>
          </cell>
          <cell r="F11" t="str">
            <v/>
          </cell>
          <cell r="K11">
            <v>0</v>
          </cell>
          <cell r="L11" t="e">
            <v>#N/A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MAHİR İÇLİ (YENİ)</v>
          </cell>
          <cell r="F8" t="str">
            <v>ERZİNCAN</v>
          </cell>
          <cell r="G8" t="str">
            <v>X</v>
          </cell>
          <cell r="H8">
            <v>2282</v>
          </cell>
          <cell r="I8">
            <v>2147</v>
          </cell>
          <cell r="K8">
            <v>2282</v>
          </cell>
          <cell r="L8">
            <v>74</v>
          </cell>
        </row>
        <row r="9">
          <cell r="E9" t="str">
            <v>MUHAMMED ALİ ÇAKMAK (YENİ)</v>
          </cell>
          <cell r="F9" t="str">
            <v>SİVAS</v>
          </cell>
          <cell r="G9">
            <v>2074</v>
          </cell>
          <cell r="H9">
            <v>2051</v>
          </cell>
          <cell r="I9">
            <v>2176</v>
          </cell>
          <cell r="K9">
            <v>2176</v>
          </cell>
          <cell r="L9">
            <v>72</v>
          </cell>
        </row>
        <row r="10">
          <cell r="E10" t="str">
            <v>ENFAL SEFA KAYA (YENİ)</v>
          </cell>
          <cell r="F10" t="str">
            <v>SİVAS</v>
          </cell>
          <cell r="G10">
            <v>1757</v>
          </cell>
          <cell r="H10">
            <v>1814</v>
          </cell>
          <cell r="I10">
            <v>1683</v>
          </cell>
          <cell r="K10">
            <v>1814</v>
          </cell>
          <cell r="L10">
            <v>57</v>
          </cell>
        </row>
        <row r="11">
          <cell r="E11" t="str">
            <v>MUHAMMET AY (YENİ)</v>
          </cell>
          <cell r="F11" t="str">
            <v>SİVAS</v>
          </cell>
          <cell r="G11">
            <v>1741</v>
          </cell>
          <cell r="H11">
            <v>1757</v>
          </cell>
          <cell r="I11">
            <v>1528</v>
          </cell>
          <cell r="K11">
            <v>1757</v>
          </cell>
          <cell r="L11">
            <v>55</v>
          </cell>
        </row>
        <row r="12">
          <cell r="E12" t="str">
            <v>BUĞRA EMRE APAYDIN (YENİ)</v>
          </cell>
          <cell r="F12" t="str">
            <v>ERZİNCAN</v>
          </cell>
          <cell r="G12">
            <v>1547</v>
          </cell>
          <cell r="H12" t="str">
            <v>X</v>
          </cell>
          <cell r="I12">
            <v>1505</v>
          </cell>
          <cell r="K12">
            <v>1547</v>
          </cell>
          <cell r="L12">
            <v>46</v>
          </cell>
        </row>
        <row r="13">
          <cell r="E13" t="str">
            <v>TAYLAN KAYGUSUZ</v>
          </cell>
          <cell r="F13" t="str">
            <v>SİVAS</v>
          </cell>
          <cell r="G13" t="str">
            <v>X</v>
          </cell>
          <cell r="H13">
            <v>1145</v>
          </cell>
          <cell r="I13" t="str">
            <v>X</v>
          </cell>
          <cell r="K13">
            <v>1145</v>
          </cell>
          <cell r="L13">
            <v>30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60m."/>
      <sheetName val="80m."/>
      <sheetName val="800m."/>
      <sheetName val="Uzun"/>
      <sheetName val="Yüksek"/>
      <sheetName val="Gülle"/>
      <sheetName val="Puanlar"/>
      <sheetName val="2.Gün Start Listesi "/>
      <sheetName val="80m.Eng"/>
      <sheetName val="1500m."/>
      <sheetName val="Cirit"/>
      <sheetName val="Disk"/>
      <sheetName val="ALMANAK TOPLU SONUÇ"/>
    </sheetNames>
    <sheetDataSet>
      <sheetData sheetId="0">
        <row r="2">
          <cell r="A2" t="str">
            <v>Türkiye Atletizm Federasyonu
 Trabzon Atletizm İl Temsilciliği</v>
          </cell>
        </row>
        <row r="19">
          <cell r="F19" t="str">
            <v>SPORCU EĞİTİM MERKEZLERİ (SEM) ATLETİZM FİNAL YARIŞMALARI</v>
          </cell>
        </row>
        <row r="21">
          <cell r="F21" t="str">
            <v>2009 Doğumlu Kızlar</v>
          </cell>
        </row>
      </sheetData>
      <sheetData sheetId="1" refreshError="1"/>
      <sheetData sheetId="2" refreshError="1"/>
      <sheetData sheetId="3" refreshError="1"/>
      <sheetData sheetId="4">
        <row r="8">
          <cell r="D8" t="str">
            <v>BAŞAK KARACA (YENİ)</v>
          </cell>
          <cell r="E8" t="str">
            <v>ERZURUM</v>
          </cell>
          <cell r="F8">
            <v>843</v>
          </cell>
          <cell r="G8">
            <v>91</v>
          </cell>
        </row>
        <row r="9">
          <cell r="D9" t="str">
            <v>BEYZANUR YILDIRIM</v>
          </cell>
          <cell r="E9" t="str">
            <v>TRABZON</v>
          </cell>
          <cell r="F9">
            <v>885</v>
          </cell>
          <cell r="G9">
            <v>83</v>
          </cell>
        </row>
        <row r="10">
          <cell r="D10" t="str">
            <v>ŞEHRİNAZ DİLLİ</v>
          </cell>
          <cell r="E10" t="str">
            <v>TRABZON</v>
          </cell>
          <cell r="F10">
            <v>893</v>
          </cell>
          <cell r="G10">
            <v>81</v>
          </cell>
        </row>
        <row r="11">
          <cell r="D11" t="str">
            <v>TUANA NAVRUZ (YENİ)</v>
          </cell>
          <cell r="E11" t="str">
            <v>ERZİNCAN</v>
          </cell>
          <cell r="F11">
            <v>895</v>
          </cell>
          <cell r="G11">
            <v>81</v>
          </cell>
        </row>
        <row r="12">
          <cell r="D12" t="str">
            <v>SÜMEYRA SENA GÜLEN (YENİ)</v>
          </cell>
          <cell r="E12" t="str">
            <v>ERZİNCAN</v>
          </cell>
          <cell r="F12">
            <v>901</v>
          </cell>
          <cell r="G12">
            <v>79</v>
          </cell>
        </row>
        <row r="13">
          <cell r="D13" t="str">
            <v>ELANUR ARAS (YENİ)</v>
          </cell>
          <cell r="E13" t="str">
            <v>KARS</v>
          </cell>
          <cell r="F13">
            <v>909</v>
          </cell>
          <cell r="G13">
            <v>78</v>
          </cell>
        </row>
        <row r="14">
          <cell r="D14" t="str">
            <v>YASEMİN SİMAY ŞEN (YENİ)</v>
          </cell>
          <cell r="E14" t="str">
            <v>ERZİNCAN</v>
          </cell>
          <cell r="F14">
            <v>914</v>
          </cell>
          <cell r="G14">
            <v>77</v>
          </cell>
        </row>
        <row r="15">
          <cell r="D15" t="str">
            <v>TUANA TORGAY</v>
          </cell>
          <cell r="E15" t="str">
            <v>ERZİNCAN</v>
          </cell>
          <cell r="F15">
            <v>917</v>
          </cell>
          <cell r="G15">
            <v>76</v>
          </cell>
        </row>
        <row r="16">
          <cell r="D16" t="str">
            <v>ZÜMRANUR BAKIRTAŞ</v>
          </cell>
          <cell r="E16" t="str">
            <v>TRABZON</v>
          </cell>
          <cell r="F16">
            <v>918</v>
          </cell>
          <cell r="G16">
            <v>76</v>
          </cell>
        </row>
        <row r="17">
          <cell r="D17" t="str">
            <v>ELİF KURT (YENİ)</v>
          </cell>
          <cell r="E17" t="str">
            <v>SİVAS</v>
          </cell>
          <cell r="F17">
            <v>938</v>
          </cell>
          <cell r="G17">
            <v>72</v>
          </cell>
        </row>
        <row r="18">
          <cell r="D18" t="str">
            <v>MEDİNE KAYA (YENİ)</v>
          </cell>
          <cell r="E18" t="str">
            <v>KARS</v>
          </cell>
          <cell r="F18">
            <v>950</v>
          </cell>
          <cell r="G18">
            <v>70</v>
          </cell>
        </row>
        <row r="19">
          <cell r="D19" t="str">
            <v>ELİF HİRA EĞİTMEN (YENİ)</v>
          </cell>
          <cell r="E19" t="str">
            <v>ERZİNCAN</v>
          </cell>
          <cell r="F19">
            <v>951</v>
          </cell>
          <cell r="G19">
            <v>69</v>
          </cell>
        </row>
        <row r="20">
          <cell r="D20" t="str">
            <v>AYÇA DENİZ DİLEK (YENİ)</v>
          </cell>
          <cell r="E20" t="str">
            <v>TRABZON</v>
          </cell>
          <cell r="F20">
            <v>959</v>
          </cell>
          <cell r="G20">
            <v>68</v>
          </cell>
        </row>
        <row r="21">
          <cell r="D21" t="str">
            <v>DİLRUBA BEREN BİRİNCİ</v>
          </cell>
          <cell r="E21" t="str">
            <v>TRABZON</v>
          </cell>
          <cell r="F21">
            <v>962</v>
          </cell>
          <cell r="G21">
            <v>67</v>
          </cell>
        </row>
        <row r="22">
          <cell r="D22" t="str">
            <v>EFSANUR SEVİNÇ (YENİ)</v>
          </cell>
          <cell r="E22" t="str">
            <v>ERZİNCAN</v>
          </cell>
          <cell r="F22">
            <v>965</v>
          </cell>
          <cell r="G22">
            <v>67</v>
          </cell>
        </row>
        <row r="23">
          <cell r="D23" t="str">
            <v>ELANUR SÜROL</v>
          </cell>
          <cell r="E23" t="str">
            <v>TRABZON</v>
          </cell>
          <cell r="F23">
            <v>966</v>
          </cell>
          <cell r="G23">
            <v>66</v>
          </cell>
        </row>
        <row r="24">
          <cell r="D24" t="str">
            <v>ELFİN NAZ TEMEL (YENİ)</v>
          </cell>
          <cell r="E24" t="str">
            <v>SİVAS</v>
          </cell>
          <cell r="F24">
            <v>972</v>
          </cell>
          <cell r="G24">
            <v>65</v>
          </cell>
        </row>
        <row r="25">
          <cell r="D25" t="str">
            <v>SILA PEKEN (YENİ)</v>
          </cell>
          <cell r="E25" t="str">
            <v>TRABZON</v>
          </cell>
          <cell r="F25">
            <v>981</v>
          </cell>
          <cell r="G25">
            <v>63</v>
          </cell>
        </row>
        <row r="26">
          <cell r="D26" t="str">
            <v>ELİF EYLÜL ŞENTÜRK (YENİ)</v>
          </cell>
          <cell r="E26" t="str">
            <v>TRABZON</v>
          </cell>
          <cell r="F26">
            <v>1008</v>
          </cell>
          <cell r="G26">
            <v>58</v>
          </cell>
        </row>
        <row r="27">
          <cell r="D27" t="str">
            <v>EYLÜL NAZ KARSANLI</v>
          </cell>
          <cell r="E27" t="str">
            <v>TRABZON</v>
          </cell>
          <cell r="F27">
            <v>1040</v>
          </cell>
          <cell r="G27">
            <v>52</v>
          </cell>
        </row>
        <row r="28">
          <cell r="D28" t="str">
            <v>VİLDAN ÇELİKDAĞ (YENİ)</v>
          </cell>
          <cell r="E28" t="str">
            <v>SİVAS</v>
          </cell>
          <cell r="F28">
            <v>1042</v>
          </cell>
          <cell r="G28">
            <v>51</v>
          </cell>
        </row>
        <row r="29">
          <cell r="D29" t="str">
            <v>KARDELEN ALKIZ (YENİ)</v>
          </cell>
          <cell r="E29" t="str">
            <v>TRABZON</v>
          </cell>
          <cell r="F29">
            <v>1063</v>
          </cell>
          <cell r="G29">
            <v>47</v>
          </cell>
        </row>
        <row r="30">
          <cell r="D30" t="str">
            <v/>
          </cell>
          <cell r="E30" t="str">
            <v/>
          </cell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5">
        <row r="8">
          <cell r="D8" t="str">
            <v>BEYZA NUR SAMAST</v>
          </cell>
          <cell r="E8" t="str">
            <v>TRABZON</v>
          </cell>
          <cell r="F8">
            <v>1147</v>
          </cell>
          <cell r="G8">
            <v>78</v>
          </cell>
        </row>
        <row r="9">
          <cell r="D9" t="str">
            <v>YAREN TORUN</v>
          </cell>
          <cell r="E9" t="str">
            <v>SİVAS</v>
          </cell>
          <cell r="F9">
            <v>1173</v>
          </cell>
          <cell r="G9">
            <v>73</v>
          </cell>
        </row>
        <row r="10">
          <cell r="D10" t="str">
            <v>ZEYNEP SUDE YILDIRIM (YENİ)</v>
          </cell>
          <cell r="E10" t="str">
            <v>KARS</v>
          </cell>
          <cell r="F10">
            <v>1176</v>
          </cell>
          <cell r="G10">
            <v>72</v>
          </cell>
        </row>
        <row r="11">
          <cell r="D11" t="str">
            <v>ZEHRA KÖSEOĞLU (YENİ)</v>
          </cell>
          <cell r="E11" t="str">
            <v>ERZURUM</v>
          </cell>
          <cell r="F11">
            <v>1192</v>
          </cell>
          <cell r="G11">
            <v>69</v>
          </cell>
        </row>
        <row r="12">
          <cell r="D12" t="str">
            <v>BETÜL CEREN ATAÇ</v>
          </cell>
          <cell r="E12" t="str">
            <v>SİVAS</v>
          </cell>
          <cell r="F12">
            <v>1196</v>
          </cell>
          <cell r="G12">
            <v>68</v>
          </cell>
        </row>
        <row r="13">
          <cell r="D13" t="str">
            <v>ECRİN YILDIRIM</v>
          </cell>
          <cell r="E13" t="str">
            <v>TRABZON</v>
          </cell>
          <cell r="F13">
            <v>1270</v>
          </cell>
          <cell r="G13">
            <v>54</v>
          </cell>
        </row>
        <row r="14">
          <cell r="D14" t="str">
            <v>HİVDA DURDU (YENİ)</v>
          </cell>
          <cell r="E14" t="str">
            <v>AĞRI</v>
          </cell>
          <cell r="F14">
            <v>1325</v>
          </cell>
          <cell r="G14">
            <v>43</v>
          </cell>
        </row>
        <row r="15">
          <cell r="D15" t="str">
            <v>BERFİN ÖZTÜRK (YENİ)</v>
          </cell>
          <cell r="E15" t="str">
            <v>AĞRI</v>
          </cell>
          <cell r="F15">
            <v>1328</v>
          </cell>
          <cell r="G15">
            <v>42</v>
          </cell>
        </row>
        <row r="16">
          <cell r="D16" t="str">
            <v>NEDRET TAŞDEMİR (YENİ)</v>
          </cell>
          <cell r="E16" t="str">
            <v>AĞRI</v>
          </cell>
          <cell r="F16">
            <v>1342</v>
          </cell>
          <cell r="G16">
            <v>39</v>
          </cell>
        </row>
        <row r="17">
          <cell r="D17" t="str">
            <v>RABİA YAMAK (YENİ)</v>
          </cell>
          <cell r="E17" t="str">
            <v>AĞRI</v>
          </cell>
          <cell r="F17">
            <v>1365</v>
          </cell>
          <cell r="G17">
            <v>35</v>
          </cell>
        </row>
        <row r="18">
          <cell r="D18" t="str">
            <v>RABİA ASLANKILIÇ (YENİ)</v>
          </cell>
          <cell r="E18" t="str">
            <v>AĞRI</v>
          </cell>
          <cell r="F18">
            <v>1420</v>
          </cell>
          <cell r="G18">
            <v>24</v>
          </cell>
        </row>
        <row r="19">
          <cell r="G19" t="str">
            <v xml:space="preserve"> </v>
          </cell>
        </row>
        <row r="20">
          <cell r="G20" t="str">
            <v xml:space="preserve"> </v>
          </cell>
        </row>
        <row r="21">
          <cell r="G21" t="str">
            <v xml:space="preserve"> </v>
          </cell>
        </row>
        <row r="22">
          <cell r="G22" t="str">
            <v xml:space="preserve"> </v>
          </cell>
        </row>
        <row r="23">
          <cell r="G23" t="str">
            <v xml:space="preserve"> </v>
          </cell>
        </row>
        <row r="24">
          <cell r="G24" t="str">
            <v xml:space="preserve"> </v>
          </cell>
        </row>
        <row r="25">
          <cell r="G25" t="str">
            <v xml:space="preserve"> </v>
          </cell>
        </row>
        <row r="26">
          <cell r="G26" t="str">
            <v xml:space="preserve"> </v>
          </cell>
        </row>
        <row r="27">
          <cell r="G27" t="str">
            <v xml:space="preserve"> </v>
          </cell>
        </row>
        <row r="28">
          <cell r="G28" t="str">
            <v xml:space="preserve"> </v>
          </cell>
        </row>
        <row r="29">
          <cell r="G29" t="str">
            <v xml:space="preserve"> </v>
          </cell>
        </row>
        <row r="30">
          <cell r="G30" t="str">
            <v xml:space="preserve"> </v>
          </cell>
        </row>
        <row r="31">
          <cell r="G31" t="str">
            <v xml:space="preserve"> </v>
          </cell>
        </row>
        <row r="32">
          <cell r="G32" t="str">
            <v xml:space="preserve"> </v>
          </cell>
        </row>
        <row r="33">
          <cell r="G33" t="str">
            <v xml:space="preserve"> 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</sheetData>
      <sheetData sheetId="6">
        <row r="8">
          <cell r="D8" t="str">
            <v>ÇİĞDEM ÇOBAN</v>
          </cell>
          <cell r="E8" t="str">
            <v>TRABZON</v>
          </cell>
          <cell r="F8">
            <v>25482</v>
          </cell>
          <cell r="G8">
            <v>26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</sheetData>
      <sheetData sheetId="7">
        <row r="8">
          <cell r="E8" t="str">
            <v>TUANA NAVRUZ (YENİ)</v>
          </cell>
          <cell r="F8" t="str">
            <v>ERZİNCAN</v>
          </cell>
          <cell r="G8">
            <v>422</v>
          </cell>
          <cell r="H8">
            <v>406</v>
          </cell>
          <cell r="I8">
            <v>398</v>
          </cell>
          <cell r="K8">
            <v>422</v>
          </cell>
          <cell r="L8">
            <v>60</v>
          </cell>
        </row>
        <row r="9">
          <cell r="E9" t="str">
            <v>BEYZANUR YILDIRIM</v>
          </cell>
          <cell r="F9" t="str">
            <v>TRABZON</v>
          </cell>
          <cell r="G9">
            <v>398</v>
          </cell>
          <cell r="H9">
            <v>376</v>
          </cell>
          <cell r="I9">
            <v>421</v>
          </cell>
          <cell r="K9">
            <v>421</v>
          </cell>
          <cell r="L9">
            <v>60</v>
          </cell>
        </row>
        <row r="10">
          <cell r="E10" t="str">
            <v>BAŞAK KARACA (YENİ)</v>
          </cell>
          <cell r="F10" t="str">
            <v>ERZURUM</v>
          </cell>
          <cell r="G10">
            <v>393</v>
          </cell>
          <cell r="H10">
            <v>410</v>
          </cell>
          <cell r="I10" t="str">
            <v>X</v>
          </cell>
          <cell r="K10">
            <v>410</v>
          </cell>
          <cell r="L10">
            <v>57</v>
          </cell>
        </row>
        <row r="11">
          <cell r="E11" t="str">
            <v>ZEYNEP SUDE YILDIRIM (YENİ)</v>
          </cell>
          <cell r="F11" t="str">
            <v>KARS</v>
          </cell>
          <cell r="G11" t="str">
            <v>X</v>
          </cell>
          <cell r="H11">
            <v>406</v>
          </cell>
          <cell r="I11">
            <v>396</v>
          </cell>
          <cell r="K11">
            <v>406</v>
          </cell>
          <cell r="L11">
            <v>56</v>
          </cell>
        </row>
        <row r="12">
          <cell r="E12" t="str">
            <v>MEDİNE KAYA (YENİ)</v>
          </cell>
          <cell r="F12" t="str">
            <v>KARS</v>
          </cell>
          <cell r="G12" t="str">
            <v>X</v>
          </cell>
          <cell r="H12">
            <v>400</v>
          </cell>
          <cell r="I12">
            <v>395</v>
          </cell>
          <cell r="K12">
            <v>400</v>
          </cell>
          <cell r="L12">
            <v>55</v>
          </cell>
        </row>
        <row r="13">
          <cell r="E13" t="str">
            <v>ŞEHRİNAZ DİLLİ</v>
          </cell>
          <cell r="F13" t="str">
            <v>TRABZON</v>
          </cell>
          <cell r="G13">
            <v>376</v>
          </cell>
          <cell r="H13">
            <v>399</v>
          </cell>
          <cell r="I13">
            <v>387</v>
          </cell>
          <cell r="K13">
            <v>399</v>
          </cell>
          <cell r="L13">
            <v>54</v>
          </cell>
        </row>
        <row r="14">
          <cell r="E14" t="str">
            <v>SÜMEYRA SENA GÜLEN (YENİ)</v>
          </cell>
          <cell r="F14" t="str">
            <v>ERZİNCAN</v>
          </cell>
          <cell r="G14">
            <v>394</v>
          </cell>
          <cell r="H14">
            <v>363</v>
          </cell>
          <cell r="I14">
            <v>374</v>
          </cell>
          <cell r="K14">
            <v>394</v>
          </cell>
          <cell r="L14">
            <v>53</v>
          </cell>
        </row>
        <row r="15">
          <cell r="E15" t="str">
            <v>BETÜL CEREN ATAÇ</v>
          </cell>
          <cell r="F15" t="str">
            <v>SİVAS</v>
          </cell>
          <cell r="G15">
            <v>375</v>
          </cell>
          <cell r="H15">
            <v>383</v>
          </cell>
          <cell r="I15">
            <v>389</v>
          </cell>
          <cell r="K15">
            <v>389</v>
          </cell>
          <cell r="L15">
            <v>51</v>
          </cell>
        </row>
        <row r="16">
          <cell r="E16" t="str">
            <v>ELANUR ARAS (YENİ)</v>
          </cell>
          <cell r="F16" t="str">
            <v>KARS</v>
          </cell>
          <cell r="G16">
            <v>357</v>
          </cell>
          <cell r="H16">
            <v>387</v>
          </cell>
          <cell r="I16">
            <v>380</v>
          </cell>
          <cell r="K16">
            <v>387</v>
          </cell>
          <cell r="L16">
            <v>50</v>
          </cell>
        </row>
        <row r="17">
          <cell r="E17" t="str">
            <v>BEYZA NUR SAMAST</v>
          </cell>
          <cell r="F17" t="str">
            <v>TRABZON</v>
          </cell>
          <cell r="G17">
            <v>382</v>
          </cell>
          <cell r="H17">
            <v>374</v>
          </cell>
          <cell r="I17">
            <v>385</v>
          </cell>
          <cell r="K17">
            <v>385</v>
          </cell>
          <cell r="L17">
            <v>50</v>
          </cell>
        </row>
        <row r="18">
          <cell r="E18" t="str">
            <v>ELİF HİRA EĞİTMEN (YENİ)</v>
          </cell>
          <cell r="F18" t="str">
            <v>ERZİNCAN</v>
          </cell>
          <cell r="G18">
            <v>365</v>
          </cell>
          <cell r="H18">
            <v>379</v>
          </cell>
          <cell r="I18">
            <v>383</v>
          </cell>
          <cell r="K18">
            <v>383</v>
          </cell>
          <cell r="L18">
            <v>49</v>
          </cell>
        </row>
        <row r="19">
          <cell r="E19" t="str">
            <v>TUANA TORGAY</v>
          </cell>
          <cell r="F19" t="str">
            <v>ERZİNCAN</v>
          </cell>
          <cell r="G19">
            <v>360</v>
          </cell>
          <cell r="H19" t="str">
            <v>X</v>
          </cell>
          <cell r="I19">
            <v>383</v>
          </cell>
          <cell r="K19">
            <v>383</v>
          </cell>
          <cell r="L19">
            <v>49</v>
          </cell>
        </row>
        <row r="20">
          <cell r="E20" t="str">
            <v>ÇİĞDEM ÇOBAN</v>
          </cell>
          <cell r="F20" t="str">
            <v>TRABZON</v>
          </cell>
          <cell r="G20" t="str">
            <v>X</v>
          </cell>
          <cell r="H20">
            <v>360</v>
          </cell>
          <cell r="I20">
            <v>380</v>
          </cell>
          <cell r="K20">
            <v>380</v>
          </cell>
          <cell r="L20">
            <v>48</v>
          </cell>
        </row>
        <row r="21">
          <cell r="E21" t="str">
            <v>ELFİN NAZ TEMEL (YENİ)</v>
          </cell>
          <cell r="F21" t="str">
            <v>SİVAS</v>
          </cell>
          <cell r="G21">
            <v>344</v>
          </cell>
          <cell r="H21" t="str">
            <v>X</v>
          </cell>
          <cell r="I21">
            <v>373</v>
          </cell>
          <cell r="K21">
            <v>373</v>
          </cell>
          <cell r="L21">
            <v>46</v>
          </cell>
        </row>
        <row r="22">
          <cell r="E22" t="str">
            <v>ZÜMRANUR BAKIRTAŞ</v>
          </cell>
          <cell r="F22" t="str">
            <v>TRABZON</v>
          </cell>
          <cell r="G22" t="str">
            <v>-</v>
          </cell>
          <cell r="H22">
            <v>372</v>
          </cell>
          <cell r="I22">
            <v>341</v>
          </cell>
          <cell r="K22">
            <v>372</v>
          </cell>
          <cell r="L22">
            <v>46</v>
          </cell>
        </row>
        <row r="23">
          <cell r="E23" t="str">
            <v>HİVDA DURDU (YENİ)</v>
          </cell>
          <cell r="F23" t="str">
            <v>AĞRI</v>
          </cell>
          <cell r="G23">
            <v>363</v>
          </cell>
          <cell r="H23">
            <v>354</v>
          </cell>
          <cell r="I23">
            <v>350</v>
          </cell>
          <cell r="K23">
            <v>363</v>
          </cell>
          <cell r="L23">
            <v>43</v>
          </cell>
        </row>
        <row r="24">
          <cell r="E24" t="str">
            <v>ELANUR SÜROL</v>
          </cell>
          <cell r="F24" t="str">
            <v>TRABZON</v>
          </cell>
          <cell r="G24">
            <v>357</v>
          </cell>
          <cell r="H24">
            <v>357</v>
          </cell>
          <cell r="I24" t="str">
            <v>X</v>
          </cell>
          <cell r="K24">
            <v>357</v>
          </cell>
          <cell r="L24">
            <v>41</v>
          </cell>
        </row>
        <row r="25">
          <cell r="E25" t="str">
            <v>EFSANUR SEVİNÇ (YENİ)</v>
          </cell>
          <cell r="F25" t="str">
            <v>ERZİNCAN</v>
          </cell>
          <cell r="G25">
            <v>356</v>
          </cell>
          <cell r="H25">
            <v>355</v>
          </cell>
          <cell r="I25">
            <v>337</v>
          </cell>
          <cell r="K25">
            <v>356</v>
          </cell>
          <cell r="L25">
            <v>40</v>
          </cell>
        </row>
        <row r="26">
          <cell r="E26" t="str">
            <v>SILA PEKEN (YENİ)</v>
          </cell>
          <cell r="F26" t="str">
            <v>TRABZON</v>
          </cell>
          <cell r="G26">
            <v>322</v>
          </cell>
          <cell r="H26">
            <v>355</v>
          </cell>
          <cell r="I26">
            <v>339</v>
          </cell>
          <cell r="K26">
            <v>355</v>
          </cell>
          <cell r="L26">
            <v>40</v>
          </cell>
        </row>
        <row r="27">
          <cell r="E27" t="str">
            <v>VİLDAN ÇELİKDAĞ (YENİ)</v>
          </cell>
          <cell r="F27" t="str">
            <v>SİVAS</v>
          </cell>
          <cell r="G27">
            <v>351</v>
          </cell>
          <cell r="H27">
            <v>330</v>
          </cell>
          <cell r="I27">
            <v>340</v>
          </cell>
          <cell r="K27">
            <v>351</v>
          </cell>
          <cell r="L27">
            <v>39</v>
          </cell>
        </row>
        <row r="28">
          <cell r="E28" t="str">
            <v>YASEMİN SİMAY ŞEN (YENİ)</v>
          </cell>
          <cell r="F28" t="str">
            <v>ERZİNCAN</v>
          </cell>
          <cell r="G28" t="str">
            <v>X</v>
          </cell>
          <cell r="H28" t="str">
            <v>X</v>
          </cell>
          <cell r="I28">
            <v>350</v>
          </cell>
          <cell r="K28">
            <v>350</v>
          </cell>
          <cell r="L28">
            <v>38</v>
          </cell>
        </row>
        <row r="29">
          <cell r="E29" t="str">
            <v>DİLRUBA BEREN BİRİNCİ</v>
          </cell>
          <cell r="F29" t="str">
            <v>TRABZON</v>
          </cell>
          <cell r="G29">
            <v>335</v>
          </cell>
          <cell r="H29">
            <v>348</v>
          </cell>
          <cell r="I29">
            <v>345</v>
          </cell>
          <cell r="K29">
            <v>348</v>
          </cell>
          <cell r="L29">
            <v>38</v>
          </cell>
        </row>
        <row r="30">
          <cell r="E30" t="str">
            <v>ELİF EYLÜL ŞENTÜRK (YENİ)</v>
          </cell>
          <cell r="F30" t="str">
            <v>TRABZON</v>
          </cell>
          <cell r="G30">
            <v>347</v>
          </cell>
          <cell r="H30">
            <v>347</v>
          </cell>
          <cell r="I30">
            <v>336</v>
          </cell>
          <cell r="K30">
            <v>347</v>
          </cell>
          <cell r="L30">
            <v>37</v>
          </cell>
        </row>
        <row r="31">
          <cell r="E31" t="str">
            <v>KARDELEN ALKIZ (YENİ)</v>
          </cell>
          <cell r="F31" t="str">
            <v>TRABZON</v>
          </cell>
          <cell r="G31">
            <v>347</v>
          </cell>
          <cell r="H31">
            <v>338</v>
          </cell>
          <cell r="I31">
            <v>320</v>
          </cell>
          <cell r="K31">
            <v>347</v>
          </cell>
          <cell r="L31">
            <v>37</v>
          </cell>
        </row>
        <row r="32">
          <cell r="E32" t="str">
            <v>ZEHRA KÖSEOĞLU (YENİ)</v>
          </cell>
          <cell r="F32" t="str">
            <v>ERZURUM</v>
          </cell>
          <cell r="G32">
            <v>342</v>
          </cell>
          <cell r="H32">
            <v>342</v>
          </cell>
          <cell r="I32" t="str">
            <v>X</v>
          </cell>
          <cell r="K32">
            <v>342</v>
          </cell>
          <cell r="L32">
            <v>36</v>
          </cell>
        </row>
        <row r="33">
          <cell r="E33" t="str">
            <v>ELİF KURT (YENİ)</v>
          </cell>
          <cell r="F33" t="str">
            <v>SİVAS</v>
          </cell>
          <cell r="G33">
            <v>302</v>
          </cell>
          <cell r="H33">
            <v>280</v>
          </cell>
          <cell r="I33">
            <v>333</v>
          </cell>
          <cell r="K33">
            <v>333</v>
          </cell>
          <cell r="L33">
            <v>33</v>
          </cell>
        </row>
        <row r="34">
          <cell r="E34" t="str">
            <v>NEDRET TAŞDEMİR (YENİ)</v>
          </cell>
          <cell r="F34" t="str">
            <v>AĞRI</v>
          </cell>
          <cell r="G34">
            <v>326</v>
          </cell>
          <cell r="H34">
            <v>299</v>
          </cell>
          <cell r="I34">
            <v>306</v>
          </cell>
          <cell r="K34">
            <v>326</v>
          </cell>
          <cell r="L34">
            <v>30</v>
          </cell>
        </row>
        <row r="35">
          <cell r="E35" t="str">
            <v>ECRİN YILDIRIM</v>
          </cell>
          <cell r="F35" t="str">
            <v>TRABZON</v>
          </cell>
          <cell r="G35">
            <v>309</v>
          </cell>
          <cell r="H35">
            <v>315</v>
          </cell>
          <cell r="I35" t="str">
            <v>X</v>
          </cell>
          <cell r="K35">
            <v>315</v>
          </cell>
          <cell r="L35">
            <v>27</v>
          </cell>
        </row>
        <row r="36">
          <cell r="E36" t="str">
            <v>EYLÜL NAZ KARSANLI</v>
          </cell>
          <cell r="F36" t="str">
            <v>TRABZON</v>
          </cell>
          <cell r="G36" t="str">
            <v>X</v>
          </cell>
          <cell r="H36">
            <v>267</v>
          </cell>
          <cell r="I36">
            <v>276</v>
          </cell>
          <cell r="K36">
            <v>276</v>
          </cell>
          <cell r="L36">
            <v>17</v>
          </cell>
        </row>
        <row r="37">
          <cell r="E37" t="str">
            <v>BERFİN ÖZTÜRK (YENİ)</v>
          </cell>
          <cell r="F37" t="str">
            <v>AĞRI</v>
          </cell>
          <cell r="G37">
            <v>274</v>
          </cell>
          <cell r="H37">
            <v>257</v>
          </cell>
          <cell r="I37">
            <v>272</v>
          </cell>
          <cell r="K37">
            <v>274</v>
          </cell>
          <cell r="L37">
            <v>16</v>
          </cell>
        </row>
        <row r="38">
          <cell r="E38" t="str">
            <v>RABİA YAMAK (YENİ)</v>
          </cell>
          <cell r="F38" t="str">
            <v>AĞRI</v>
          </cell>
          <cell r="G38" t="str">
            <v>X</v>
          </cell>
          <cell r="H38">
            <v>256</v>
          </cell>
          <cell r="I38">
            <v>256</v>
          </cell>
          <cell r="K38">
            <v>256</v>
          </cell>
          <cell r="L38">
            <v>13</v>
          </cell>
        </row>
        <row r="39">
          <cell r="E39" t="str">
            <v>RABİA ASLANKILIÇ (YENİ)</v>
          </cell>
          <cell r="F39" t="str">
            <v>AĞRI</v>
          </cell>
          <cell r="G39" t="str">
            <v>X</v>
          </cell>
          <cell r="H39">
            <v>252</v>
          </cell>
          <cell r="I39">
            <v>256</v>
          </cell>
          <cell r="K39">
            <v>256</v>
          </cell>
          <cell r="L39">
            <v>13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8">
        <row r="8">
          <cell r="E8" t="str">
            <v>YAREN TORUN</v>
          </cell>
          <cell r="F8" t="str">
            <v>SİVAS</v>
          </cell>
          <cell r="G8" t="str">
            <v>O</v>
          </cell>
          <cell r="H8" t="str">
            <v>O</v>
          </cell>
          <cell r="I8" t="str">
            <v>XO</v>
          </cell>
          <cell r="J8" t="str">
            <v>O</v>
          </cell>
          <cell r="K8" t="str">
            <v>XXX</v>
          </cell>
          <cell r="AG8">
            <v>125</v>
          </cell>
          <cell r="AH8">
            <v>50</v>
          </cell>
        </row>
        <row r="9">
          <cell r="E9" t="str">
            <v>AYÇA DENİZ DİLEK (YENİ)</v>
          </cell>
          <cell r="F9" t="str">
            <v>TRABZON</v>
          </cell>
          <cell r="G9" t="str">
            <v>O</v>
          </cell>
          <cell r="H9" t="str">
            <v>O</v>
          </cell>
          <cell r="I9" t="str">
            <v>O</v>
          </cell>
          <cell r="J9" t="str">
            <v>XXX</v>
          </cell>
          <cell r="AG9">
            <v>120</v>
          </cell>
          <cell r="AH9">
            <v>45</v>
          </cell>
        </row>
        <row r="10">
          <cell r="E10" t="str">
            <v/>
          </cell>
          <cell r="F10" t="str">
            <v/>
          </cell>
          <cell r="AH10" t="str">
            <v xml:space="preserve"> </v>
          </cell>
        </row>
        <row r="11">
          <cell r="E11" t="str">
            <v/>
          </cell>
          <cell r="F11" t="str">
            <v/>
          </cell>
          <cell r="AH11" t="str">
            <v xml:space="preserve"> </v>
          </cell>
        </row>
        <row r="12">
          <cell r="E12" t="str">
            <v/>
          </cell>
          <cell r="F12" t="str">
            <v/>
          </cell>
          <cell r="AH12" t="str">
            <v xml:space="preserve"> </v>
          </cell>
        </row>
        <row r="13">
          <cell r="F13" t="str">
            <v/>
          </cell>
          <cell r="AH13" t="str">
            <v xml:space="preserve"> </v>
          </cell>
        </row>
        <row r="14">
          <cell r="E14" t="str">
            <v/>
          </cell>
          <cell r="F14" t="str">
            <v/>
          </cell>
          <cell r="AH14" t="str">
            <v xml:space="preserve"> </v>
          </cell>
        </row>
        <row r="15">
          <cell r="E15" t="str">
            <v/>
          </cell>
          <cell r="F15" t="str">
            <v/>
          </cell>
          <cell r="AH15" t="str">
            <v xml:space="preserve"> </v>
          </cell>
        </row>
        <row r="16">
          <cell r="E16" t="str">
            <v/>
          </cell>
          <cell r="F16" t="str">
            <v/>
          </cell>
          <cell r="AH16" t="str">
            <v xml:space="preserve"> </v>
          </cell>
        </row>
        <row r="17">
          <cell r="E17" t="str">
            <v/>
          </cell>
          <cell r="F17" t="str">
            <v/>
          </cell>
          <cell r="AH17" t="str">
            <v xml:space="preserve"> </v>
          </cell>
        </row>
        <row r="18">
          <cell r="E18" t="str">
            <v/>
          </cell>
          <cell r="F18" t="str">
            <v/>
          </cell>
          <cell r="AH18" t="str">
            <v xml:space="preserve"> </v>
          </cell>
        </row>
        <row r="19">
          <cell r="E19" t="str">
            <v/>
          </cell>
          <cell r="F19" t="str">
            <v/>
          </cell>
          <cell r="AH19" t="str">
            <v xml:space="preserve"> </v>
          </cell>
        </row>
        <row r="20">
          <cell r="E20" t="str">
            <v/>
          </cell>
          <cell r="F20" t="str">
            <v/>
          </cell>
          <cell r="AH20" t="str">
            <v xml:space="preserve"> </v>
          </cell>
        </row>
        <row r="21">
          <cell r="E21" t="str">
            <v/>
          </cell>
          <cell r="F21" t="str">
            <v/>
          </cell>
          <cell r="AH21" t="str">
            <v xml:space="preserve"> </v>
          </cell>
        </row>
        <row r="22">
          <cell r="E22" t="str">
            <v/>
          </cell>
          <cell r="F22" t="str">
            <v/>
          </cell>
          <cell r="AH22" t="str">
            <v xml:space="preserve"> </v>
          </cell>
        </row>
        <row r="23">
          <cell r="E23" t="str">
            <v/>
          </cell>
          <cell r="F23" t="str">
            <v/>
          </cell>
          <cell r="AH23" t="str">
            <v xml:space="preserve"> </v>
          </cell>
        </row>
        <row r="24">
          <cell r="E24" t="str">
            <v/>
          </cell>
          <cell r="F24" t="str">
            <v/>
          </cell>
          <cell r="AH24" t="str">
            <v xml:space="preserve"> </v>
          </cell>
        </row>
        <row r="25">
          <cell r="E25" t="str">
            <v/>
          </cell>
          <cell r="F25" t="str">
            <v/>
          </cell>
          <cell r="AH25" t="str">
            <v xml:space="preserve"> </v>
          </cell>
        </row>
        <row r="26">
          <cell r="E26" t="str">
            <v/>
          </cell>
          <cell r="F26" t="str">
            <v/>
          </cell>
          <cell r="AH26" t="str">
            <v xml:space="preserve"> </v>
          </cell>
        </row>
        <row r="27">
          <cell r="E27" t="str">
            <v/>
          </cell>
          <cell r="F27" t="str">
            <v/>
          </cell>
          <cell r="AH27" t="str">
            <v xml:space="preserve"> </v>
          </cell>
        </row>
        <row r="28">
          <cell r="E28" t="str">
            <v/>
          </cell>
          <cell r="F28" t="str">
            <v/>
          </cell>
          <cell r="AH28" t="str">
            <v xml:space="preserve"> </v>
          </cell>
        </row>
        <row r="29">
          <cell r="E29" t="str">
            <v/>
          </cell>
          <cell r="F29" t="str">
            <v/>
          </cell>
          <cell r="AH29" t="str">
            <v xml:space="preserve"> </v>
          </cell>
        </row>
        <row r="30">
          <cell r="E30" t="str">
            <v/>
          </cell>
          <cell r="F30" t="str">
            <v/>
          </cell>
          <cell r="AH30" t="str">
            <v xml:space="preserve"> </v>
          </cell>
        </row>
        <row r="31">
          <cell r="E31" t="str">
            <v/>
          </cell>
          <cell r="F31" t="str">
            <v/>
          </cell>
          <cell r="AH31" t="str">
            <v xml:space="preserve"> </v>
          </cell>
        </row>
        <row r="32">
          <cell r="E32" t="str">
            <v/>
          </cell>
          <cell r="F32" t="str">
            <v/>
          </cell>
          <cell r="AH32" t="str">
            <v xml:space="preserve"> </v>
          </cell>
        </row>
        <row r="34">
          <cell r="AA34" t="str">
            <v>Hakem</v>
          </cell>
          <cell r="AG34" t="str">
            <v>Hakem</v>
          </cell>
        </row>
      </sheetData>
      <sheetData sheetId="9">
        <row r="8">
          <cell r="E8" t="str">
            <v>VİLDAN ÇELİKDAĞ (YENİ)</v>
          </cell>
          <cell r="F8" t="str">
            <v>SİVAS</v>
          </cell>
          <cell r="G8">
            <v>655</v>
          </cell>
          <cell r="H8">
            <v>559</v>
          </cell>
          <cell r="I8">
            <v>597</v>
          </cell>
          <cell r="K8">
            <v>655</v>
          </cell>
          <cell r="L8">
            <v>50</v>
          </cell>
        </row>
        <row r="9">
          <cell r="E9" t="str">
            <v>BAŞAK KARACA (YENİ)</v>
          </cell>
          <cell r="F9" t="str">
            <v>ERZURUM</v>
          </cell>
          <cell r="G9">
            <v>614</v>
          </cell>
          <cell r="H9">
            <v>515</v>
          </cell>
          <cell r="I9">
            <v>623</v>
          </cell>
          <cell r="K9">
            <v>623</v>
          </cell>
          <cell r="L9">
            <v>48</v>
          </cell>
        </row>
        <row r="10">
          <cell r="E10" t="str">
            <v>ELİF EYLÜL ŞENTÜRK (YENİ)</v>
          </cell>
          <cell r="F10" t="str">
            <v>TRABZON</v>
          </cell>
          <cell r="G10">
            <v>545</v>
          </cell>
          <cell r="H10">
            <v>604</v>
          </cell>
          <cell r="I10">
            <v>514</v>
          </cell>
          <cell r="K10">
            <v>604</v>
          </cell>
          <cell r="L10">
            <v>46</v>
          </cell>
        </row>
        <row r="11">
          <cell r="E11" t="str">
            <v>NEDRET TAŞDEMİR (YENİ)</v>
          </cell>
          <cell r="F11" t="str">
            <v>AĞRI</v>
          </cell>
          <cell r="G11">
            <v>579</v>
          </cell>
          <cell r="H11">
            <v>586</v>
          </cell>
          <cell r="I11">
            <v>592</v>
          </cell>
          <cell r="K11">
            <v>592</v>
          </cell>
          <cell r="L11">
            <v>46</v>
          </cell>
        </row>
        <row r="12">
          <cell r="E12" t="str">
            <v>ZEYNEP SUDE YILDIRIM (YENİ)</v>
          </cell>
          <cell r="F12" t="str">
            <v>KARS</v>
          </cell>
          <cell r="G12">
            <v>592</v>
          </cell>
          <cell r="H12">
            <v>581</v>
          </cell>
          <cell r="I12">
            <v>560</v>
          </cell>
          <cell r="K12">
            <v>592</v>
          </cell>
          <cell r="L12">
            <v>46</v>
          </cell>
        </row>
        <row r="13">
          <cell r="E13" t="str">
            <v>ELANUR ARAS (YENİ)</v>
          </cell>
          <cell r="F13" t="str">
            <v>KARS</v>
          </cell>
          <cell r="G13">
            <v>541</v>
          </cell>
          <cell r="H13">
            <v>586</v>
          </cell>
          <cell r="I13">
            <v>572</v>
          </cell>
          <cell r="K13">
            <v>586</v>
          </cell>
          <cell r="L13">
            <v>45</v>
          </cell>
        </row>
        <row r="14">
          <cell r="E14" t="str">
            <v>TUANA TORGAY</v>
          </cell>
          <cell r="F14" t="str">
            <v>ERZİNCAN</v>
          </cell>
          <cell r="G14">
            <v>561</v>
          </cell>
          <cell r="H14">
            <v>562</v>
          </cell>
          <cell r="I14">
            <v>550</v>
          </cell>
          <cell r="K14">
            <v>562</v>
          </cell>
          <cell r="L14">
            <v>44</v>
          </cell>
        </row>
        <row r="15">
          <cell r="E15" t="str">
            <v>KARDELEN ALKIZ (YENİ)</v>
          </cell>
          <cell r="F15" t="str">
            <v>TRABZON</v>
          </cell>
          <cell r="G15">
            <v>561</v>
          </cell>
          <cell r="H15">
            <v>514</v>
          </cell>
          <cell r="I15">
            <v>469</v>
          </cell>
          <cell r="K15">
            <v>561</v>
          </cell>
          <cell r="L15">
            <v>44</v>
          </cell>
        </row>
        <row r="16">
          <cell r="E16" t="str">
            <v>BEYZANUR YILDIRIM</v>
          </cell>
          <cell r="F16" t="str">
            <v>TRABZON</v>
          </cell>
          <cell r="G16">
            <v>495</v>
          </cell>
          <cell r="H16">
            <v>561</v>
          </cell>
          <cell r="I16">
            <v>495</v>
          </cell>
          <cell r="K16">
            <v>561</v>
          </cell>
          <cell r="L16">
            <v>44</v>
          </cell>
        </row>
        <row r="17">
          <cell r="E17" t="str">
            <v>RABİA YAMAK (YENİ)</v>
          </cell>
          <cell r="F17" t="str">
            <v>AĞRI</v>
          </cell>
          <cell r="G17">
            <v>536</v>
          </cell>
          <cell r="H17">
            <v>525</v>
          </cell>
          <cell r="I17">
            <v>554</v>
          </cell>
          <cell r="K17">
            <v>554</v>
          </cell>
          <cell r="L17">
            <v>43</v>
          </cell>
        </row>
        <row r="18">
          <cell r="E18" t="str">
            <v>BEYZA NUR SAMAST</v>
          </cell>
          <cell r="F18" t="str">
            <v>TRABZON</v>
          </cell>
          <cell r="G18">
            <v>492</v>
          </cell>
          <cell r="H18">
            <v>500</v>
          </cell>
          <cell r="I18">
            <v>553</v>
          </cell>
          <cell r="K18">
            <v>553</v>
          </cell>
          <cell r="L18">
            <v>43</v>
          </cell>
        </row>
        <row r="19">
          <cell r="E19" t="str">
            <v>ZEHRA KÖSEOĞLU (YENİ)</v>
          </cell>
          <cell r="F19" t="str">
            <v>ERZURUM</v>
          </cell>
          <cell r="G19">
            <v>480</v>
          </cell>
          <cell r="H19">
            <v>552</v>
          </cell>
          <cell r="I19" t="str">
            <v>X</v>
          </cell>
          <cell r="K19">
            <v>552</v>
          </cell>
          <cell r="L19">
            <v>43</v>
          </cell>
        </row>
        <row r="20">
          <cell r="E20" t="str">
            <v>BERFİN ÖZTÜRK (YENİ)</v>
          </cell>
          <cell r="F20" t="str">
            <v>AĞRI</v>
          </cell>
          <cell r="G20">
            <v>546</v>
          </cell>
          <cell r="H20">
            <v>539</v>
          </cell>
          <cell r="I20">
            <v>536</v>
          </cell>
          <cell r="K20">
            <v>546</v>
          </cell>
          <cell r="L20">
            <v>43</v>
          </cell>
        </row>
        <row r="21">
          <cell r="E21" t="str">
            <v>MEDİNE KAYA (YENİ)</v>
          </cell>
          <cell r="F21" t="str">
            <v>KARS</v>
          </cell>
          <cell r="G21">
            <v>532</v>
          </cell>
          <cell r="H21">
            <v>546</v>
          </cell>
          <cell r="I21">
            <v>522</v>
          </cell>
          <cell r="K21">
            <v>546</v>
          </cell>
          <cell r="L21">
            <v>43</v>
          </cell>
        </row>
        <row r="22">
          <cell r="E22" t="str">
            <v>EFSANUR SEVİNÇ (YENİ)</v>
          </cell>
          <cell r="F22" t="str">
            <v>ERZİNCAN</v>
          </cell>
          <cell r="G22">
            <v>545</v>
          </cell>
          <cell r="H22">
            <v>535</v>
          </cell>
          <cell r="I22">
            <v>531</v>
          </cell>
          <cell r="K22">
            <v>545</v>
          </cell>
          <cell r="L22">
            <v>43</v>
          </cell>
        </row>
        <row r="23">
          <cell r="E23" t="str">
            <v>YASEMİN SİMAY ŞEN (YENİ)</v>
          </cell>
          <cell r="F23" t="str">
            <v>ERZİNCAN</v>
          </cell>
          <cell r="G23">
            <v>464</v>
          </cell>
          <cell r="H23">
            <v>480</v>
          </cell>
          <cell r="I23">
            <v>540</v>
          </cell>
          <cell r="K23">
            <v>540</v>
          </cell>
          <cell r="L23">
            <v>42</v>
          </cell>
        </row>
        <row r="24">
          <cell r="E24" t="str">
            <v>ŞEHRİNAZ DİLLİ</v>
          </cell>
          <cell r="F24" t="str">
            <v>TRABZON</v>
          </cell>
          <cell r="G24">
            <v>509</v>
          </cell>
          <cell r="H24">
            <v>524</v>
          </cell>
          <cell r="I24">
            <v>535</v>
          </cell>
          <cell r="K24">
            <v>535</v>
          </cell>
          <cell r="L24">
            <v>42</v>
          </cell>
        </row>
        <row r="25">
          <cell r="E25" t="str">
            <v>SÜMEYRA SENA GÜLEN (YENİ)</v>
          </cell>
          <cell r="F25" t="str">
            <v>ERZİNCAN</v>
          </cell>
          <cell r="G25">
            <v>516</v>
          </cell>
          <cell r="H25">
            <v>450</v>
          </cell>
          <cell r="I25">
            <v>475</v>
          </cell>
          <cell r="K25">
            <v>516</v>
          </cell>
          <cell r="L25">
            <v>41</v>
          </cell>
        </row>
        <row r="26">
          <cell r="E26" t="str">
            <v>ELİF KURT (YENİ)</v>
          </cell>
          <cell r="F26" t="str">
            <v>SİVAS</v>
          </cell>
          <cell r="G26">
            <v>512</v>
          </cell>
          <cell r="H26">
            <v>492</v>
          </cell>
          <cell r="I26" t="str">
            <v>X</v>
          </cell>
          <cell r="K26">
            <v>512</v>
          </cell>
          <cell r="L26">
            <v>40</v>
          </cell>
        </row>
        <row r="27">
          <cell r="E27" t="str">
            <v>ELİF HİRA EĞİTMEN (YENİ)</v>
          </cell>
          <cell r="F27" t="str">
            <v>ERZİNCAN</v>
          </cell>
          <cell r="G27" t="str">
            <v>X</v>
          </cell>
          <cell r="H27">
            <v>493</v>
          </cell>
          <cell r="I27">
            <v>504</v>
          </cell>
          <cell r="K27">
            <v>504</v>
          </cell>
          <cell r="L27">
            <v>40</v>
          </cell>
        </row>
        <row r="28">
          <cell r="E28" t="str">
            <v>RABİA ASLANKILIÇ (YENİ)</v>
          </cell>
          <cell r="F28" t="str">
            <v>AĞRI</v>
          </cell>
          <cell r="G28">
            <v>453</v>
          </cell>
          <cell r="H28" t="str">
            <v>X</v>
          </cell>
          <cell r="I28" t="str">
            <v>X</v>
          </cell>
          <cell r="K28">
            <v>453</v>
          </cell>
          <cell r="L28">
            <v>36</v>
          </cell>
        </row>
        <row r="29">
          <cell r="E29" t="str">
            <v>HİVDA DURDU (YENİ)</v>
          </cell>
          <cell r="F29" t="str">
            <v>AĞRI</v>
          </cell>
          <cell r="G29">
            <v>400</v>
          </cell>
          <cell r="H29">
            <v>375</v>
          </cell>
          <cell r="I29">
            <v>407</v>
          </cell>
          <cell r="K29">
            <v>407</v>
          </cell>
          <cell r="L29">
            <v>33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0" refreshError="1"/>
      <sheetData sheetId="11" refreshError="1"/>
      <sheetData sheetId="12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</sheetData>
      <sheetData sheetId="13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</sheetData>
      <sheetData sheetId="14">
        <row r="8">
          <cell r="E8" t="str">
            <v>DİLRUBA BEREN BİRİNCİ</v>
          </cell>
          <cell r="F8" t="str">
            <v>TRABZON</v>
          </cell>
          <cell r="G8">
            <v>2366</v>
          </cell>
          <cell r="H8">
            <v>1850</v>
          </cell>
          <cell r="I8">
            <v>1544</v>
          </cell>
          <cell r="K8">
            <v>2366</v>
          </cell>
          <cell r="L8">
            <v>62</v>
          </cell>
        </row>
        <row r="9">
          <cell r="E9" t="str">
            <v>ÇİĞDEM ÇOBAN</v>
          </cell>
          <cell r="F9" t="str">
            <v>TRABZON</v>
          </cell>
          <cell r="G9">
            <v>1974</v>
          </cell>
          <cell r="H9">
            <v>1455</v>
          </cell>
          <cell r="I9">
            <v>2270</v>
          </cell>
          <cell r="K9">
            <v>2270</v>
          </cell>
          <cell r="L9">
            <v>60</v>
          </cell>
        </row>
        <row r="10">
          <cell r="E10" t="str">
            <v>SILA PEKEN (YENİ)</v>
          </cell>
          <cell r="F10" t="str">
            <v>TRABZON</v>
          </cell>
          <cell r="G10">
            <v>2022</v>
          </cell>
          <cell r="H10">
            <v>1861</v>
          </cell>
          <cell r="I10" t="str">
            <v>X</v>
          </cell>
          <cell r="K10">
            <v>2022</v>
          </cell>
          <cell r="L10">
            <v>54</v>
          </cell>
        </row>
        <row r="11">
          <cell r="E11" t="str">
            <v>EYLÜL NAZ KARSANLI</v>
          </cell>
          <cell r="F11" t="str">
            <v>TRABZON</v>
          </cell>
          <cell r="G11">
            <v>1462</v>
          </cell>
          <cell r="H11">
            <v>1880</v>
          </cell>
          <cell r="I11">
            <v>1888</v>
          </cell>
          <cell r="K11">
            <v>1888</v>
          </cell>
          <cell r="L11">
            <v>51</v>
          </cell>
        </row>
        <row r="12">
          <cell r="E12" t="str">
            <v>ECRİN YILDIRIM</v>
          </cell>
          <cell r="F12" t="str">
            <v>TRABZON</v>
          </cell>
          <cell r="G12">
            <v>1604</v>
          </cell>
          <cell r="H12">
            <v>1581</v>
          </cell>
          <cell r="I12">
            <v>1658</v>
          </cell>
          <cell r="K12">
            <v>1658</v>
          </cell>
          <cell r="L12">
            <v>45</v>
          </cell>
        </row>
        <row r="13">
          <cell r="E13" t="str">
            <v>ZÜMRANUR BAKIRTAŞ</v>
          </cell>
          <cell r="F13" t="str">
            <v>TRABZON</v>
          </cell>
          <cell r="G13">
            <v>1370</v>
          </cell>
          <cell r="H13">
            <v>1550</v>
          </cell>
          <cell r="I13">
            <v>1250</v>
          </cell>
          <cell r="K13">
            <v>1550</v>
          </cell>
          <cell r="L13">
            <v>42</v>
          </cell>
        </row>
        <row r="14">
          <cell r="E14" t="str">
            <v>ELANUR SÜROL</v>
          </cell>
          <cell r="F14" t="str">
            <v>TRABZON</v>
          </cell>
          <cell r="G14">
            <v>1206</v>
          </cell>
          <cell r="H14">
            <v>1361</v>
          </cell>
          <cell r="I14">
            <v>961</v>
          </cell>
          <cell r="K14">
            <v>1361</v>
          </cell>
          <cell r="L14">
            <v>36</v>
          </cell>
        </row>
        <row r="15">
          <cell r="E15" t="str">
            <v>AYÇA DENİZ DİLEK (YENİ)</v>
          </cell>
          <cell r="F15" t="str">
            <v>TRABZON</v>
          </cell>
          <cell r="G15" t="str">
            <v>X</v>
          </cell>
          <cell r="H15">
            <v>1197</v>
          </cell>
          <cell r="I15">
            <v>1005</v>
          </cell>
          <cell r="K15">
            <v>1197</v>
          </cell>
          <cell r="L15">
            <v>28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5">
        <row r="8">
          <cell r="E8" t="str">
            <v>ELFİN NAZ TEMEL (YENİ)</v>
          </cell>
          <cell r="F8" t="str">
            <v>SİVAS</v>
          </cell>
          <cell r="G8" t="str">
            <v>X</v>
          </cell>
          <cell r="H8">
            <v>1373</v>
          </cell>
          <cell r="I8">
            <v>1420</v>
          </cell>
          <cell r="K8">
            <v>1420</v>
          </cell>
          <cell r="L8">
            <v>41</v>
          </cell>
        </row>
        <row r="9">
          <cell r="E9" t="str">
            <v>TUANA NAVRUZ (YENİ)</v>
          </cell>
          <cell r="F9" t="str">
            <v>ERZİNCAN</v>
          </cell>
          <cell r="G9">
            <v>1397</v>
          </cell>
          <cell r="H9">
            <v>1322</v>
          </cell>
          <cell r="I9">
            <v>1228</v>
          </cell>
          <cell r="K9">
            <v>1397</v>
          </cell>
          <cell r="L9">
            <v>40</v>
          </cell>
        </row>
        <row r="10">
          <cell r="E10" t="str">
            <v>YAREN TORUN</v>
          </cell>
          <cell r="F10" t="str">
            <v>SİVAS</v>
          </cell>
          <cell r="G10">
            <v>1084</v>
          </cell>
          <cell r="H10">
            <v>935</v>
          </cell>
          <cell r="I10">
            <v>1156</v>
          </cell>
          <cell r="K10">
            <v>1156</v>
          </cell>
          <cell r="L10">
            <v>31</v>
          </cell>
        </row>
        <row r="11">
          <cell r="E11" t="str">
            <v>BETÜL CEREN ATAÇ</v>
          </cell>
          <cell r="F11" t="str">
            <v>SİVAS</v>
          </cell>
          <cell r="G11" t="str">
            <v>X</v>
          </cell>
          <cell r="H11" t="str">
            <v>X</v>
          </cell>
          <cell r="I11" t="str">
            <v>r</v>
          </cell>
          <cell r="K11" t="str">
            <v>NM</v>
          </cell>
          <cell r="L11">
            <v>0</v>
          </cell>
        </row>
        <row r="12">
          <cell r="E12" t="str">
            <v/>
          </cell>
          <cell r="F12" t="str">
            <v/>
          </cell>
          <cell r="K12">
            <v>0</v>
          </cell>
          <cell r="L12" t="e">
            <v>#N/A</v>
          </cell>
        </row>
        <row r="13">
          <cell r="E13" t="str">
            <v/>
          </cell>
          <cell r="F13" t="str">
            <v/>
          </cell>
          <cell r="K13">
            <v>0</v>
          </cell>
          <cell r="L13" t="e">
            <v>#N/A</v>
          </cell>
        </row>
        <row r="14">
          <cell r="E14" t="str">
            <v/>
          </cell>
          <cell r="F14" t="str">
            <v/>
          </cell>
          <cell r="K14">
            <v>0</v>
          </cell>
          <cell r="L14" t="e">
            <v>#N/A</v>
          </cell>
        </row>
        <row r="15">
          <cell r="E15" t="str">
            <v/>
          </cell>
          <cell r="F15" t="str">
            <v/>
          </cell>
          <cell r="K15">
            <v>0</v>
          </cell>
          <cell r="L15" t="e">
            <v>#N/A</v>
          </cell>
        </row>
        <row r="16">
          <cell r="E16" t="str">
            <v/>
          </cell>
          <cell r="F16" t="str">
            <v/>
          </cell>
          <cell r="K16">
            <v>0</v>
          </cell>
          <cell r="L16" t="e">
            <v>#N/A</v>
          </cell>
        </row>
        <row r="17">
          <cell r="E17" t="str">
            <v/>
          </cell>
          <cell r="F17" t="str">
            <v/>
          </cell>
          <cell r="K17">
            <v>0</v>
          </cell>
          <cell r="L17" t="e">
            <v>#N/A</v>
          </cell>
        </row>
        <row r="18">
          <cell r="E18" t="str">
            <v/>
          </cell>
          <cell r="F18" t="str">
            <v/>
          </cell>
          <cell r="K18">
            <v>0</v>
          </cell>
          <cell r="L18" t="e">
            <v>#N/A</v>
          </cell>
        </row>
        <row r="19">
          <cell r="E19" t="str">
            <v/>
          </cell>
          <cell r="F19" t="str">
            <v/>
          </cell>
          <cell r="K19">
            <v>0</v>
          </cell>
          <cell r="L19" t="e">
            <v>#N/A</v>
          </cell>
        </row>
        <row r="20">
          <cell r="E20" t="str">
            <v/>
          </cell>
          <cell r="F20" t="str">
            <v/>
          </cell>
          <cell r="K20">
            <v>0</v>
          </cell>
          <cell r="L20" t="e">
            <v>#N/A</v>
          </cell>
        </row>
        <row r="21">
          <cell r="E21" t="str">
            <v/>
          </cell>
          <cell r="F21" t="str">
            <v/>
          </cell>
          <cell r="K21">
            <v>0</v>
          </cell>
          <cell r="L21" t="e">
            <v>#N/A</v>
          </cell>
        </row>
        <row r="22">
          <cell r="E22" t="str">
            <v/>
          </cell>
          <cell r="F22" t="str">
            <v/>
          </cell>
          <cell r="K22">
            <v>0</v>
          </cell>
          <cell r="L22" t="e">
            <v>#N/A</v>
          </cell>
        </row>
        <row r="23">
          <cell r="E23" t="str">
            <v/>
          </cell>
          <cell r="F23" t="str">
            <v/>
          </cell>
          <cell r="K23">
            <v>0</v>
          </cell>
          <cell r="L23" t="e">
            <v>#N/A</v>
          </cell>
        </row>
        <row r="24">
          <cell r="E24" t="str">
            <v/>
          </cell>
          <cell r="F24" t="str">
            <v/>
          </cell>
          <cell r="K24">
            <v>0</v>
          </cell>
          <cell r="L24" t="e">
            <v>#N/A</v>
          </cell>
        </row>
        <row r="25">
          <cell r="E25" t="str">
            <v/>
          </cell>
          <cell r="F25" t="str">
            <v/>
          </cell>
          <cell r="K25">
            <v>0</v>
          </cell>
          <cell r="L25" t="e">
            <v>#N/A</v>
          </cell>
        </row>
        <row r="26">
          <cell r="E26" t="str">
            <v/>
          </cell>
          <cell r="F26" t="str">
            <v/>
          </cell>
          <cell r="K26">
            <v>0</v>
          </cell>
          <cell r="L26" t="e">
            <v>#N/A</v>
          </cell>
        </row>
        <row r="27">
          <cell r="E27" t="str">
            <v/>
          </cell>
          <cell r="F27" t="str">
            <v/>
          </cell>
          <cell r="K27">
            <v>0</v>
          </cell>
          <cell r="L27" t="e">
            <v>#N/A</v>
          </cell>
        </row>
        <row r="28">
          <cell r="E28" t="str">
            <v/>
          </cell>
          <cell r="F28" t="str">
            <v/>
          </cell>
          <cell r="K28">
            <v>0</v>
          </cell>
          <cell r="L28" t="e">
            <v>#N/A</v>
          </cell>
        </row>
        <row r="29">
          <cell r="E29" t="str">
            <v/>
          </cell>
          <cell r="F29" t="str">
            <v/>
          </cell>
          <cell r="K29">
            <v>0</v>
          </cell>
          <cell r="L29" t="e">
            <v>#N/A</v>
          </cell>
        </row>
        <row r="30">
          <cell r="E30" t="str">
            <v/>
          </cell>
          <cell r="F30" t="str">
            <v/>
          </cell>
          <cell r="K30">
            <v>0</v>
          </cell>
          <cell r="L30" t="e">
            <v>#N/A</v>
          </cell>
        </row>
        <row r="31">
          <cell r="E31" t="str">
            <v/>
          </cell>
          <cell r="F31" t="str">
            <v/>
          </cell>
          <cell r="K31">
            <v>0</v>
          </cell>
          <cell r="L31" t="e">
            <v>#N/A</v>
          </cell>
        </row>
        <row r="32">
          <cell r="E32" t="str">
            <v/>
          </cell>
          <cell r="F32" t="str">
            <v/>
          </cell>
          <cell r="K32">
            <v>0</v>
          </cell>
          <cell r="L32" t="e">
            <v>#N/A</v>
          </cell>
        </row>
        <row r="33">
          <cell r="E33" t="str">
            <v/>
          </cell>
          <cell r="F33" t="str">
            <v/>
          </cell>
          <cell r="K33">
            <v>0</v>
          </cell>
          <cell r="L33" t="e">
            <v>#N/A</v>
          </cell>
        </row>
        <row r="34">
          <cell r="E34" t="str">
            <v/>
          </cell>
          <cell r="F34" t="str">
            <v/>
          </cell>
          <cell r="K34">
            <v>0</v>
          </cell>
          <cell r="L34" t="e">
            <v>#N/A</v>
          </cell>
        </row>
        <row r="35">
          <cell r="E35" t="str">
            <v/>
          </cell>
          <cell r="F35" t="str">
            <v/>
          </cell>
          <cell r="K35">
            <v>0</v>
          </cell>
          <cell r="L35" t="e">
            <v>#N/A</v>
          </cell>
        </row>
        <row r="36">
          <cell r="E36" t="str">
            <v/>
          </cell>
          <cell r="F36" t="str">
            <v/>
          </cell>
          <cell r="K36">
            <v>0</v>
          </cell>
          <cell r="L36" t="e">
            <v>#N/A</v>
          </cell>
        </row>
        <row r="37">
          <cell r="E37" t="str">
            <v/>
          </cell>
          <cell r="F37" t="str">
            <v/>
          </cell>
          <cell r="K37">
            <v>0</v>
          </cell>
          <cell r="L37" t="e">
            <v>#N/A</v>
          </cell>
        </row>
        <row r="38">
          <cell r="E38" t="str">
            <v/>
          </cell>
          <cell r="F38" t="str">
            <v/>
          </cell>
          <cell r="K38">
            <v>0</v>
          </cell>
          <cell r="L38" t="e">
            <v>#N/A</v>
          </cell>
        </row>
        <row r="39">
          <cell r="E39" t="str">
            <v/>
          </cell>
          <cell r="F39" t="str">
            <v/>
          </cell>
          <cell r="K39">
            <v>0</v>
          </cell>
          <cell r="L39" t="e">
            <v>#N/A</v>
          </cell>
        </row>
        <row r="40">
          <cell r="E40" t="str">
            <v/>
          </cell>
          <cell r="F40" t="str">
            <v/>
          </cell>
          <cell r="K40">
            <v>0</v>
          </cell>
          <cell r="L40" t="e">
            <v>#N/A</v>
          </cell>
        </row>
        <row r="41">
          <cell r="E41" t="str">
            <v/>
          </cell>
          <cell r="F41" t="str">
            <v/>
          </cell>
          <cell r="K41">
            <v>0</v>
          </cell>
          <cell r="L41" t="e">
            <v>#N/A</v>
          </cell>
        </row>
        <row r="42">
          <cell r="E42" t="str">
            <v/>
          </cell>
          <cell r="F42" t="str">
            <v/>
          </cell>
          <cell r="K42">
            <v>0</v>
          </cell>
          <cell r="L42" t="e">
            <v>#N/A</v>
          </cell>
        </row>
        <row r="43">
          <cell r="E43" t="str">
            <v/>
          </cell>
          <cell r="F43" t="str">
            <v/>
          </cell>
          <cell r="K43">
            <v>0</v>
          </cell>
          <cell r="L43" t="e">
            <v>#N/A</v>
          </cell>
        </row>
        <row r="44">
          <cell r="E44" t="str">
            <v/>
          </cell>
          <cell r="F44" t="str">
            <v/>
          </cell>
          <cell r="K44">
            <v>0</v>
          </cell>
          <cell r="L44" t="e">
            <v>#N/A</v>
          </cell>
        </row>
        <row r="45">
          <cell r="E45" t="str">
            <v/>
          </cell>
          <cell r="F45" t="str">
            <v/>
          </cell>
          <cell r="K45">
            <v>0</v>
          </cell>
          <cell r="L45" t="e">
            <v>#N/A</v>
          </cell>
        </row>
        <row r="46">
          <cell r="E46" t="str">
            <v/>
          </cell>
          <cell r="F46" t="str">
            <v/>
          </cell>
          <cell r="K46">
            <v>0</v>
          </cell>
          <cell r="L46" t="e">
            <v>#N/A</v>
          </cell>
        </row>
        <row r="47">
          <cell r="E47" t="str">
            <v/>
          </cell>
          <cell r="F47" t="str">
            <v/>
          </cell>
          <cell r="K47">
            <v>0</v>
          </cell>
          <cell r="L47" t="e">
            <v>#N/A</v>
          </cell>
        </row>
        <row r="49">
          <cell r="K49" t="str">
            <v>Hakem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workbookViewId="0">
      <selection activeCell="A6" sqref="A6"/>
    </sheetView>
  </sheetViews>
  <sheetFormatPr defaultRowHeight="15" x14ac:dyDescent="0.25"/>
  <cols>
    <col min="1" max="1" width="6.28515625" bestFit="1" customWidth="1"/>
    <col min="2" max="2" width="20.7109375" bestFit="1" customWidth="1"/>
    <col min="3" max="3" width="13.7109375" bestFit="1" customWidth="1"/>
    <col min="4" max="4" width="14" bestFit="1" customWidth="1"/>
    <col min="5" max="5" width="5.85546875" bestFit="1" customWidth="1"/>
    <col min="6" max="6" width="8" bestFit="1" customWidth="1"/>
    <col min="7" max="7" width="5.85546875" bestFit="1" customWidth="1"/>
    <col min="8" max="8" width="11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.7109375" bestFit="1" customWidth="1"/>
    <col min="13" max="13" width="5.85546875" bestFit="1" customWidth="1"/>
    <col min="14" max="14" width="14" bestFit="1" customWidth="1"/>
    <col min="15" max="15" width="5.85546875" bestFit="1" customWidth="1"/>
    <col min="16" max="16" width="18" customWidth="1"/>
    <col min="17" max="17" width="5.85546875" bestFit="1" customWidth="1"/>
    <col min="18" max="18" width="12" bestFit="1" customWidth="1"/>
    <col min="19" max="19" width="5.85546875" bestFit="1" customWidth="1"/>
    <col min="20" max="20" width="12" bestFit="1" customWidth="1"/>
  </cols>
  <sheetData>
    <row r="1" spans="1:18" ht="30" x14ac:dyDescent="0.25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8" x14ac:dyDescent="0.25">
      <c r="A2" s="71" t="s">
        <v>0</v>
      </c>
      <c r="B2" s="73" t="s">
        <v>1</v>
      </c>
      <c r="C2" s="73" t="s">
        <v>2</v>
      </c>
      <c r="D2" s="75" t="s">
        <v>3</v>
      </c>
      <c r="E2" s="76"/>
      <c r="F2" s="75" t="s">
        <v>7</v>
      </c>
      <c r="G2" s="76"/>
      <c r="H2" s="75" t="s">
        <v>6</v>
      </c>
      <c r="I2" s="76"/>
      <c r="J2" s="75" t="s">
        <v>5</v>
      </c>
      <c r="K2" s="76"/>
      <c r="L2" s="75" t="s">
        <v>23</v>
      </c>
      <c r="M2" s="76"/>
      <c r="N2" s="75" t="s">
        <v>8</v>
      </c>
      <c r="O2" s="76"/>
      <c r="P2" s="77" t="s">
        <v>9</v>
      </c>
    </row>
    <row r="3" spans="1:18" x14ac:dyDescent="0.25">
      <c r="A3" s="72"/>
      <c r="B3" s="74"/>
      <c r="C3" s="74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8"/>
    </row>
    <row r="4" spans="1:18" ht="20.25" x14ac:dyDescent="0.25">
      <c r="A4" s="66">
        <v>1</v>
      </c>
      <c r="B4" s="3" t="s">
        <v>195</v>
      </c>
      <c r="C4" s="3" t="s">
        <v>57</v>
      </c>
      <c r="D4" s="67"/>
      <c r="E4" s="5"/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IF(ISERROR(VLOOKUP(B4,'[1]Uzun A'!$E$8:$J$1000,6,0)),"",(VLOOKUP(B4,'[1]Uzun A'!$E$8:$J$1000,6,0)))</f>
        <v>266</v>
      </c>
      <c r="I4" s="5">
        <f>IF(ISERROR(VLOOKUP(B4,'[1]Uzun A'!$E$8:$K$1000,7,0)),"",(VLOOKUP(B4,'[1]Uzun A'!$E$8:$K$1000,7,0)))</f>
        <v>15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>
        <f>IF(ISERROR(VLOOKUP(B4,'[1]80m.'!$D$8:$F$1000,3,0)),"",(VLOOKUP(B4,'[1]80m.'!$D$8:$H$1000,3,0)))</f>
        <v>1469</v>
      </c>
      <c r="M4" s="5">
        <f>IF(ISERROR(VLOOKUP(B4,'[1]80m.'!$D$8:$G$1000,4,0)),"",(VLOOKUP(B4,'[1]80m.'!$D$8:$G$1000,4,0)))</f>
        <v>17</v>
      </c>
      <c r="N4" s="11">
        <v>2083</v>
      </c>
      <c r="O4" s="7">
        <v>16</v>
      </c>
      <c r="P4" s="5">
        <f>I4+M4+O4</f>
        <v>48</v>
      </c>
    </row>
  </sheetData>
  <mergeCells count="11">
    <mergeCell ref="A1:R1"/>
    <mergeCell ref="A2:A3"/>
    <mergeCell ref="B2:B3"/>
    <mergeCell ref="C2:C3"/>
    <mergeCell ref="D2:E2"/>
    <mergeCell ref="F2:G2"/>
    <mergeCell ref="P2:P3"/>
    <mergeCell ref="H2:I2"/>
    <mergeCell ref="J2:K2"/>
    <mergeCell ref="L2:M2"/>
    <mergeCell ref="N2:O2"/>
  </mergeCells>
  <conditionalFormatting sqref="B4">
    <cfRule type="duplicateValues" dxfId="2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zoomScale="85" zoomScaleNormal="85" workbookViewId="0">
      <selection activeCell="A8" sqref="A8:P11"/>
    </sheetView>
  </sheetViews>
  <sheetFormatPr defaultRowHeight="15" x14ac:dyDescent="0.25"/>
  <cols>
    <col min="1" max="1" width="6.28515625" bestFit="1" customWidth="1"/>
    <col min="2" max="2" width="33.42578125" bestFit="1" customWidth="1"/>
    <col min="3" max="3" width="15.140625" bestFit="1" customWidth="1"/>
    <col min="4" max="4" width="11.5703125" customWidth="1"/>
    <col min="5" max="5" width="12.1406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85546875" bestFit="1" customWidth="1"/>
    <col min="15" max="15" width="5.85546875" bestFit="1" customWidth="1"/>
    <col min="16" max="16" width="26.42578125" customWidth="1"/>
    <col min="17" max="17" width="5.85546875" bestFit="1" customWidth="1"/>
    <col min="18" max="18" width="12.28515625" bestFit="1" customWidth="1"/>
    <col min="19" max="19" width="5.140625" bestFit="1" customWidth="1"/>
    <col min="26" max="26" width="7.140625" bestFit="1" customWidth="1"/>
  </cols>
  <sheetData>
    <row r="1" spans="1:16" ht="30" x14ac:dyDescent="0.25">
      <c r="A1" s="70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6" customHeight="1" x14ac:dyDescent="0.25">
      <c r="A2" s="71" t="s">
        <v>0</v>
      </c>
      <c r="B2" s="73" t="s">
        <v>1</v>
      </c>
      <c r="C2" s="73" t="s">
        <v>2</v>
      </c>
      <c r="D2" s="75" t="s">
        <v>3</v>
      </c>
      <c r="E2" s="76"/>
      <c r="F2" s="75" t="s">
        <v>7</v>
      </c>
      <c r="G2" s="76"/>
      <c r="H2" s="75" t="s">
        <v>6</v>
      </c>
      <c r="I2" s="76"/>
      <c r="J2" s="75" t="s">
        <v>5</v>
      </c>
      <c r="K2" s="76"/>
      <c r="L2" s="75" t="s">
        <v>23</v>
      </c>
      <c r="M2" s="76"/>
      <c r="N2" s="75" t="s">
        <v>8</v>
      </c>
      <c r="O2" s="76"/>
      <c r="P2" s="77" t="s">
        <v>9</v>
      </c>
    </row>
    <row r="3" spans="1:16" x14ac:dyDescent="0.25">
      <c r="A3" s="72"/>
      <c r="B3" s="74"/>
      <c r="C3" s="74"/>
      <c r="D3" s="1" t="s">
        <v>10</v>
      </c>
      <c r="E3" s="2" t="s">
        <v>11</v>
      </c>
      <c r="F3" s="1" t="s">
        <v>10</v>
      </c>
      <c r="G3" s="2" t="s">
        <v>11</v>
      </c>
      <c r="H3" s="1" t="s">
        <v>10</v>
      </c>
      <c r="I3" s="2" t="s">
        <v>11</v>
      </c>
      <c r="J3" s="1" t="s">
        <v>10</v>
      </c>
      <c r="K3" s="2" t="s">
        <v>11</v>
      </c>
      <c r="L3" s="1" t="s">
        <v>10</v>
      </c>
      <c r="M3" s="2" t="s">
        <v>11</v>
      </c>
      <c r="N3" s="1" t="s">
        <v>10</v>
      </c>
      <c r="O3" s="2" t="s">
        <v>11</v>
      </c>
      <c r="P3" s="78"/>
    </row>
    <row r="4" spans="1:16" ht="20.25" x14ac:dyDescent="0.25">
      <c r="A4" s="9">
        <v>1</v>
      </c>
      <c r="B4" s="10" t="s">
        <v>196</v>
      </c>
      <c r="C4" s="10" t="s">
        <v>57</v>
      </c>
      <c r="D4" s="4">
        <f>IF(ISERROR(VLOOKUP(B4,'[2]60m.'!$D$8:$F$1000,3,0)),"",(VLOOKUP(B4,'[2]60m.'!$D$8:$F$1000,3,0)))</f>
        <v>981</v>
      </c>
      <c r="E4" s="5">
        <f>IF(ISERROR(VLOOKUP(B4,'[2]60m.'!$D$8:$G$1000,4,0)),"",(VLOOKUP(B4,'[2]60m.'!$D$8:$G$1000,4,0)))</f>
        <v>63</v>
      </c>
      <c r="F4" s="4" t="str">
        <f>IF(ISERROR(VLOOKUP(B4,#REF!,63,0)),"",(VLOOKUP(B4,#REF!,63,0)))</f>
        <v/>
      </c>
      <c r="G4" s="5" t="str">
        <f>IF(ISERROR(VLOOKUP(B4,#REF!,64,0)),"",(VLOOKUP(B4,#REF!,64,0)))</f>
        <v/>
      </c>
      <c r="H4" s="4">
        <f>IF(ISERROR(VLOOKUP(B4,'[2]Uzun A'!$E$8:$J$1000,6,0)),"",(VLOOKUP(B4,'[2]Uzun A'!$E$8:$J$1000,6,0)))</f>
        <v>345</v>
      </c>
      <c r="I4" s="5">
        <f>IF(ISERROR(VLOOKUP(B4,'[2]Uzun A'!$E$8:$K$1000,7,0)),"",(VLOOKUP(B4,'[2]Uzun A'!$E$8:$K$1000,7,0)))</f>
        <v>37</v>
      </c>
      <c r="J4" s="6" t="str">
        <f>IF(ISERROR(VLOOKUP(B4,#REF!,3,0)),"",(VLOOKUP(B4,#REF!,3,0)))</f>
        <v/>
      </c>
      <c r="K4" s="5" t="str">
        <f>IF(ISERROR(VLOOKUP(B4,#REF!,4,0)),"",(VLOOKUP(B4,#REF!,4,0)))</f>
        <v/>
      </c>
      <c r="L4" s="4" t="str">
        <f>IF(ISERROR(VLOOKUP(B4,#REF!,3,0)),"",(VLOOKUP(B4,#REF!,3,0)))</f>
        <v/>
      </c>
      <c r="M4" s="5" t="str">
        <f>IF(ISERROR(VLOOKUP(B4,#REF!,4,0)),"",(VLOOKUP(B4,#REF!,4,0)))</f>
        <v/>
      </c>
      <c r="N4" s="11">
        <v>2479</v>
      </c>
      <c r="O4" s="7">
        <v>24</v>
      </c>
      <c r="P4" s="8">
        <f>E4+I4+O4</f>
        <v>124</v>
      </c>
    </row>
    <row r="5" spans="1:16" ht="30" x14ac:dyDescent="0.25">
      <c r="A5" s="79" t="s">
        <v>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39" customHeight="1" x14ac:dyDescent="0.25">
      <c r="A6" s="71" t="s">
        <v>0</v>
      </c>
      <c r="B6" s="73" t="s">
        <v>1</v>
      </c>
      <c r="C6" s="73" t="s">
        <v>2</v>
      </c>
      <c r="D6" s="75" t="s">
        <v>3</v>
      </c>
      <c r="E6" s="76"/>
      <c r="F6" s="75" t="s">
        <v>7</v>
      </c>
      <c r="G6" s="76"/>
      <c r="H6" s="75" t="s">
        <v>6</v>
      </c>
      <c r="I6" s="76"/>
      <c r="J6" s="75" t="s">
        <v>5</v>
      </c>
      <c r="K6" s="76"/>
      <c r="L6" s="75" t="s">
        <v>23</v>
      </c>
      <c r="M6" s="76"/>
      <c r="N6" s="75" t="s">
        <v>8</v>
      </c>
      <c r="O6" s="76"/>
      <c r="P6" s="77" t="s">
        <v>9</v>
      </c>
    </row>
    <row r="7" spans="1:16" ht="15" customHeight="1" x14ac:dyDescent="0.25">
      <c r="A7" s="72"/>
      <c r="B7" s="74"/>
      <c r="C7" s="74"/>
      <c r="D7" s="1" t="s">
        <v>10</v>
      </c>
      <c r="E7" s="2" t="s">
        <v>11</v>
      </c>
      <c r="F7" s="1" t="s">
        <v>10</v>
      </c>
      <c r="G7" s="2" t="s">
        <v>11</v>
      </c>
      <c r="H7" s="1" t="s">
        <v>10</v>
      </c>
      <c r="I7" s="2" t="s">
        <v>11</v>
      </c>
      <c r="J7" s="1" t="s">
        <v>10</v>
      </c>
      <c r="K7" s="2" t="s">
        <v>11</v>
      </c>
      <c r="L7" s="1" t="s">
        <v>10</v>
      </c>
      <c r="M7" s="2" t="s">
        <v>11</v>
      </c>
      <c r="N7" s="1" t="s">
        <v>10</v>
      </c>
      <c r="O7" s="2" t="s">
        <v>11</v>
      </c>
      <c r="P7" s="78"/>
    </row>
    <row r="8" spans="1:16" ht="20.25" x14ac:dyDescent="0.25">
      <c r="A8" s="9"/>
      <c r="B8" s="12"/>
      <c r="C8" s="12"/>
      <c r="D8" s="4"/>
      <c r="E8" s="5"/>
      <c r="F8" s="4"/>
      <c r="G8" s="5"/>
      <c r="H8" s="4"/>
      <c r="I8" s="5"/>
      <c r="J8" s="6"/>
      <c r="K8" s="5"/>
      <c r="L8" s="4"/>
      <c r="M8" s="5"/>
      <c r="N8" s="11"/>
      <c r="O8" s="7"/>
      <c r="P8" s="8"/>
    </row>
    <row r="9" spans="1:16" ht="20.25" x14ac:dyDescent="0.25">
      <c r="A9" s="9"/>
      <c r="B9" s="12"/>
      <c r="C9" s="12"/>
      <c r="D9" s="4"/>
      <c r="E9" s="5"/>
      <c r="F9" s="4"/>
      <c r="G9" s="5"/>
      <c r="H9" s="4"/>
      <c r="I9" s="5"/>
      <c r="J9" s="6"/>
      <c r="K9" s="5"/>
      <c r="L9" s="4"/>
      <c r="M9" s="5"/>
      <c r="N9" s="11"/>
      <c r="O9" s="7"/>
      <c r="P9" s="8"/>
    </row>
    <row r="10" spans="1:16" ht="20.25" x14ac:dyDescent="0.25">
      <c r="A10" s="9"/>
      <c r="B10" s="12"/>
      <c r="C10" s="12"/>
      <c r="D10" s="4"/>
      <c r="E10" s="5"/>
      <c r="F10" s="4"/>
      <c r="G10" s="5"/>
      <c r="H10" s="4"/>
      <c r="I10" s="5"/>
      <c r="J10" s="6"/>
      <c r="K10" s="5"/>
      <c r="L10" s="4"/>
      <c r="M10" s="5"/>
      <c r="N10" s="11"/>
      <c r="O10" s="7"/>
      <c r="P10" s="8"/>
    </row>
  </sheetData>
  <mergeCells count="22">
    <mergeCell ref="A1:P1"/>
    <mergeCell ref="A2:A3"/>
    <mergeCell ref="B2:B3"/>
    <mergeCell ref="C2:C3"/>
    <mergeCell ref="F2:G2"/>
    <mergeCell ref="H2:I2"/>
    <mergeCell ref="J2:K2"/>
    <mergeCell ref="L2:M2"/>
    <mergeCell ref="N2:O2"/>
    <mergeCell ref="D2:E2"/>
    <mergeCell ref="P2:P3"/>
    <mergeCell ref="D6:E6"/>
    <mergeCell ref="P6:P7"/>
    <mergeCell ref="F6:G6"/>
    <mergeCell ref="A5:P5"/>
    <mergeCell ref="A6:A7"/>
    <mergeCell ref="B6:B7"/>
    <mergeCell ref="C6:C7"/>
    <mergeCell ref="H6:I6"/>
    <mergeCell ref="J6:K6"/>
    <mergeCell ref="L6:M6"/>
    <mergeCell ref="N6:O6"/>
  </mergeCells>
  <conditionalFormatting sqref="D2:D3">
    <cfRule type="duplicateValues" dxfId="24" priority="17"/>
  </conditionalFormatting>
  <conditionalFormatting sqref="D6:D10">
    <cfRule type="duplicateValues" dxfId="23" priority="41"/>
  </conditionalFormatting>
  <conditionalFormatting sqref="B6:B10">
    <cfRule type="duplicateValues" dxfId="22" priority="4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AA79-E028-4241-A1EC-81BD881D64AD}">
  <sheetPr codeName="Sayfa12" filterMode="1">
    <tabColor rgb="FF00B0F0"/>
    <pageSetUpPr fitToPage="1"/>
  </sheetPr>
  <dimension ref="A1:V98"/>
  <sheetViews>
    <sheetView view="pageBreakPreview" zoomScale="70" zoomScaleSheetLayoutView="70" workbookViewId="0">
      <selection activeCell="A99" sqref="A99"/>
    </sheetView>
  </sheetViews>
  <sheetFormatPr defaultRowHeight="12.75" x14ac:dyDescent="0.2"/>
  <cols>
    <col min="1" max="1" width="9.140625" style="17"/>
    <col min="2" max="2" width="54.8554687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9" t="str">
        <f>('[3]YARIŞMA BİLGİLERİ'!A2)</f>
        <v>Türkiye Atletizm Federasyonu
 Trabzon Atletizm İl Temsilciliği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27.75" customHeight="1" x14ac:dyDescent="0.2">
      <c r="A2" s="90" t="str">
        <f>'[3]YARIŞMA BİLGİLERİ'!F19</f>
        <v>SPORCU EĞİTİM MERKEZLERİ (SEM) ATLETİZM FİNAL YARIŞMALARI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23.25" customHeight="1" x14ac:dyDescent="0.2">
      <c r="A3" s="91" t="s">
        <v>62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23.25" customHeight="1" x14ac:dyDescent="0.2">
      <c r="A4" s="91" t="str">
        <f>'[3]YARIŞMA BİLGİLERİ'!F21</f>
        <v>2010 Doğumlu Kızlar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2" ht="23.25" customHeight="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56"/>
      <c r="O5" s="65"/>
      <c r="P5" s="92">
        <f ca="1">NOW()</f>
        <v>44706.45399224537</v>
      </c>
      <c r="Q5" s="92"/>
      <c r="R5" s="92"/>
      <c r="S5" s="55"/>
      <c r="T5" s="55"/>
    </row>
    <row r="6" spans="1:22" ht="36.75" customHeight="1" x14ac:dyDescent="0.2">
      <c r="A6" s="84" t="s">
        <v>0</v>
      </c>
      <c r="B6" s="84" t="s">
        <v>1</v>
      </c>
      <c r="C6" s="82" t="s">
        <v>2</v>
      </c>
      <c r="D6" s="85" t="s">
        <v>3</v>
      </c>
      <c r="E6" s="85"/>
      <c r="F6" s="85" t="s">
        <v>6</v>
      </c>
      <c r="G6" s="85"/>
      <c r="H6" s="86" t="s">
        <v>17</v>
      </c>
      <c r="I6" s="87"/>
      <c r="J6" s="86"/>
      <c r="K6" s="87"/>
      <c r="L6" s="86" t="s">
        <v>15</v>
      </c>
      <c r="M6" s="87"/>
      <c r="N6" s="85" t="s">
        <v>4</v>
      </c>
      <c r="O6" s="85"/>
      <c r="P6" s="80"/>
      <c r="Q6" s="54"/>
      <c r="R6" s="45"/>
      <c r="S6" s="45"/>
      <c r="T6" s="45"/>
      <c r="U6" s="45"/>
      <c r="V6" s="45"/>
    </row>
    <row r="7" spans="1:22" ht="27" hidden="1" customHeight="1" x14ac:dyDescent="0.2">
      <c r="A7" s="84"/>
      <c r="B7" s="84"/>
      <c r="C7" s="83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80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30" t="s">
        <v>26</v>
      </c>
      <c r="C8" s="30" t="s">
        <v>24</v>
      </c>
      <c r="D8" s="47">
        <f>IF(ISERROR(VLOOKUP(B8,'[3]60m.'!$D$8:$F$1011,3,0)),"",(VLOOKUP(B8,'[3]60m.'!$D$8:$H$1011,3,0)))</f>
        <v>892</v>
      </c>
      <c r="E8" s="27">
        <f>IF(ISERROR(VLOOKUP(B8,'[3]60m.'!$D$8:$G$1011,4,0)),"",(VLOOKUP(B8,'[3]60m.'!$D$8:$G$1011,4,0)))</f>
        <v>81</v>
      </c>
      <c r="F8" s="53">
        <f>IF(ISERROR(VLOOKUP(B8,[3]Uzun!$E$8:$K$1000,7,0)),"",(VLOOKUP(B8,[3]Uzun!$E$8:$K$1000,7,0)))</f>
        <v>393</v>
      </c>
      <c r="G8" s="22">
        <f>IF(ISERROR(VLOOKUP(B8,[3]Uzun!$E$8:$L$1000,8,0)),"",(VLOOKUP(B8,[3]Uzun!$E$8:$L$1000,8,0)))</f>
        <v>52</v>
      </c>
      <c r="H8" s="28">
        <f>IF(ISERROR(VLOOKUP(B8,[3]Gülle!$E$8:$K$1000,7,0)),"",(VLOOKUP(B8,[3]Gülle!$E$8:$K$1000,7,0)))</f>
        <v>538</v>
      </c>
      <c r="I8" s="27">
        <f>IF(ISERROR(VLOOKUP(B8,[3]Gülle!$E$8:$L$1000,8,0)),"",(VLOOKUP(B8,[3]Gülle!$E$8:$L$1000,8,0)))</f>
        <v>42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IF(ISERROR(VLOOKUP(B8,'[3]800m.'!$D$8:$F$986,3,0)),"",(VLOOKUP(B8,'[3]800m.'!$D$8:$H$986,3,0)))</f>
        <v/>
      </c>
      <c r="M8" s="50" t="str">
        <f>IF(ISERROR(VLOOKUP(B8,'[3]800m.'!$D$8:$G$986,4,0)),"",(VLOOKUP(B8,'[3]800m.'!$D$8:$G$986,4,0)))</f>
        <v/>
      </c>
      <c r="N8" s="49" t="str">
        <f>IF(ISERROR(VLOOKUP(B8,'[3]80m.'!$D$8:$F$1000,3,0)),"",(VLOOKUP(B8,'[3]80m.'!$D$8:$H$1000,3,0)))</f>
        <v/>
      </c>
      <c r="O8" s="22" t="str">
        <f>IF(ISERROR(VLOOKUP(B8,'[3]80m.'!$D$8:$G$1000,4,0)),"",(VLOOKUP(B8,'[3]80m.'!$D$8:$G$1000,4,0)))</f>
        <v/>
      </c>
      <c r="P8" s="48">
        <f t="shared" ref="P8:P50" si="0">SUM(E8,G8,I8,M8,,O8,K8)</f>
        <v>175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30" t="s">
        <v>28</v>
      </c>
      <c r="C9" s="30" t="s">
        <v>24</v>
      </c>
      <c r="D9" s="47">
        <f>IF(ISERROR(VLOOKUP(B9,'[3]60m.'!$D$8:$F$1011,3,0)),"",(VLOOKUP(B9,'[3]60m.'!$D$8:$H$1011,3,0)))</f>
        <v>926</v>
      </c>
      <c r="E9" s="27">
        <f>IF(ISERROR(VLOOKUP(B9,'[3]60m.'!$D$8:$G$1011,4,0)),"",(VLOOKUP(B9,'[3]60m.'!$D$8:$G$1011,4,0)))</f>
        <v>74</v>
      </c>
      <c r="F9" s="53">
        <f>IF(ISERROR(VLOOKUP(B9,[3]Uzun!$E$8:$K$1000,7,0)),"",(VLOOKUP(B9,[3]Uzun!$E$8:$K$1000,7,0)))</f>
        <v>402</v>
      </c>
      <c r="G9" s="22">
        <f>IF(ISERROR(VLOOKUP(B9,[3]Uzun!$E$8:$L$1000,8,0)),"",(VLOOKUP(B9,[3]Uzun!$E$8:$L$1000,8,0)))</f>
        <v>55</v>
      </c>
      <c r="H9" s="28">
        <f>IF(ISERROR(VLOOKUP(B9,[3]Gülle!$E$8:$K$1000,7,0)),"",(VLOOKUP(B9,[3]Gülle!$E$8:$K$1000,7,0)))</f>
        <v>505</v>
      </c>
      <c r="I9" s="27">
        <f>IF(ISERROR(VLOOKUP(B9,[3]Gülle!$E$8:$L$1000,8,0)),"",(VLOOKUP(B9,[3]Gülle!$E$8:$L$1000,8,0)))</f>
        <v>40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IF(ISERROR(VLOOKUP(B9,'[3]800m.'!$D$8:$F$986,3,0)),"",(VLOOKUP(B9,'[3]800m.'!$D$8:$H$986,3,0)))</f>
        <v/>
      </c>
      <c r="M9" s="50" t="str">
        <f>IF(ISERROR(VLOOKUP(B9,'[3]800m.'!$D$8:$G$986,4,0)),"",(VLOOKUP(B9,'[3]800m.'!$D$8:$G$986,4,0)))</f>
        <v/>
      </c>
      <c r="N9" s="49" t="str">
        <f>IF(ISERROR(VLOOKUP(B9,'[3]80m.'!$D$8:$F$1000,3,0)),"",(VLOOKUP(B9,'[3]80m.'!$D$8:$H$1000,3,0)))</f>
        <v/>
      </c>
      <c r="O9" s="22" t="str">
        <f>IF(ISERROR(VLOOKUP(B9,'[3]80m.'!$D$8:$G$1000,4,0)),"",(VLOOKUP(B9,'[3]80m.'!$D$8:$G$1000,4,0)))</f>
        <v/>
      </c>
      <c r="P9" s="48">
        <f t="shared" si="0"/>
        <v>169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30" t="s">
        <v>60</v>
      </c>
      <c r="C10" s="30" t="s">
        <v>46</v>
      </c>
      <c r="D10" s="47" t="str">
        <f>IF(ISERROR(VLOOKUP(B10,'[3]60m.'!$D$8:$F$1011,3,0)),"",(VLOOKUP(B10,'[3]60m.'!$D$8:$H$1011,3,0)))</f>
        <v/>
      </c>
      <c r="E10" s="27" t="str">
        <f>IF(ISERROR(VLOOKUP(B10,'[3]60m.'!$D$8:$G$1011,4,0)),"",(VLOOKUP(B10,'[3]60m.'!$D$8:$G$1011,4,0)))</f>
        <v/>
      </c>
      <c r="F10" s="53">
        <f>IF(ISERROR(VLOOKUP(B10,[3]Uzun!$E$8:$K$1000,7,0)),"",(VLOOKUP(B10,[3]Uzun!$E$8:$K$1000,7,0)))</f>
        <v>389</v>
      </c>
      <c r="G10" s="22">
        <f>IF(ISERROR(VLOOKUP(B10,[3]Uzun!$E$8:$L$1000,8,0)),"",(VLOOKUP(B10,[3]Uzun!$E$8:$L$1000,8,0)))</f>
        <v>51</v>
      </c>
      <c r="H10" s="28">
        <f>IF(ISERROR(VLOOKUP(B10,[3]Gülle!$E$8:$K$1000,7,0)),"",(VLOOKUP(B10,[3]Gülle!$E$8:$K$1000,7,0)))</f>
        <v>593</v>
      </c>
      <c r="I10" s="27">
        <f>IF(ISERROR(VLOOKUP(B10,[3]Gülle!$E$8:$L$1000,8,0)),"",(VLOOKUP(B10,[3]Gülle!$E$8:$L$1000,8,0)))</f>
        <v>46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IF(ISERROR(VLOOKUP(B10,'[3]800m.'!$D$8:$F$986,3,0)),"",(VLOOKUP(B10,'[3]800m.'!$D$8:$H$986,3,0)))</f>
        <v/>
      </c>
      <c r="M10" s="50" t="str">
        <f>IF(ISERROR(VLOOKUP(B10,'[3]800m.'!$D$8:$G$986,4,0)),"",(VLOOKUP(B10,'[3]800m.'!$D$8:$G$986,4,0)))</f>
        <v/>
      </c>
      <c r="N10" s="49" t="str">
        <f>IF(ISERROR(VLOOKUP(B10,'[3]80m.'!$D$8:$F$1000,3,0)),"",(VLOOKUP(B10,'[3]80m.'!$D$8:$H$1000,3,0)))</f>
        <v>11.89
(802)</v>
      </c>
      <c r="O10" s="22">
        <f>IF(ISERROR(VLOOKUP(B10,'[3]80m.'!$D$8:$G$1000,4,0)),"",(VLOOKUP(B10,'[3]80m.'!$D$8:$G$1000,4,0)))</f>
        <v>70</v>
      </c>
      <c r="P10" s="48">
        <f t="shared" si="0"/>
        <v>167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30" t="s">
        <v>197</v>
      </c>
      <c r="C11" s="30" t="s">
        <v>24</v>
      </c>
      <c r="D11" s="47">
        <f>IF(ISERROR(VLOOKUP(B11,'[3]60m.'!$D$8:$F$1011,3,0)),"",(VLOOKUP(B11,'[3]60m.'!$D$8:$H$1011,3,0)))</f>
        <v>943</v>
      </c>
      <c r="E11" s="27">
        <f>IF(ISERROR(VLOOKUP(B11,'[3]60m.'!$D$8:$G$1011,4,0)),"",(VLOOKUP(B11,'[3]60m.'!$D$8:$G$1011,4,0)))</f>
        <v>71</v>
      </c>
      <c r="F11" s="53">
        <f>IF(ISERROR(VLOOKUP(B11,[3]Uzun!$E$8:$K$1000,7,0)),"",(VLOOKUP(B11,[3]Uzun!$E$8:$K$1000,7,0)))</f>
        <v>380</v>
      </c>
      <c r="G11" s="22">
        <f>IF(ISERROR(VLOOKUP(B11,[3]Uzun!$E$8:$L$1000,8,0)),"",(VLOOKUP(B11,[3]Uzun!$E$8:$L$1000,8,0)))</f>
        <v>48</v>
      </c>
      <c r="H11" s="28">
        <f>IF(ISERROR(VLOOKUP(B11,[3]Gülle!$E$8:$K$1000,7,0)),"",(VLOOKUP(B11,[3]Gülle!$E$8:$K$1000,7,0)))</f>
        <v>590</v>
      </c>
      <c r="I11" s="27">
        <f>IF(ISERROR(VLOOKUP(B11,[3]Gülle!$E$8:$L$1000,8,0)),"",(VLOOKUP(B11,[3]Gülle!$E$8:$L$1000,8,0)))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IF(ISERROR(VLOOKUP(B11,'[3]800m.'!$D$8:$F$986,3,0)),"",(VLOOKUP(B11,'[3]800m.'!$D$8:$H$986,3,0)))</f>
        <v/>
      </c>
      <c r="M11" s="50" t="str">
        <f>IF(ISERROR(VLOOKUP(B11,'[3]800m.'!$D$8:$G$986,4,0)),"",(VLOOKUP(B11,'[3]800m.'!$D$8:$G$986,4,0)))</f>
        <v/>
      </c>
      <c r="N11" s="49" t="str">
        <f>IF(ISERROR(VLOOKUP(B11,'[3]80m.'!$D$8:$F$1000,3,0)),"",(VLOOKUP(B11,'[3]80m.'!$D$8:$H$1000,3,0)))</f>
        <v/>
      </c>
      <c r="O11" s="22" t="str">
        <f>IF(ISERROR(VLOOKUP(B11,'[3]80m.'!$D$8:$G$1000,4,0)),"",(VLOOKUP(B11,'[3]80m.'!$D$8:$G$1000,4,0)))</f>
        <v/>
      </c>
      <c r="P11" s="48">
        <f t="shared" si="0"/>
        <v>165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30" t="s">
        <v>29</v>
      </c>
      <c r="C12" s="30" t="s">
        <v>24</v>
      </c>
      <c r="D12" s="47">
        <f>IF(ISERROR(VLOOKUP(B12,'[3]60m.'!$D$8:$F$1011,3,0)),"",(VLOOKUP(B12,'[3]60m.'!$D$8:$H$1011,3,0)))</f>
        <v>906</v>
      </c>
      <c r="E12" s="27">
        <f>IF(ISERROR(VLOOKUP(B12,'[3]60m.'!$D$8:$G$1011,4,0)),"",(VLOOKUP(B12,'[3]60m.'!$D$8:$G$1011,4,0)))</f>
        <v>78</v>
      </c>
      <c r="F12" s="53">
        <f>IF(ISERROR(VLOOKUP(B12,[3]Uzun!$E$8:$K$1000,7,0)),"",(VLOOKUP(B12,[3]Uzun!$E$8:$K$1000,7,0)))</f>
        <v>343</v>
      </c>
      <c r="G12" s="22">
        <f>IF(ISERROR(VLOOKUP(B12,[3]Uzun!$E$8:$L$1000,8,0)),"",(VLOOKUP(B12,[3]Uzun!$E$8:$L$1000,8,0)))</f>
        <v>36</v>
      </c>
      <c r="H12" s="28">
        <f>IF(ISERROR(VLOOKUP(B12,[3]Gülle!$E$8:$K$1000,7,0)),"",(VLOOKUP(B12,[3]Gülle!$E$8:$K$1000,7,0)))</f>
        <v>487</v>
      </c>
      <c r="I12" s="27">
        <f>IF(ISERROR(VLOOKUP(B12,[3]Gülle!$E$8:$L$1000,8,0)),"",(VLOOKUP(B12,[3]Gülle!$E$8:$L$1000,8,0)))</f>
        <v>39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IF(ISERROR(VLOOKUP(B12,'[3]800m.'!$D$8:$F$986,3,0)),"",(VLOOKUP(B12,'[3]800m.'!$D$8:$H$986,3,0)))</f>
        <v/>
      </c>
      <c r="M12" s="50" t="str">
        <f>IF(ISERROR(VLOOKUP(B12,'[3]800m.'!$D$8:$G$986,4,0)),"",(VLOOKUP(B12,'[3]800m.'!$D$8:$G$986,4,0)))</f>
        <v/>
      </c>
      <c r="N12" s="49" t="str">
        <f>IF(ISERROR(VLOOKUP(B12,'[3]80m.'!$D$8:$F$1000,3,0)),"",(VLOOKUP(B12,'[3]80m.'!$D$8:$H$1000,3,0)))</f>
        <v/>
      </c>
      <c r="O12" s="22" t="str">
        <f>IF(ISERROR(VLOOKUP(B12,'[3]80m.'!$D$8:$G$1000,4,0)),"",(VLOOKUP(B12,'[3]80m.'!$D$8:$G$1000,4,0)))</f>
        <v/>
      </c>
      <c r="P12" s="48">
        <f t="shared" si="0"/>
        <v>153</v>
      </c>
      <c r="Q12" s="54"/>
      <c r="R12" s="45"/>
      <c r="S12" s="45"/>
      <c r="T12" s="45"/>
      <c r="U12" s="45"/>
      <c r="V12" s="45"/>
    </row>
    <row r="13" spans="1:22" ht="31.5" hidden="1" customHeight="1" x14ac:dyDescent="0.2">
      <c r="A13" s="31">
        <v>6</v>
      </c>
      <c r="B13" s="30" t="s">
        <v>30</v>
      </c>
      <c r="C13" s="30" t="s">
        <v>24</v>
      </c>
      <c r="D13" s="47">
        <f>IF(ISERROR(VLOOKUP(B13,'[3]60m.'!$D$8:$F$1011,3,0)),"",(VLOOKUP(B13,'[3]60m.'!$D$8:$H$1011,3,0)))</f>
        <v>961</v>
      </c>
      <c r="E13" s="27">
        <f>IF(ISERROR(VLOOKUP(B13,'[3]60m.'!$D$8:$G$1011,4,0)),"",(VLOOKUP(B13,'[3]60m.'!$D$8:$G$1011,4,0)))</f>
        <v>67</v>
      </c>
      <c r="F13" s="53">
        <f>IF(ISERROR(VLOOKUP(B13,[3]Uzun!$E$8:$K$1000,7,0)),"",(VLOOKUP(B13,[3]Uzun!$E$8:$K$1000,7,0)))</f>
        <v>370</v>
      </c>
      <c r="G13" s="22">
        <f>IF(ISERROR(VLOOKUP(B13,[3]Uzun!$E$8:$L$1000,8,0)),"",(VLOOKUP(B13,[3]Uzun!$E$8:$L$1000,8,0)))</f>
        <v>45</v>
      </c>
      <c r="H13" s="28">
        <f>IF(ISERROR(VLOOKUP(B13,[3]Gülle!$E$8:$K$1000,7,0)),"",(VLOOKUP(B13,[3]Gülle!$E$8:$K$1000,7,0)))</f>
        <v>527</v>
      </c>
      <c r="I13" s="27">
        <f>IF(ISERROR(VLOOKUP(B13,[3]Gülle!$E$8:$L$1000,8,0)),"",(VLOOKUP(B13,[3]Gülle!$E$8:$L$1000,8,0)))</f>
        <v>41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IF(ISERROR(VLOOKUP(B13,'[3]800m.'!$D$8:$F$986,3,0)),"",(VLOOKUP(B13,'[3]800m.'!$D$8:$H$986,3,0)))</f>
        <v/>
      </c>
      <c r="M13" s="50" t="str">
        <f>IF(ISERROR(VLOOKUP(B13,'[3]800m.'!$D$8:$G$986,4,0)),"",(VLOOKUP(B13,'[3]800m.'!$D$8:$G$986,4,0)))</f>
        <v/>
      </c>
      <c r="N13" s="49" t="str">
        <f>IF(ISERROR(VLOOKUP(B13,'[3]80m.'!$D$8:$F$1000,3,0)),"",(VLOOKUP(B13,'[3]80m.'!$D$8:$H$1000,3,0)))</f>
        <v/>
      </c>
      <c r="O13" s="22" t="str">
        <f>IF(ISERROR(VLOOKUP(B13,'[3]80m.'!$D$8:$G$1000,4,0)),"",(VLOOKUP(B13,'[3]80m.'!$D$8:$G$1000,4,0)))</f>
        <v/>
      </c>
      <c r="P13" s="48">
        <f t="shared" si="0"/>
        <v>153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30" t="s">
        <v>59</v>
      </c>
      <c r="C14" s="30" t="s">
        <v>42</v>
      </c>
      <c r="D14" s="47">
        <f>IF(ISERROR(VLOOKUP(B14,'[3]60m.'!$D$8:$F$1011,3,0)),"",(VLOOKUP(B14,'[3]60m.'!$D$8:$H$1011,3,0)))</f>
        <v>949</v>
      </c>
      <c r="E14" s="27">
        <f>IF(ISERROR(VLOOKUP(B14,'[3]60m.'!$D$8:$G$1011,4,0)),"",(VLOOKUP(B14,'[3]60m.'!$D$8:$G$1011,4,0)))</f>
        <v>70</v>
      </c>
      <c r="F14" s="53">
        <f>IF(ISERROR(VLOOKUP(B14,[3]Uzun!$E$8:$K$1000,7,0)),"",(VLOOKUP(B14,[3]Uzun!$E$8:$K$1000,7,0)))</f>
        <v>377</v>
      </c>
      <c r="G14" s="22">
        <f>IF(ISERROR(VLOOKUP(B14,[3]Uzun!$E$8:$L$1000,8,0)),"",(VLOOKUP(B14,[3]Uzun!$E$8:$L$1000,8,0)))</f>
        <v>47</v>
      </c>
      <c r="H14" s="28">
        <f>IF(ISERROR(VLOOKUP(B14,[3]Gülle!$E$8:$K$1000,7,0)),"",(VLOOKUP(B14,[3]Gülle!$E$8:$K$1000,7,0)))</f>
        <v>389</v>
      </c>
      <c r="I14" s="27">
        <f>IF(ISERROR(VLOOKUP(B14,[3]Gülle!$E$8:$L$1000,8,0)),"",(VLOOKUP(B14,[3]Gülle!$E$8:$L$1000,8,0)))</f>
        <v>32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IF(ISERROR(VLOOKUP(B14,'[3]800m.'!$D$8:$F$986,3,0)),"",(VLOOKUP(B14,'[3]800m.'!$D$8:$H$986,3,0)))</f>
        <v/>
      </c>
      <c r="M14" s="50" t="str">
        <f>IF(ISERROR(VLOOKUP(B14,'[3]800m.'!$D$8:$G$986,4,0)),"",(VLOOKUP(B14,'[3]800m.'!$D$8:$G$986,4,0)))</f>
        <v/>
      </c>
      <c r="N14" s="49" t="str">
        <f>IF(ISERROR(VLOOKUP(B14,'[3]80m.'!$D$8:$F$1000,3,0)),"",(VLOOKUP(B14,'[3]80m.'!$D$8:$H$1000,3,0)))</f>
        <v/>
      </c>
      <c r="O14" s="22" t="str">
        <f>IF(ISERROR(VLOOKUP(B14,'[3]80m.'!$D$8:$G$1000,4,0)),"",(VLOOKUP(B14,'[3]80m.'!$D$8:$G$1000,4,0)))</f>
        <v/>
      </c>
      <c r="P14" s="48">
        <f t="shared" si="0"/>
        <v>149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30" t="s">
        <v>56</v>
      </c>
      <c r="C15" s="30" t="s">
        <v>37</v>
      </c>
      <c r="D15" s="47">
        <f>IF(ISERROR(VLOOKUP(B15,'[3]60m.'!$D$8:$F$1011,3,0)),"",(VLOOKUP(B15,'[3]60m.'!$D$8:$H$1011,3,0)))</f>
        <v>980</v>
      </c>
      <c r="E15" s="27">
        <f>IF(ISERROR(VLOOKUP(B15,'[3]60m.'!$D$8:$G$1011,4,0)),"",(VLOOKUP(B15,'[3]60m.'!$D$8:$G$1011,4,0)))</f>
        <v>64</v>
      </c>
      <c r="F15" s="53">
        <f>IF(ISERROR(VLOOKUP(B15,[3]Uzun!$E$8:$K$1000,7,0)),"",(VLOOKUP(B15,[3]Uzun!$E$8:$K$1000,7,0)))</f>
        <v>362</v>
      </c>
      <c r="G15" s="22">
        <f>IF(ISERROR(VLOOKUP(B15,[3]Uzun!$E$8:$L$1000,8,0)),"",(VLOOKUP(B15,[3]Uzun!$E$8:$L$1000,8,0)))</f>
        <v>42</v>
      </c>
      <c r="H15" s="28">
        <f>IF(ISERROR(VLOOKUP(B15,[3]Gülle!$E$8:$K$1000,7,0)),"",(VLOOKUP(B15,[3]Gülle!$E$8:$K$1000,7,0)))</f>
        <v>486</v>
      </c>
      <c r="I15" s="27">
        <f>IF(ISERROR(VLOOKUP(B15,[3]Gülle!$E$8:$L$1000,8,0)),"",(VLOOKUP(B15,[3]Gülle!$E$8:$L$1000,8,0)))</f>
        <v>39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IF(ISERROR(VLOOKUP(B15,'[3]800m.'!$D$8:$F$986,3,0)),"",(VLOOKUP(B15,'[3]800m.'!$D$8:$H$986,3,0)))</f>
        <v/>
      </c>
      <c r="M15" s="50" t="str">
        <f>IF(ISERROR(VLOOKUP(B15,'[3]800m.'!$D$8:$G$986,4,0)),"",(VLOOKUP(B15,'[3]800m.'!$D$8:$G$986,4,0)))</f>
        <v/>
      </c>
      <c r="N15" s="49" t="str">
        <f>IF(ISERROR(VLOOKUP(B15,'[3]80m.'!$D$8:$F$1000,3,0)),"",(VLOOKUP(B15,'[3]80m.'!$D$8:$H$1000,3,0)))</f>
        <v/>
      </c>
      <c r="O15" s="22" t="str">
        <f>IF(ISERROR(VLOOKUP(B15,'[3]80m.'!$D$8:$G$1000,4,0)),"",(VLOOKUP(B15,'[3]80m.'!$D$8:$G$1000,4,0)))</f>
        <v/>
      </c>
      <c r="P15" s="48">
        <f t="shared" si="0"/>
        <v>145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30" t="s">
        <v>31</v>
      </c>
      <c r="C16" s="30" t="s">
        <v>24</v>
      </c>
      <c r="D16" s="47">
        <f>IF(ISERROR(VLOOKUP(B16,'[3]60m.'!$D$8:$F$1011,3,0)),"",(VLOOKUP(B16,'[3]60m.'!$D$8:$H$1011,3,0)))</f>
        <v>962</v>
      </c>
      <c r="E16" s="27">
        <f>IF(ISERROR(VLOOKUP(B16,'[3]60m.'!$D$8:$G$1011,4,0)),"",(VLOOKUP(B16,'[3]60m.'!$D$8:$G$1011,4,0)))</f>
        <v>67</v>
      </c>
      <c r="F16" s="53">
        <f>IF(ISERROR(VLOOKUP(B16,[3]Uzun!$E$8:$K$1000,7,0)),"",(VLOOKUP(B16,[3]Uzun!$E$8:$K$1000,7,0)))</f>
        <v>340</v>
      </c>
      <c r="G16" s="22">
        <f>IF(ISERROR(VLOOKUP(B16,[3]Uzun!$E$8:$L$1000,8,0)),"",(VLOOKUP(B16,[3]Uzun!$E$8:$L$1000,8,0)))</f>
        <v>35</v>
      </c>
      <c r="H16" s="28">
        <f>IF(ISERROR(VLOOKUP(B16,[3]Gülle!$E$8:$K$1000,7,0)),"",(VLOOKUP(B16,[3]Gülle!$E$8:$K$1000,7,0)))</f>
        <v>537</v>
      </c>
      <c r="I16" s="27">
        <f>IF(ISERROR(VLOOKUP(B16,[3]Gülle!$E$8:$L$1000,8,0)),"",(VLOOKUP(B16,[3]Gülle!$E$8:$L$1000,8,0)))</f>
        <v>42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IF(ISERROR(VLOOKUP(B16,'[3]800m.'!$D$8:$F$986,3,0)),"",(VLOOKUP(B16,'[3]800m.'!$D$8:$H$986,3,0)))</f>
        <v/>
      </c>
      <c r="M16" s="50" t="str">
        <f>IF(ISERROR(VLOOKUP(B16,'[3]800m.'!$D$8:$G$986,4,0)),"",(VLOOKUP(B16,'[3]800m.'!$D$8:$G$986,4,0)))</f>
        <v/>
      </c>
      <c r="N16" s="49" t="str">
        <f>IF(ISERROR(VLOOKUP(B16,'[3]80m.'!$D$8:$F$1000,3,0)),"",(VLOOKUP(B16,'[3]80m.'!$D$8:$H$1000,3,0)))</f>
        <v/>
      </c>
      <c r="O16" s="22" t="str">
        <f>IF(ISERROR(VLOOKUP(B16,'[3]80m.'!$D$8:$G$1000,4,0)),"",(VLOOKUP(B16,'[3]80m.'!$D$8:$G$1000,4,0)))</f>
        <v/>
      </c>
      <c r="P16" s="48">
        <f t="shared" si="0"/>
        <v>144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30" t="s">
        <v>55</v>
      </c>
      <c r="C17" s="30" t="s">
        <v>42</v>
      </c>
      <c r="D17" s="47">
        <f>IF(ISERROR(VLOOKUP(B17,'[3]60m.'!$D$8:$F$1011,3,0)),"",(VLOOKUP(B17,'[3]60m.'!$D$8:$H$1011,3,0)))</f>
        <v>982</v>
      </c>
      <c r="E17" s="27">
        <f>IF(ISERROR(VLOOKUP(B17,'[3]60m.'!$D$8:$G$1011,4,0)),"",(VLOOKUP(B17,'[3]60m.'!$D$8:$G$1011,4,0)))</f>
        <v>63</v>
      </c>
      <c r="F17" s="53">
        <f>IF(ISERROR(VLOOKUP(B17,[3]Uzun!$E$8:$K$1000,7,0)),"",(VLOOKUP(B17,[3]Uzun!$E$8:$K$1000,7,0)))</f>
        <v>344</v>
      </c>
      <c r="G17" s="22">
        <f>IF(ISERROR(VLOOKUP(B17,[3]Uzun!$E$8:$L$1000,8,0)),"",(VLOOKUP(B17,[3]Uzun!$E$8:$L$1000,8,0)))</f>
        <v>36</v>
      </c>
      <c r="H17" s="28">
        <f>IF(ISERROR(VLOOKUP(B17,[3]Gülle!$E$8:$K$1000,7,0)),"",(VLOOKUP(B17,[3]Gülle!$E$8:$K$1000,7,0)))</f>
        <v>546</v>
      </c>
      <c r="I17" s="27">
        <f>IF(ISERROR(VLOOKUP(B17,[3]Gülle!$E$8:$L$1000,8,0)),"",(VLOOKUP(B17,[3]Gülle!$E$8:$L$1000,8,0)))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IF(ISERROR(VLOOKUP(B17,'[3]800m.'!$D$8:$F$986,3,0)),"",(VLOOKUP(B17,'[3]800m.'!$D$8:$H$986,3,0)))</f>
        <v/>
      </c>
      <c r="M17" s="50" t="str">
        <f>IF(ISERROR(VLOOKUP(B17,'[3]800m.'!$D$8:$G$986,4,0)),"",(VLOOKUP(B17,'[3]800m.'!$D$8:$G$986,4,0)))</f>
        <v/>
      </c>
      <c r="N17" s="49" t="str">
        <f>IF(ISERROR(VLOOKUP(B17,'[3]80m.'!$D$8:$F$1000,3,0)),"",(VLOOKUP(B17,'[3]80m.'!$D$8:$H$1000,3,0)))</f>
        <v/>
      </c>
      <c r="O17" s="22" t="str">
        <f>IF(ISERROR(VLOOKUP(B17,'[3]80m.'!$D$8:$G$1000,4,0)),"",(VLOOKUP(B17,'[3]80m.'!$D$8:$G$1000,4,0)))</f>
        <v/>
      </c>
      <c r="P17" s="48">
        <f t="shared" si="0"/>
        <v>142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30" t="s">
        <v>54</v>
      </c>
      <c r="C18" s="30" t="s">
        <v>46</v>
      </c>
      <c r="D18" s="47">
        <f>IF(ISERROR(VLOOKUP(B18,'[3]60m.'!$D$8:$F$1011,3,0)),"",(VLOOKUP(B18,'[3]60m.'!$D$8:$H$1011,3,0)))</f>
        <v>1004</v>
      </c>
      <c r="E18" s="27">
        <f>IF(ISERROR(VLOOKUP(B18,'[3]60m.'!$D$8:$G$1011,4,0)),"",(VLOOKUP(B18,'[3]60m.'!$D$8:$G$1011,4,0)))</f>
        <v>59</v>
      </c>
      <c r="F18" s="53">
        <f>IF(ISERROR(VLOOKUP(B18,[3]Uzun!$E$8:$K$1000,7,0)),"",(VLOOKUP(B18,[3]Uzun!$E$8:$K$1000,7,0)))</f>
        <v>344</v>
      </c>
      <c r="G18" s="22">
        <f>IF(ISERROR(VLOOKUP(B18,[3]Uzun!$E$8:$L$1000,8,0)),"",(VLOOKUP(B18,[3]Uzun!$E$8:$L$1000,8,0)))</f>
        <v>36</v>
      </c>
      <c r="H18" s="28">
        <f>IF(ISERROR(VLOOKUP(B18,[3]Gülle!$E$8:$K$1000,7,0)),"",(VLOOKUP(B18,[3]Gülle!$E$8:$K$1000,7,0)))</f>
        <v>596</v>
      </c>
      <c r="I18" s="27">
        <f>IF(ISERROR(VLOOKUP(B18,[3]Gülle!$E$8:$L$1000,8,0)),"",(VLOOKUP(B18,[3]Gülle!$E$8:$L$1000,8,0)))</f>
        <v>46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IF(ISERROR(VLOOKUP(B18,'[3]800m.'!$D$8:$F$986,3,0)),"",(VLOOKUP(B18,'[3]800m.'!$D$8:$H$986,3,0)))</f>
        <v/>
      </c>
      <c r="M18" s="50" t="str">
        <f>IF(ISERROR(VLOOKUP(B18,'[3]800m.'!$D$8:$G$986,4,0)),"",(VLOOKUP(B18,'[3]800m.'!$D$8:$G$986,4,0)))</f>
        <v/>
      </c>
      <c r="N18" s="49" t="str">
        <f>IF(ISERROR(VLOOKUP(B18,'[3]80m.'!$D$8:$F$1000,3,0)),"",(VLOOKUP(B18,'[3]80m.'!$D$8:$H$1000,3,0)))</f>
        <v/>
      </c>
      <c r="O18" s="22" t="str">
        <f>IF(ISERROR(VLOOKUP(B18,'[3]80m.'!$D$8:$G$1000,4,0)),"",(VLOOKUP(B18,'[3]80m.'!$D$8:$G$1000,4,0)))</f>
        <v/>
      </c>
      <c r="P18" s="48">
        <f t="shared" si="0"/>
        <v>141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30" t="s">
        <v>32</v>
      </c>
      <c r="C19" s="30" t="s">
        <v>24</v>
      </c>
      <c r="D19" s="47">
        <f>IF(ISERROR(VLOOKUP(B19,'[3]60m.'!$D$8:$F$1011,3,0)),"",(VLOOKUP(B19,'[3]60m.'!$D$8:$H$1011,3,0)))</f>
        <v>958</v>
      </c>
      <c r="E19" s="27">
        <f>IF(ISERROR(VLOOKUP(B19,'[3]60m.'!$D$8:$G$1011,4,0)),"",(VLOOKUP(B19,'[3]60m.'!$D$8:$G$1011,4,0)))</f>
        <v>68</v>
      </c>
      <c r="F19" s="53">
        <f>IF(ISERROR(VLOOKUP(B19,[3]Uzun!$E$8:$K$1000,7,0)),"",(VLOOKUP(B19,[3]Uzun!$E$8:$K$1000,7,0)))</f>
        <v>349</v>
      </c>
      <c r="G19" s="22">
        <f>IF(ISERROR(VLOOKUP(B19,[3]Uzun!$E$8:$L$1000,8,0)),"",(VLOOKUP(B19,[3]Uzun!$E$8:$L$1000,8,0)))</f>
        <v>38</v>
      </c>
      <c r="H19" s="28">
        <f>IF(ISERROR(VLOOKUP(B19,[3]Gülle!$E$8:$K$1000,7,0)),"",(VLOOKUP(B19,[3]Gülle!$E$8:$K$1000,7,0)))</f>
        <v>432</v>
      </c>
      <c r="I19" s="27">
        <f>IF(ISERROR(VLOOKUP(B19,[3]Gülle!$E$8:$L$1000,8,0)),"",(VLOOKUP(B19,[3]Gülle!$E$8:$L$1000,8,0)))</f>
        <v>35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IF(ISERROR(VLOOKUP(B19,'[3]800m.'!$D$8:$F$986,3,0)),"",(VLOOKUP(B19,'[3]800m.'!$D$8:$H$986,3,0)))</f>
        <v/>
      </c>
      <c r="M19" s="50" t="str">
        <f>IF(ISERROR(VLOOKUP(B19,'[3]800m.'!$D$8:$G$986,4,0)),"",(VLOOKUP(B19,'[3]800m.'!$D$8:$G$986,4,0)))</f>
        <v/>
      </c>
      <c r="N19" s="49" t="str">
        <f>IF(ISERROR(VLOOKUP(B19,'[3]80m.'!$D$8:$F$1000,3,0)),"",(VLOOKUP(B19,'[3]80m.'!$D$8:$H$1000,3,0)))</f>
        <v/>
      </c>
      <c r="O19" s="22" t="str">
        <f>IF(ISERROR(VLOOKUP(B19,'[3]80m.'!$D$8:$G$1000,4,0)),"",(VLOOKUP(B19,'[3]80m.'!$D$8:$G$1000,4,0)))</f>
        <v/>
      </c>
      <c r="P19" s="48">
        <f t="shared" si="0"/>
        <v>141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13</v>
      </c>
      <c r="B20" s="30" t="s">
        <v>53</v>
      </c>
      <c r="C20" s="30" t="s">
        <v>46</v>
      </c>
      <c r="D20" s="47">
        <f>IF(ISERROR(VLOOKUP(B20,'[3]60m.'!$D$8:$F$1011,3,0)),"",(VLOOKUP(B20,'[3]60m.'!$D$8:$H$1011,3,0)))</f>
        <v>985</v>
      </c>
      <c r="E20" s="27">
        <f>IF(ISERROR(VLOOKUP(B20,'[3]60m.'!$D$8:$G$1011,4,0)),"",(VLOOKUP(B20,'[3]60m.'!$D$8:$G$1011,4,0)))</f>
        <v>63</v>
      </c>
      <c r="F20" s="53">
        <f>IF(ISERROR(VLOOKUP(B20,[3]Uzun!$E$8:$K$1000,7,0)),"",(VLOOKUP(B20,[3]Uzun!$E$8:$K$1000,7,0)))</f>
        <v>334</v>
      </c>
      <c r="G20" s="22">
        <f>IF(ISERROR(VLOOKUP(B20,[3]Uzun!$E$8:$L$1000,8,0)),"",(VLOOKUP(B20,[3]Uzun!$E$8:$L$1000,8,0)))</f>
        <v>33</v>
      </c>
      <c r="H20" s="28">
        <f>IF(ISERROR(VLOOKUP(B20,[3]Gülle!$E$8:$K$1000,7,0)),"",(VLOOKUP(B20,[3]Gülle!$E$8:$K$1000,7,0)))</f>
        <v>526</v>
      </c>
      <c r="I20" s="27">
        <f>IF(ISERROR(VLOOKUP(B20,[3]Gülle!$E$8:$L$1000,8,0)),"",(VLOOKUP(B20,[3]Gülle!$E$8:$L$1000,8,0)))</f>
        <v>41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IF(ISERROR(VLOOKUP(B20,'[3]800m.'!$D$8:$F$986,3,0)),"",(VLOOKUP(B20,'[3]800m.'!$D$8:$H$986,3,0)))</f>
        <v/>
      </c>
      <c r="M20" s="50" t="str">
        <f>IF(ISERROR(VLOOKUP(B20,'[3]800m.'!$D$8:$G$986,4,0)),"",(VLOOKUP(B20,'[3]800m.'!$D$8:$G$986,4,0)))</f>
        <v/>
      </c>
      <c r="N20" s="49" t="str">
        <f>IF(ISERROR(VLOOKUP(B20,'[3]80m.'!$D$8:$F$1000,3,0)),"",(VLOOKUP(B20,'[3]80m.'!$D$8:$H$1000,3,0)))</f>
        <v/>
      </c>
      <c r="O20" s="22" t="str">
        <f>IF(ISERROR(VLOOKUP(B20,'[3]80m.'!$D$8:$G$1000,4,0)),"",(VLOOKUP(B20,'[3]80m.'!$D$8:$G$1000,4,0)))</f>
        <v/>
      </c>
      <c r="P20" s="48">
        <f t="shared" si="0"/>
        <v>137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30" t="s">
        <v>52</v>
      </c>
      <c r="C21" s="30" t="s">
        <v>37</v>
      </c>
      <c r="D21" s="47">
        <f>IF(ISERROR(VLOOKUP(B21,'[3]60m.'!$D$8:$F$1011,3,0)),"",(VLOOKUP(B21,'[3]60m.'!$D$8:$H$1011,3,0)))</f>
        <v>1017</v>
      </c>
      <c r="E21" s="27">
        <f>IF(ISERROR(VLOOKUP(B21,'[3]60m.'!$D$8:$G$1011,4,0)),"",(VLOOKUP(B21,'[3]60m.'!$D$8:$G$1011,4,0)))</f>
        <v>56</v>
      </c>
      <c r="F21" s="53">
        <f>IF(ISERROR(VLOOKUP(B21,[3]Uzun!$E$8:$K$1000,7,0)),"",(VLOOKUP(B21,[3]Uzun!$E$8:$K$1000,7,0)))</f>
        <v>347</v>
      </c>
      <c r="G21" s="22">
        <f>IF(ISERROR(VLOOKUP(B21,[3]Uzun!$E$8:$L$1000,8,0)),"",(VLOOKUP(B21,[3]Uzun!$E$8:$L$1000,8,0)))</f>
        <v>37</v>
      </c>
      <c r="H21" s="28">
        <f>IF(ISERROR(VLOOKUP(B21,[3]Gülle!$E$8:$K$1000,7,0)),"",(VLOOKUP(B21,[3]Gülle!$E$8:$K$1000,7,0)))</f>
        <v>550</v>
      </c>
      <c r="I21" s="27">
        <f>IF(ISERROR(VLOOKUP(B21,[3]Gülle!$E$8:$L$1000,8,0)),"",(VLOOKUP(B21,[3]Gülle!$E$8:$L$1000,8,0)))</f>
        <v>43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IF(ISERROR(VLOOKUP(B21,'[3]800m.'!$D$8:$F$986,3,0)),"",(VLOOKUP(B21,'[3]800m.'!$D$8:$H$986,3,0)))</f>
        <v/>
      </c>
      <c r="M21" s="50" t="str">
        <f>IF(ISERROR(VLOOKUP(B21,'[3]800m.'!$D$8:$G$986,4,0)),"",(VLOOKUP(B21,'[3]800m.'!$D$8:$G$986,4,0)))</f>
        <v/>
      </c>
      <c r="N21" s="49" t="str">
        <f>IF(ISERROR(VLOOKUP(B21,'[3]80m.'!$D$8:$F$1000,3,0)),"",(VLOOKUP(B21,'[3]80m.'!$D$8:$H$1000,3,0)))</f>
        <v/>
      </c>
      <c r="O21" s="22" t="str">
        <f>IF(ISERROR(VLOOKUP(B21,'[3]80m.'!$D$8:$G$1000,4,0)),"",(VLOOKUP(B21,'[3]80m.'!$D$8:$G$1000,4,0)))</f>
        <v/>
      </c>
      <c r="P21" s="48">
        <f t="shared" si="0"/>
        <v>136</v>
      </c>
      <c r="Q21" s="54"/>
      <c r="R21" s="45"/>
      <c r="S21" s="45"/>
      <c r="T21" s="45"/>
      <c r="U21" s="45"/>
      <c r="V21" s="45"/>
    </row>
    <row r="22" spans="1:22" ht="31.5" hidden="1" customHeight="1" x14ac:dyDescent="0.2">
      <c r="A22" s="31">
        <v>15</v>
      </c>
      <c r="B22" s="30" t="s">
        <v>49</v>
      </c>
      <c r="C22" s="30" t="s">
        <v>46</v>
      </c>
      <c r="D22" s="47">
        <f>IF(ISERROR(VLOOKUP(B22,'[3]60m.'!$D$8:$F$1011,3,0)),"",(VLOOKUP(B22,'[3]60m.'!$D$8:$H$1011,3,0)))</f>
        <v>1091</v>
      </c>
      <c r="E22" s="27">
        <f>IF(ISERROR(VLOOKUP(B22,'[3]60m.'!$D$8:$G$1011,4,0)),"",(VLOOKUP(B22,'[3]60m.'!$D$8:$G$1011,4,0)))</f>
        <v>41</v>
      </c>
      <c r="F22" s="53">
        <f>IF(ISERROR(VLOOKUP(B22,[3]Uzun!$E$8:$K$1000,7,0)),"",(VLOOKUP(B22,[3]Uzun!$E$8:$K$1000,7,0)))</f>
        <v>373</v>
      </c>
      <c r="G22" s="22">
        <f>IF(ISERROR(VLOOKUP(B22,[3]Uzun!$E$8:$L$1000,8,0)),"",(VLOOKUP(B22,[3]Uzun!$E$8:$L$1000,8,0)))</f>
        <v>46</v>
      </c>
      <c r="H22" s="28">
        <f>IF(ISERROR(VLOOKUP(B22,[3]Gülle!$E$8:$K$1000,7,0)),"",(VLOOKUP(B22,[3]Gülle!$E$8:$K$1000,7,0)))</f>
        <v>504</v>
      </c>
      <c r="I22" s="27">
        <f>IF(ISERROR(VLOOKUP(B22,[3]Gülle!$E$8:$L$1000,8,0)),"",(VLOOKUP(B22,[3]Gülle!$E$8:$L$1000,8,0)))</f>
        <v>40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IF(ISERROR(VLOOKUP(B22,'[3]800m.'!$D$8:$F$986,3,0)),"",(VLOOKUP(B22,'[3]800m.'!$D$8:$H$986,3,0)))</f>
        <v/>
      </c>
      <c r="M22" s="50" t="str">
        <f>IF(ISERROR(VLOOKUP(B22,'[3]800m.'!$D$8:$G$986,4,0)),"",(VLOOKUP(B22,'[3]800m.'!$D$8:$G$986,4,0)))</f>
        <v/>
      </c>
      <c r="N22" s="49" t="str">
        <f>IF(ISERROR(VLOOKUP(B22,'[3]80m.'!$D$8:$F$1000,3,0)),"",(VLOOKUP(B22,'[3]80m.'!$D$8:$H$1000,3,0)))</f>
        <v/>
      </c>
      <c r="O22" s="22" t="str">
        <f>IF(ISERROR(VLOOKUP(B22,'[3]80m.'!$D$8:$G$1000,4,0)),"",(VLOOKUP(B22,'[3]80m.'!$D$8:$G$1000,4,0)))</f>
        <v/>
      </c>
      <c r="P22" s="48">
        <f t="shared" si="0"/>
        <v>127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30" t="s">
        <v>33</v>
      </c>
      <c r="C23" s="30" t="s">
        <v>24</v>
      </c>
      <c r="D23" s="47">
        <f>IF(ISERROR(VLOOKUP(B23,'[3]60m.'!$D$8:$F$1011,3,0)),"",(VLOOKUP(B23,'[3]60m.'!$D$8:$H$1011,3,0)))</f>
        <v>1041</v>
      </c>
      <c r="E23" s="27">
        <f>IF(ISERROR(VLOOKUP(B23,'[3]60m.'!$D$8:$G$1011,4,0)),"",(VLOOKUP(B23,'[3]60m.'!$D$8:$G$1011,4,0)))</f>
        <v>51</v>
      </c>
      <c r="F23" s="53">
        <f>IF(ISERROR(VLOOKUP(B23,[3]Uzun!$E$8:$K$1000,7,0)),"",(VLOOKUP(B23,[3]Uzun!$E$8:$K$1000,7,0)))</f>
        <v>338</v>
      </c>
      <c r="G23" s="22">
        <f>IF(ISERROR(VLOOKUP(B23,[3]Uzun!$E$8:$L$1000,8,0)),"",(VLOOKUP(B23,[3]Uzun!$E$8:$L$1000,8,0)))</f>
        <v>34</v>
      </c>
      <c r="H23" s="28">
        <f>IF(ISERROR(VLOOKUP(B23,[3]Gülle!$E$8:$K$1000,7,0)),"",(VLOOKUP(B23,[3]Gülle!$E$8:$K$1000,7,0)))</f>
        <v>473</v>
      </c>
      <c r="I23" s="27">
        <f>IF(ISERROR(VLOOKUP(B23,[3]Gülle!$E$8:$L$1000,8,0)),"",(VLOOKUP(B23,[3]Gülle!$E$8:$L$1000,8,0)))</f>
        <v>38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IF(ISERROR(VLOOKUP(B23,'[3]800m.'!$D$8:$F$986,3,0)),"",(VLOOKUP(B23,'[3]800m.'!$D$8:$H$986,3,0)))</f>
        <v/>
      </c>
      <c r="M23" s="50" t="str">
        <f>IF(ISERROR(VLOOKUP(B23,'[3]800m.'!$D$8:$G$986,4,0)),"",(VLOOKUP(B23,'[3]800m.'!$D$8:$G$986,4,0)))</f>
        <v/>
      </c>
      <c r="N23" s="49" t="str">
        <f>IF(ISERROR(VLOOKUP(B23,'[3]80m.'!$D$8:$F$1000,3,0)),"",(VLOOKUP(B23,'[3]80m.'!$D$8:$H$1000,3,0)))</f>
        <v/>
      </c>
      <c r="O23" s="22" t="str">
        <f>IF(ISERROR(VLOOKUP(B23,'[3]80m.'!$D$8:$G$1000,4,0)),"",(VLOOKUP(B23,'[3]80m.'!$D$8:$G$1000,4,0)))</f>
        <v/>
      </c>
      <c r="P23" s="48">
        <f t="shared" si="0"/>
        <v>123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17</v>
      </c>
      <c r="B24" s="30" t="s">
        <v>27</v>
      </c>
      <c r="C24" s="30" t="s">
        <v>24</v>
      </c>
      <c r="D24" s="47">
        <f>IF(ISERROR(VLOOKUP(B24,'[3]60m.'!$D$8:$F$1011,3,0)),"",(VLOOKUP(B24,'[3]60m.'!$D$8:$H$1011,3,0)))</f>
        <v>948</v>
      </c>
      <c r="E24" s="27">
        <f>IF(ISERROR(VLOOKUP(B24,'[3]60m.'!$D$8:$G$1011,4,0)),"",(VLOOKUP(B24,'[3]60m.'!$D$8:$G$1011,4,0)))</f>
        <v>70</v>
      </c>
      <c r="F24" s="53">
        <f>IF(ISERROR(VLOOKUP(B24,[3]Uzun!$E$8:$K$1000,7,0)),"",(VLOOKUP(B24,[3]Uzun!$E$8:$K$1000,7,0)))</f>
        <v>388</v>
      </c>
      <c r="G24" s="22">
        <f>IF(ISERROR(VLOOKUP(B24,[3]Uzun!$E$8:$L$1000,8,0)),"",(VLOOKUP(B24,[3]Uzun!$E$8:$L$1000,8,0)))</f>
        <v>51</v>
      </c>
      <c r="H24" s="28" t="str">
        <f>IF(ISERROR(VLOOKUP(B24,[3]Gülle!$E$8:$K$1000,7,0)),"",(VLOOKUP(B24,[3]Gülle!$E$8:$K$1000,7,0)))</f>
        <v/>
      </c>
      <c r="I24" s="27" t="str">
        <f>IF(ISERROR(VLOOKUP(B24,[3]Gülle!$E$8:$L$1000,8,0)),"",(VLOOKUP(B24,[3]Gülle!$E$8:$L$1000,8,0)))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IF(ISERROR(VLOOKUP(B24,'[3]800m.'!$D$8:$F$986,3,0)),"",(VLOOKUP(B24,'[3]800m.'!$D$8:$H$986,3,0)))</f>
        <v/>
      </c>
      <c r="M24" s="50" t="str">
        <f>IF(ISERROR(VLOOKUP(B24,'[3]800m.'!$D$8:$G$986,4,0)),"",(VLOOKUP(B24,'[3]800m.'!$D$8:$G$986,4,0)))</f>
        <v/>
      </c>
      <c r="N24" s="49" t="str">
        <f>IF(ISERROR(VLOOKUP(B24,'[3]80m.'!$D$8:$F$1000,3,0)),"",(VLOOKUP(B24,'[3]80m.'!$D$8:$H$1000,3,0)))</f>
        <v/>
      </c>
      <c r="O24" s="22" t="str">
        <f>IF(ISERROR(VLOOKUP(B24,'[3]80m.'!$D$8:$G$1000,4,0)),"",(VLOOKUP(B24,'[3]80m.'!$D$8:$G$1000,4,0)))</f>
        <v/>
      </c>
      <c r="P24" s="48">
        <f t="shared" si="0"/>
        <v>121</v>
      </c>
      <c r="Q24" s="54"/>
      <c r="R24" s="45"/>
      <c r="S24" s="45"/>
      <c r="T24" s="45"/>
      <c r="U24" s="45"/>
      <c r="V24" s="45"/>
    </row>
    <row r="25" spans="1:22" ht="31.5" hidden="1" customHeight="1" x14ac:dyDescent="0.2">
      <c r="A25" s="31">
        <v>18</v>
      </c>
      <c r="B25" s="30" t="s">
        <v>48</v>
      </c>
      <c r="C25" s="30" t="s">
        <v>46</v>
      </c>
      <c r="D25" s="47">
        <f>IF(ISERROR(VLOOKUP(B25,'[3]60m.'!$D$8:$F$1011,3,0)),"",(VLOOKUP(B25,'[3]60m.'!$D$8:$H$1011,3,0)))</f>
        <v>993</v>
      </c>
      <c r="E25" s="27">
        <f>IF(ISERROR(VLOOKUP(B25,'[3]60m.'!$D$8:$G$1011,4,0)),"",(VLOOKUP(B25,'[3]60m.'!$D$8:$G$1011,4,0)))</f>
        <v>61</v>
      </c>
      <c r="F25" s="53">
        <f>IF(ISERROR(VLOOKUP(B25,[3]Uzun!$E$8:$K$1000,7,0)),"",(VLOOKUP(B25,[3]Uzun!$E$8:$K$1000,7,0)))</f>
        <v>296</v>
      </c>
      <c r="G25" s="22">
        <f>IF(ISERROR(VLOOKUP(B25,[3]Uzun!$E$8:$L$1000,8,0)),"",(VLOOKUP(B25,[3]Uzun!$E$8:$L$1000,8,0)))</f>
        <v>21</v>
      </c>
      <c r="H25" s="28">
        <f>IF(ISERROR(VLOOKUP(B25,[3]Gülle!$E$8:$K$1000,7,0)),"",(VLOOKUP(B25,[3]Gülle!$E$8:$K$1000,7,0)))</f>
        <v>495</v>
      </c>
      <c r="I25" s="27">
        <f>IF(ISERROR(VLOOKUP(B25,[3]Gülle!$E$8:$L$1000,8,0)),"",(VLOOKUP(B25,[3]Gülle!$E$8:$L$1000,8,0)))</f>
        <v>39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IF(ISERROR(VLOOKUP(B25,'[3]800m.'!$E$8:$F$986,2,0)),"",(VLOOKUP(B25,'[3]800m.'!$E$8:$H$986,2,0)))</f>
        <v/>
      </c>
      <c r="M25" s="50" t="str">
        <f>IF(ISERROR(VLOOKUP(B25,'[3]800m.'!$E$8:$G$986,3,0)),"",(VLOOKUP(B25,'[3]800m.'!$E$8:$G$986,3,0)))</f>
        <v/>
      </c>
      <c r="N25" s="49" t="str">
        <f>IF(ISERROR(VLOOKUP(B25,'[3]80m.'!$D$8:$F$1000,3,0)),"",(VLOOKUP(B25,'[3]80m.'!$D$8:$H$1000,3,0)))</f>
        <v/>
      </c>
      <c r="O25" s="22" t="str">
        <f>IF(ISERROR(VLOOKUP(B25,'[3]80m.'!$D$8:$G$1000,4,0)),"",(VLOOKUP(B25,'[3]80m.'!$D$8:$G$1000,4,0)))</f>
        <v/>
      </c>
      <c r="P25" s="48">
        <f t="shared" si="0"/>
        <v>121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19</v>
      </c>
      <c r="B26" s="30" t="s">
        <v>34</v>
      </c>
      <c r="C26" s="30" t="s">
        <v>24</v>
      </c>
      <c r="D26" s="47">
        <f>IF(ISERROR(VLOOKUP(B26,'[3]60m.'!$D$8:$F$1011,3,0)),"",(VLOOKUP(B26,'[3]60m.'!$D$8:$H$1011,3,0)))</f>
        <v>927</v>
      </c>
      <c r="E26" s="27">
        <f>IF(ISERROR(VLOOKUP(B26,'[3]60m.'!$D$8:$G$1011,4,0)),"",(VLOOKUP(B26,'[3]60m.'!$D$8:$G$1011,4,0)))</f>
        <v>74</v>
      </c>
      <c r="F26" s="53" t="str">
        <f>IF(ISERROR(VLOOKUP(B26,[3]Uzun!$E$8:$K$1000,7,0)),"",(VLOOKUP(B26,[3]Uzun!$E$8:$K$1000,7,0)))</f>
        <v>DNS</v>
      </c>
      <c r="G26" s="22">
        <f>IF(ISERROR(VLOOKUP(B26,[3]Uzun!$E$8:$L$1000,8,0)),"",(VLOOKUP(B26,[3]Uzun!$E$8:$L$1000,8,0)))</f>
        <v>0</v>
      </c>
      <c r="H26" s="28">
        <f>IF(ISERROR(VLOOKUP(B26,[3]Gülle!$E$8:$K$1000,7,0)),"",(VLOOKUP(B26,[3]Gülle!$E$8:$K$1000,7,0)))</f>
        <v>557</v>
      </c>
      <c r="I26" s="27">
        <f>IF(ISERROR(VLOOKUP(B26,[3]Gülle!$E$8:$L$1000,8,0)),"",(VLOOKUP(B26,[3]Gülle!$E$8:$L$1000,8,0)))</f>
        <v>43</v>
      </c>
      <c r="J26" s="52"/>
      <c r="K26" s="22" t="str">
        <f>IF(ISERROR(VLOOKUP(B26,#REF!,7,0)),"",(VLOOKUP(B26,#REF!,7,0)))</f>
        <v/>
      </c>
      <c r="L26" s="51" t="str">
        <f>IF(ISERROR(VLOOKUP(B26,'[3]800m.'!$E$8:$F$986,2,0)),"",(VLOOKUP(B26,'[3]800m.'!$E$8:$H$986,2,0)))</f>
        <v/>
      </c>
      <c r="M26" s="50" t="str">
        <f>IF(ISERROR(VLOOKUP(B26,'[3]800m.'!$E$8:$G$986,3,0)),"",(VLOOKUP(B26,'[3]800m.'!$E$8:$G$986,3,0)))</f>
        <v/>
      </c>
      <c r="N26" s="49" t="str">
        <f>IF(ISERROR(VLOOKUP(B26,'[3]80m.'!$D$8:$F$1000,3,0)),"",(VLOOKUP(B26,'[3]80m.'!$D$8:$H$1000,3,0)))</f>
        <v/>
      </c>
      <c r="O26" s="22" t="str">
        <f>IF(ISERROR(VLOOKUP(B26,'[3]80m.'!$D$8:$G$1000,4,0)),"",(VLOOKUP(B26,'[3]80m.'!$D$8:$G$1000,4,0)))</f>
        <v/>
      </c>
      <c r="P26" s="48">
        <f t="shared" si="0"/>
        <v>117</v>
      </c>
      <c r="Q26" s="54"/>
      <c r="R26" s="45"/>
      <c r="S26" s="45"/>
      <c r="T26" s="45"/>
      <c r="U26" s="45"/>
      <c r="V26" s="45"/>
    </row>
    <row r="27" spans="1:22" ht="31.5" customHeight="1" x14ac:dyDescent="0.2">
      <c r="A27" s="31">
        <v>1</v>
      </c>
      <c r="B27" s="30" t="s">
        <v>58</v>
      </c>
      <c r="C27" s="30" t="s">
        <v>57</v>
      </c>
      <c r="D27" s="47">
        <f>IF(ISERROR(VLOOKUP(B27,'[3]60m.'!$D$8:$F$1011,3,0)),"",(VLOOKUP(B27,'[3]60m.'!$D$8:$H$1011,3,0)))</f>
        <v>964</v>
      </c>
      <c r="E27" s="27">
        <f>IF(ISERROR(VLOOKUP(B27,'[3]60m.'!$D$8:$G$1011,4,0)),"",(VLOOKUP(B27,'[3]60m.'!$D$8:$G$1011,4,0)))</f>
        <v>67</v>
      </c>
      <c r="F27" s="53">
        <f>IF(ISERROR(VLOOKUP(B27,[3]Uzun!$E$8:$K$1000,7,0)),"",(VLOOKUP(B27,[3]Uzun!$E$8:$K$1000,7,0)))</f>
        <v>384</v>
      </c>
      <c r="G27" s="22">
        <f>IF(ISERROR(VLOOKUP(B27,[3]Uzun!$E$8:$L$1000,8,0)),"",(VLOOKUP(B27,[3]Uzun!$E$8:$L$1000,8,0)))</f>
        <v>49</v>
      </c>
      <c r="H27" s="28" t="str">
        <f>IF(ISERROR(VLOOKUP(B27,[3]Gülle!$E$8:$K$1000,7,0)),"",(VLOOKUP(B27,[3]Gülle!$E$8:$K$1000,7,0)))</f>
        <v/>
      </c>
      <c r="I27" s="27" t="str">
        <f>IF(ISERROR(VLOOKUP(B27,[3]Gülle!$E$8:$L$1000,8,0)),"",(VLOOKUP(B27,[3]Gülle!$E$8:$L$1000,8,0)))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IF(ISERROR(VLOOKUP(B27,'[3]800m.'!$D$8:$F$986,3,0)),"",(VLOOKUP(B27,'[3]800m.'!$D$8:$H$986,3,0)))</f>
        <v/>
      </c>
      <c r="M27" s="50" t="str">
        <f>IF(ISERROR(VLOOKUP(B27,'[3]800m.'!$D$8:$G$986,4,0)),"",(VLOOKUP(B27,'[3]800m.'!$D$8:$G$986,4,0)))</f>
        <v/>
      </c>
      <c r="N27" s="49" t="str">
        <f>IF(ISERROR(VLOOKUP(B27,'[3]80m.'!$D$8:$F$1000,3,0)),"",(VLOOKUP(B27,'[3]80m.'!$D$8:$H$1000,3,0)))</f>
        <v/>
      </c>
      <c r="O27" s="22" t="str">
        <f>IF(ISERROR(VLOOKUP(B27,'[3]80m.'!$D$8:$G$1000,4,0)),"",(VLOOKUP(B27,'[3]80m.'!$D$8:$G$1000,4,0)))</f>
        <v/>
      </c>
      <c r="P27" s="48">
        <f t="shared" si="0"/>
        <v>116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21</v>
      </c>
      <c r="B28" s="30" t="s">
        <v>51</v>
      </c>
      <c r="C28" s="30" t="s">
        <v>37</v>
      </c>
      <c r="D28" s="47">
        <f>IF(ISERROR(VLOOKUP(B28,'[3]60m.'!$D$8:$F$1011,3,0)),"",(VLOOKUP(B28,'[3]60m.'!$D$8:$H$1011,3,0)))</f>
        <v>972</v>
      </c>
      <c r="E28" s="27">
        <f>IF(ISERROR(VLOOKUP(B28,'[3]60m.'!$D$8:$G$1011,4,0)),"",(VLOOKUP(B28,'[3]60m.'!$D$8:$G$1011,4,0)))</f>
        <v>65</v>
      </c>
      <c r="F28" s="53">
        <f>IF(ISERROR(VLOOKUP(B28,[3]Uzun!$E$8:$K$1000,7,0)),"",(VLOOKUP(B28,[3]Uzun!$E$8:$K$1000,7,0)))</f>
        <v>358</v>
      </c>
      <c r="G28" s="22">
        <f>IF(ISERROR(VLOOKUP(B28,[3]Uzun!$E$8:$L$1000,8,0)),"",(VLOOKUP(B28,[3]Uzun!$E$8:$L$1000,8,0)))</f>
        <v>41</v>
      </c>
      <c r="H28" s="28" t="str">
        <f>IF(ISERROR(VLOOKUP(B28,[3]Gülle!$E$8:$K$1000,7,0)),"",(VLOOKUP(B28,[3]Gülle!$E$8:$K$1000,7,0)))</f>
        <v/>
      </c>
      <c r="I28" s="27" t="str">
        <f>IF(ISERROR(VLOOKUP(B28,[3]Gülle!$E$8:$L$1000,8,0)),"",(VLOOKUP(B28,[3]Gülle!$E$8:$L$1000,8,0)))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IF(ISERROR(VLOOKUP(B28,'[3]800m.'!$D$8:$F$986,3,0)),"",(VLOOKUP(B28,'[3]800m.'!$D$8:$H$986,3,0)))</f>
        <v/>
      </c>
      <c r="M28" s="50" t="str">
        <f>IF(ISERROR(VLOOKUP(B28,'[3]800m.'!$D$8:$G$986,4,0)),"",(VLOOKUP(B28,'[3]800m.'!$D$8:$G$986,4,0)))</f>
        <v/>
      </c>
      <c r="N28" s="49" t="str">
        <f>IF(ISERROR(VLOOKUP(B28,'[3]80m.'!$D$8:$F$1000,3,0)),"",(VLOOKUP(B28,'[3]80m.'!$D$8:$H$1000,3,0)))</f>
        <v/>
      </c>
      <c r="O28" s="22" t="str">
        <f>IF(ISERROR(VLOOKUP(B28,'[3]80m.'!$D$8:$G$1000,4,0)),"",(VLOOKUP(B28,'[3]80m.'!$D$8:$G$1000,4,0)))</f>
        <v/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22</v>
      </c>
      <c r="B29" s="30" t="s">
        <v>47</v>
      </c>
      <c r="C29" s="30" t="s">
        <v>46</v>
      </c>
      <c r="D29" s="47" t="str">
        <f>IF(ISERROR(VLOOKUP(B29,'[3]60m.'!$D$8:$F$1011,3,0)),"",(VLOOKUP(B29,'[3]60m.'!$D$8:$H$1011,3,0)))</f>
        <v/>
      </c>
      <c r="E29" s="27" t="str">
        <f>IF(ISERROR(VLOOKUP(B29,'[3]60m.'!$D$8:$G$1011,4,0)),"",(VLOOKUP(B29,'[3]60m.'!$D$8:$G$1011,4,0)))</f>
        <v/>
      </c>
      <c r="F29" s="53" t="str">
        <f>IF(ISERROR(VLOOKUP(B29,[3]Uzun!$F$8:$K$1000,6,0)),"",(VLOOKUP(B29,[3]Uzun!$F$8:$K$1000,6,0)))</f>
        <v/>
      </c>
      <c r="G29" s="22" t="str">
        <f>IF(ISERROR(VLOOKUP(B29,[3]Uzun!$F$8:$L$1000,7,0)),"",(VLOOKUP(B29,[3]Uzun!$F$8:$L$1000,7,0)))</f>
        <v/>
      </c>
      <c r="H29" s="28">
        <f>IF(ISERROR(VLOOKUP(B29,[3]Gülle!$E$8:$K$1000,7,0)),"",(VLOOKUP(B29,[3]Gülle!$E$8:$K$1000,7,0)))</f>
        <v>382</v>
      </c>
      <c r="I29" s="27">
        <f>IF(ISERROR(VLOOKUP(B29,[3]Gülle!$E$8:$L$1000,8,0)),"",(VLOOKUP(B29,[3]Gülle!$E$8:$L$1000,8,0)))</f>
        <v>32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IF(ISERROR(VLOOKUP(B29,'[3]800m.'!$E$8:$F$986,2,0)),"",(VLOOKUP(B29,'[3]800m.'!$E$8:$H$986,2,0)))</f>
        <v/>
      </c>
      <c r="M29" s="50" t="str">
        <f>IF(ISERROR(VLOOKUP(B29,'[3]800m.'!$E$8:$G$986,3,0)),"",(VLOOKUP(B29,'[3]800m.'!$E$8:$G$986,3,0)))</f>
        <v/>
      </c>
      <c r="N29" s="49" t="str">
        <f>IF(ISERROR(VLOOKUP(B29,'[3]80m.'!$D$8:$F$1000,3,0)),"",(VLOOKUP(B29,'[3]80m.'!$D$8:$H$1000,3,0)))</f>
        <v>11.89
(812)</v>
      </c>
      <c r="O29" s="22">
        <f>IF(ISERROR(VLOOKUP(B29,'[3]80m.'!$D$8:$G$1000,4,0)),"",(VLOOKUP(B29,'[3]80m.'!$D$8:$G$1000,4,0)))</f>
        <v>70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>
        <v>23</v>
      </c>
      <c r="B30" s="30" t="s">
        <v>45</v>
      </c>
      <c r="C30" s="30" t="s">
        <v>35</v>
      </c>
      <c r="D30" s="47" t="str">
        <f>IF(ISERROR(VLOOKUP(B30,'[3]60m.'!$D$8:$F$1011,3,0)),"",(VLOOKUP(B30,'[3]60m.'!$D$8:$H$1011,3,0)))</f>
        <v/>
      </c>
      <c r="E30" s="27" t="str">
        <f>IF(ISERROR(VLOOKUP(B30,'[3]60m.'!$D$8:$G$1011,4,0)),"",(VLOOKUP(B30,'[3]60m.'!$D$8:$G$1011,4,0)))</f>
        <v/>
      </c>
      <c r="F30" s="53" t="str">
        <f>IF(ISERROR(VLOOKUP(B30,[3]Uzun!$E$8:$K$1000,7,0)),"",(VLOOKUP(B30,[3]Uzun!$E$8:$K$1000,7,0)))</f>
        <v>NM</v>
      </c>
      <c r="G30" s="22">
        <f>IF(ISERROR(VLOOKUP(B30,[3]Uzun!$E$8:$L$1000,8,0)),"",(VLOOKUP(B30,[3]Uzun!$E$8:$L$1000,8,0)))</f>
        <v>0</v>
      </c>
      <c r="H30" s="28">
        <f>IF(ISERROR(VLOOKUP(B30,[3]Gülle!$E$8:$K$1000,7,0)),"",(VLOOKUP(B30,[3]Gülle!$E$8:$K$1000,7,0)))</f>
        <v>506</v>
      </c>
      <c r="I30" s="27">
        <f>IF(ISERROR(VLOOKUP(B30,[3]Gülle!$E$8:$L$1000,8,0)),"",(VLOOKUP(B30,[3]Gülle!$E$8:$L$1000,8,0)))</f>
        <v>40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IF(ISERROR(VLOOKUP(B30,'[3]800m.'!$E$8:$F$986,2,0)),"",(VLOOKUP(B30,'[3]800m.'!$E$8:$H$986,2,0)))</f>
        <v/>
      </c>
      <c r="M30" s="50" t="str">
        <f>IF(ISERROR(VLOOKUP(B30,'[3]800m.'!$E$8:$G$986,3,0)),"",(VLOOKUP(B30,'[3]800m.'!$E$8:$G$986,3,0)))</f>
        <v/>
      </c>
      <c r="N30" s="49">
        <f>IF(ISERROR(VLOOKUP(B30,'[3]80m.'!$D$8:$F$1000,3,0)),"",(VLOOKUP(B30,'[3]80m.'!$D$8:$H$1000,3,0)))</f>
        <v>1236</v>
      </c>
      <c r="O30" s="22">
        <f>IF(ISERROR(VLOOKUP(B30,'[3]80m.'!$D$8:$G$1000,4,0)),"",(VLOOKUP(B30,'[3]80m.'!$D$8:$G$1000,4,0)))</f>
        <v>60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>
        <v>24</v>
      </c>
      <c r="B31" s="30" t="s">
        <v>44</v>
      </c>
      <c r="C31" s="30" t="s">
        <v>35</v>
      </c>
      <c r="D31" s="47" t="str">
        <f>IF(ISERROR(VLOOKUP(B31,'[3]60m.'!$D$8:$F$1011,3,0)),"",(VLOOKUP(B31,'[3]60m.'!$D$8:$H$1011,3,0)))</f>
        <v/>
      </c>
      <c r="E31" s="27" t="str">
        <f>IF(ISERROR(VLOOKUP(B31,'[3]60m.'!$D$8:$G$1011,4,0)),"",(VLOOKUP(B31,'[3]60m.'!$D$8:$G$1011,4,0)))</f>
        <v/>
      </c>
      <c r="F31" s="53">
        <f>IF(ISERROR(VLOOKUP(B31,[3]Uzun!$E$8:$K$1000,7,0)),"",(VLOOKUP(B31,[3]Uzun!$E$8:$K$1000,7,0)))</f>
        <v>300</v>
      </c>
      <c r="G31" s="22">
        <f>IF(ISERROR(VLOOKUP(B31,[3]Uzun!$E$8:$L$1000,8,0)),"",(VLOOKUP(B31,[3]Uzun!$E$8:$L$1000,8,0)))</f>
        <v>22</v>
      </c>
      <c r="H31" s="28">
        <f>IF(ISERROR(VLOOKUP(B31,[3]Gülle!$E$8:$K$1000,7,0)),"",(VLOOKUP(B31,[3]Gülle!$E$8:$K$1000,7,0)))</f>
        <v>500</v>
      </c>
      <c r="I31" s="27">
        <f>IF(ISERROR(VLOOKUP(B31,[3]Gülle!$E$8:$L$1000,8,0)),"",(VLOOKUP(B31,[3]Gülle!$E$8:$L$1000,8,0)))</f>
        <v>40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IF(ISERROR(VLOOKUP(B31,'[3]800m.'!$E$8:$F$986,2,0)),"",(VLOOKUP(B31,'[3]800m.'!$E$8:$H$986,2,0)))</f>
        <v/>
      </c>
      <c r="M31" s="50" t="str">
        <f>IF(ISERROR(VLOOKUP(B31,'[3]800m.'!$E$8:$G$986,3,0)),"",(VLOOKUP(B31,'[3]800m.'!$E$8:$G$986,3,0)))</f>
        <v/>
      </c>
      <c r="N31" s="49">
        <f>IF(ISERROR(VLOOKUP(B31,'[3]80m.'!$D$8:$F$1000,3,0)),"",(VLOOKUP(B31,'[3]80m.'!$D$8:$H$1000,3,0)))</f>
        <v>1367</v>
      </c>
      <c r="O31" s="22">
        <f>IF(ISERROR(VLOOKUP(B31,'[3]80m.'!$D$8:$G$1000,4,0)),"",(VLOOKUP(B31,'[3]80m.'!$D$8:$G$1000,4,0)))</f>
        <v>34</v>
      </c>
      <c r="P31" s="48">
        <f t="shared" si="0"/>
        <v>96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>
        <v>25</v>
      </c>
      <c r="B32" s="30" t="s">
        <v>50</v>
      </c>
      <c r="C32" s="30" t="s">
        <v>37</v>
      </c>
      <c r="D32" s="47">
        <f>IF(ISERROR(VLOOKUP(B32,'[3]60m.'!$D$8:$F$1011,3,0)),"",(VLOOKUP(B32,'[3]60m.'!$D$8:$H$1011,3,0)))</f>
        <v>1043</v>
      </c>
      <c r="E32" s="27">
        <f>IF(ISERROR(VLOOKUP(B32,'[3]60m.'!$D$8:$G$1011,4,0)),"",(VLOOKUP(B32,'[3]60m.'!$D$8:$G$1011,4,0)))</f>
        <v>51</v>
      </c>
      <c r="F32" s="53">
        <f>IF(ISERROR(VLOOKUP(B32,[3]Uzun!$E$8:$K$1000,7,0)),"",(VLOOKUP(B32,[3]Uzun!$E$8:$K$1000,7,0)))</f>
        <v>367</v>
      </c>
      <c r="G32" s="22">
        <f>IF(ISERROR(VLOOKUP(B32,[3]Uzun!$E$8:$L$1000,8,0)),"",(VLOOKUP(B32,[3]Uzun!$E$8:$L$1000,8,0)))</f>
        <v>44</v>
      </c>
      <c r="H32" s="28" t="str">
        <f>IF(ISERROR(VLOOKUP(B32,[3]Gülle!$E$8:$K$1000,7,0)),"",(VLOOKUP(B32,[3]Gülle!$E$8:$K$1000,7,0)))</f>
        <v/>
      </c>
      <c r="I32" s="27" t="str">
        <f>IF(ISERROR(VLOOKUP(B32,[3]Gülle!$E$8:$L$1000,8,0)),"",(VLOOKUP(B32,[3]Gülle!$E$8:$L$1000,8,0)))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IF(ISERROR(VLOOKUP(B32,'[3]800m.'!$D$8:$F$986,3,0)),"",(VLOOKUP(B32,'[3]800m.'!$D$8:$H$986,3,0)))</f>
        <v/>
      </c>
      <c r="M32" s="50" t="str">
        <f>IF(ISERROR(VLOOKUP(B32,'[3]800m.'!$D$8:$G$986,4,0)),"",(VLOOKUP(B32,'[3]800m.'!$D$8:$G$986,4,0)))</f>
        <v/>
      </c>
      <c r="N32" s="49" t="str">
        <f>IF(ISERROR(VLOOKUP(B32,'[3]80m.'!$D$8:$F$1000,3,0)),"",(VLOOKUP(B32,'[3]80m.'!$D$8:$H$1000,3,0)))</f>
        <v/>
      </c>
      <c r="O32" s="22" t="str">
        <f>IF(ISERROR(VLOOKUP(B32,'[3]80m.'!$D$8:$G$1000,4,0)),"",(VLOOKUP(B32,'[3]80m.'!$D$8:$G$1000,4,0)))</f>
        <v/>
      </c>
      <c r="P32" s="48">
        <f t="shared" si="0"/>
        <v>95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>
        <v>26</v>
      </c>
      <c r="B33" s="30" t="s">
        <v>43</v>
      </c>
      <c r="C33" s="30" t="s">
        <v>42</v>
      </c>
      <c r="D33" s="47" t="str">
        <f>IF(ISERROR(VLOOKUP(B33,'[3]60m.'!$D$8:$F$1011,3,0)),"",(VLOOKUP(B33,'[3]60m.'!$D$8:$H$1011,3,0)))</f>
        <v/>
      </c>
      <c r="E33" s="27" t="str">
        <f>IF(ISERROR(VLOOKUP(B33,'[3]60m.'!$D$8:$G$1011,4,0)),"",(VLOOKUP(B33,'[3]60m.'!$D$8:$G$1011,4,0)))</f>
        <v/>
      </c>
      <c r="F33" s="53">
        <f>IF(ISERROR(VLOOKUP(B33,[3]Uzun!$E$8:$K$1000,7,0)),"",(VLOOKUP(B33,[3]Uzun!$E$8:$K$1000,7,0)))</f>
        <v>325</v>
      </c>
      <c r="G33" s="22">
        <f>IF(ISERROR(VLOOKUP(B33,[3]Uzun!$E$8:$L$1000,8,0)),"",(VLOOKUP(B33,[3]Uzun!$E$8:$L$1000,8,0)))</f>
        <v>30</v>
      </c>
      <c r="H33" s="28">
        <f>IF(ISERROR(VLOOKUP(B33,[3]Gülle!$E$8:$K$1000,7,0)),"",(VLOOKUP(B33,[3]Gülle!$E$8:$K$1000,7,0)))</f>
        <v>432</v>
      </c>
      <c r="I33" s="27">
        <f>IF(ISERROR(VLOOKUP(B33,[3]Gülle!$E$8:$L$1000,8,0)),"",(VLOOKUP(B33,[3]Gülle!$E$8:$L$1000,8,0)))</f>
        <v>35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IF(ISERROR(VLOOKUP(B33,'[3]800m.'!$D$8:$F$986,3,0)),"",(VLOOKUP(B33,'[3]800m.'!$D$8:$H$986,3,0)))</f>
        <v/>
      </c>
      <c r="M33" s="50" t="str">
        <f>IF(ISERROR(VLOOKUP(B33,'[3]800m.'!$D$8:$G$986,4,0)),"",(VLOOKUP(B33,'[3]800m.'!$D$8:$G$986,4,0)))</f>
        <v/>
      </c>
      <c r="N33" s="49">
        <f>IF(ISERROR(VLOOKUP(B33,'[3]80m.'!$D$8:$F$1000,3,0)),"",(VLOOKUP(B33,'[3]80m.'!$D$8:$H$1000,3,0)))</f>
        <v>1391</v>
      </c>
      <c r="O33" s="22">
        <f>IF(ISERROR(VLOOKUP(B33,'[3]80m.'!$D$8:$G$1000,4,0)),"",(VLOOKUP(B33,'[3]80m.'!$D$8:$G$1000,4,0)))</f>
        <v>29</v>
      </c>
      <c r="P33" s="48">
        <f t="shared" si="0"/>
        <v>94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>
        <v>27</v>
      </c>
      <c r="B34" s="30" t="s">
        <v>40</v>
      </c>
      <c r="C34" s="30" t="s">
        <v>37</v>
      </c>
      <c r="D34" s="47" t="str">
        <f>IF(ISERROR(VLOOKUP(B34,'[3]60m.'!$D$8:$F$1011,3,0)),"",(VLOOKUP(B34,'[3]60m.'!$D$8:$H$1011,3,0)))</f>
        <v/>
      </c>
      <c r="E34" s="27" t="str">
        <f>IF(ISERROR(VLOOKUP(B34,'[3]60m.'!$D$8:$G$1011,4,0)),"",(VLOOKUP(B34,'[3]60m.'!$D$8:$G$1011,4,0)))</f>
        <v/>
      </c>
      <c r="F34" s="53">
        <f>IF(ISERROR(VLOOKUP(B34,[3]Uzun!$E$8:$K$1000,7,0)),"",(VLOOKUP(B34,[3]Uzun!$E$8:$K$1000,7,0)))</f>
        <v>313</v>
      </c>
      <c r="G34" s="22">
        <f>IF(ISERROR(VLOOKUP(B34,[3]Uzun!$E$8:$L$1000,8,0)),"",(VLOOKUP(B34,[3]Uzun!$E$8:$L$1000,8,0)))</f>
        <v>26</v>
      </c>
      <c r="H34" s="28">
        <f>IF(ISERROR(VLOOKUP(B34,[3]Gülle!$E$8:$K$1000,7,0)),"",(VLOOKUP(B34,[3]Gülle!$E$8:$K$1000,7,0)))</f>
        <v>390</v>
      </c>
      <c r="I34" s="27">
        <f>IF(ISERROR(VLOOKUP(B34,[3]Gülle!$E$8:$L$1000,8,0)),"",(VLOOKUP(B34,[3]Gülle!$E$8:$L$1000,8,0)))</f>
        <v>32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IF(ISERROR(VLOOKUP(B34,'[3]800m.'!$D$8:$F$986,3,0)),"",(VLOOKUP(B34,'[3]800m.'!$D$8:$H$986,3,0)))</f>
        <v/>
      </c>
      <c r="M34" s="50" t="str">
        <f>IF(ISERROR(VLOOKUP(B34,'[3]800m.'!$D$8:$G$986,4,0)),"",(VLOOKUP(B34,'[3]800m.'!$D$8:$G$986,4,0)))</f>
        <v/>
      </c>
      <c r="N34" s="49">
        <f>IF(ISERROR(VLOOKUP(B34,'[3]80m.'!$D$8:$F$1000,3,0)),"",(VLOOKUP(B34,'[3]80m.'!$D$8:$H$1000,3,0)))</f>
        <v>1385</v>
      </c>
      <c r="O34" s="22">
        <f>IF(ISERROR(VLOOKUP(B34,'[3]80m.'!$D$8:$G$1000,4,0)),"",(VLOOKUP(B34,'[3]80m.'!$D$8:$G$1000,4,0)))</f>
        <v>31</v>
      </c>
      <c r="P34" s="48">
        <f t="shared" si="0"/>
        <v>89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>
        <v>28</v>
      </c>
      <c r="B35" s="30" t="s">
        <v>41</v>
      </c>
      <c r="C35" s="30" t="s">
        <v>35</v>
      </c>
      <c r="D35" s="47" t="str">
        <f>IF(ISERROR(VLOOKUP(B35,'[3]60m.'!$D$8:$F$1011,3,0)),"",(VLOOKUP(B35,'[3]60m.'!$D$8:$H$1011,3,0)))</f>
        <v/>
      </c>
      <c r="E35" s="27" t="str">
        <f>IF(ISERROR(VLOOKUP(B35,'[3]60m.'!$D$8:$G$1011,4,0)),"",(VLOOKUP(B35,'[3]60m.'!$D$8:$G$1011,4,0)))</f>
        <v/>
      </c>
      <c r="F35" s="53">
        <f>IF(ISERROR(VLOOKUP(B35,[3]Uzun!$E$8:$K$1000,7,0)),"",(VLOOKUP(B35,[3]Uzun!$E$8:$K$1000,7,0)))</f>
        <v>286</v>
      </c>
      <c r="G35" s="22">
        <f>IF(ISERROR(VLOOKUP(B35,[3]Uzun!$E$8:$L$1000,8,0)),"",(VLOOKUP(B35,[3]Uzun!$E$8:$L$1000,8,0)))</f>
        <v>19</v>
      </c>
      <c r="H35" s="28">
        <f>IF(ISERROR(VLOOKUP(B35,[3]Gülle!$E$8:$K$1000,7,0)),"",(VLOOKUP(B35,[3]Gülle!$E$8:$K$1000,7,0)))</f>
        <v>453</v>
      </c>
      <c r="I35" s="27">
        <f>IF(ISERROR(VLOOKUP(B35,[3]Gülle!$E$8:$L$1000,8,0)),"",(VLOOKUP(B35,[3]Gülle!$E$8:$L$1000,8,0)))</f>
        <v>36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IF(ISERROR(VLOOKUP(B35,'[3]800m.'!$E$8:$F$986,2,0)),"",(VLOOKUP(B35,'[3]800m.'!$E$8:$H$986,2,0)))</f>
        <v/>
      </c>
      <c r="M35" s="50" t="str">
        <f>IF(ISERROR(VLOOKUP(B35,'[3]800m.'!$E$8:$G$986,3,0)),"",(VLOOKUP(B35,'[3]800m.'!$E$8:$G$986,3,0)))</f>
        <v/>
      </c>
      <c r="N35" s="49">
        <f>IF(ISERROR(VLOOKUP(B35,'[3]80m.'!$D$8:$F$1000,3,0)),"",(VLOOKUP(B35,'[3]80m.'!$D$8:$H$1000,3,0)))</f>
        <v>1368</v>
      </c>
      <c r="O35" s="22">
        <f>IF(ISERROR(VLOOKUP(B35,'[3]80m.'!$D$8:$G$1000,4,0)),"",(VLOOKUP(B35,'[3]80m.'!$D$8:$G$1000,4,0)))</f>
        <v>34</v>
      </c>
      <c r="P35" s="48">
        <f t="shared" si="0"/>
        <v>89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>
        <v>29</v>
      </c>
      <c r="B36" s="30" t="s">
        <v>39</v>
      </c>
      <c r="C36" s="30" t="s">
        <v>35</v>
      </c>
      <c r="D36" s="47" t="str">
        <f>IF(ISERROR(VLOOKUP(B36,'[3]60m.'!$D$8:$F$1011,3,0)),"",(VLOOKUP(B36,'[3]60m.'!$D$8:$H$1011,3,0)))</f>
        <v/>
      </c>
      <c r="E36" s="27" t="str">
        <f>IF(ISERROR(VLOOKUP(B36,'[3]60m.'!$D$8:$G$1011,4,0)),"",(VLOOKUP(B36,'[3]60m.'!$D$8:$G$1011,4,0)))</f>
        <v/>
      </c>
      <c r="F36" s="53">
        <f>IF(ISERROR(VLOOKUP(B36,[3]Uzun!$E$8:$K$1000,7,0)),"",(VLOOKUP(B36,[3]Uzun!$E$8:$K$1000,7,0)))</f>
        <v>308</v>
      </c>
      <c r="G36" s="22">
        <f>IF(ISERROR(VLOOKUP(B36,[3]Uzun!$E$8:$L$1000,8,0)),"",(VLOOKUP(B36,[3]Uzun!$E$8:$L$1000,8,0)))</f>
        <v>24</v>
      </c>
      <c r="H36" s="28">
        <f>IF(ISERROR(VLOOKUP(B36,[3]Gülle!$E$8:$K$1000,7,0)),"",(VLOOKUP(B36,[3]Gülle!$E$8:$K$1000,7,0)))</f>
        <v>504</v>
      </c>
      <c r="I36" s="27">
        <f>IF(ISERROR(VLOOKUP(B36,[3]Gülle!$E$8:$L$1000,8,0)),"",(VLOOKUP(B36,[3]Gülle!$E$8:$L$1000,8,0)))</f>
        <v>40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IF(ISERROR(VLOOKUP(B36,'[3]800m.'!$D$8:$F$986,3,0)),"",(VLOOKUP(B36,'[3]800m.'!$D$8:$H$986,3,0)))</f>
        <v/>
      </c>
      <c r="M36" s="50" t="str">
        <f>IF(ISERROR(VLOOKUP(B36,'[3]800m.'!$D$8:$G$986,4,0)),"",(VLOOKUP(B36,'[3]800m.'!$D$8:$G$986,4,0)))</f>
        <v/>
      </c>
      <c r="N36" s="49">
        <f>IF(ISERROR(VLOOKUP(B36,'[3]80m.'!$D$8:$F$1000,3,0)),"",(VLOOKUP(B36,'[3]80m.'!$D$8:$H$1000,3,0)))</f>
        <v>1438</v>
      </c>
      <c r="O36" s="22">
        <f>IF(ISERROR(VLOOKUP(B36,'[3]80m.'!$D$8:$G$1000,4,0)),"",(VLOOKUP(B36,'[3]80m.'!$D$8:$G$1000,4,0)))</f>
        <v>20</v>
      </c>
      <c r="P36" s="48">
        <f t="shared" si="0"/>
        <v>84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>
        <v>30</v>
      </c>
      <c r="B37" s="30" t="s">
        <v>36</v>
      </c>
      <c r="C37" s="30" t="s">
        <v>35</v>
      </c>
      <c r="D37" s="47" t="str">
        <f>IF(ISERROR(VLOOKUP(B37,'[3]60m.'!$D$8:$F$1011,3,0)),"",(VLOOKUP(B37,'[3]60m.'!$D$8:$H$1011,3,0)))</f>
        <v/>
      </c>
      <c r="E37" s="27" t="str">
        <f>IF(ISERROR(VLOOKUP(B37,'[3]60m.'!$D$8:$G$1011,4,0)),"",(VLOOKUP(B37,'[3]60m.'!$D$8:$G$1011,4,0)))</f>
        <v/>
      </c>
      <c r="F37" s="53">
        <f>IF(ISERROR(VLOOKUP(B37,[3]Uzun!$E$8:$K$1000,7,0)),"",(VLOOKUP(B37,[3]Uzun!$E$8:$K$1000,7,0)))</f>
        <v>285</v>
      </c>
      <c r="G37" s="22">
        <f>IF(ISERROR(VLOOKUP(B37,[3]Uzun!$E$8:$L$1000,8,0)),"",(VLOOKUP(B37,[3]Uzun!$E$8:$L$1000,8,0)))</f>
        <v>19</v>
      </c>
      <c r="H37" s="28">
        <f>IF(ISERROR(VLOOKUP(B37,[3]Gülle!$E$8:$K$1000,7,0)),"",(VLOOKUP(B37,[3]Gülle!$E$8:$K$1000,7,0)))</f>
        <v>467</v>
      </c>
      <c r="I37" s="27">
        <f>IF(ISERROR(VLOOKUP(B37,[3]Gülle!$E$8:$L$1000,8,0)),"",(VLOOKUP(B37,[3]Gülle!$E$8:$L$1000,8,0)))</f>
        <v>37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IF(ISERROR(VLOOKUP(B37,'[3]800m.'!$E$8:$F$986,2,0)),"",(VLOOKUP(B37,'[3]800m.'!$E$8:$H$986,2,0)))</f>
        <v/>
      </c>
      <c r="M37" s="50" t="str">
        <f>IF(ISERROR(VLOOKUP(B37,'[3]800m.'!$E$8:$G$986,3,0)),"",(VLOOKUP(B37,'[3]800m.'!$E$8:$G$986,3,0)))</f>
        <v/>
      </c>
      <c r="N37" s="49">
        <f>IF(ISERROR(VLOOKUP(B37,'[3]80m.'!$D$8:$F$1000,3,0)),"",(VLOOKUP(B37,'[3]80m.'!$D$8:$H$1000,3,0)))</f>
        <v>1447</v>
      </c>
      <c r="O37" s="22">
        <f>IF(ISERROR(VLOOKUP(B37,'[3]80m.'!$D$8:$G$1000,4,0)),"",(VLOOKUP(B37,'[3]80m.'!$D$8:$G$1000,4,0)))</f>
        <v>19</v>
      </c>
      <c r="P37" s="48">
        <f t="shared" si="0"/>
        <v>75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>
        <v>31</v>
      </c>
      <c r="B38" s="30" t="s">
        <v>38</v>
      </c>
      <c r="C38" s="30" t="s">
        <v>37</v>
      </c>
      <c r="D38" s="47">
        <f>IF(ISERROR(VLOOKUP(B38,'[3]60m.'!$D$8:$F$1011,3,0)),"",(VLOOKUP(B38,'[3]60m.'!$D$8:$H$1011,3,0)))</f>
        <v>1069</v>
      </c>
      <c r="E38" s="27">
        <f>IF(ISERROR(VLOOKUP(B38,'[3]60m.'!$D$8:$G$1011,4,0)),"",(VLOOKUP(B38,'[3]60m.'!$D$8:$G$1011,4,0)))</f>
        <v>46</v>
      </c>
      <c r="F38" s="53">
        <f>IF(ISERROR(VLOOKUP(B38,[3]Uzun!$E$8:$K$1000,7,0)),"",(VLOOKUP(B38,[3]Uzun!$E$8:$K$1000,7,0)))</f>
        <v>250</v>
      </c>
      <c r="G38" s="22">
        <f>IF(ISERROR(VLOOKUP(B38,[3]Uzun!$E$8:$L$1000,8,0)),"",(VLOOKUP(B38,[3]Uzun!$E$8:$L$1000,8,0)))</f>
        <v>13</v>
      </c>
      <c r="H38" s="28" t="str">
        <f>IF(ISERROR(VLOOKUP(B38,[3]Gülle!$E$8:$K$1000,7,0)),"",(VLOOKUP(B38,[3]Gülle!$E$8:$K$1000,7,0)))</f>
        <v/>
      </c>
      <c r="I38" s="27" t="str">
        <f>IF(ISERROR(VLOOKUP(B38,[3]Gülle!$E$8:$L$1000,8,0)),"",(VLOOKUP(B38,[3]Gülle!$E$8:$L$1000,8,0)))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IF(ISERROR(VLOOKUP(B38,'[3]800m.'!$E$8:$F$986,2,0)),"",(VLOOKUP(B38,'[3]800m.'!$E$8:$H$986,2,0)))</f>
        <v/>
      </c>
      <c r="M38" s="50" t="str">
        <f>IF(ISERROR(VLOOKUP(B38,'[3]800m.'!$E$8:$G$986,3,0)),"",(VLOOKUP(B38,'[3]800m.'!$E$8:$G$986,3,0)))</f>
        <v/>
      </c>
      <c r="N38" s="49" t="str">
        <f>IF(ISERROR(VLOOKUP(B38,'[3]80m.'!$D$8:$F$1000,3,0)),"",(VLOOKUP(B38,'[3]80m.'!$D$8:$H$1000,3,0)))</f>
        <v/>
      </c>
      <c r="O38" s="22" t="str">
        <f>IF(ISERROR(VLOOKUP(B38,'[3]80m.'!$D$8:$G$1000,4,0)),"",(VLOOKUP(B38,'[3]80m.'!$D$8:$G$1000,4,0)))</f>
        <v/>
      </c>
      <c r="P38" s="48">
        <f t="shared" si="0"/>
        <v>59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30"/>
      <c r="C39" s="30"/>
      <c r="D39" s="47" t="str">
        <f>IF(ISERROR(VLOOKUP(B39,'[3]60m.'!$D$8:$F$1011,3,0)),"",(VLOOKUP(B39,'[3]60m.'!$D$8:$H$1011,3,0)))</f>
        <v/>
      </c>
      <c r="E39" s="27" t="str">
        <f>IF(ISERROR(VLOOKUP(B39,'[3]60m.'!$D$8:$G$1011,4,0)),"",(VLOOKUP(B39,'[3]60m.'!$D$8:$G$1011,4,0)))</f>
        <v/>
      </c>
      <c r="F39" s="53" t="str">
        <f>IF(ISERROR(VLOOKUP(B39,[3]Uzun!$F$8:$K$1000,6,0)),"",(VLOOKUP(B39,[3]Uzun!$F$8:$K$1000,6,0)))</f>
        <v/>
      </c>
      <c r="G39" s="22" t="str">
        <f>IF(ISERROR(VLOOKUP(B39,[3]Uzun!$F$8:$L$1000,7,0)),"",(VLOOKUP(B39,[3]Uzun!$F$8:$L$1000,7,0)))</f>
        <v/>
      </c>
      <c r="H39" s="28" t="str">
        <f>IF(ISERROR(VLOOKUP(B39,[3]Gülle!$F$8:$K$1000,6,0)),"",(VLOOKUP(B39,[3]Gülle!$F$8:$K$1000,6,0)))</f>
        <v/>
      </c>
      <c r="I39" s="27" t="str">
        <f>IF(ISERROR(VLOOKUP(B39,[3]Gülle!$F$8:$L$1000,7,0)),"",(VLOOKUP(B39,[3]Gülle!$F$8:$L$1000,7,0)))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IF(ISERROR(VLOOKUP(B39,'[3]800m.'!$E$8:$F$986,2,0)),"",(VLOOKUP(B39,'[3]800m.'!$E$8:$H$986,2,0)))</f>
        <v/>
      </c>
      <c r="M39" s="50" t="str">
        <f>IF(ISERROR(VLOOKUP(B39,'[3]800m.'!$E$8:$G$986,3,0)),"",(VLOOKUP(B39,'[3]800m.'!$E$8:$G$986,3,0)))</f>
        <v/>
      </c>
      <c r="N39" s="49" t="str">
        <f>IF(ISERROR(VLOOKUP(B39,'[3]80m.'!$E$8:$F$1000,2,0)),"",(VLOOKUP(B39,'[3]80m.'!$E$8:$H$1000,2,0)))</f>
        <v/>
      </c>
      <c r="O39" s="22" t="str">
        <f>IF(ISERROR(VLOOKUP(B39,'[3]80m.'!$E$8:$G$1000,3,0)),"",(VLOOKUP(B39,'[3]80m.'!$E$8:$G$1000,3,0)))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30"/>
      <c r="C40" s="30"/>
      <c r="D40" s="47" t="str">
        <f>IF(ISERROR(VLOOKUP(B40,'[3]60m.'!$D$8:$F$1011,3,0)),"",(VLOOKUP(B40,'[3]60m.'!$D$8:$H$1011,3,0)))</f>
        <v/>
      </c>
      <c r="E40" s="27" t="str">
        <f>IF(ISERROR(VLOOKUP(B40,'[3]60m.'!$D$8:$G$1011,4,0)),"",(VLOOKUP(B40,'[3]60m.'!$D$8:$G$1011,4,0)))</f>
        <v/>
      </c>
      <c r="F40" s="53" t="str">
        <f>IF(ISERROR(VLOOKUP(B40,[3]Uzun!$F$8:$K$1000,6,0)),"",(VLOOKUP(B40,[3]Uzun!$F$8:$K$1000,6,0)))</f>
        <v/>
      </c>
      <c r="G40" s="22" t="str">
        <f>IF(ISERROR(VLOOKUP(B40,[3]Uzun!$F$8:$L$1000,7,0)),"",(VLOOKUP(B40,[3]Uzun!$F$8:$L$1000,7,0)))</f>
        <v/>
      </c>
      <c r="H40" s="28" t="str">
        <f>IF(ISERROR(VLOOKUP(B40,[3]Gülle!$F$8:$K$1000,6,0)),"",(VLOOKUP(B40,[3]Gülle!$F$8:$K$1000,6,0)))</f>
        <v/>
      </c>
      <c r="I40" s="27" t="str">
        <f>IF(ISERROR(VLOOKUP(B40,[3]Gülle!$F$8:$L$1000,7,0)),"",(VLOOKUP(B40,[3]Gülle!$F$8:$L$1000,7,0)))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IF(ISERROR(VLOOKUP(B40,'[3]800m.'!$E$8:$F$986,2,0)),"",(VLOOKUP(B40,'[3]800m.'!$E$8:$H$986,2,0)))</f>
        <v/>
      </c>
      <c r="M40" s="50" t="str">
        <f>IF(ISERROR(VLOOKUP(B40,'[3]800m.'!$E$8:$G$986,3,0)),"",(VLOOKUP(B40,'[3]800m.'!$E$8:$G$986,3,0)))</f>
        <v/>
      </c>
      <c r="N40" s="49" t="str">
        <f>IF(ISERROR(VLOOKUP(B40,'[3]80m.'!$E$8:$F$1000,2,0)),"",(VLOOKUP(B40,'[3]80m.'!$E$8:$H$1000,2,0)))</f>
        <v/>
      </c>
      <c r="O40" s="22" t="str">
        <f>IF(ISERROR(VLOOKUP(B40,'[3]80m.'!$E$8:$G$1000,3,0)),"",(VLOOKUP(B40,'[3]80m.'!$E$8:$G$1000,3,0)))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IF(ISERROR(VLOOKUP(B41,'[3]60m.'!$D$8:$F$1011,3,0)),"",(VLOOKUP(B41,'[3]60m.'!$D$8:$H$1011,3,0)))</f>
        <v/>
      </c>
      <c r="E41" s="27" t="str">
        <f>IF(ISERROR(VLOOKUP(B41,'[3]60m.'!$D$8:$G$1011,4,0)),"",(VLOOKUP(B41,'[3]60m.'!$D$8:$G$1011,4,0)))</f>
        <v/>
      </c>
      <c r="F41" s="53" t="str">
        <f>IF(ISERROR(VLOOKUP(B41,[3]Uzun!$F$8:$K$1000,6,0)),"",(VLOOKUP(B41,[3]Uzun!$F$8:$K$1000,6,0)))</f>
        <v/>
      </c>
      <c r="G41" s="22" t="str">
        <f>IF(ISERROR(VLOOKUP(B41,[3]Uzun!$F$8:$L$1000,7,0)),"",(VLOOKUP(B41,[3]Uzun!$F$8:$L$1000,7,0)))</f>
        <v/>
      </c>
      <c r="H41" s="28" t="str">
        <f>IF(ISERROR(VLOOKUP(B41,[3]Gülle!$F$8:$K$1000,6,0)),"",(VLOOKUP(B41,[3]Gülle!$F$8:$K$1000,6,0)))</f>
        <v/>
      </c>
      <c r="I41" s="27" t="str">
        <f>IF(ISERROR(VLOOKUP(B41,[3]Gülle!$F$8:$L$1000,7,0)),"",(VLOOKUP(B41,[3]Gülle!$F$8:$L$1000,7,0)))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IF(ISERROR(VLOOKUP(B41,'[3]800m.'!$E$8:$F$986,2,0)),"",(VLOOKUP(B41,'[3]800m.'!$E$8:$H$986,2,0)))</f>
        <v/>
      </c>
      <c r="M41" s="50" t="str">
        <f>IF(ISERROR(VLOOKUP(B41,'[3]800m.'!$E$8:$G$986,3,0)),"",(VLOOKUP(B41,'[3]800m.'!$E$8:$G$986,3,0)))</f>
        <v/>
      </c>
      <c r="N41" s="49" t="str">
        <f>IF(ISERROR(VLOOKUP(B41,'[3]80m.'!$E$8:$F$1000,2,0)),"",(VLOOKUP(B41,'[3]80m.'!$E$8:$H$1000,2,0)))</f>
        <v/>
      </c>
      <c r="O41" s="22" t="str">
        <f>IF(ISERROR(VLOOKUP(B41,'[3]80m.'!$E$8:$G$1000,3,0)),"",(VLOOKUP(B41,'[3]80m.'!$E$8:$G$1000,3,0)))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IF(ISERROR(VLOOKUP(B42,'[3]60m.'!$D$8:$F$1011,3,0)),"",(VLOOKUP(B42,'[3]60m.'!$D$8:$H$1011,3,0)))</f>
        <v/>
      </c>
      <c r="E42" s="27" t="str">
        <f>IF(ISERROR(VLOOKUP(B42,'[3]60m.'!$D$8:$G$1011,4,0)),"",(VLOOKUP(B42,'[3]60m.'!$D$8:$G$1011,4,0)))</f>
        <v/>
      </c>
      <c r="F42" s="53" t="str">
        <f>IF(ISERROR(VLOOKUP(B42,[3]Uzun!$F$8:$K$1000,6,0)),"",(VLOOKUP(B42,[3]Uzun!$F$8:$K$1000,6,0)))</f>
        <v/>
      </c>
      <c r="G42" s="22" t="str">
        <f>IF(ISERROR(VLOOKUP(B42,[3]Uzun!$F$8:$L$1000,7,0)),"",(VLOOKUP(B42,[3]Uzun!$F$8:$L$1000,7,0)))</f>
        <v/>
      </c>
      <c r="H42" s="28" t="str">
        <f>IF(ISERROR(VLOOKUP(B42,[3]Gülle!$F$8:$K$1000,6,0)),"",(VLOOKUP(B42,[3]Gülle!$F$8:$K$1000,6,0)))</f>
        <v/>
      </c>
      <c r="I42" s="27" t="str">
        <f>IF(ISERROR(VLOOKUP(B42,[3]Gülle!$F$8:$L$1000,7,0)),"",(VLOOKUP(B42,[3]Gülle!$F$8:$L$1000,7,0)))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IF(ISERROR(VLOOKUP(B42,'[3]800m.'!$E$8:$F$986,2,0)),"",(VLOOKUP(B42,'[3]800m.'!$E$8:$H$986,2,0)))</f>
        <v/>
      </c>
      <c r="M42" s="50" t="str">
        <f>IF(ISERROR(VLOOKUP(B42,'[3]800m.'!$E$8:$G$986,3,0)),"",(VLOOKUP(B42,'[3]800m.'!$E$8:$G$986,3,0)))</f>
        <v/>
      </c>
      <c r="N42" s="49" t="str">
        <f>IF(ISERROR(VLOOKUP(B42,'[3]80m.'!$E$8:$F$1000,2,0)),"",(VLOOKUP(B42,'[3]80m.'!$E$8:$H$1000,2,0)))</f>
        <v/>
      </c>
      <c r="O42" s="22" t="str">
        <f>IF(ISERROR(VLOOKUP(B42,'[3]80m.'!$E$8:$G$1000,3,0)),"",(VLOOKUP(B42,'[3]80m.'!$E$8:$G$1000,3,0)))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IF(ISERROR(VLOOKUP(B43,'[3]60m.'!$D$8:$F$1011,3,0)),"",(VLOOKUP(B43,'[3]60m.'!$D$8:$H$1011,3,0)))</f>
        <v/>
      </c>
      <c r="E43" s="27" t="str">
        <f>IF(ISERROR(VLOOKUP(B43,'[3]60m.'!$D$8:$G$1011,4,0)),"",(VLOOKUP(B43,'[3]60m.'!$D$8:$G$1011,4,0)))</f>
        <v/>
      </c>
      <c r="F43" s="53" t="str">
        <f>IF(ISERROR(VLOOKUP(B43,[3]Uzun!$F$8:$K$1000,6,0)),"",(VLOOKUP(B43,[3]Uzun!$F$8:$K$1000,6,0)))</f>
        <v/>
      </c>
      <c r="G43" s="22" t="str">
        <f>IF(ISERROR(VLOOKUP(B43,[3]Uzun!$F$8:$L$1000,7,0)),"",(VLOOKUP(B43,[3]Uzun!$F$8:$L$1000,7,0)))</f>
        <v/>
      </c>
      <c r="H43" s="28" t="str">
        <f>IF(ISERROR(VLOOKUP(B43,[3]Gülle!$F$8:$K$1000,6,0)),"",(VLOOKUP(B43,[3]Gülle!$F$8:$K$1000,6,0)))</f>
        <v/>
      </c>
      <c r="I43" s="27" t="str">
        <f>IF(ISERROR(VLOOKUP(B43,[3]Gülle!$F$8:$L$1000,7,0)),"",(VLOOKUP(B43,[3]Gülle!$F$8:$L$1000,7,0)))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IF(ISERROR(VLOOKUP(B43,'[3]800m.'!$E$8:$F$986,2,0)),"",(VLOOKUP(B43,'[3]800m.'!$E$8:$H$986,2,0)))</f>
        <v/>
      </c>
      <c r="M43" s="50" t="str">
        <f>IF(ISERROR(VLOOKUP(B43,'[3]800m.'!$E$8:$G$986,3,0)),"",(VLOOKUP(B43,'[3]800m.'!$E$8:$G$986,3,0)))</f>
        <v/>
      </c>
      <c r="N43" s="49" t="str">
        <f>IF(ISERROR(VLOOKUP(B43,'[3]80m.'!$E$8:$F$1000,2,0)),"",(VLOOKUP(B43,'[3]80m.'!$E$8:$H$1000,2,0)))</f>
        <v/>
      </c>
      <c r="O43" s="22" t="str">
        <f>IF(ISERROR(VLOOKUP(B43,'[3]80m.'!$E$8:$G$1000,3,0)),"",(VLOOKUP(B43,'[3]80m.'!$E$8:$G$1000,3,0)))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IF(ISERROR(VLOOKUP(B44,'[3]60m.'!$D$8:$F$1011,3,0)),"",(VLOOKUP(B44,'[3]60m.'!$D$8:$H$1011,3,0)))</f>
        <v/>
      </c>
      <c r="E44" s="27" t="str">
        <f>IF(ISERROR(VLOOKUP(B44,'[3]60m.'!$D$8:$G$1011,4,0)),"",(VLOOKUP(B44,'[3]60m.'!$D$8:$G$1011,4,0)))</f>
        <v/>
      </c>
      <c r="F44" s="53" t="str">
        <f>IF(ISERROR(VLOOKUP(B44,[3]Uzun!$F$8:$K$1000,6,0)),"",(VLOOKUP(B44,[3]Uzun!$F$8:$K$1000,6,0)))</f>
        <v/>
      </c>
      <c r="G44" s="22" t="str">
        <f>IF(ISERROR(VLOOKUP(B44,[3]Uzun!$F$8:$L$1000,7,0)),"",(VLOOKUP(B44,[3]Uzun!$F$8:$L$1000,7,0)))</f>
        <v/>
      </c>
      <c r="H44" s="28" t="str">
        <f>IF(ISERROR(VLOOKUP(B44,[3]Gülle!$F$8:$K$1000,6,0)),"",(VLOOKUP(B44,[3]Gülle!$F$8:$K$1000,6,0)))</f>
        <v/>
      </c>
      <c r="I44" s="27" t="str">
        <f>IF(ISERROR(VLOOKUP(B44,[3]Gülle!$F$8:$L$1000,7,0)),"",(VLOOKUP(B44,[3]Gülle!$F$8:$L$1000,7,0)))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IF(ISERROR(VLOOKUP(B44,'[3]800m.'!$E$8:$F$986,2,0)),"",(VLOOKUP(B44,'[3]800m.'!$E$8:$H$986,2,0)))</f>
        <v/>
      </c>
      <c r="M44" s="50" t="str">
        <f>IF(ISERROR(VLOOKUP(B44,'[3]800m.'!$E$8:$G$986,3,0)),"",(VLOOKUP(B44,'[3]800m.'!$E$8:$G$986,3,0)))</f>
        <v/>
      </c>
      <c r="N44" s="49" t="str">
        <f>IF(ISERROR(VLOOKUP(B44,'[3]80m.'!$E$8:$F$1000,2,0)),"",(VLOOKUP(B44,'[3]80m.'!$E$8:$H$1000,2,0)))</f>
        <v/>
      </c>
      <c r="O44" s="22" t="str">
        <f>IF(ISERROR(VLOOKUP(B44,'[3]80m.'!$E$8:$G$1000,3,0)),"",(VLOOKUP(B44,'[3]80m.'!$E$8:$G$1000,3,0)))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IF(ISERROR(VLOOKUP(B45,'[3]60m.'!$D$8:$F$1011,3,0)),"",(VLOOKUP(B45,'[3]60m.'!$D$8:$H$1011,3,0)))</f>
        <v/>
      </c>
      <c r="E45" s="27" t="str">
        <f>IF(ISERROR(VLOOKUP(B45,'[3]60m.'!$D$8:$G$1011,4,0)),"",(VLOOKUP(B45,'[3]60m.'!$D$8:$G$1011,4,0)))</f>
        <v/>
      </c>
      <c r="F45" s="53" t="str">
        <f>IF(ISERROR(VLOOKUP(B45,[3]Uzun!$F$8:$K$1000,6,0)),"",(VLOOKUP(B45,[3]Uzun!$F$8:$K$1000,6,0)))</f>
        <v/>
      </c>
      <c r="G45" s="22" t="str">
        <f>IF(ISERROR(VLOOKUP(B45,[3]Uzun!$F$8:$L$1000,7,0)),"",(VLOOKUP(B45,[3]Uzun!$F$8:$L$1000,7,0)))</f>
        <v/>
      </c>
      <c r="H45" s="28" t="str">
        <f>IF(ISERROR(VLOOKUP(B45,[3]Gülle!$F$8:$K$1000,6,0)),"",(VLOOKUP(B45,[3]Gülle!$F$8:$K$1000,6,0)))</f>
        <v/>
      </c>
      <c r="I45" s="27" t="str">
        <f>IF(ISERROR(VLOOKUP(B45,[3]Gülle!$F$8:$L$1000,7,0)),"",(VLOOKUP(B45,[3]Gülle!$F$8:$L$1000,7,0)))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IF(ISERROR(VLOOKUP(B45,'[3]800m.'!$E$8:$F$986,2,0)),"",(VLOOKUP(B45,'[3]800m.'!$E$8:$H$986,2,0)))</f>
        <v/>
      </c>
      <c r="M45" s="50" t="str">
        <f>IF(ISERROR(VLOOKUP(B45,'[3]800m.'!$E$8:$G$986,3,0)),"",(VLOOKUP(B45,'[3]800m.'!$E$8:$G$986,3,0)))</f>
        <v/>
      </c>
      <c r="N45" s="49" t="str">
        <f>IF(ISERROR(VLOOKUP(B45,'[3]80m.'!$E$8:$F$1000,2,0)),"",(VLOOKUP(B45,'[3]80m.'!$E$8:$H$1000,2,0)))</f>
        <v/>
      </c>
      <c r="O45" s="22" t="str">
        <f>IF(ISERROR(VLOOKUP(B45,'[3]80m.'!$E$8:$G$1000,3,0)),"",(VLOOKUP(B45,'[3]80m.'!$E$8:$G$1000,3,0)))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IF(ISERROR(VLOOKUP(B46,'[3]60m.'!$D$8:$F$1011,3,0)),"",(VLOOKUP(B46,'[3]60m.'!$D$8:$H$1011,3,0)))</f>
        <v/>
      </c>
      <c r="E46" s="27" t="str">
        <f>IF(ISERROR(VLOOKUP(B46,'[3]60m.'!$D$8:$G$1011,4,0)),"",(VLOOKUP(B46,'[3]60m.'!$D$8:$G$1011,4,0)))</f>
        <v/>
      </c>
      <c r="F46" s="53" t="str">
        <f>IF(ISERROR(VLOOKUP(B46,[3]Uzun!$F$8:$K$1000,6,0)),"",(VLOOKUP(B46,[3]Uzun!$F$8:$K$1000,6,0)))</f>
        <v/>
      </c>
      <c r="G46" s="22" t="str">
        <f>IF(ISERROR(VLOOKUP(B46,[3]Uzun!$F$8:$L$1000,7,0)),"",(VLOOKUP(B46,[3]Uzun!$F$8:$L$1000,7,0)))</f>
        <v/>
      </c>
      <c r="H46" s="28" t="str">
        <f>IF(ISERROR(VLOOKUP(B46,[3]Gülle!$F$8:$K$1000,6,0)),"",(VLOOKUP(B46,[3]Gülle!$F$8:$K$1000,6,0)))</f>
        <v/>
      </c>
      <c r="I46" s="27" t="str">
        <f>IF(ISERROR(VLOOKUP(B46,[3]Gülle!$F$8:$L$1000,7,0)),"",(VLOOKUP(B46,[3]Gülle!$F$8:$L$1000,7,0)))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IF(ISERROR(VLOOKUP(B46,'[3]800m.'!$E$8:$F$986,2,0)),"",(VLOOKUP(B46,'[3]800m.'!$E$8:$H$986,2,0)))</f>
        <v/>
      </c>
      <c r="M46" s="50" t="str">
        <f>IF(ISERROR(VLOOKUP(B46,'[3]800m.'!$E$8:$G$986,3,0)),"",(VLOOKUP(B46,'[3]800m.'!$E$8:$G$986,3,0)))</f>
        <v/>
      </c>
      <c r="N46" s="49" t="str">
        <f>IF(ISERROR(VLOOKUP(B46,'[3]80m.'!$E$8:$F$1000,2,0)),"",(VLOOKUP(B46,'[3]80m.'!$E$8:$H$1000,2,0)))</f>
        <v/>
      </c>
      <c r="O46" s="22" t="str">
        <f>IF(ISERROR(VLOOKUP(B46,'[3]80m.'!$E$8:$G$1000,3,0)),"",(VLOOKUP(B46,'[3]80m.'!$E$8:$G$1000,3,0)))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IF(ISERROR(VLOOKUP(B47,'[3]60m.'!$D$8:$F$1011,3,0)),"",(VLOOKUP(B47,'[3]60m.'!$D$8:$H$1011,3,0)))</f>
        <v/>
      </c>
      <c r="E47" s="27" t="str">
        <f>IF(ISERROR(VLOOKUP(B47,'[3]60m.'!$D$8:$G$1011,4,0)),"",(VLOOKUP(B47,'[3]60m.'!$D$8:$G$1011,4,0)))</f>
        <v/>
      </c>
      <c r="F47" s="53" t="str">
        <f>IF(ISERROR(VLOOKUP(B47,[3]Uzun!$F$8:$K$1000,6,0)),"",(VLOOKUP(B47,[3]Uzun!$F$8:$K$1000,6,0)))</f>
        <v/>
      </c>
      <c r="G47" s="22" t="str">
        <f>IF(ISERROR(VLOOKUP(B47,[3]Uzun!$F$8:$L$1000,7,0)),"",(VLOOKUP(B47,[3]Uzun!$F$8:$L$1000,7,0)))</f>
        <v/>
      </c>
      <c r="H47" s="28" t="str">
        <f>IF(ISERROR(VLOOKUP(B47,[3]Gülle!$F$8:$K$1000,6,0)),"",(VLOOKUP(B47,[3]Gülle!$F$8:$K$1000,6,0)))</f>
        <v/>
      </c>
      <c r="I47" s="27" t="str">
        <f>IF(ISERROR(VLOOKUP(B47,[3]Gülle!$F$8:$L$1000,7,0)),"",(VLOOKUP(B47,[3]Gülle!$F$8:$L$1000,7,0)))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IF(ISERROR(VLOOKUP(B47,'[3]800m.'!$E$8:$F$986,2,0)),"",(VLOOKUP(B47,'[3]800m.'!$E$8:$H$986,2,0)))</f>
        <v/>
      </c>
      <c r="M47" s="50" t="str">
        <f>IF(ISERROR(VLOOKUP(B47,'[3]800m.'!$E$8:$G$986,3,0)),"",(VLOOKUP(B47,'[3]800m.'!$E$8:$G$986,3,0)))</f>
        <v/>
      </c>
      <c r="N47" s="49" t="str">
        <f>IF(ISERROR(VLOOKUP(B47,'[3]80m.'!$E$8:$F$1000,2,0)),"",(VLOOKUP(B47,'[3]80m.'!$E$8:$H$1000,2,0)))</f>
        <v/>
      </c>
      <c r="O47" s="22" t="str">
        <f>IF(ISERROR(VLOOKUP(B47,'[3]80m.'!$E$8:$G$1000,3,0)),"",(VLOOKUP(B47,'[3]80m.'!$E$8:$G$1000,3,0)))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IF(ISERROR(VLOOKUP(B48,'[3]60m.'!$D$8:$F$1011,3,0)),"",(VLOOKUP(B48,'[3]60m.'!$D$8:$H$1011,3,0)))</f>
        <v/>
      </c>
      <c r="E48" s="27" t="str">
        <f>IF(ISERROR(VLOOKUP(B48,'[3]60m.'!$D$8:$G$1011,4,0)),"",(VLOOKUP(B48,'[3]60m.'!$D$8:$G$1011,4,0)))</f>
        <v/>
      </c>
      <c r="F48" s="53" t="str">
        <f>IF(ISERROR(VLOOKUP(B48,[3]Uzun!$F$8:$K$1000,6,0)),"",(VLOOKUP(B48,[3]Uzun!$F$8:$K$1000,6,0)))</f>
        <v/>
      </c>
      <c r="G48" s="22" t="str">
        <f>IF(ISERROR(VLOOKUP(B48,[3]Uzun!$F$8:$L$1000,7,0)),"",(VLOOKUP(B48,[3]Uzun!$F$8:$L$1000,7,0)))</f>
        <v/>
      </c>
      <c r="H48" s="28" t="str">
        <f>IF(ISERROR(VLOOKUP(B48,[3]Gülle!$F$8:$K$1000,6,0)),"",(VLOOKUP(B48,[3]Gülle!$F$8:$K$1000,6,0)))</f>
        <v/>
      </c>
      <c r="I48" s="27" t="str">
        <f>IF(ISERROR(VLOOKUP(B48,[3]Gülle!$F$8:$L$1000,7,0)),"",(VLOOKUP(B48,[3]Gülle!$F$8:$L$1000,7,0)))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IF(ISERROR(VLOOKUP(B48,'[3]800m.'!$E$8:$F$986,2,0)),"",(VLOOKUP(B48,'[3]800m.'!$E$8:$H$986,2,0)))</f>
        <v/>
      </c>
      <c r="M48" s="50" t="str">
        <f>IF(ISERROR(VLOOKUP(B48,'[3]800m.'!$E$8:$G$986,3,0)),"",(VLOOKUP(B48,'[3]800m.'!$E$8:$G$986,3,0)))</f>
        <v/>
      </c>
      <c r="N48" s="49" t="str">
        <f>IF(ISERROR(VLOOKUP(B48,'[3]80m.'!$E$8:$F$1000,2,0)),"",(VLOOKUP(B48,'[3]80m.'!$E$8:$H$1000,2,0)))</f>
        <v/>
      </c>
      <c r="O48" s="22" t="str">
        <f>IF(ISERROR(VLOOKUP(B48,'[3]80m.'!$E$8:$G$1000,3,0)),"",(VLOOKUP(B48,'[3]80m.'!$E$8:$G$1000,3,0)))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IF(ISERROR(VLOOKUP(B49,'[3]60m.'!$D$8:$F$1011,3,0)),"",(VLOOKUP(B49,'[3]60m.'!$D$8:$H$1011,3,0)))</f>
        <v/>
      </c>
      <c r="E49" s="27" t="str">
        <f>IF(ISERROR(VLOOKUP(B49,'[3]60m.'!$D$8:$G$1011,4,0)),"",(VLOOKUP(B49,'[3]60m.'!$D$8:$G$1011,4,0)))</f>
        <v/>
      </c>
      <c r="F49" s="53" t="str">
        <f>IF(ISERROR(VLOOKUP(B49,[3]Uzun!$F$8:$K$1000,6,0)),"",(VLOOKUP(B49,[3]Uzun!$F$8:$K$1000,6,0)))</f>
        <v/>
      </c>
      <c r="G49" s="22" t="str">
        <f>IF(ISERROR(VLOOKUP(B49,[3]Uzun!$F$8:$L$1000,7,0)),"",(VLOOKUP(B49,[3]Uzun!$F$8:$L$1000,7,0)))</f>
        <v/>
      </c>
      <c r="H49" s="28" t="str">
        <f>IF(ISERROR(VLOOKUP(B49,[3]Gülle!$F$8:$K$1000,6,0)),"",(VLOOKUP(B49,[3]Gülle!$F$8:$K$1000,6,0)))</f>
        <v/>
      </c>
      <c r="I49" s="27" t="str">
        <f>IF(ISERROR(VLOOKUP(B49,[3]Gülle!$F$8:$L$1000,7,0)),"",(VLOOKUP(B49,[3]Gülle!$F$8:$L$1000,7,0)))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IF(ISERROR(VLOOKUP(B49,'[3]800m.'!$E$8:$F$986,2,0)),"",(VLOOKUP(B49,'[3]800m.'!$E$8:$H$986,2,0)))</f>
        <v/>
      </c>
      <c r="M49" s="50" t="str">
        <f>IF(ISERROR(VLOOKUP(B49,'[3]800m.'!$E$8:$G$986,3,0)),"",(VLOOKUP(B49,'[3]800m.'!$E$8:$G$986,3,0)))</f>
        <v/>
      </c>
      <c r="N49" s="49" t="str">
        <f>IF(ISERROR(VLOOKUP(B49,'[3]80m.'!$E$8:$F$1000,2,0)),"",(VLOOKUP(B49,'[3]80m.'!$E$8:$H$1000,2,0)))</f>
        <v/>
      </c>
      <c r="O49" s="22" t="str">
        <f>IF(ISERROR(VLOOKUP(B49,'[3]80m.'!$E$8:$G$1000,3,0)),"",(VLOOKUP(B49,'[3]80m.'!$E$8:$G$1000,3,0)))</f>
        <v/>
      </c>
      <c r="P49" s="48">
        <f t="shared" si="0"/>
        <v>0</v>
      </c>
      <c r="Q49" s="45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IF(ISERROR(VLOOKUP(B50,'[3]60m.'!$D$8:$F$1011,3,0)),"",(VLOOKUP(B50,'[3]60m.'!$D$8:$H$1011,3,0)))</f>
        <v/>
      </c>
      <c r="E50" s="27" t="str">
        <f>IF(ISERROR(VLOOKUP(B50,'[3]60m.'!$D$8:$G$1011,4,0)),"",(VLOOKUP(B50,'[3]60m.'!$D$8:$G$1011,4,0)))</f>
        <v/>
      </c>
      <c r="F50" s="53" t="str">
        <f>IF(ISERROR(VLOOKUP(B50,[3]Uzun!$F$8:$K$1000,6,0)),"",(VLOOKUP(B50,[3]Uzun!$F$8:$K$1000,6,0)))</f>
        <v/>
      </c>
      <c r="G50" s="22" t="str">
        <f>IF(ISERROR(VLOOKUP(B50,[3]Uzun!$F$8:$L$1000,7,0)),"",(VLOOKUP(B50,[3]Uzun!$F$8:$L$1000,7,0)))</f>
        <v/>
      </c>
      <c r="H50" s="28" t="str">
        <f>IF(ISERROR(VLOOKUP(B50,[3]Gülle!$F$8:$K$1000,6,0)),"",(VLOOKUP(B50,[3]Gülle!$F$8:$K$1000,6,0)))</f>
        <v/>
      </c>
      <c r="I50" s="27" t="str">
        <f>IF(ISERROR(VLOOKUP(B50,[3]Gülle!$F$8:$L$1000,7,0)),"",(VLOOKUP(B50,[3]Gülle!$F$8:$L$1000,7,0)))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IF(ISERROR(VLOOKUP(B50,'[3]800m.'!$E$8:$F$986,2,0)),"",(VLOOKUP(B50,'[3]800m.'!$E$8:$H$986,2,0)))</f>
        <v/>
      </c>
      <c r="M50" s="50" t="str">
        <f>IF(ISERROR(VLOOKUP(B50,'[3]800m.'!$E$8:$G$986,3,0)),"",(VLOOKUP(B50,'[3]800m.'!$E$8:$G$986,3,0)))</f>
        <v/>
      </c>
      <c r="N50" s="49" t="str">
        <f>IF(ISERROR(VLOOKUP(B50,'[3]80m.'!$E$8:$F$1000,2,0)),"",(VLOOKUP(B50,'[3]80m.'!$E$8:$H$1000,2,0)))</f>
        <v/>
      </c>
      <c r="O50" s="22" t="str">
        <f>IF(ISERROR(VLOOKUP(B50,'[3]80m.'!$E$8:$G$1000,3,0)),"",(VLOOKUP(B50,'[3]80m.'!$E$8:$G$1000,3,0)))</f>
        <v/>
      </c>
      <c r="P50" s="48">
        <f t="shared" si="0"/>
        <v>0</v>
      </c>
      <c r="Q50" s="45"/>
      <c r="R50" s="45"/>
      <c r="S50" s="45"/>
      <c r="T50" s="45"/>
      <c r="U50" s="45"/>
      <c r="V50" s="45"/>
    </row>
    <row r="51" spans="1:22" ht="12" hidden="1" customHeight="1" x14ac:dyDescent="0.2">
      <c r="A51" s="45"/>
      <c r="B51" s="45"/>
      <c r="C51" s="45"/>
      <c r="D51" s="47" t="str">
        <f>IF(ISERROR(VLOOKUP(B51,'[3]60m.'!$D$8:$F$1011,3,0)),"",(VLOOKUP(B51,'[3]60m.'!$D$8:$H$1011,3,0)))</f>
        <v/>
      </c>
      <c r="E51" s="27" t="str">
        <f>IF(ISERROR(VLOOKUP(B51,'[3]60m.'!$D$8:$G$1011,4,0)),"",(VLOOKUP(B51,'[3]60m.'!$D$8:$G$1011,4,0)))</f>
        <v/>
      </c>
      <c r="F51" s="45"/>
      <c r="G51" s="45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5"/>
      <c r="T51" s="45"/>
      <c r="U51" s="45"/>
      <c r="V51" s="45"/>
    </row>
    <row r="52" spans="1:22" ht="30" hidden="1" customHeight="1" x14ac:dyDescent="0.2">
      <c r="A52" s="88" t="s">
        <v>61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</row>
    <row r="53" spans="1:22" ht="24" hidden="1" customHeight="1" x14ac:dyDescent="0.2">
      <c r="A53" s="81" t="str">
        <f>'[3]YARIŞMA BİLGİLERİ'!F21</f>
        <v>2010 Doğumlu Kızlar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2" ht="24" hidden="1" customHeight="1" x14ac:dyDescent="0.2">
      <c r="A54" s="82" t="s">
        <v>0</v>
      </c>
      <c r="B54" s="84" t="s">
        <v>1</v>
      </c>
      <c r="C54" s="82" t="s">
        <v>2</v>
      </c>
      <c r="D54" s="85" t="s">
        <v>14</v>
      </c>
      <c r="E54" s="85"/>
      <c r="F54" s="85" t="s">
        <v>19</v>
      </c>
      <c r="G54" s="85"/>
      <c r="H54" s="86"/>
      <c r="I54" s="87"/>
      <c r="J54" s="86" t="s">
        <v>16</v>
      </c>
      <c r="K54" s="87"/>
      <c r="L54" s="85" t="s">
        <v>7</v>
      </c>
      <c r="M54" s="85"/>
      <c r="N54" s="85" t="s">
        <v>18</v>
      </c>
      <c r="O54" s="85"/>
      <c r="P54" s="80"/>
      <c r="Q54" s="80"/>
      <c r="R54" s="80" t="s">
        <v>25</v>
      </c>
    </row>
    <row r="55" spans="1:22" ht="24" hidden="1" customHeight="1" x14ac:dyDescent="0.2">
      <c r="A55" s="83"/>
      <c r="B55" s="84"/>
      <c r="C55" s="83"/>
      <c r="D55" s="44" t="s">
        <v>10</v>
      </c>
      <c r="E55" s="42" t="s">
        <v>11</v>
      </c>
      <c r="F55" s="44" t="s">
        <v>10</v>
      </c>
      <c r="G55" s="42" t="s">
        <v>11</v>
      </c>
      <c r="H55" s="44" t="s">
        <v>10</v>
      </c>
      <c r="I55" s="42" t="s">
        <v>11</v>
      </c>
      <c r="J55" s="44" t="s">
        <v>10</v>
      </c>
      <c r="K55" s="42" t="s">
        <v>11</v>
      </c>
      <c r="L55" s="44" t="s">
        <v>10</v>
      </c>
      <c r="M55" s="42" t="s">
        <v>11</v>
      </c>
      <c r="N55" s="43" t="s">
        <v>10</v>
      </c>
      <c r="O55" s="42" t="s">
        <v>11</v>
      </c>
      <c r="P55" s="80"/>
      <c r="Q55" s="80"/>
      <c r="R55" s="80"/>
    </row>
    <row r="56" spans="1:22" ht="34.5" hidden="1" customHeight="1" x14ac:dyDescent="0.2">
      <c r="A56" s="32">
        <v>1</v>
      </c>
      <c r="B56" s="33" t="s">
        <v>26</v>
      </c>
      <c r="C56" s="33" t="s">
        <v>24</v>
      </c>
      <c r="D56" s="13" t="str">
        <f>IF(ISERROR(VLOOKUP(B56,'[3]80m.Eng'!$E$8:$F$1000,2,0)),"",(VLOOKUP(B56,'[3]80m.Eng'!$E$8:$H$1000,2,0)))</f>
        <v/>
      </c>
      <c r="E56" s="14" t="str">
        <f>IF(ISERROR(VLOOKUP(B56,'[3]80m.Eng'!$E$8:$G$1000,3,0)),"",(VLOOKUP(B56,'[3]80m.Eng'!$E$8:$G$1000,3,0)))</f>
        <v/>
      </c>
      <c r="F56" s="29" t="str">
        <f>IF(ISERROR(VLOOKUP(B56,[3]Cirit!$E$8:$K$1000,7,0)),"",(VLOOKUP(B56,[3]Cirit!$E$8:$K$1000,7,0)))</f>
        <v/>
      </c>
      <c r="G56" s="22" t="str">
        <f>IF(ISERROR(VLOOKUP(B56,[3]Cirit!$E$8:$L$1000,8,0)),"",(VLOOKUP(B56,[3]Cirit!$E$8:$L$1000,8,0)))</f>
        <v/>
      </c>
      <c r="H56" s="28"/>
      <c r="I56" s="27"/>
      <c r="J56" s="26" t="str">
        <f>IF(ISERROR(VLOOKUP(B56,'[3]1500m.'!$E$8:$F$1000,2,0)),"",(VLOOKUP(B56,'[3]1500m.'!$E$8:$H$1000,2,0)))</f>
        <v/>
      </c>
      <c r="K56" s="22" t="str">
        <f>IF(ISERROR(VLOOKUP(B56,'[3]1500m.'!$E$8:$G$1000,3,0)),"",(VLOOKUP(B56,'[3]1500m.'!$E$8:$G$1000,3,0)))</f>
        <v/>
      </c>
      <c r="L56" s="25" t="str">
        <f>IF(ISERROR(VLOOKUP(B56,[3]Yüksek!$E$8:$AG$1000,29,0)),"",(VLOOKUP(B56,[3]Yüksek!$E$8:$AG$1000,29,0)))</f>
        <v/>
      </c>
      <c r="M56" s="24" t="str">
        <f>IF(ISERROR(VLOOKUP(B56,[3]Yüksek!$E$8:$AH$1000,30,0)),"",(VLOOKUP(B56,[3]Yüksek!$E$8:$AH$1000,30,0)))</f>
        <v/>
      </c>
      <c r="N56" s="23" t="str">
        <f>IF(ISERROR(VLOOKUP(B56,[3]Disk!$E$8:$K$1000,7,0)),"",(VLOOKUP(B56,[3]Disk!$E$8:$K$1000,7,0)))</f>
        <v/>
      </c>
      <c r="O56" s="22" t="str">
        <f>IF(ISERROR(VLOOKUP(B56,[3]Disk!$E$8:$L$1000,8,0)),"",(VLOOKUP(B56,[3]Disk!$E$8:$L$1000,8,0)))</f>
        <v/>
      </c>
      <c r="P56" s="21">
        <f>IFERROR(VLOOKUP(B56,'2010 12 YAŞ KIZLAR'!$B$8:$P$50,15,0)," ")</f>
        <v>175</v>
      </c>
      <c r="Q56" s="20">
        <f t="shared" ref="Q56:Q98" si="1">SUM(E56,G56,I56,K56,M56,O56)</f>
        <v>0</v>
      </c>
      <c r="R56" s="19">
        <f t="shared" ref="R56:R98" si="2">SUM(P56,Q56)</f>
        <v>175</v>
      </c>
    </row>
    <row r="57" spans="1:22" ht="34.5" hidden="1" customHeight="1" x14ac:dyDescent="0.2">
      <c r="A57" s="32">
        <v>2</v>
      </c>
      <c r="B57" s="33" t="s">
        <v>27</v>
      </c>
      <c r="C57" s="33" t="s">
        <v>24</v>
      </c>
      <c r="D57" s="13" t="str">
        <f>IF(ISERROR(VLOOKUP(B57,'[3]80m.Eng'!$E$8:$F$1000,2,0)),"",(VLOOKUP(B57,'[3]80m.Eng'!$E$8:$H$1000,2,0)))</f>
        <v/>
      </c>
      <c r="E57" s="14" t="str">
        <f>IF(ISERROR(VLOOKUP(B57,'[3]80m.Eng'!$E$8:$G$1000,3,0)),"",(VLOOKUP(B57,'[3]80m.Eng'!$E$8:$G$1000,3,0)))</f>
        <v/>
      </c>
      <c r="F57" s="29">
        <f>IF(ISERROR(VLOOKUP(B57,[3]Cirit!$E$8:$K$1000,7,0)),"",(VLOOKUP(B57,[3]Cirit!$E$8:$K$1000,7,0)))</f>
        <v>1909</v>
      </c>
      <c r="G57" s="22">
        <f>IF(ISERROR(VLOOKUP(B57,[3]Cirit!$E$8:$L$1000,8,0)),"",(VLOOKUP(B57,[3]Cirit!$E$8:$L$1000,8,0)))</f>
        <v>51</v>
      </c>
      <c r="H57" s="28"/>
      <c r="I57" s="27"/>
      <c r="J57" s="26" t="str">
        <f>IF(ISERROR(VLOOKUP(B57,'[3]1500m.'!$E$8:$F$1000,2,0)),"",(VLOOKUP(B57,'[3]1500m.'!$E$8:$H$1000,2,0)))</f>
        <v/>
      </c>
      <c r="K57" s="22" t="str">
        <f>IF(ISERROR(VLOOKUP(B57,'[3]1500m.'!$E$8:$G$1000,3,0)),"",(VLOOKUP(B57,'[3]1500m.'!$E$8:$G$1000,3,0)))</f>
        <v/>
      </c>
      <c r="L57" s="25" t="str">
        <f>IF(ISERROR(VLOOKUP(B57,[3]Yüksek!$E$8:$AG$1000,29,0)),"",(VLOOKUP(B57,[3]Yüksek!$E$8:$AG$1000,29,0)))</f>
        <v/>
      </c>
      <c r="M57" s="24" t="str">
        <f>IF(ISERROR(VLOOKUP(B57,[3]Yüksek!$E$8:$AH$1000,30,0)),"",(VLOOKUP(B57,[3]Yüksek!$E$8:$AH$1000,30,0)))</f>
        <v/>
      </c>
      <c r="N57" s="23" t="str">
        <f>IF(ISERROR(VLOOKUP(B57,[3]Disk!$E$8:$K$1000,7,0)),"",(VLOOKUP(B57,[3]Disk!$E$8:$K$1000,7,0)))</f>
        <v/>
      </c>
      <c r="O57" s="22" t="str">
        <f>IF(ISERROR(VLOOKUP(B57,[3]Disk!$E$8:$L$1000,8,0)),"",(VLOOKUP(B57,[3]Disk!$E$8:$L$1000,8,0)))</f>
        <v/>
      </c>
      <c r="P57" s="21">
        <f>IFERROR(VLOOKUP(B57,'2010 12 YAŞ KIZLAR'!$B$8:$P$50,15,0)," ")</f>
        <v>121</v>
      </c>
      <c r="Q57" s="20">
        <f t="shared" si="1"/>
        <v>51</v>
      </c>
      <c r="R57" s="19">
        <f t="shared" si="2"/>
        <v>172</v>
      </c>
    </row>
    <row r="58" spans="1:22" ht="34.5" hidden="1" customHeight="1" x14ac:dyDescent="0.2">
      <c r="A58" s="32">
        <v>3</v>
      </c>
      <c r="B58" s="33" t="s">
        <v>28</v>
      </c>
      <c r="C58" s="33" t="s">
        <v>24</v>
      </c>
      <c r="D58" s="13" t="str">
        <f>IF(ISERROR(VLOOKUP(B58,'[3]80m.Eng'!$E$8:$F$1000,2,0)),"",(VLOOKUP(B58,'[3]80m.Eng'!$E$8:$H$1000,2,0)))</f>
        <v/>
      </c>
      <c r="E58" s="14" t="str">
        <f>IF(ISERROR(VLOOKUP(B58,'[3]80m.Eng'!$E$8:$G$1000,3,0)),"",(VLOOKUP(B58,'[3]80m.Eng'!$E$8:$G$1000,3,0)))</f>
        <v/>
      </c>
      <c r="F58" s="29" t="str">
        <f>IF(ISERROR(VLOOKUP(B58,[3]Cirit!$E$8:$K$1000,7,0)),"",(VLOOKUP(B58,[3]Cirit!$E$8:$K$1000,7,0)))</f>
        <v/>
      </c>
      <c r="G58" s="22" t="str">
        <f>IF(ISERROR(VLOOKUP(B58,[3]Cirit!$E$8:$L$1000,8,0)),"",(VLOOKUP(B58,[3]Cirit!$E$8:$L$1000,8,0)))</f>
        <v/>
      </c>
      <c r="H58" s="28"/>
      <c r="I58" s="27"/>
      <c r="J58" s="26" t="str">
        <f>IF(ISERROR(VLOOKUP(B58,'[3]1500m.'!$E$8:$F$1000,2,0)),"",(VLOOKUP(B58,'[3]1500m.'!$E$8:$H$1000,2,0)))</f>
        <v/>
      </c>
      <c r="K58" s="22" t="str">
        <f>IF(ISERROR(VLOOKUP(B58,'[3]1500m.'!$E$8:$G$1000,3,0)),"",(VLOOKUP(B58,'[3]1500m.'!$E$8:$G$1000,3,0)))</f>
        <v/>
      </c>
      <c r="L58" s="25" t="str">
        <f>IF(ISERROR(VLOOKUP(B58,[3]Yüksek!$E$8:$AG$1000,29,0)),"",(VLOOKUP(B58,[3]Yüksek!$E$8:$AG$1000,29,0)))</f>
        <v/>
      </c>
      <c r="M58" s="24" t="str">
        <f>IF(ISERROR(VLOOKUP(B58,[3]Yüksek!$E$8:$AH$1000,30,0)),"",(VLOOKUP(B58,[3]Yüksek!$E$8:$AH$1000,30,0)))</f>
        <v/>
      </c>
      <c r="N58" s="23" t="str">
        <f>IF(ISERROR(VLOOKUP(B58,[3]Disk!$E$8:$K$1000,7,0)),"",(VLOOKUP(B58,[3]Disk!$E$8:$K$1000,7,0)))</f>
        <v/>
      </c>
      <c r="O58" s="22" t="str">
        <f>IF(ISERROR(VLOOKUP(B58,[3]Disk!$E$8:$L$1000,8,0)),"",(VLOOKUP(B58,[3]Disk!$E$8:$L$1000,8,0)))</f>
        <v/>
      </c>
      <c r="P58" s="21">
        <f>IFERROR(VLOOKUP(B58,'2010 12 YAŞ KIZLAR'!$B$8:$P$50,15,0)," ")</f>
        <v>169</v>
      </c>
      <c r="Q58" s="20">
        <f t="shared" si="1"/>
        <v>0</v>
      </c>
      <c r="R58" s="19">
        <f t="shared" si="2"/>
        <v>169</v>
      </c>
    </row>
    <row r="59" spans="1:22" ht="34.5" hidden="1" customHeight="1" x14ac:dyDescent="0.2">
      <c r="A59" s="32">
        <v>4</v>
      </c>
      <c r="B59" s="33" t="s">
        <v>60</v>
      </c>
      <c r="C59" s="33" t="s">
        <v>46</v>
      </c>
      <c r="D59" s="13" t="str">
        <f>IF(ISERROR(VLOOKUP(B59,'[3]80m.Eng'!$E$8:$F$1000,2,0)),"",(VLOOKUP(B59,'[3]80m.Eng'!$E$8:$H$1000,2,0)))</f>
        <v/>
      </c>
      <c r="E59" s="14" t="str">
        <f>IF(ISERROR(VLOOKUP(B59,'[3]80m.Eng'!$E$8:$G$1000,3,0)),"",(VLOOKUP(B59,'[3]80m.Eng'!$E$8:$G$1000,3,0)))</f>
        <v/>
      </c>
      <c r="F59" s="29" t="str">
        <f>IF(ISERROR(VLOOKUP(B59,[3]Cirit!$E$8:$K$1000,7,0)),"",(VLOOKUP(B59,[3]Cirit!$E$8:$K$1000,7,0)))</f>
        <v/>
      </c>
      <c r="G59" s="22" t="str">
        <f>IF(ISERROR(VLOOKUP(B59,[3]Cirit!$E$8:$L$1000,8,0)),"",(VLOOKUP(B59,[3]Cirit!$E$8:$L$1000,8,0)))</f>
        <v/>
      </c>
      <c r="H59" s="28"/>
      <c r="I59" s="27"/>
      <c r="J59" s="26" t="str">
        <f>IF(ISERROR(VLOOKUP(B59,'[3]1500m.'!$E$8:$F$1000,2,0)),"",(VLOOKUP(B59,'[3]1500m.'!$E$8:$H$1000,2,0)))</f>
        <v/>
      </c>
      <c r="K59" s="22" t="str">
        <f>IF(ISERROR(VLOOKUP(B59,'[3]1500m.'!$E$8:$G$1000,3,0)),"",(VLOOKUP(B59,'[3]1500m.'!$E$8:$G$1000,3,0)))</f>
        <v/>
      </c>
      <c r="L59" s="25" t="str">
        <f>IF(ISERROR(VLOOKUP(B59,[3]Yüksek!$E$8:$AG$1000,29,0)),"",(VLOOKUP(B59,[3]Yüksek!$E$8:$AG$1000,29,0)))</f>
        <v/>
      </c>
      <c r="M59" s="24" t="str">
        <f>IF(ISERROR(VLOOKUP(B59,[3]Yüksek!$E$8:$AH$1000,30,0)),"",(VLOOKUP(B59,[3]Yüksek!$E$8:$AH$1000,30,0)))</f>
        <v/>
      </c>
      <c r="N59" s="23" t="str">
        <f>IF(ISERROR(VLOOKUP(B59,[3]Disk!$E$8:$K$1000,7,0)),"",(VLOOKUP(B59,[3]Disk!$E$8:$K$1000,7,0)))</f>
        <v/>
      </c>
      <c r="O59" s="22" t="str">
        <f>IF(ISERROR(VLOOKUP(B59,[3]Disk!$E$8:$L$1000,8,0)),"",(VLOOKUP(B59,[3]Disk!$E$8:$L$1000,8,0)))</f>
        <v/>
      </c>
      <c r="P59" s="21">
        <f>IFERROR(VLOOKUP(B59,'2010 12 YAŞ KIZLAR'!$B$8:$P$50,15,0)," ")</f>
        <v>167</v>
      </c>
      <c r="Q59" s="20">
        <f t="shared" si="1"/>
        <v>0</v>
      </c>
      <c r="R59" s="19">
        <f t="shared" si="2"/>
        <v>167</v>
      </c>
    </row>
    <row r="60" spans="1:22" ht="34.5" hidden="1" customHeight="1" x14ac:dyDescent="0.2">
      <c r="A60" s="32">
        <v>5</v>
      </c>
      <c r="B60" s="33" t="s">
        <v>197</v>
      </c>
      <c r="C60" s="33" t="s">
        <v>24</v>
      </c>
      <c r="D60" s="13" t="str">
        <f>IF(ISERROR(VLOOKUP(B60,'[3]80m.Eng'!$E$8:$F$1000,2,0)),"",(VLOOKUP(B60,'[3]80m.Eng'!$E$8:$H$1000,2,0)))</f>
        <v/>
      </c>
      <c r="E60" s="14" t="str">
        <f>IF(ISERROR(VLOOKUP(B60,'[3]80m.Eng'!$E$8:$G$1000,3,0)),"",(VLOOKUP(B60,'[3]80m.Eng'!$E$8:$G$1000,3,0)))</f>
        <v/>
      </c>
      <c r="F60" s="29" t="str">
        <f>IF(ISERROR(VLOOKUP(B60,[3]Cirit!$E$8:$K$1000,7,0)),"",(VLOOKUP(B60,[3]Cirit!$E$8:$K$1000,7,0)))</f>
        <v/>
      </c>
      <c r="G60" s="22" t="str">
        <f>IF(ISERROR(VLOOKUP(B60,[3]Cirit!$E$8:$L$1000,8,0)),"",(VLOOKUP(B60,[3]Cirit!$E$8:$L$1000,8,0)))</f>
        <v/>
      </c>
      <c r="H60" s="28"/>
      <c r="I60" s="27"/>
      <c r="J60" s="26" t="str">
        <f>IF(ISERROR(VLOOKUP(B60,'[3]1500m.'!$E$8:$F$1000,2,0)),"",(VLOOKUP(B60,'[3]1500m.'!$E$8:$H$1000,2,0)))</f>
        <v/>
      </c>
      <c r="K60" s="22" t="str">
        <f>IF(ISERROR(VLOOKUP(B60,'[3]1500m.'!$E$8:$G$1000,3,0)),"",(VLOOKUP(B60,'[3]1500m.'!$E$8:$G$1000,3,0)))</f>
        <v/>
      </c>
      <c r="L60" s="25" t="str">
        <f>IF(ISERROR(VLOOKUP(B60,[3]Yüksek!$E$8:$AG$1000,29,0)),"",(VLOOKUP(B60,[3]Yüksek!$E$8:$AG$1000,29,0)))</f>
        <v/>
      </c>
      <c r="M60" s="24" t="str">
        <f>IF(ISERROR(VLOOKUP(B60,[3]Yüksek!$E$8:$AH$1000,30,0)),"",(VLOOKUP(B60,[3]Yüksek!$E$8:$AH$1000,30,0)))</f>
        <v/>
      </c>
      <c r="N60" s="23" t="str">
        <f>IF(ISERROR(VLOOKUP(B60,[3]Disk!$E$8:$K$1000,7,0)),"",(VLOOKUP(B60,[3]Disk!$E$8:$K$1000,7,0)))</f>
        <v/>
      </c>
      <c r="O60" s="22" t="str">
        <f>IF(ISERROR(VLOOKUP(B60,[3]Disk!$E$8:$L$1000,8,0)),"",(VLOOKUP(B60,[3]Disk!$E$8:$L$1000,8,0)))</f>
        <v/>
      </c>
      <c r="P60" s="21">
        <f>IFERROR(VLOOKUP(B60,'2010 12 YAŞ KIZLAR'!$B$8:$P$50,15,0)," ")</f>
        <v>165</v>
      </c>
      <c r="Q60" s="20">
        <f t="shared" si="1"/>
        <v>0</v>
      </c>
      <c r="R60" s="19">
        <f t="shared" si="2"/>
        <v>165</v>
      </c>
    </row>
    <row r="61" spans="1:22" ht="34.5" hidden="1" customHeight="1" x14ac:dyDescent="0.2">
      <c r="A61" s="32">
        <v>6</v>
      </c>
      <c r="B61" s="33" t="s">
        <v>29</v>
      </c>
      <c r="C61" s="33" t="s">
        <v>24</v>
      </c>
      <c r="D61" s="13" t="str">
        <f>IF(ISERROR(VLOOKUP(B61,'[3]80m.Eng'!$E$8:$F$1000,2,0)),"",(VLOOKUP(B61,'[3]80m.Eng'!$E$8:$H$1000,2,0)))</f>
        <v/>
      </c>
      <c r="E61" s="14" t="str">
        <f>IF(ISERROR(VLOOKUP(B61,'[3]80m.Eng'!$E$8:$G$1000,3,0)),"",(VLOOKUP(B61,'[3]80m.Eng'!$E$8:$G$1000,3,0)))</f>
        <v/>
      </c>
      <c r="F61" s="29" t="str">
        <f>IF(ISERROR(VLOOKUP(B61,[3]Cirit!$E$8:$K$1000,7,0)),"",(VLOOKUP(B61,[3]Cirit!$E$8:$K$1000,7,0)))</f>
        <v/>
      </c>
      <c r="G61" s="22" t="str">
        <f>IF(ISERROR(VLOOKUP(B61,[3]Cirit!$E$8:$L$1000,8,0)),"",(VLOOKUP(B61,[3]Cirit!$E$8:$L$1000,8,0)))</f>
        <v/>
      </c>
      <c r="H61" s="28"/>
      <c r="I61" s="27"/>
      <c r="J61" s="26" t="str">
        <f>IF(ISERROR(VLOOKUP(B61,'[3]1500m.'!$E$8:$F$1000,2,0)),"",(VLOOKUP(B61,'[3]1500m.'!$E$8:$H$1000,2,0)))</f>
        <v/>
      </c>
      <c r="K61" s="22" t="str">
        <f>IF(ISERROR(VLOOKUP(B61,'[3]1500m.'!$E$8:$G$1000,3,0)),"",(VLOOKUP(B61,'[3]1500m.'!$E$8:$G$1000,3,0)))</f>
        <v/>
      </c>
      <c r="L61" s="25" t="str">
        <f>IF(ISERROR(VLOOKUP(B61,[3]Yüksek!$E$8:$AG$1000,29,0)),"",(VLOOKUP(B61,[3]Yüksek!$E$8:$AG$1000,29,0)))</f>
        <v/>
      </c>
      <c r="M61" s="24" t="str">
        <f>IF(ISERROR(VLOOKUP(B61,[3]Yüksek!$E$8:$AH$1000,30,0)),"",(VLOOKUP(B61,[3]Yüksek!$E$8:$AH$1000,30,0)))</f>
        <v/>
      </c>
      <c r="N61" s="23" t="str">
        <f>IF(ISERROR(VLOOKUP(B61,[3]Disk!$E$8:$K$1000,7,0)),"",(VLOOKUP(B61,[3]Disk!$E$8:$K$1000,7,0)))</f>
        <v/>
      </c>
      <c r="O61" s="22" t="str">
        <f>IF(ISERROR(VLOOKUP(B61,[3]Disk!$E$8:$L$1000,8,0)),"",(VLOOKUP(B61,[3]Disk!$E$8:$L$1000,8,0)))</f>
        <v/>
      </c>
      <c r="P61" s="21">
        <f>IFERROR(VLOOKUP(B61,'2010 12 YAŞ KIZLAR'!$B$8:$P$50,15,0)," ")</f>
        <v>153</v>
      </c>
      <c r="Q61" s="20">
        <f t="shared" si="1"/>
        <v>0</v>
      </c>
      <c r="R61" s="19">
        <f t="shared" si="2"/>
        <v>153</v>
      </c>
    </row>
    <row r="62" spans="1:22" ht="34.5" hidden="1" customHeight="1" x14ac:dyDescent="0.2">
      <c r="A62" s="32">
        <v>7</v>
      </c>
      <c r="B62" s="33" t="s">
        <v>30</v>
      </c>
      <c r="C62" s="33" t="s">
        <v>24</v>
      </c>
      <c r="D62" s="13" t="str">
        <f>IF(ISERROR(VLOOKUP(B62,'[3]80m.Eng'!$E$8:$F$1000,2,0)),"",(VLOOKUP(B62,'[3]80m.Eng'!$E$8:$H$1000,2,0)))</f>
        <v/>
      </c>
      <c r="E62" s="14" t="str">
        <f>IF(ISERROR(VLOOKUP(B62,'[3]80m.Eng'!$E$8:$G$1000,3,0)),"",(VLOOKUP(B62,'[3]80m.Eng'!$E$8:$G$1000,3,0)))</f>
        <v/>
      </c>
      <c r="F62" s="29" t="str">
        <f>IF(ISERROR(VLOOKUP(B62,[3]Cirit!$E$8:$K$1000,7,0)),"",(VLOOKUP(B62,[3]Cirit!$E$8:$K$1000,7,0)))</f>
        <v/>
      </c>
      <c r="G62" s="22" t="str">
        <f>IF(ISERROR(VLOOKUP(B62,[3]Cirit!$E$8:$L$1000,8,0)),"",(VLOOKUP(B62,[3]Cirit!$E$8:$L$1000,8,0)))</f>
        <v/>
      </c>
      <c r="H62" s="28"/>
      <c r="I62" s="27"/>
      <c r="J62" s="26" t="str">
        <f>IF(ISERROR(VLOOKUP(B62,'[3]1500m.'!$E$8:$F$1000,2,0)),"",(VLOOKUP(B62,'[3]1500m.'!$E$8:$H$1000,2,0)))</f>
        <v/>
      </c>
      <c r="K62" s="22" t="str">
        <f>IF(ISERROR(VLOOKUP(B62,'[3]1500m.'!$E$8:$G$1000,3,0)),"",(VLOOKUP(B62,'[3]1500m.'!$E$8:$G$1000,3,0)))</f>
        <v/>
      </c>
      <c r="L62" s="25" t="str">
        <f>IF(ISERROR(VLOOKUP(B62,[3]Yüksek!$E$8:$AG$1000,29,0)),"",(VLOOKUP(B62,[3]Yüksek!$E$8:$AG$1000,29,0)))</f>
        <v/>
      </c>
      <c r="M62" s="24" t="str">
        <f>IF(ISERROR(VLOOKUP(B62,[3]Yüksek!$E$8:$AH$1000,30,0)),"",(VLOOKUP(B62,[3]Yüksek!$E$8:$AH$1000,30,0)))</f>
        <v/>
      </c>
      <c r="N62" s="23" t="str">
        <f>IF(ISERROR(VLOOKUP(B62,[3]Disk!$E$8:$K$1000,7,0)),"",(VLOOKUP(B62,[3]Disk!$E$8:$K$1000,7,0)))</f>
        <v/>
      </c>
      <c r="O62" s="22" t="str">
        <f>IF(ISERROR(VLOOKUP(B62,[3]Disk!$E$8:$L$1000,8,0)),"",(VLOOKUP(B62,[3]Disk!$E$8:$L$1000,8,0)))</f>
        <v/>
      </c>
      <c r="P62" s="21">
        <f>IFERROR(VLOOKUP(B62,'2010 12 YAŞ KIZLAR'!$B$8:$P$50,15,0)," ")</f>
        <v>153</v>
      </c>
      <c r="Q62" s="20">
        <f t="shared" si="1"/>
        <v>0</v>
      </c>
      <c r="R62" s="19">
        <f t="shared" si="2"/>
        <v>153</v>
      </c>
    </row>
    <row r="63" spans="1:22" ht="34.5" hidden="1" customHeight="1" x14ac:dyDescent="0.2">
      <c r="A63" s="32">
        <v>8</v>
      </c>
      <c r="B63" s="33" t="s">
        <v>59</v>
      </c>
      <c r="C63" s="33" t="s">
        <v>42</v>
      </c>
      <c r="D63" s="13" t="str">
        <f>IF(ISERROR(VLOOKUP(B63,'[3]80m.Eng'!$E$8:$F$1000,2,0)),"",(VLOOKUP(B63,'[3]80m.Eng'!$E$8:$H$1000,2,0)))</f>
        <v/>
      </c>
      <c r="E63" s="14" t="str">
        <f>IF(ISERROR(VLOOKUP(B63,'[3]80m.Eng'!$E$8:$G$1000,3,0)),"",(VLOOKUP(B63,'[3]80m.Eng'!$E$8:$G$1000,3,0)))</f>
        <v/>
      </c>
      <c r="F63" s="29" t="str">
        <f>IF(ISERROR(VLOOKUP(B63,[3]Cirit!$E$8:$K$1000,7,0)),"",(VLOOKUP(B63,[3]Cirit!$E$8:$K$1000,7,0)))</f>
        <v/>
      </c>
      <c r="G63" s="22" t="str">
        <f>IF(ISERROR(VLOOKUP(B63,[3]Cirit!$E$8:$L$1000,8,0)),"",(VLOOKUP(B63,[3]Cirit!$E$8:$L$1000,8,0)))</f>
        <v/>
      </c>
      <c r="H63" s="28"/>
      <c r="I63" s="27"/>
      <c r="J63" s="26" t="str">
        <f>IF(ISERROR(VLOOKUP(B63,'[3]1500m.'!$E$8:$F$1000,2,0)),"",(VLOOKUP(B63,'[3]1500m.'!$E$8:$H$1000,2,0)))</f>
        <v/>
      </c>
      <c r="K63" s="22" t="str">
        <f>IF(ISERROR(VLOOKUP(B63,'[3]1500m.'!$E$8:$G$1000,3,0)),"",(VLOOKUP(B63,'[3]1500m.'!$E$8:$G$1000,3,0)))</f>
        <v/>
      </c>
      <c r="L63" s="25" t="str">
        <f>IF(ISERROR(VLOOKUP(B63,[3]Yüksek!$E$8:$AG$1000,29,0)),"",(VLOOKUP(B63,[3]Yüksek!$E$8:$AG$1000,29,0)))</f>
        <v/>
      </c>
      <c r="M63" s="24" t="str">
        <f>IF(ISERROR(VLOOKUP(B63,[3]Yüksek!$E$8:$AH$1000,30,0)),"",(VLOOKUP(B63,[3]Yüksek!$E$8:$AH$1000,30,0)))</f>
        <v/>
      </c>
      <c r="N63" s="23" t="str">
        <f>IF(ISERROR(VLOOKUP(B63,[3]Disk!$E$8:$K$1000,7,0)),"",(VLOOKUP(B63,[3]Disk!$E$8:$K$1000,7,0)))</f>
        <v/>
      </c>
      <c r="O63" s="22" t="str">
        <f>IF(ISERROR(VLOOKUP(B63,[3]Disk!$E$8:$L$1000,8,0)),"",(VLOOKUP(B63,[3]Disk!$E$8:$L$1000,8,0)))</f>
        <v/>
      </c>
      <c r="P63" s="21">
        <f>IFERROR(VLOOKUP(B63,'2010 12 YAŞ KIZLAR'!$B$8:$P$50,15,0)," ")</f>
        <v>149</v>
      </c>
      <c r="Q63" s="20">
        <f t="shared" si="1"/>
        <v>0</v>
      </c>
      <c r="R63" s="19">
        <f t="shared" si="2"/>
        <v>149</v>
      </c>
    </row>
    <row r="64" spans="1:22" ht="34.5" customHeight="1" x14ac:dyDescent="0.2">
      <c r="A64" s="32">
        <v>1</v>
      </c>
      <c r="B64" s="33" t="s">
        <v>58</v>
      </c>
      <c r="C64" s="33" t="s">
        <v>57</v>
      </c>
      <c r="D64" s="13" t="str">
        <f>IF(ISERROR(VLOOKUP(B64,'[3]80m.Eng'!$E$8:$F$1000,2,0)),"",(VLOOKUP(B64,'[3]80m.Eng'!$E$8:$H$1000,2,0)))</f>
        <v/>
      </c>
      <c r="E64" s="14" t="str">
        <f>IF(ISERROR(VLOOKUP(B64,'[3]80m.Eng'!$E$8:$G$1000,3,0)),"",(VLOOKUP(B64,'[3]80m.Eng'!$E$8:$G$1000,3,0)))</f>
        <v/>
      </c>
      <c r="F64" s="29" t="str">
        <f>IF(ISERROR(VLOOKUP(B64,[3]Cirit!$E$8:$K$1000,7,0)),"",(VLOOKUP(B64,[3]Cirit!$E$8:$K$1000,7,0)))</f>
        <v/>
      </c>
      <c r="G64" s="22" t="str">
        <f>IF(ISERROR(VLOOKUP(B64,[3]Cirit!$E$8:$L$1000,8,0)),"",(VLOOKUP(B64,[3]Cirit!$E$8:$L$1000,8,0)))</f>
        <v/>
      </c>
      <c r="H64" s="28"/>
      <c r="I64" s="27"/>
      <c r="J64" s="26" t="str">
        <f>IF(ISERROR(VLOOKUP(B64,'[3]1500m.'!$E$8:$F$1000,2,0)),"",(VLOOKUP(B64,'[3]1500m.'!$E$8:$H$1000,2,0)))</f>
        <v/>
      </c>
      <c r="K64" s="22" t="str">
        <f>IF(ISERROR(VLOOKUP(B64,'[3]1500m.'!$E$8:$G$1000,3,0)),"",(VLOOKUP(B64,'[3]1500m.'!$E$8:$G$1000,3,0)))</f>
        <v/>
      </c>
      <c r="L64" s="25" t="str">
        <f>IF(ISERROR(VLOOKUP(B64,[3]Yüksek!$E$8:$AG$1000,29,0)),"",(VLOOKUP(B64,[3]Yüksek!$E$8:$AG$1000,29,0)))</f>
        <v/>
      </c>
      <c r="M64" s="24" t="str">
        <f>IF(ISERROR(VLOOKUP(B64,[3]Yüksek!$E$8:$AH$1000,30,0)),"",(VLOOKUP(B64,[3]Yüksek!$E$8:$AH$1000,30,0)))</f>
        <v/>
      </c>
      <c r="N64" s="23">
        <f>IF(ISERROR(VLOOKUP(B64,[3]Disk!$E$8:$K$1000,7,0)),"",(VLOOKUP(B64,[3]Disk!$E$8:$K$1000,7,0)))</f>
        <v>1148</v>
      </c>
      <c r="O64" s="22">
        <f>IF(ISERROR(VLOOKUP(B64,[3]Disk!$E$8:$L$1000,8,0)),"",(VLOOKUP(B64,[3]Disk!$E$8:$L$1000,8,0)))</f>
        <v>30</v>
      </c>
      <c r="P64" s="21">
        <f>IFERROR(VLOOKUP(B64,'2010 12 YAŞ KIZLAR'!$B$8:$P$50,15,0)," ")</f>
        <v>116</v>
      </c>
      <c r="Q64" s="20">
        <f t="shared" si="1"/>
        <v>30</v>
      </c>
      <c r="R64" s="19">
        <f t="shared" si="2"/>
        <v>146</v>
      </c>
    </row>
    <row r="65" spans="1:18" ht="34.5" hidden="1" customHeight="1" x14ac:dyDescent="0.2">
      <c r="A65" s="32">
        <v>10</v>
      </c>
      <c r="B65" s="33" t="s">
        <v>56</v>
      </c>
      <c r="C65" s="33" t="s">
        <v>37</v>
      </c>
      <c r="D65" s="13" t="str">
        <f>IF(ISERROR(VLOOKUP(B65,'[3]80m.Eng'!$E$8:$F$1000,2,0)),"",(VLOOKUP(B65,'[3]80m.Eng'!$E$8:$H$1000,2,0)))</f>
        <v/>
      </c>
      <c r="E65" s="14" t="str">
        <f>IF(ISERROR(VLOOKUP(B65,'[3]80m.Eng'!$E$8:$G$1000,3,0)),"",(VLOOKUP(B65,'[3]80m.Eng'!$E$8:$G$1000,3,0)))</f>
        <v/>
      </c>
      <c r="F65" s="29" t="str">
        <f>IF(ISERROR(VLOOKUP(B65,[3]Cirit!$E$8:$K$1000,7,0)),"",(VLOOKUP(B65,[3]Cirit!$E$8:$K$1000,7,0)))</f>
        <v/>
      </c>
      <c r="G65" s="22" t="str">
        <f>IF(ISERROR(VLOOKUP(B65,[3]Cirit!$E$8:$L$1000,8,0)),"",(VLOOKUP(B65,[3]Cirit!$E$8:$L$1000,8,0)))</f>
        <v/>
      </c>
      <c r="H65" s="28"/>
      <c r="I65" s="27"/>
      <c r="J65" s="26" t="str">
        <f>IF(ISERROR(VLOOKUP(B65,'[3]1500m.'!$E$8:$F$1000,2,0)),"",(VLOOKUP(B65,'[3]1500m.'!$E$8:$H$1000,2,0)))</f>
        <v/>
      </c>
      <c r="K65" s="22" t="str">
        <f>IF(ISERROR(VLOOKUP(B65,'[3]1500m.'!$E$8:$G$1000,3,0)),"",(VLOOKUP(B65,'[3]1500m.'!$E$8:$G$1000,3,0)))</f>
        <v/>
      </c>
      <c r="L65" s="25" t="str">
        <f>IF(ISERROR(VLOOKUP(B65,[3]Yüksek!$E$8:$AG$1000,29,0)),"",(VLOOKUP(B65,[3]Yüksek!$E$8:$AG$1000,29,0)))</f>
        <v/>
      </c>
      <c r="M65" s="24" t="str">
        <f>IF(ISERROR(VLOOKUP(B65,[3]Yüksek!$E$8:$AH$1000,30,0)),"",(VLOOKUP(B65,[3]Yüksek!$E$8:$AH$1000,30,0)))</f>
        <v/>
      </c>
      <c r="N65" s="23" t="str">
        <f>IF(ISERROR(VLOOKUP(B65,[3]Disk!$E$8:$K$1000,7,0)),"",(VLOOKUP(B65,[3]Disk!$E$8:$K$1000,7,0)))</f>
        <v/>
      </c>
      <c r="O65" s="22" t="str">
        <f>IF(ISERROR(VLOOKUP(B65,[3]Disk!$E$8:$L$1000,8,0)),"",(VLOOKUP(B65,[3]Disk!$E$8:$L$1000,8,0)))</f>
        <v/>
      </c>
      <c r="P65" s="21">
        <f>IFERROR(VLOOKUP(B65,'2010 12 YAŞ KIZLAR'!$B$8:$P$50,15,0)," ")</f>
        <v>145</v>
      </c>
      <c r="Q65" s="20">
        <f t="shared" si="1"/>
        <v>0</v>
      </c>
      <c r="R65" s="19">
        <f t="shared" si="2"/>
        <v>145</v>
      </c>
    </row>
    <row r="66" spans="1:18" ht="34.5" hidden="1" customHeight="1" x14ac:dyDescent="0.2">
      <c r="A66" s="32">
        <v>11</v>
      </c>
      <c r="B66" s="33" t="s">
        <v>31</v>
      </c>
      <c r="C66" s="33" t="s">
        <v>24</v>
      </c>
      <c r="D66" s="13" t="str">
        <f>IF(ISERROR(VLOOKUP(B66,'[3]80m.Eng'!$E$8:$F$1000,2,0)),"",(VLOOKUP(B66,'[3]80m.Eng'!$E$8:$H$1000,2,0)))</f>
        <v/>
      </c>
      <c r="E66" s="14" t="str">
        <f>IF(ISERROR(VLOOKUP(B66,'[3]80m.Eng'!$E$8:$G$1000,3,0)),"",(VLOOKUP(B66,'[3]80m.Eng'!$E$8:$G$1000,3,0)))</f>
        <v/>
      </c>
      <c r="F66" s="29" t="str">
        <f>IF(ISERROR(VLOOKUP(B66,[3]Cirit!$E$8:$K$1000,7,0)),"",(VLOOKUP(B66,[3]Cirit!$E$8:$K$1000,7,0)))</f>
        <v/>
      </c>
      <c r="G66" s="22" t="str">
        <f>IF(ISERROR(VLOOKUP(B66,[3]Cirit!$E$8:$L$1000,8,0)),"",(VLOOKUP(B66,[3]Cirit!$E$8:$L$1000,8,0)))</f>
        <v/>
      </c>
      <c r="H66" s="28"/>
      <c r="I66" s="27"/>
      <c r="J66" s="26" t="str">
        <f>IF(ISERROR(VLOOKUP(B66,'[3]1500m.'!$E$8:$F$1000,2,0)),"",(VLOOKUP(B66,'[3]1500m.'!$E$8:$H$1000,2,0)))</f>
        <v/>
      </c>
      <c r="K66" s="22" t="str">
        <f>IF(ISERROR(VLOOKUP(B66,'[3]1500m.'!$E$8:$G$1000,3,0)),"",(VLOOKUP(B66,'[3]1500m.'!$E$8:$G$1000,3,0)))</f>
        <v/>
      </c>
      <c r="L66" s="25" t="str">
        <f>IF(ISERROR(VLOOKUP(B66,[3]Yüksek!$E$8:$AG$1000,29,0)),"",(VLOOKUP(B66,[3]Yüksek!$E$8:$AG$1000,29,0)))</f>
        <v/>
      </c>
      <c r="M66" s="24" t="str">
        <f>IF(ISERROR(VLOOKUP(B66,[3]Yüksek!$E$8:$AH$1000,30,0)),"",(VLOOKUP(B66,[3]Yüksek!$E$8:$AH$1000,30,0)))</f>
        <v/>
      </c>
      <c r="N66" s="23" t="str">
        <f>IF(ISERROR(VLOOKUP(B66,[3]Disk!$E$8:$K$1000,7,0)),"",(VLOOKUP(B66,[3]Disk!$E$8:$K$1000,7,0)))</f>
        <v/>
      </c>
      <c r="O66" s="22" t="str">
        <f>IF(ISERROR(VLOOKUP(B66,[3]Disk!$E$8:$L$1000,8,0)),"",(VLOOKUP(B66,[3]Disk!$E$8:$L$1000,8,0)))</f>
        <v/>
      </c>
      <c r="P66" s="21">
        <f>IFERROR(VLOOKUP(B66,'2010 12 YAŞ KIZLAR'!$B$8:$P$50,15,0)," ")</f>
        <v>144</v>
      </c>
      <c r="Q66" s="20">
        <f t="shared" si="1"/>
        <v>0</v>
      </c>
      <c r="R66" s="19">
        <f t="shared" si="2"/>
        <v>144</v>
      </c>
    </row>
    <row r="67" spans="1:18" ht="34.5" hidden="1" customHeight="1" x14ac:dyDescent="0.2">
      <c r="A67" s="32">
        <v>12</v>
      </c>
      <c r="B67" s="33" t="s">
        <v>55</v>
      </c>
      <c r="C67" s="33" t="s">
        <v>42</v>
      </c>
      <c r="D67" s="13" t="str">
        <f>IF(ISERROR(VLOOKUP(B67,'[3]80m.Eng'!$E$8:$F$1000,2,0)),"",(VLOOKUP(B67,'[3]80m.Eng'!$E$8:$H$1000,2,0)))</f>
        <v/>
      </c>
      <c r="E67" s="14" t="str">
        <f>IF(ISERROR(VLOOKUP(B67,'[3]80m.Eng'!$E$8:$G$1000,3,0)),"",(VLOOKUP(B67,'[3]80m.Eng'!$E$8:$G$1000,3,0)))</f>
        <v/>
      </c>
      <c r="F67" s="29" t="str">
        <f>IF(ISERROR(VLOOKUP(B67,[3]Cirit!$E$8:$K$1000,7,0)),"",(VLOOKUP(B67,[3]Cirit!$E$8:$K$1000,7,0)))</f>
        <v/>
      </c>
      <c r="G67" s="22" t="str">
        <f>IF(ISERROR(VLOOKUP(B67,[3]Cirit!$E$8:$L$1000,8,0)),"",(VLOOKUP(B67,[3]Cirit!$E$8:$L$1000,8,0)))</f>
        <v/>
      </c>
      <c r="H67" s="28"/>
      <c r="I67" s="27"/>
      <c r="J67" s="26" t="str">
        <f>IF(ISERROR(VLOOKUP(B67,'[3]1500m.'!$E$8:$F$1000,2,0)),"",(VLOOKUP(B67,'[3]1500m.'!$E$8:$H$1000,2,0)))</f>
        <v/>
      </c>
      <c r="K67" s="22" t="str">
        <f>IF(ISERROR(VLOOKUP(B67,'[3]1500m.'!$E$8:$G$1000,3,0)),"",(VLOOKUP(B67,'[3]1500m.'!$E$8:$G$1000,3,0)))</f>
        <v/>
      </c>
      <c r="L67" s="25" t="str">
        <f>IF(ISERROR(VLOOKUP(B67,[3]Yüksek!$E$8:$AG$1000,29,0)),"",(VLOOKUP(B67,[3]Yüksek!$E$8:$AG$1000,29,0)))</f>
        <v/>
      </c>
      <c r="M67" s="24" t="str">
        <f>IF(ISERROR(VLOOKUP(B67,[3]Yüksek!$E$8:$AH$1000,30,0)),"",(VLOOKUP(B67,[3]Yüksek!$E$8:$AH$1000,30,0)))</f>
        <v/>
      </c>
      <c r="N67" s="23" t="str">
        <f>IF(ISERROR(VLOOKUP(B67,[3]Disk!$E$8:$K$1000,7,0)),"",(VLOOKUP(B67,[3]Disk!$E$8:$K$1000,7,0)))</f>
        <v/>
      </c>
      <c r="O67" s="22" t="str">
        <f>IF(ISERROR(VLOOKUP(B67,[3]Disk!$E$8:$L$1000,8,0)),"",(VLOOKUP(B67,[3]Disk!$E$8:$L$1000,8,0)))</f>
        <v/>
      </c>
      <c r="P67" s="21">
        <f>IFERROR(VLOOKUP(B67,'2010 12 YAŞ KIZLAR'!$B$8:$P$50,15,0)," ")</f>
        <v>142</v>
      </c>
      <c r="Q67" s="20">
        <f t="shared" si="1"/>
        <v>0</v>
      </c>
      <c r="R67" s="19">
        <f t="shared" si="2"/>
        <v>142</v>
      </c>
    </row>
    <row r="68" spans="1:18" ht="34.5" hidden="1" customHeight="1" x14ac:dyDescent="0.2">
      <c r="A68" s="41">
        <v>13</v>
      </c>
      <c r="B68" s="40" t="s">
        <v>32</v>
      </c>
      <c r="C68" s="40" t="s">
        <v>24</v>
      </c>
      <c r="D68" s="15" t="str">
        <f>IF(ISERROR(VLOOKUP(B68,'[3]80m.Eng'!$E$8:$F$1000,2,0)),"",(VLOOKUP(B68,'[3]80m.Eng'!$E$8:$H$1000,2,0)))</f>
        <v/>
      </c>
      <c r="E68" s="16" t="str">
        <f>IF(ISERROR(VLOOKUP(B68,'[3]80m.Eng'!$E$8:$G$1000,3,0)),"",(VLOOKUP(B68,'[3]80m.Eng'!$E$8:$G$1000,3,0)))</f>
        <v/>
      </c>
      <c r="F68" s="29" t="str">
        <f>IF(ISERROR(VLOOKUP(B68,[3]Cirit!$E$8:$K$1000,7,0)),"",(VLOOKUP(B68,[3]Cirit!$E$8:$K$1000,7,0)))</f>
        <v/>
      </c>
      <c r="G68" s="22" t="str">
        <f>IF(ISERROR(VLOOKUP(B68,[3]Cirit!$E$8:$L$1000,8,0)),"",(VLOOKUP(B68,[3]Cirit!$E$8:$L$1000,8,0)))</f>
        <v/>
      </c>
      <c r="H68" s="39"/>
      <c r="I68" s="38"/>
      <c r="J68" s="37" t="str">
        <f>IF(ISERROR(VLOOKUP(B68,'[3]1500m.'!$E$8:$F$1000,2,0)),"",(VLOOKUP(B68,'[3]1500m.'!$E$8:$H$1000,2,0)))</f>
        <v/>
      </c>
      <c r="K68" s="36" t="str">
        <f>IF(ISERROR(VLOOKUP(B68,'[3]1500m.'!$E$8:$G$1000,3,0)),"",(VLOOKUP(B68,'[3]1500m.'!$E$8:$G$1000,3,0)))</f>
        <v/>
      </c>
      <c r="L68" s="25" t="str">
        <f>IF(ISERROR(VLOOKUP(B68,[3]Yüksek!$E$8:$AG$1000,29,0)),"",(VLOOKUP(B68,[3]Yüksek!$E$8:$AG$1000,29,0)))</f>
        <v/>
      </c>
      <c r="M68" s="24" t="str">
        <f>IF(ISERROR(VLOOKUP(B68,[3]Yüksek!$E$8:$AH$1000,30,0)),"",(VLOOKUP(B68,[3]Yüksek!$E$8:$AH$1000,30,0)))</f>
        <v/>
      </c>
      <c r="N68" s="23" t="str">
        <f>IF(ISERROR(VLOOKUP(B68,[3]Disk!$E$8:$K$1000,7,0)),"",(VLOOKUP(B68,[3]Disk!$E$8:$K$1000,7,0)))</f>
        <v/>
      </c>
      <c r="O68" s="22" t="str">
        <f>IF(ISERROR(VLOOKUP(B68,[3]Disk!$E$8:$L$1000,8,0)),"",(VLOOKUP(B68,[3]Disk!$E$8:$L$1000,8,0)))</f>
        <v/>
      </c>
      <c r="P68" s="21">
        <f>IFERROR(VLOOKUP(B68,'2010 12 YAŞ KIZLAR'!$B$8:$P$50,15,0)," ")</f>
        <v>141</v>
      </c>
      <c r="Q68" s="35">
        <f t="shared" si="1"/>
        <v>0</v>
      </c>
      <c r="R68" s="34">
        <f t="shared" si="2"/>
        <v>141</v>
      </c>
    </row>
    <row r="69" spans="1:18" ht="34.5" hidden="1" customHeight="1" x14ac:dyDescent="0.2">
      <c r="A69" s="32">
        <v>14</v>
      </c>
      <c r="B69" s="33" t="s">
        <v>54</v>
      </c>
      <c r="C69" s="33" t="s">
        <v>46</v>
      </c>
      <c r="D69" s="13" t="str">
        <f>IF(ISERROR(VLOOKUP(B69,'[3]80m.Eng'!$E$8:$F$1000,2,0)),"",(VLOOKUP(B69,'[3]80m.Eng'!$E$8:$H$1000,2,0)))</f>
        <v/>
      </c>
      <c r="E69" s="14" t="str">
        <f>IF(ISERROR(VLOOKUP(B69,'[3]80m.Eng'!$E$8:$G$1000,3,0)),"",(VLOOKUP(B69,'[3]80m.Eng'!$E$8:$G$1000,3,0)))</f>
        <v/>
      </c>
      <c r="F69" s="29" t="str">
        <f>IF(ISERROR(VLOOKUP(B69,[3]Cirit!$E$8:$K$1000,7,0)),"",(VLOOKUP(B69,[3]Cirit!$E$8:$K$1000,7,0)))</f>
        <v/>
      </c>
      <c r="G69" s="22" t="str">
        <f>IF(ISERROR(VLOOKUP(B69,[3]Cirit!$E$8:$L$1000,8,0)),"",(VLOOKUP(B69,[3]Cirit!$E$8:$L$1000,8,0)))</f>
        <v/>
      </c>
      <c r="H69" s="28"/>
      <c r="I69" s="27"/>
      <c r="J69" s="26" t="str">
        <f>IF(ISERROR(VLOOKUP(B69,'[3]1500m.'!$E$8:$F$1000,2,0)),"",(VLOOKUP(B69,'[3]1500m.'!$E$8:$H$1000,2,0)))</f>
        <v/>
      </c>
      <c r="K69" s="22" t="str">
        <f>IF(ISERROR(VLOOKUP(B69,'[3]1500m.'!$E$8:$G$1000,3,0)),"",(VLOOKUP(B69,'[3]1500m.'!$E$8:$G$1000,3,0)))</f>
        <v/>
      </c>
      <c r="L69" s="25" t="str">
        <f>IF(ISERROR(VLOOKUP(B69,[3]Yüksek!$E$8:$AG$1000,29,0)),"",(VLOOKUP(B69,[3]Yüksek!$E$8:$AG$1000,29,0)))</f>
        <v/>
      </c>
      <c r="M69" s="24" t="str">
        <f>IF(ISERROR(VLOOKUP(B69,[3]Yüksek!$E$8:$AH$1000,30,0)),"",(VLOOKUP(B69,[3]Yüksek!$E$8:$AH$1000,30,0)))</f>
        <v/>
      </c>
      <c r="N69" s="23" t="str">
        <f>IF(ISERROR(VLOOKUP(B69,[3]Disk!$E$8:$K$1000,7,0)),"",(VLOOKUP(B69,[3]Disk!$E$8:$K$1000,7,0)))</f>
        <v/>
      </c>
      <c r="O69" s="22" t="str">
        <f>IF(ISERROR(VLOOKUP(B69,[3]Disk!$E$8:$L$1000,8,0)),"",(VLOOKUP(B69,[3]Disk!$E$8:$L$1000,8,0)))</f>
        <v/>
      </c>
      <c r="P69" s="21">
        <f>IFERROR(VLOOKUP(B69,'2010 12 YAŞ KIZLAR'!$B$8:$P$50,15,0)," ")</f>
        <v>141</v>
      </c>
      <c r="Q69" s="20">
        <f t="shared" si="1"/>
        <v>0</v>
      </c>
      <c r="R69" s="19">
        <f t="shared" si="2"/>
        <v>141</v>
      </c>
    </row>
    <row r="70" spans="1:18" ht="34.5" hidden="1" customHeight="1" x14ac:dyDescent="0.2">
      <c r="A70" s="32">
        <v>15</v>
      </c>
      <c r="B70" s="33" t="s">
        <v>53</v>
      </c>
      <c r="C70" s="33" t="s">
        <v>46</v>
      </c>
      <c r="D70" s="13" t="str">
        <f>IF(ISERROR(VLOOKUP(B70,'[3]80m.Eng'!$E$8:$F$1000,2,0)),"",(VLOOKUP(B70,'[3]80m.Eng'!$E$8:$H$1000,2,0)))</f>
        <v/>
      </c>
      <c r="E70" s="14" t="str">
        <f>IF(ISERROR(VLOOKUP(B70,'[3]80m.Eng'!$E$8:$G$1000,3,0)),"",(VLOOKUP(B70,'[3]80m.Eng'!$E$8:$G$1000,3,0)))</f>
        <v/>
      </c>
      <c r="F70" s="29" t="str">
        <f>IF(ISERROR(VLOOKUP(B70,[3]Cirit!$E$8:$K$1000,7,0)),"",(VLOOKUP(B70,[3]Cirit!$E$8:$K$1000,7,0)))</f>
        <v/>
      </c>
      <c r="G70" s="22" t="str">
        <f>IF(ISERROR(VLOOKUP(B70,[3]Cirit!$E$8:$L$1000,8,0)),"",(VLOOKUP(B70,[3]Cirit!$E$8:$L$1000,8,0)))</f>
        <v/>
      </c>
      <c r="H70" s="28"/>
      <c r="I70" s="27"/>
      <c r="J70" s="26" t="str">
        <f>IF(ISERROR(VLOOKUP(B70,'[3]1500m.'!$E$8:$F$1000,2,0)),"",(VLOOKUP(B70,'[3]1500m.'!$E$8:$H$1000,2,0)))</f>
        <v/>
      </c>
      <c r="K70" s="22" t="str">
        <f>IF(ISERROR(VLOOKUP(B70,'[3]1500m.'!$E$8:$G$1000,3,0)),"",(VLOOKUP(B70,'[3]1500m.'!$E$8:$G$1000,3,0)))</f>
        <v/>
      </c>
      <c r="L70" s="25" t="str">
        <f>IF(ISERROR(VLOOKUP(B70,[3]Yüksek!$E$8:$AG$1000,29,0)),"",(VLOOKUP(B70,[3]Yüksek!$E$8:$AG$1000,29,0)))</f>
        <v/>
      </c>
      <c r="M70" s="24" t="str">
        <f>IF(ISERROR(VLOOKUP(B70,[3]Yüksek!$E$8:$AH$1000,30,0)),"",(VLOOKUP(B70,[3]Yüksek!$E$8:$AH$1000,30,0)))</f>
        <v/>
      </c>
      <c r="N70" s="23" t="str">
        <f>IF(ISERROR(VLOOKUP(B70,[3]Disk!$E$8:$K$1000,7,0)),"",(VLOOKUP(B70,[3]Disk!$E$8:$K$1000,7,0)))</f>
        <v/>
      </c>
      <c r="O70" s="22" t="str">
        <f>IF(ISERROR(VLOOKUP(B70,[3]Disk!$E$8:$L$1000,8,0)),"",(VLOOKUP(B70,[3]Disk!$E$8:$L$1000,8,0)))</f>
        <v/>
      </c>
      <c r="P70" s="21">
        <f>IFERROR(VLOOKUP(B70,'2010 12 YAŞ KIZLAR'!$B$8:$P$50,15,0)," ")</f>
        <v>137</v>
      </c>
      <c r="Q70" s="20">
        <f t="shared" si="1"/>
        <v>0</v>
      </c>
      <c r="R70" s="19">
        <f t="shared" si="2"/>
        <v>137</v>
      </c>
    </row>
    <row r="71" spans="1:18" ht="34.5" hidden="1" customHeight="1" x14ac:dyDescent="0.2">
      <c r="A71" s="32">
        <v>16</v>
      </c>
      <c r="B71" s="30" t="s">
        <v>52</v>
      </c>
      <c r="C71" s="30" t="s">
        <v>37</v>
      </c>
      <c r="D71" s="13" t="str">
        <f>IF(ISERROR(VLOOKUP(B71,'[3]80m.Eng'!$E$8:$F$1000,2,0)),"",(VLOOKUP(B71,'[3]80m.Eng'!$E$8:$H$1000,2,0)))</f>
        <v/>
      </c>
      <c r="E71" s="14" t="str">
        <f>IF(ISERROR(VLOOKUP(B71,'[3]80m.Eng'!$E$8:$G$1000,3,0)),"",(VLOOKUP(B71,'[3]80m.Eng'!$E$8:$G$1000,3,0)))</f>
        <v/>
      </c>
      <c r="F71" s="29" t="str">
        <f>IF(ISERROR(VLOOKUP(B71,[3]Cirit!$E$8:$K$1000,7,0)),"",(VLOOKUP(B71,[3]Cirit!$E$8:$K$1000,7,0)))</f>
        <v/>
      </c>
      <c r="G71" s="22" t="str">
        <f>IF(ISERROR(VLOOKUP(B71,[3]Cirit!$E$8:$L$1000,8,0)),"",(VLOOKUP(B71,[3]Cirit!$E$8:$L$1000,8,0)))</f>
        <v/>
      </c>
      <c r="H71" s="28"/>
      <c r="I71" s="27"/>
      <c r="J71" s="26" t="str">
        <f>IF(ISERROR(VLOOKUP(B71,'[3]1500m.'!$E$8:$F$1000,2,0)),"",(VLOOKUP(B71,'[3]1500m.'!$E$8:$H$1000,2,0)))</f>
        <v/>
      </c>
      <c r="K71" s="22" t="str">
        <f>IF(ISERROR(VLOOKUP(B71,'[3]1500m.'!$E$8:$G$1000,3,0)),"",(VLOOKUP(B71,'[3]1500m.'!$E$8:$G$1000,3,0)))</f>
        <v/>
      </c>
      <c r="L71" s="25" t="str">
        <f>IF(ISERROR(VLOOKUP(B71,[3]Yüksek!$E$8:$AG$1000,29,0)),"",(VLOOKUP(B71,[3]Yüksek!$E$8:$AG$1000,29,0)))</f>
        <v/>
      </c>
      <c r="M71" s="24" t="str">
        <f>IF(ISERROR(VLOOKUP(B71,[3]Yüksek!$E$8:$AH$1000,30,0)),"",(VLOOKUP(B71,[3]Yüksek!$E$8:$AH$1000,30,0)))</f>
        <v/>
      </c>
      <c r="N71" s="23" t="str">
        <f>IF(ISERROR(VLOOKUP(B71,[3]Disk!$E$8:$K$1000,7,0)),"",(VLOOKUP(B71,[3]Disk!$E$8:$K$1000,7,0)))</f>
        <v/>
      </c>
      <c r="O71" s="22" t="str">
        <f>IF(ISERROR(VLOOKUP(B71,[3]Disk!$E$8:$L$1000,8,0)),"",(VLOOKUP(B71,[3]Disk!$E$8:$L$1000,8,0)))</f>
        <v/>
      </c>
      <c r="P71" s="21">
        <f>IFERROR(VLOOKUP(B71,'2010 12 YAŞ KIZLAR'!$B$8:$P$50,15,0)," ")</f>
        <v>136</v>
      </c>
      <c r="Q71" s="20">
        <f t="shared" si="1"/>
        <v>0</v>
      </c>
      <c r="R71" s="19">
        <f t="shared" si="2"/>
        <v>136</v>
      </c>
    </row>
    <row r="72" spans="1:18" ht="34.5" hidden="1" customHeight="1" x14ac:dyDescent="0.2">
      <c r="A72" s="32">
        <v>17</v>
      </c>
      <c r="B72" s="30" t="s">
        <v>51</v>
      </c>
      <c r="C72" s="30" t="s">
        <v>37</v>
      </c>
      <c r="D72" s="13" t="str">
        <f>IF(ISERROR(VLOOKUP(B72,'[3]80m.Eng'!$E$8:$F$1000,2,0)),"",(VLOOKUP(B72,'[3]80m.Eng'!$E$8:$H$1000,2,0)))</f>
        <v/>
      </c>
      <c r="E72" s="14" t="str">
        <f>IF(ISERROR(VLOOKUP(B72,'[3]80m.Eng'!$E$8:$G$1000,3,0)),"",(VLOOKUP(B72,'[3]80m.Eng'!$E$8:$G$1000,3,0)))</f>
        <v/>
      </c>
      <c r="F72" s="29" t="str">
        <f>IF(ISERROR(VLOOKUP(B72,[3]Cirit!$E$8:$K$1000,7,0)),"",(VLOOKUP(B72,[3]Cirit!$E$8:$K$1000,7,0)))</f>
        <v/>
      </c>
      <c r="G72" s="22" t="str">
        <f>IF(ISERROR(VLOOKUP(B72,[3]Cirit!$E$8:$L$1000,8,0)),"",(VLOOKUP(B72,[3]Cirit!$E$8:$L$1000,8,0)))</f>
        <v/>
      </c>
      <c r="H72" s="28"/>
      <c r="I72" s="27"/>
      <c r="J72" s="26" t="str">
        <f>IF(ISERROR(VLOOKUP(B72,'[3]1500m.'!$E$8:$F$1000,2,0)),"",(VLOOKUP(B72,'[3]1500m.'!$E$8:$H$1000,2,0)))</f>
        <v/>
      </c>
      <c r="K72" s="22" t="str">
        <f>IF(ISERROR(VLOOKUP(B72,'[3]1500m.'!$E$8:$G$1000,3,0)),"",(VLOOKUP(B72,'[3]1500m.'!$E$8:$G$1000,3,0)))</f>
        <v/>
      </c>
      <c r="L72" s="25" t="str">
        <f>IF(ISERROR(VLOOKUP(B72,[3]Yüksek!$E$8:$AG$1000,29,0)),"",(VLOOKUP(B72,[3]Yüksek!$E$8:$AG$1000,29,0)))</f>
        <v/>
      </c>
      <c r="M72" s="24" t="str">
        <f>IF(ISERROR(VLOOKUP(B72,[3]Yüksek!$E$8:$AH$1000,30,0)),"",(VLOOKUP(B72,[3]Yüksek!$E$8:$AH$1000,30,0)))</f>
        <v/>
      </c>
      <c r="N72" s="23">
        <f>IF(ISERROR(VLOOKUP(B72,[3]Disk!$E$8:$K$1000,7,0)),"",(VLOOKUP(B72,[3]Disk!$E$8:$K$1000,7,0)))</f>
        <v>1005</v>
      </c>
      <c r="O72" s="22">
        <f>IF(ISERROR(VLOOKUP(B72,[3]Disk!$E$8:$L$1000,8,0)),"",(VLOOKUP(B72,[3]Disk!$E$8:$L$1000,8,0)))</f>
        <v>25</v>
      </c>
      <c r="P72" s="21">
        <f>IFERROR(VLOOKUP(B72,'2010 12 YAŞ KIZLAR'!$B$8:$P$50,15,0)," ")</f>
        <v>106</v>
      </c>
      <c r="Q72" s="20">
        <f t="shared" si="1"/>
        <v>25</v>
      </c>
      <c r="R72" s="19">
        <f t="shared" si="2"/>
        <v>131</v>
      </c>
    </row>
    <row r="73" spans="1:18" ht="34.5" hidden="1" customHeight="1" x14ac:dyDescent="0.2">
      <c r="A73" s="32">
        <v>18</v>
      </c>
      <c r="B73" s="30" t="s">
        <v>50</v>
      </c>
      <c r="C73" s="30" t="s">
        <v>37</v>
      </c>
      <c r="D73" s="13" t="str">
        <f>IF(ISERROR(VLOOKUP(B73,'[3]80m.Eng'!$E$8:$F$1000,2,0)),"",(VLOOKUP(B73,'[3]80m.Eng'!$E$8:$H$1000,2,0)))</f>
        <v/>
      </c>
      <c r="E73" s="14" t="str">
        <f>IF(ISERROR(VLOOKUP(B73,'[3]80m.Eng'!$E$8:$G$1000,3,0)),"",(VLOOKUP(B73,'[3]80m.Eng'!$E$8:$G$1000,3,0)))</f>
        <v/>
      </c>
      <c r="F73" s="29" t="str">
        <f>IF(ISERROR(VLOOKUP(B73,[3]Cirit!$E$8:$K$1000,7,0)),"",(VLOOKUP(B73,[3]Cirit!$E$8:$K$1000,7,0)))</f>
        <v/>
      </c>
      <c r="G73" s="22" t="str">
        <f>IF(ISERROR(VLOOKUP(B73,[3]Cirit!$E$8:$L$1000,8,0)),"",(VLOOKUP(B73,[3]Cirit!$E$8:$L$1000,8,0)))</f>
        <v/>
      </c>
      <c r="H73" s="28"/>
      <c r="I73" s="27"/>
      <c r="J73" s="26" t="str">
        <f>IF(ISERROR(VLOOKUP(B73,'[3]1500m.'!$E$8:$F$1000,2,0)),"",(VLOOKUP(B73,'[3]1500m.'!$E$8:$H$1000,2,0)))</f>
        <v/>
      </c>
      <c r="K73" s="22" t="str">
        <f>IF(ISERROR(VLOOKUP(B73,'[3]1500m.'!$E$8:$G$1000,3,0)),"",(VLOOKUP(B73,'[3]1500m.'!$E$8:$G$1000,3,0)))</f>
        <v/>
      </c>
      <c r="L73" s="25" t="str">
        <f>IF(ISERROR(VLOOKUP(B73,[3]Yüksek!$E$8:$AG$1000,29,0)),"",(VLOOKUP(B73,[3]Yüksek!$E$8:$AG$1000,29,0)))</f>
        <v/>
      </c>
      <c r="M73" s="24" t="str">
        <f>IF(ISERROR(VLOOKUP(B73,[3]Yüksek!$E$8:$AH$1000,30,0)),"",(VLOOKUP(B73,[3]Yüksek!$E$8:$AH$1000,30,0)))</f>
        <v/>
      </c>
      <c r="N73" s="23">
        <f>IF(ISERROR(VLOOKUP(B73,[3]Disk!$E$8:$K$1000,7,0)),"",(VLOOKUP(B73,[3]Disk!$E$8:$K$1000,7,0)))</f>
        <v>1267</v>
      </c>
      <c r="O73" s="22">
        <f>IF(ISERROR(VLOOKUP(B73,[3]Disk!$E$8:$L$1000,8,0)),"",(VLOOKUP(B73,[3]Disk!$E$8:$L$1000,8,0)))</f>
        <v>35</v>
      </c>
      <c r="P73" s="21">
        <f>IFERROR(VLOOKUP(B73,'2010 12 YAŞ KIZLAR'!$B$8:$P$50,15,0)," ")</f>
        <v>95</v>
      </c>
      <c r="Q73" s="20">
        <f t="shared" si="1"/>
        <v>35</v>
      </c>
      <c r="R73" s="19">
        <f t="shared" si="2"/>
        <v>130</v>
      </c>
    </row>
    <row r="74" spans="1:18" ht="34.5" hidden="1" customHeight="1" x14ac:dyDescent="0.2">
      <c r="A74" s="32">
        <v>19</v>
      </c>
      <c r="B74" s="33" t="s">
        <v>49</v>
      </c>
      <c r="C74" s="33" t="s">
        <v>46</v>
      </c>
      <c r="D74" s="13" t="str">
        <f>IF(ISERROR(VLOOKUP(B74,'[3]80m.Eng'!$E$8:$F$1000,2,0)),"",(VLOOKUP(B74,'[3]80m.Eng'!$E$8:$H$1000,2,0)))</f>
        <v/>
      </c>
      <c r="E74" s="14" t="str">
        <f>IF(ISERROR(VLOOKUP(B74,'[3]80m.Eng'!$E$8:$G$1000,3,0)),"",(VLOOKUP(B74,'[3]80m.Eng'!$E$8:$G$1000,3,0)))</f>
        <v/>
      </c>
      <c r="F74" s="29" t="str">
        <f>IF(ISERROR(VLOOKUP(B74,[3]Cirit!$E$8:$K$1000,7,0)),"",(VLOOKUP(B74,[3]Cirit!$E$8:$K$1000,7,0)))</f>
        <v/>
      </c>
      <c r="G74" s="22" t="str">
        <f>IF(ISERROR(VLOOKUP(B74,[3]Cirit!$E$8:$L$1000,8,0)),"",(VLOOKUP(B74,[3]Cirit!$E$8:$L$1000,8,0)))</f>
        <v/>
      </c>
      <c r="H74" s="28"/>
      <c r="I74" s="27"/>
      <c r="J74" s="26" t="str">
        <f>IF(ISERROR(VLOOKUP(B74,'[3]1500m.'!$E$8:$F$1000,2,0)),"",(VLOOKUP(B74,'[3]1500m.'!$E$8:$H$1000,2,0)))</f>
        <v/>
      </c>
      <c r="K74" s="22" t="str">
        <f>IF(ISERROR(VLOOKUP(B74,'[3]1500m.'!$E$8:$G$1000,3,0)),"",(VLOOKUP(B74,'[3]1500m.'!$E$8:$G$1000,3,0)))</f>
        <v/>
      </c>
      <c r="L74" s="25" t="str">
        <f>IF(ISERROR(VLOOKUP(B74,[3]Yüksek!$E$8:$AG$1000,29,0)),"",(VLOOKUP(B74,[3]Yüksek!$E$8:$AG$1000,29,0)))</f>
        <v/>
      </c>
      <c r="M74" s="24" t="str">
        <f>IF(ISERROR(VLOOKUP(B74,[3]Yüksek!$E$8:$AH$1000,30,0)),"",(VLOOKUP(B74,[3]Yüksek!$E$8:$AH$1000,30,0)))</f>
        <v/>
      </c>
      <c r="N74" s="23" t="str">
        <f>IF(ISERROR(VLOOKUP(B74,[3]Disk!$E$8:$K$1000,7,0)),"",(VLOOKUP(B74,[3]Disk!$E$8:$K$1000,7,0)))</f>
        <v/>
      </c>
      <c r="O74" s="22" t="str">
        <f>IF(ISERROR(VLOOKUP(B74,[3]Disk!$E$8:$L$1000,8,0)),"",(VLOOKUP(B74,[3]Disk!$E$8:$L$1000,8,0)))</f>
        <v/>
      </c>
      <c r="P74" s="21">
        <f>IFERROR(VLOOKUP(B74,'2010 12 YAŞ KIZLAR'!$B$8:$P$50,15,0)," ")</f>
        <v>127</v>
      </c>
      <c r="Q74" s="20">
        <f t="shared" si="1"/>
        <v>0</v>
      </c>
      <c r="R74" s="19">
        <f t="shared" si="2"/>
        <v>127</v>
      </c>
    </row>
    <row r="75" spans="1:18" ht="34.5" hidden="1" customHeight="1" x14ac:dyDescent="0.2">
      <c r="A75" s="32">
        <v>20</v>
      </c>
      <c r="B75" s="33" t="s">
        <v>33</v>
      </c>
      <c r="C75" s="33" t="s">
        <v>24</v>
      </c>
      <c r="D75" s="13" t="str">
        <f>IF(ISERROR(VLOOKUP(B75,'[3]80m.Eng'!$E$8:$F$1000,2,0)),"",(VLOOKUP(B75,'[3]80m.Eng'!$E$8:$H$1000,2,0)))</f>
        <v/>
      </c>
      <c r="E75" s="14" t="str">
        <f>IF(ISERROR(VLOOKUP(B75,'[3]80m.Eng'!$E$8:$G$1000,3,0)),"",(VLOOKUP(B75,'[3]80m.Eng'!$E$8:$G$1000,3,0)))</f>
        <v/>
      </c>
      <c r="F75" s="29" t="str">
        <f>IF(ISERROR(VLOOKUP(B75,[3]Cirit!$E$8:$K$1000,7,0)),"",(VLOOKUP(B75,[3]Cirit!$E$8:$K$1000,7,0)))</f>
        <v/>
      </c>
      <c r="G75" s="22" t="str">
        <f>IF(ISERROR(VLOOKUP(B75,[3]Cirit!$E$8:$L$1000,8,0)),"",(VLOOKUP(B75,[3]Cirit!$E$8:$L$1000,8,0)))</f>
        <v/>
      </c>
      <c r="H75" s="28"/>
      <c r="I75" s="27"/>
      <c r="J75" s="26" t="str">
        <f>IF(ISERROR(VLOOKUP(B75,'[3]1500m.'!$E$8:$F$1000,2,0)),"",(VLOOKUP(B75,'[3]1500m.'!$E$8:$H$1000,2,0)))</f>
        <v/>
      </c>
      <c r="K75" s="22" t="str">
        <f>IF(ISERROR(VLOOKUP(B75,'[3]1500m.'!$E$8:$G$1000,3,0)),"",(VLOOKUP(B75,'[3]1500m.'!$E$8:$G$1000,3,0)))</f>
        <v/>
      </c>
      <c r="L75" s="25" t="str">
        <f>IF(ISERROR(VLOOKUP(B75,[3]Yüksek!$E$8:$AG$1000,29,0)),"",(VLOOKUP(B75,[3]Yüksek!$E$8:$AG$1000,29,0)))</f>
        <v/>
      </c>
      <c r="M75" s="24" t="str">
        <f>IF(ISERROR(VLOOKUP(B75,[3]Yüksek!$E$8:$AH$1000,30,0)),"",(VLOOKUP(B75,[3]Yüksek!$E$8:$AH$1000,30,0)))</f>
        <v/>
      </c>
      <c r="N75" s="23" t="str">
        <f>IF(ISERROR(VLOOKUP(B75,[3]Disk!$E$8:$K$1000,7,0)),"",(VLOOKUP(B75,[3]Disk!$E$8:$K$1000,7,0)))</f>
        <v/>
      </c>
      <c r="O75" s="22" t="str">
        <f>IF(ISERROR(VLOOKUP(B75,[3]Disk!$E$8:$L$1000,8,0)),"",(VLOOKUP(B75,[3]Disk!$E$8:$L$1000,8,0)))</f>
        <v/>
      </c>
      <c r="P75" s="21">
        <f>IFERROR(VLOOKUP(B75,'2010 12 YAŞ KIZLAR'!$B$8:$P$50,15,0)," ")</f>
        <v>123</v>
      </c>
      <c r="Q75" s="20">
        <f t="shared" si="1"/>
        <v>0</v>
      </c>
      <c r="R75" s="19">
        <f t="shared" si="2"/>
        <v>123</v>
      </c>
    </row>
    <row r="76" spans="1:18" ht="34.5" hidden="1" customHeight="1" x14ac:dyDescent="0.2">
      <c r="A76" s="32">
        <v>21</v>
      </c>
      <c r="B76" s="33" t="s">
        <v>48</v>
      </c>
      <c r="C76" s="33" t="s">
        <v>46</v>
      </c>
      <c r="D76" s="13" t="str">
        <f>IF(ISERROR(VLOOKUP(B76,'[3]80m.Eng'!$E$8:$F$1000,2,0)),"",(VLOOKUP(B76,'[3]80m.Eng'!$E$8:$H$1000,2,0)))</f>
        <v/>
      </c>
      <c r="E76" s="14" t="str">
        <f>IF(ISERROR(VLOOKUP(B76,'[3]80m.Eng'!$E$8:$G$1000,3,0)),"",(VLOOKUP(B76,'[3]80m.Eng'!$E$8:$G$1000,3,0)))</f>
        <v/>
      </c>
      <c r="F76" s="29" t="str">
        <f>IF(ISERROR(VLOOKUP(B76,[3]Cirit!$E$8:$K$1000,7,0)),"",(VLOOKUP(B76,[3]Cirit!$E$8:$K$1000,7,0)))</f>
        <v/>
      </c>
      <c r="G76" s="22" t="str">
        <f>IF(ISERROR(VLOOKUP(B76,[3]Cirit!$E$8:$L$1000,8,0)),"",(VLOOKUP(B76,[3]Cirit!$E$8:$L$1000,8,0)))</f>
        <v/>
      </c>
      <c r="H76" s="28"/>
      <c r="I76" s="27"/>
      <c r="J76" s="26" t="str">
        <f>IF(ISERROR(VLOOKUP(B76,'[3]1500m.'!$E$8:$F$1000,2,0)),"",(VLOOKUP(B76,'[3]1500m.'!$E$8:$H$1000,2,0)))</f>
        <v/>
      </c>
      <c r="K76" s="22" t="str">
        <f>IF(ISERROR(VLOOKUP(B76,'[3]1500m.'!$E$8:$G$1000,3,0)),"",(VLOOKUP(B76,'[3]1500m.'!$E$8:$G$1000,3,0)))</f>
        <v/>
      </c>
      <c r="L76" s="25" t="str">
        <f>IF(ISERROR(VLOOKUP(B76,[3]Yüksek!$E$8:$AG$1000,29,0)),"",(VLOOKUP(B76,[3]Yüksek!$E$8:$AG$1000,29,0)))</f>
        <v/>
      </c>
      <c r="M76" s="24" t="str">
        <f>IF(ISERROR(VLOOKUP(B76,[3]Yüksek!$E$8:$AH$1000,30,0)),"",(VLOOKUP(B76,[3]Yüksek!$E$8:$AH$1000,30,0)))</f>
        <v/>
      </c>
      <c r="N76" s="23" t="str">
        <f>IF(ISERROR(VLOOKUP(B76,[3]Disk!$E$8:$K$1000,7,0)),"",(VLOOKUP(B76,[3]Disk!$E$8:$K$1000,7,0)))</f>
        <v/>
      </c>
      <c r="O76" s="22" t="str">
        <f>IF(ISERROR(VLOOKUP(B76,[3]Disk!$E$8:$L$1000,8,0)),"",(VLOOKUP(B76,[3]Disk!$E$8:$L$1000,8,0)))</f>
        <v/>
      </c>
      <c r="P76" s="21">
        <f>IFERROR(VLOOKUP(B76,'2010 12 YAŞ KIZLAR'!$B$8:$P$50,15,0)," ")</f>
        <v>121</v>
      </c>
      <c r="Q76" s="20">
        <f t="shared" si="1"/>
        <v>0</v>
      </c>
      <c r="R76" s="19">
        <f t="shared" si="2"/>
        <v>121</v>
      </c>
    </row>
    <row r="77" spans="1:18" ht="34.5" hidden="1" customHeight="1" x14ac:dyDescent="0.2">
      <c r="A77" s="32">
        <v>22</v>
      </c>
      <c r="B77" s="33" t="s">
        <v>34</v>
      </c>
      <c r="C77" s="33" t="s">
        <v>24</v>
      </c>
      <c r="D77" s="13"/>
      <c r="E77" s="14"/>
      <c r="F77" s="29" t="str">
        <f>IF(ISERROR(VLOOKUP(B77,[3]Cirit!$E$8:$K$1000,7,0)),"",(VLOOKUP(B77,[3]Cirit!$E$8:$K$1000,7,0)))</f>
        <v/>
      </c>
      <c r="G77" s="22" t="str">
        <f>IF(ISERROR(VLOOKUP(B77,[3]Cirit!$E$8:$L$1000,8,0)),"",(VLOOKUP(B77,[3]Cirit!$E$8:$L$1000,8,0)))</f>
        <v/>
      </c>
      <c r="H77" s="28"/>
      <c r="I77" s="27"/>
      <c r="J77" s="26" t="str">
        <f>IF(ISERROR(VLOOKUP(B77,'[3]1500m.'!$E$8:$F$1000,2,0)),"",(VLOOKUP(B77,'[3]1500m.'!$E$8:$H$1000,2,0)))</f>
        <v/>
      </c>
      <c r="K77" s="22" t="str">
        <f>IF(ISERROR(VLOOKUP(B77,'[3]1500m.'!$E$8:$G$1000,3,0)),"",(VLOOKUP(B77,'[3]1500m.'!$E$8:$G$1000,3,0)))</f>
        <v/>
      </c>
      <c r="L77" s="25" t="str">
        <f>IF(ISERROR(VLOOKUP(B77,[3]Yüksek!$E$8:$AG$1000,29,0)),"",(VLOOKUP(B77,[3]Yüksek!$E$8:$AG$1000,29,0)))</f>
        <v/>
      </c>
      <c r="M77" s="24" t="str">
        <f>IF(ISERROR(VLOOKUP(B77,[3]Yüksek!$E$8:$AH$1000,30,0)),"",(VLOOKUP(B77,[3]Yüksek!$E$8:$AH$1000,30,0)))</f>
        <v/>
      </c>
      <c r="N77" s="23" t="str">
        <f>IF(ISERROR(VLOOKUP(B77,[3]Disk!$E$8:$K$1000,7,0)),"",(VLOOKUP(B77,[3]Disk!$E$8:$K$1000,7,0)))</f>
        <v/>
      </c>
      <c r="O77" s="22" t="str">
        <f>IF(ISERROR(VLOOKUP(B77,[3]Disk!$E$8:$L$1000,8,0)),"",(VLOOKUP(B77,[3]Disk!$E$8:$L$1000,8,0)))</f>
        <v/>
      </c>
      <c r="P77" s="21">
        <f>IFERROR(VLOOKUP(B77,'2010 12 YAŞ KIZLAR'!$B$8:$P$50,15,0)," ")</f>
        <v>117</v>
      </c>
      <c r="Q77" s="20">
        <f t="shared" si="1"/>
        <v>0</v>
      </c>
      <c r="R77" s="19">
        <f t="shared" si="2"/>
        <v>117</v>
      </c>
    </row>
    <row r="78" spans="1:18" ht="34.5" hidden="1" customHeight="1" x14ac:dyDescent="0.2">
      <c r="A78" s="32">
        <v>23</v>
      </c>
      <c r="B78" s="33" t="s">
        <v>47</v>
      </c>
      <c r="C78" s="33" t="s">
        <v>46</v>
      </c>
      <c r="D78" s="13" t="str">
        <f>IF(ISERROR(VLOOKUP(B78,'[3]80m.Eng'!$E$8:$F$1000,2,0)),"",(VLOOKUP(B78,'[3]80m.Eng'!$E$8:$H$1000,2,0)))</f>
        <v/>
      </c>
      <c r="E78" s="14" t="str">
        <f>IF(ISERROR(VLOOKUP(B78,'[3]80m.Eng'!$E$8:$G$1000,3,0)),"",(VLOOKUP(B78,'[3]80m.Eng'!$E$8:$G$1000,3,0)))</f>
        <v/>
      </c>
      <c r="F78" s="29" t="str">
        <f>IF(ISERROR(VLOOKUP(B78,[3]Cirit!$E$8:$K$1000,7,0)),"",(VLOOKUP(B78,[3]Cirit!$E$8:$K$1000,7,0)))</f>
        <v/>
      </c>
      <c r="G78" s="22" t="str">
        <f>IF(ISERROR(VLOOKUP(B78,[3]Cirit!$E$8:$L$1000,8,0)),"",(VLOOKUP(B78,[3]Cirit!$E$8:$L$1000,8,0)))</f>
        <v/>
      </c>
      <c r="H78" s="28"/>
      <c r="I78" s="27"/>
      <c r="J78" s="26" t="str">
        <f>IF(ISERROR(VLOOKUP(B78,'[3]1500m.'!$E$8:$F$1000,2,0)),"",(VLOOKUP(B78,'[3]1500m.'!$E$8:$H$1000,2,0)))</f>
        <v/>
      </c>
      <c r="K78" s="22" t="str">
        <f>IF(ISERROR(VLOOKUP(B78,'[3]1500m.'!$E$8:$G$1000,3,0)),"",(VLOOKUP(B78,'[3]1500m.'!$E$8:$G$1000,3,0)))</f>
        <v/>
      </c>
      <c r="L78" s="25" t="str">
        <f>IF(ISERROR(VLOOKUP(B78,[3]Yüksek!$E$8:$AG$1000,29,0)),"",(VLOOKUP(B78,[3]Yüksek!$E$8:$AG$1000,29,0)))</f>
        <v>NM</v>
      </c>
      <c r="M78" s="24">
        <f>IF(ISERROR(VLOOKUP(B78,[3]Yüksek!$E$8:$AH$1000,30,0)),"",(VLOOKUP(B78,[3]Yüksek!$E$8:$AH$1000,30,0)))</f>
        <v>0</v>
      </c>
      <c r="N78" s="23" t="str">
        <f>IF(ISERROR(VLOOKUP(B78,[3]Disk!$E$8:$K$1000,7,0)),"",(VLOOKUP(B78,[3]Disk!$E$8:$K$1000,7,0)))</f>
        <v/>
      </c>
      <c r="O78" s="22" t="str">
        <f>IF(ISERROR(VLOOKUP(B78,[3]Disk!$E$8:$L$1000,8,0)),"",(VLOOKUP(B78,[3]Disk!$E$8:$L$1000,8,0)))</f>
        <v/>
      </c>
      <c r="P78" s="21">
        <f>IFERROR(VLOOKUP(B78,'2010 12 YAŞ KIZLAR'!$B$8:$P$50,15,0)," ")</f>
        <v>102</v>
      </c>
      <c r="Q78" s="20">
        <f t="shared" si="1"/>
        <v>0</v>
      </c>
      <c r="R78" s="19">
        <f t="shared" si="2"/>
        <v>102</v>
      </c>
    </row>
    <row r="79" spans="1:18" ht="34.5" hidden="1" customHeight="1" x14ac:dyDescent="0.2">
      <c r="A79" s="32">
        <v>24</v>
      </c>
      <c r="B79" s="33" t="s">
        <v>45</v>
      </c>
      <c r="C79" s="33" t="s">
        <v>35</v>
      </c>
      <c r="D79" s="13" t="str">
        <f>IF(ISERROR(VLOOKUP(B79,'[3]80m.Eng'!$E$8:$F$1000,2,0)),"",(VLOOKUP(B79,'[3]80m.Eng'!$E$8:$H$1000,2,0)))</f>
        <v/>
      </c>
      <c r="E79" s="14" t="str">
        <f>IF(ISERROR(VLOOKUP(B79,'[3]80m.Eng'!$E$8:$G$1000,3,0)),"",(VLOOKUP(B79,'[3]80m.Eng'!$E$8:$G$1000,3,0)))</f>
        <v/>
      </c>
      <c r="F79" s="29" t="str">
        <f>IF(ISERROR(VLOOKUP(B79,[3]Cirit!$E$8:$K$1000,7,0)),"",(VLOOKUP(B79,[3]Cirit!$E$8:$K$1000,7,0)))</f>
        <v/>
      </c>
      <c r="G79" s="22" t="str">
        <f>IF(ISERROR(VLOOKUP(B79,[3]Cirit!$E$8:$L$1000,8,0)),"",(VLOOKUP(B79,[3]Cirit!$E$8:$L$1000,8,0)))</f>
        <v/>
      </c>
      <c r="H79" s="28"/>
      <c r="I79" s="27"/>
      <c r="J79" s="26" t="str">
        <f>IF(ISERROR(VLOOKUP(B79,'[3]1500m.'!$E$8:$F$1000,2,0)),"",(VLOOKUP(B79,'[3]1500m.'!$E$8:$H$1000,2,0)))</f>
        <v/>
      </c>
      <c r="K79" s="22" t="str">
        <f>IF(ISERROR(VLOOKUP(B79,'[3]1500m.'!$E$8:$G$1000,3,0)),"",(VLOOKUP(B79,'[3]1500m.'!$E$8:$G$1000,3,0)))</f>
        <v/>
      </c>
      <c r="L79" s="25" t="str">
        <f>IF(ISERROR(VLOOKUP(B79,[3]Yüksek!$E$8:$AG$1000,29,0)),"",(VLOOKUP(B79,[3]Yüksek!$E$8:$AG$1000,29,0)))</f>
        <v/>
      </c>
      <c r="M79" s="24" t="str">
        <f>IF(ISERROR(VLOOKUP(B79,[3]Yüksek!$E$8:$AH$1000,30,0)),"",(VLOOKUP(B79,[3]Yüksek!$E$8:$AH$1000,30,0)))</f>
        <v/>
      </c>
      <c r="N79" s="23" t="str">
        <f>IF(ISERROR(VLOOKUP(B79,[3]Disk!$E$8:$K$1000,7,0)),"",(VLOOKUP(B79,[3]Disk!$E$8:$K$1000,7,0)))</f>
        <v/>
      </c>
      <c r="O79" s="22" t="str">
        <f>IF(ISERROR(VLOOKUP(B79,[3]Disk!$E$8:$L$1000,8,0)),"",(VLOOKUP(B79,[3]Disk!$E$8:$L$1000,8,0)))</f>
        <v/>
      </c>
      <c r="P79" s="21">
        <f>IFERROR(VLOOKUP(B79,'2010 12 YAŞ KIZLAR'!$B$8:$P$50,15,0)," ")</f>
        <v>100</v>
      </c>
      <c r="Q79" s="20">
        <f t="shared" si="1"/>
        <v>0</v>
      </c>
      <c r="R79" s="19">
        <f t="shared" si="2"/>
        <v>100</v>
      </c>
    </row>
    <row r="80" spans="1:18" ht="34.5" hidden="1" customHeight="1" x14ac:dyDescent="0.2">
      <c r="A80" s="32">
        <v>25</v>
      </c>
      <c r="B80" s="30" t="s">
        <v>44</v>
      </c>
      <c r="C80" s="30" t="s">
        <v>35</v>
      </c>
      <c r="D80" s="13" t="str">
        <f>IF(ISERROR(VLOOKUP(B80,'[3]80m.Eng'!$E$8:$F$1000,2,0)),"",(VLOOKUP(B80,'[3]80m.Eng'!$E$8:$H$1000,2,0)))</f>
        <v/>
      </c>
      <c r="E80" s="14" t="str">
        <f>IF(ISERROR(VLOOKUP(B80,'[3]80m.Eng'!$E$8:$G$1000,3,0)),"",(VLOOKUP(B80,'[3]80m.Eng'!$E$8:$G$1000,3,0)))</f>
        <v/>
      </c>
      <c r="F80" s="29" t="str">
        <f>IF(ISERROR(VLOOKUP(B80,[3]Cirit!$E$8:$K$1000,7,0)),"",(VLOOKUP(B80,[3]Cirit!$E$8:$K$1000,7,0)))</f>
        <v/>
      </c>
      <c r="G80" s="22" t="str">
        <f>IF(ISERROR(VLOOKUP(B80,[3]Cirit!$E$8:$L$1000,8,0)),"",(VLOOKUP(B80,[3]Cirit!$E$8:$L$1000,8,0)))</f>
        <v/>
      </c>
      <c r="H80" s="28"/>
      <c r="I80" s="27"/>
      <c r="J80" s="26" t="str">
        <f>IF(ISERROR(VLOOKUP(B80,'[3]1500m.'!$E$8:$F$1000,2,0)),"",(VLOOKUP(B80,'[3]1500m.'!$E$8:$H$1000,2,0)))</f>
        <v/>
      </c>
      <c r="K80" s="22" t="str">
        <f>IF(ISERROR(VLOOKUP(B80,'[3]1500m.'!$E$8:$G$1000,3,0)),"",(VLOOKUP(B80,'[3]1500m.'!$E$8:$G$1000,3,0)))</f>
        <v/>
      </c>
      <c r="L80" s="25" t="str">
        <f>IF(ISERROR(VLOOKUP(B80,[3]Yüksek!$E$8:$AG$1000,29,0)),"",(VLOOKUP(B80,[3]Yüksek!$E$8:$AG$1000,29,0)))</f>
        <v/>
      </c>
      <c r="M80" s="24" t="str">
        <f>IF(ISERROR(VLOOKUP(B80,[3]Yüksek!$E$8:$AH$1000,30,0)),"",(VLOOKUP(B80,[3]Yüksek!$E$8:$AH$1000,30,0)))</f>
        <v/>
      </c>
      <c r="N80" s="23" t="str">
        <f>IF(ISERROR(VLOOKUP(B80,[3]Disk!$E$8:$K$1000,7,0)),"",(VLOOKUP(B80,[3]Disk!$E$8:$K$1000,7,0)))</f>
        <v/>
      </c>
      <c r="O80" s="22" t="str">
        <f>IF(ISERROR(VLOOKUP(B80,[3]Disk!$E$8:$L$1000,8,0)),"",(VLOOKUP(B80,[3]Disk!$E$8:$L$1000,8,0)))</f>
        <v/>
      </c>
      <c r="P80" s="21">
        <f>IFERROR(VLOOKUP(B80,'2010 12 YAŞ KIZLAR'!$B$8:$P$50,15,0)," ")</f>
        <v>96</v>
      </c>
      <c r="Q80" s="20">
        <f t="shared" si="1"/>
        <v>0</v>
      </c>
      <c r="R80" s="19">
        <f t="shared" si="2"/>
        <v>96</v>
      </c>
    </row>
    <row r="81" spans="1:18" ht="34.5" hidden="1" customHeight="1" x14ac:dyDescent="0.2">
      <c r="A81" s="32">
        <v>26</v>
      </c>
      <c r="B81" s="30" t="s">
        <v>43</v>
      </c>
      <c r="C81" s="30" t="s">
        <v>42</v>
      </c>
      <c r="D81" s="13" t="str">
        <f>IF(ISERROR(VLOOKUP(B81,'[3]80m.Eng'!$E$8:$F$1000,2,0)),"",(VLOOKUP(B81,'[3]80m.Eng'!$E$8:$H$1000,2,0)))</f>
        <v/>
      </c>
      <c r="E81" s="14" t="str">
        <f>IF(ISERROR(VLOOKUP(B81,'[3]80m.Eng'!$E$8:$G$1000,3,0)),"",(VLOOKUP(B81,'[3]80m.Eng'!$E$8:$G$1000,3,0)))</f>
        <v/>
      </c>
      <c r="F81" s="29" t="str">
        <f>IF(ISERROR(VLOOKUP(B81,[3]Cirit!$E$8:$K$1000,7,0)),"",(VLOOKUP(B81,[3]Cirit!$E$8:$K$1000,7,0)))</f>
        <v/>
      </c>
      <c r="G81" s="22" t="str">
        <f>IF(ISERROR(VLOOKUP(B81,[3]Cirit!$E$8:$L$1000,8,0)),"",(VLOOKUP(B81,[3]Cirit!$E$8:$L$1000,8,0)))</f>
        <v/>
      </c>
      <c r="H81" s="28"/>
      <c r="I81" s="27"/>
      <c r="J81" s="26" t="str">
        <f>IF(ISERROR(VLOOKUP(B81,'[3]1500m.'!$E$8:$F$1000,2,0)),"",(VLOOKUP(B81,'[3]1500m.'!$E$8:$H$1000,2,0)))</f>
        <v/>
      </c>
      <c r="K81" s="22" t="str">
        <f>IF(ISERROR(VLOOKUP(B81,'[3]1500m.'!$E$8:$G$1000,3,0)),"",(VLOOKUP(B81,'[3]1500m.'!$E$8:$G$1000,3,0)))</f>
        <v/>
      </c>
      <c r="L81" s="25" t="str">
        <f>IF(ISERROR(VLOOKUP(B81,[3]Yüksek!$E$8:$AG$1000,29,0)),"",(VLOOKUP(B81,[3]Yüksek!$E$8:$AG$1000,29,0)))</f>
        <v/>
      </c>
      <c r="M81" s="24" t="str">
        <f>IF(ISERROR(VLOOKUP(B81,[3]Yüksek!$E$8:$AH$1000,30,0)),"",(VLOOKUP(B81,[3]Yüksek!$E$8:$AH$1000,30,0)))</f>
        <v/>
      </c>
      <c r="N81" s="23" t="str">
        <f>IF(ISERROR(VLOOKUP(B81,[3]Disk!$E$8:$K$1000,7,0)),"",(VLOOKUP(B81,[3]Disk!$E$8:$K$1000,7,0)))</f>
        <v/>
      </c>
      <c r="O81" s="22" t="str">
        <f>IF(ISERROR(VLOOKUP(B81,[3]Disk!$E$8:$L$1000,8,0)),"",(VLOOKUP(B81,[3]Disk!$E$8:$L$1000,8,0)))</f>
        <v/>
      </c>
      <c r="P81" s="21">
        <f>IFERROR(VLOOKUP(B81,'2010 12 YAŞ KIZLAR'!$B$8:$P$50,15,0)," ")</f>
        <v>94</v>
      </c>
      <c r="Q81" s="20">
        <f t="shared" si="1"/>
        <v>0</v>
      </c>
      <c r="R81" s="19">
        <f t="shared" si="2"/>
        <v>94</v>
      </c>
    </row>
    <row r="82" spans="1:18" ht="34.5" hidden="1" customHeight="1" x14ac:dyDescent="0.2">
      <c r="A82" s="32">
        <v>27</v>
      </c>
      <c r="B82" s="30" t="s">
        <v>41</v>
      </c>
      <c r="C82" s="30" t="s">
        <v>35</v>
      </c>
      <c r="D82" s="13" t="str">
        <f>IF(ISERROR(VLOOKUP(B82,'[3]80m.Eng'!$E$8:$F$1000,2,0)),"",(VLOOKUP(B82,'[3]80m.Eng'!$E$8:$H$1000,2,0)))</f>
        <v/>
      </c>
      <c r="E82" s="14" t="str">
        <f>IF(ISERROR(VLOOKUP(B82,'[3]80m.Eng'!$E$8:$G$1000,3,0)),"",(VLOOKUP(B82,'[3]80m.Eng'!$E$8:$G$1000,3,0)))</f>
        <v/>
      </c>
      <c r="F82" s="29" t="str">
        <f>IF(ISERROR(VLOOKUP(B82,[3]Cirit!$E$8:$K$1000,7,0)),"",(VLOOKUP(B82,[3]Cirit!$E$8:$K$1000,7,0)))</f>
        <v/>
      </c>
      <c r="G82" s="22" t="str">
        <f>IF(ISERROR(VLOOKUP(B82,[3]Cirit!$E$8:$L$1000,8,0)),"",(VLOOKUP(B82,[3]Cirit!$E$8:$L$1000,8,0)))</f>
        <v/>
      </c>
      <c r="H82" s="28"/>
      <c r="I82" s="27"/>
      <c r="J82" s="26" t="str">
        <f>IF(ISERROR(VLOOKUP(B82,'[3]1500m.'!$E$8:$F$1000,2,0)),"",(VLOOKUP(B82,'[3]1500m.'!$E$8:$H$1000,2,0)))</f>
        <v/>
      </c>
      <c r="K82" s="22" t="str">
        <f>IF(ISERROR(VLOOKUP(B82,'[3]1500m.'!$E$8:$G$1000,3,0)),"",(VLOOKUP(B82,'[3]1500m.'!$E$8:$G$1000,3,0)))</f>
        <v/>
      </c>
      <c r="L82" s="25" t="str">
        <f>IF(ISERROR(VLOOKUP(B82,[3]Yüksek!$E$8:$AG$1000,29,0)),"",(VLOOKUP(B82,[3]Yüksek!$E$8:$AG$1000,29,0)))</f>
        <v/>
      </c>
      <c r="M82" s="24" t="str">
        <f>IF(ISERROR(VLOOKUP(B82,[3]Yüksek!$E$8:$AH$1000,30,0)),"",(VLOOKUP(B82,[3]Yüksek!$E$8:$AH$1000,30,0)))</f>
        <v/>
      </c>
      <c r="N82" s="23" t="str">
        <f>IF(ISERROR(VLOOKUP(B82,[3]Disk!$E$8:$K$1000,7,0)),"",(VLOOKUP(B82,[3]Disk!$E$8:$K$1000,7,0)))</f>
        <v/>
      </c>
      <c r="O82" s="22" t="str">
        <f>IF(ISERROR(VLOOKUP(B82,[3]Disk!$E$8:$L$1000,8,0)),"",(VLOOKUP(B82,[3]Disk!$E$8:$L$1000,8,0)))</f>
        <v/>
      </c>
      <c r="P82" s="21">
        <f>IFERROR(VLOOKUP(B82,'2010 12 YAŞ KIZLAR'!$B$8:$P$50,15,0)," ")</f>
        <v>89</v>
      </c>
      <c r="Q82" s="20">
        <f t="shared" si="1"/>
        <v>0</v>
      </c>
      <c r="R82" s="19">
        <f t="shared" si="2"/>
        <v>89</v>
      </c>
    </row>
    <row r="83" spans="1:18" ht="34.5" hidden="1" customHeight="1" x14ac:dyDescent="0.2">
      <c r="A83" s="32">
        <v>28</v>
      </c>
      <c r="B83" s="33" t="s">
        <v>40</v>
      </c>
      <c r="C83" s="33" t="s">
        <v>37</v>
      </c>
      <c r="D83" s="13" t="str">
        <f>IF(ISERROR(VLOOKUP(B83,'[3]80m.Eng'!$E$8:$F$1000,2,0)),"",(VLOOKUP(B83,'[3]80m.Eng'!$E$8:$H$1000,2,0)))</f>
        <v/>
      </c>
      <c r="E83" s="14" t="str">
        <f>IF(ISERROR(VLOOKUP(B83,'[3]80m.Eng'!$E$8:$G$1000,3,0)),"",(VLOOKUP(B83,'[3]80m.Eng'!$E$8:$G$1000,3,0)))</f>
        <v/>
      </c>
      <c r="F83" s="29" t="str">
        <f>IF(ISERROR(VLOOKUP(B83,[3]Cirit!$E$8:$K$1000,7,0)),"",(VLOOKUP(B83,[3]Cirit!$E$8:$K$1000,7,0)))</f>
        <v/>
      </c>
      <c r="G83" s="22" t="str">
        <f>IF(ISERROR(VLOOKUP(B83,[3]Cirit!$E$8:$L$1000,8,0)),"",(VLOOKUP(B83,[3]Cirit!$E$8:$L$1000,8,0)))</f>
        <v/>
      </c>
      <c r="H83" s="28"/>
      <c r="I83" s="27"/>
      <c r="J83" s="26" t="str">
        <f>IF(ISERROR(VLOOKUP(B83,'[3]1500m.'!$E$8:$F$1000,2,0)),"",(VLOOKUP(B83,'[3]1500m.'!$E$8:$H$1000,2,0)))</f>
        <v/>
      </c>
      <c r="K83" s="22" t="str">
        <f>IF(ISERROR(VLOOKUP(B83,'[3]1500m.'!$E$8:$G$1000,3,0)),"",(VLOOKUP(B83,'[3]1500m.'!$E$8:$G$1000,3,0)))</f>
        <v/>
      </c>
      <c r="L83" s="25" t="str">
        <f>IF(ISERROR(VLOOKUP(B83,[3]Yüksek!$E$8:$AG$1000,29,0)),"",(VLOOKUP(B83,[3]Yüksek!$E$8:$AG$1000,29,0)))</f>
        <v/>
      </c>
      <c r="M83" s="24" t="str">
        <f>IF(ISERROR(VLOOKUP(B83,[3]Yüksek!$E$8:$AH$1000,30,0)),"",(VLOOKUP(B83,[3]Yüksek!$E$8:$AH$1000,30,0)))</f>
        <v/>
      </c>
      <c r="N83" s="23" t="str">
        <f>IF(ISERROR(VLOOKUP(B83,[3]Disk!$E$8:$K$1000,7,0)),"",(VLOOKUP(B83,[3]Disk!$E$8:$K$1000,7,0)))</f>
        <v/>
      </c>
      <c r="O83" s="22" t="str">
        <f>IF(ISERROR(VLOOKUP(B83,[3]Disk!$E$8:$L$1000,8,0)),"",(VLOOKUP(B83,[3]Disk!$E$8:$L$1000,8,0)))</f>
        <v/>
      </c>
      <c r="P83" s="21">
        <f>IFERROR(VLOOKUP(B83,'2010 12 YAŞ KIZLAR'!$B$8:$P$50,15,0)," ")</f>
        <v>89</v>
      </c>
      <c r="Q83" s="20">
        <f t="shared" si="1"/>
        <v>0</v>
      </c>
      <c r="R83" s="19">
        <f t="shared" si="2"/>
        <v>89</v>
      </c>
    </row>
    <row r="84" spans="1:18" ht="34.5" hidden="1" customHeight="1" x14ac:dyDescent="0.2">
      <c r="A84" s="32">
        <v>29</v>
      </c>
      <c r="B84" s="30" t="s">
        <v>39</v>
      </c>
      <c r="C84" s="30" t="s">
        <v>35</v>
      </c>
      <c r="D84" s="13" t="str">
        <f>IF(ISERROR(VLOOKUP(B84,'[3]80m.Eng'!$E$8:$F$1000,2,0)),"",(VLOOKUP(B84,'[3]80m.Eng'!$E$8:$H$1000,2,0)))</f>
        <v/>
      </c>
      <c r="E84" s="14" t="str">
        <f>IF(ISERROR(VLOOKUP(B84,'[3]80m.Eng'!$E$8:$G$1000,3,0)),"",(VLOOKUP(B84,'[3]80m.Eng'!$E$8:$G$1000,3,0)))</f>
        <v/>
      </c>
      <c r="F84" s="29" t="str">
        <f>IF(ISERROR(VLOOKUP(B84,[3]Cirit!$E$8:$K$1000,7,0)),"",(VLOOKUP(B84,[3]Cirit!$E$8:$K$1000,7,0)))</f>
        <v/>
      </c>
      <c r="G84" s="22" t="str">
        <f>IF(ISERROR(VLOOKUP(B84,[3]Cirit!$E$8:$L$1000,8,0)),"",(VLOOKUP(B84,[3]Cirit!$E$8:$L$1000,8,0)))</f>
        <v/>
      </c>
      <c r="H84" s="28"/>
      <c r="I84" s="27"/>
      <c r="J84" s="26" t="str">
        <f>IF(ISERROR(VLOOKUP(B84,'[3]1500m.'!$E$8:$F$1000,2,0)),"",(VLOOKUP(B84,'[3]1500m.'!$E$8:$H$1000,2,0)))</f>
        <v/>
      </c>
      <c r="K84" s="22" t="str">
        <f>IF(ISERROR(VLOOKUP(B84,'[3]1500m.'!$E$8:$G$1000,3,0)),"",(VLOOKUP(B84,'[3]1500m.'!$E$8:$G$1000,3,0)))</f>
        <v/>
      </c>
      <c r="L84" s="25" t="str">
        <f>IF(ISERROR(VLOOKUP(B84,[3]Yüksek!$E$8:$AG$1000,29,0)),"",(VLOOKUP(B84,[3]Yüksek!$E$8:$AG$1000,29,0)))</f>
        <v/>
      </c>
      <c r="M84" s="24" t="str">
        <f>IF(ISERROR(VLOOKUP(B84,[3]Yüksek!$E$8:$AH$1000,30,0)),"",(VLOOKUP(B84,[3]Yüksek!$E$8:$AH$1000,30,0)))</f>
        <v/>
      </c>
      <c r="N84" s="23" t="str">
        <f>IF(ISERROR(VLOOKUP(B84,[3]Disk!$E$8:$K$1000,7,0)),"",(VLOOKUP(B84,[3]Disk!$E$8:$K$1000,7,0)))</f>
        <v/>
      </c>
      <c r="O84" s="22" t="str">
        <f>IF(ISERROR(VLOOKUP(B84,[3]Disk!$E$8:$L$1000,8,0)),"",(VLOOKUP(B84,[3]Disk!$E$8:$L$1000,8,0)))</f>
        <v/>
      </c>
      <c r="P84" s="21">
        <f>IFERROR(VLOOKUP(B84,'2010 12 YAŞ KIZLAR'!$B$8:$P$50,15,0)," ")</f>
        <v>84</v>
      </c>
      <c r="Q84" s="20">
        <f t="shared" si="1"/>
        <v>0</v>
      </c>
      <c r="R84" s="19">
        <f t="shared" si="2"/>
        <v>84</v>
      </c>
    </row>
    <row r="85" spans="1:18" ht="34.5" hidden="1" customHeight="1" x14ac:dyDescent="0.2">
      <c r="A85" s="32">
        <v>30</v>
      </c>
      <c r="B85" s="30" t="s">
        <v>38</v>
      </c>
      <c r="C85" s="30" t="s">
        <v>37</v>
      </c>
      <c r="D85" s="13" t="str">
        <f>IF(ISERROR(VLOOKUP(B85,'[3]80m.Eng'!$E$8:$F$1000,2,0)),"",(VLOOKUP(B85,'[3]80m.Eng'!$E$8:$H$1000,2,0)))</f>
        <v/>
      </c>
      <c r="E85" s="14" t="str">
        <f>IF(ISERROR(VLOOKUP(B85,'[3]80m.Eng'!$E$8:$G$1000,3,0)),"",(VLOOKUP(B85,'[3]80m.Eng'!$E$8:$G$1000,3,0)))</f>
        <v/>
      </c>
      <c r="F85" s="29" t="str">
        <f>IF(ISERROR(VLOOKUP(B85,[3]Cirit!$E$8:$K$1000,7,0)),"",(VLOOKUP(B85,[3]Cirit!$E$8:$K$1000,7,0)))</f>
        <v/>
      </c>
      <c r="G85" s="22" t="str">
        <f>IF(ISERROR(VLOOKUP(B85,[3]Cirit!$E$8:$L$1000,8,0)),"",(VLOOKUP(B85,[3]Cirit!$E$8:$L$1000,8,0)))</f>
        <v/>
      </c>
      <c r="H85" s="28"/>
      <c r="I85" s="27"/>
      <c r="J85" s="26" t="str">
        <f>IF(ISERROR(VLOOKUP(B85,'[3]1500m.'!$E$8:$F$1000,2,0)),"",(VLOOKUP(B85,'[3]1500m.'!$E$8:$H$1000,2,0)))</f>
        <v/>
      </c>
      <c r="K85" s="22" t="str">
        <f>IF(ISERROR(VLOOKUP(B85,'[3]1500m.'!$E$8:$G$1000,3,0)),"",(VLOOKUP(B85,'[3]1500m.'!$E$8:$G$1000,3,0)))</f>
        <v/>
      </c>
      <c r="L85" s="25" t="str">
        <f>IF(ISERROR(VLOOKUP(B85,[3]Yüksek!$E$8:$AG$1000,29,0)),"",(VLOOKUP(B85,[3]Yüksek!$E$8:$AG$1000,29,0)))</f>
        <v/>
      </c>
      <c r="M85" s="24" t="str">
        <f>IF(ISERROR(VLOOKUP(B85,[3]Yüksek!$E$8:$AH$1000,30,0)),"",(VLOOKUP(B85,[3]Yüksek!$E$8:$AH$1000,30,0)))</f>
        <v/>
      </c>
      <c r="N85" s="23">
        <f>IF(ISERROR(VLOOKUP(B85,[3]Disk!$E$8:$K$1000,7,0)),"",(VLOOKUP(B85,[3]Disk!$E$8:$K$1000,7,0)))</f>
        <v>695</v>
      </c>
      <c r="O85" s="22">
        <f>IF(ISERROR(VLOOKUP(B85,[3]Disk!$E$8:$L$1000,8,0)),"",(VLOOKUP(B85,[3]Disk!$E$8:$L$1000,8,0)))</f>
        <v>16</v>
      </c>
      <c r="P85" s="21">
        <f>IFERROR(VLOOKUP(B85,'2010 12 YAŞ KIZLAR'!$B$8:$P$50,15,0)," ")</f>
        <v>59</v>
      </c>
      <c r="Q85" s="20">
        <f t="shared" si="1"/>
        <v>16</v>
      </c>
      <c r="R85" s="19">
        <f t="shared" si="2"/>
        <v>75</v>
      </c>
    </row>
    <row r="86" spans="1:18" ht="34.5" hidden="1" customHeight="1" x14ac:dyDescent="0.2">
      <c r="A86" s="32">
        <v>31</v>
      </c>
      <c r="B86" s="30" t="s">
        <v>36</v>
      </c>
      <c r="C86" s="30" t="s">
        <v>35</v>
      </c>
      <c r="D86" s="13" t="str">
        <f>IF(ISERROR(VLOOKUP(B86,'[3]80m.Eng'!$E$8:$F$1000,2,0)),"",(VLOOKUP(B86,'[3]80m.Eng'!$E$8:$H$1000,2,0)))</f>
        <v/>
      </c>
      <c r="E86" s="14" t="str">
        <f>IF(ISERROR(VLOOKUP(B86,'[3]80m.Eng'!$E$8:$G$1000,3,0)),"",(VLOOKUP(B86,'[3]80m.Eng'!$E$8:$G$1000,3,0)))</f>
        <v/>
      </c>
      <c r="F86" s="29" t="str">
        <f>IF(ISERROR(VLOOKUP(B86,[3]Cirit!$E$8:$K$1000,7,0)),"",(VLOOKUP(B86,[3]Cirit!$E$8:$K$1000,7,0)))</f>
        <v/>
      </c>
      <c r="G86" s="22" t="str">
        <f>IF(ISERROR(VLOOKUP(B86,[3]Cirit!$E$8:$L$1000,8,0)),"",(VLOOKUP(B86,[3]Cirit!$E$8:$L$1000,8,0)))</f>
        <v/>
      </c>
      <c r="H86" s="28"/>
      <c r="I86" s="27"/>
      <c r="J86" s="26" t="str">
        <f>IF(ISERROR(VLOOKUP(B86,'[3]1500m.'!$E$8:$F$1000,2,0)),"",(VLOOKUP(B86,'[3]1500m.'!$E$8:$H$1000,2,0)))</f>
        <v/>
      </c>
      <c r="K86" s="22" t="str">
        <f>IF(ISERROR(VLOOKUP(B86,'[3]1500m.'!$E$8:$G$1000,3,0)),"",(VLOOKUP(B86,'[3]1500m.'!$E$8:$G$1000,3,0)))</f>
        <v/>
      </c>
      <c r="L86" s="25" t="str">
        <f>IF(ISERROR(VLOOKUP(B86,[3]Yüksek!$E$8:$AG$1000,29,0)),"",(VLOOKUP(B86,[3]Yüksek!$E$8:$AG$1000,29,0)))</f>
        <v/>
      </c>
      <c r="M86" s="24" t="str">
        <f>IF(ISERROR(VLOOKUP(B86,[3]Yüksek!$E$8:$AH$1000,30,0)),"",(VLOOKUP(B86,[3]Yüksek!$E$8:$AH$1000,30,0)))</f>
        <v/>
      </c>
      <c r="N86" s="23" t="str">
        <f>IF(ISERROR(VLOOKUP(B86,[3]Disk!$E$8:$K$1000,7,0)),"",(VLOOKUP(B86,[3]Disk!$E$8:$K$1000,7,0)))</f>
        <v/>
      </c>
      <c r="O86" s="22" t="str">
        <f>IF(ISERROR(VLOOKUP(B86,[3]Disk!$E$8:$L$1000,8,0)),"",(VLOOKUP(B86,[3]Disk!$E$8:$L$1000,8,0)))</f>
        <v/>
      </c>
      <c r="P86" s="21">
        <f>IFERROR(VLOOKUP(B86,'2010 12 YAŞ KIZLAR'!$B$8:$P$50,15,0)," ")</f>
        <v>75</v>
      </c>
      <c r="Q86" s="20">
        <f t="shared" si="1"/>
        <v>0</v>
      </c>
      <c r="R86" s="19">
        <f t="shared" si="2"/>
        <v>75</v>
      </c>
    </row>
    <row r="87" spans="1:18" ht="34.5" hidden="1" customHeight="1" x14ac:dyDescent="0.2">
      <c r="A87" s="32">
        <v>32</v>
      </c>
      <c r="B87" s="30"/>
      <c r="C87" s="30"/>
      <c r="D87" s="13" t="str">
        <f>IF(ISERROR(VLOOKUP(B87,'[3]80m.Eng'!$E$8:$F$1000,2,0)),"",(VLOOKUP(B87,'[3]80m.Eng'!$E$8:$H$1000,2,0)))</f>
        <v/>
      </c>
      <c r="E87" s="14" t="str">
        <f>IF(ISERROR(VLOOKUP(B87,'[3]80m.Eng'!$E$8:$G$1000,3,0)),"",(VLOOKUP(B87,'[3]80m.Eng'!$E$8:$G$1000,3,0)))</f>
        <v/>
      </c>
      <c r="F87" s="29" t="str">
        <f>IF(ISERROR(VLOOKUP(B87,[3]Cirit!$F$8:$K$1000,6,0)),"",(VLOOKUP(B87,[3]Cirit!$F$8:$K$1000,6,0)))</f>
        <v/>
      </c>
      <c r="G87" s="22" t="str">
        <f>IF(ISERROR(VLOOKUP(B87,[3]Cirit!$F$8:$L$1000,7,0)),"",(VLOOKUP(B87,[3]Cirit!$F$8:$L$1000,7,0)))</f>
        <v/>
      </c>
      <c r="H87" s="28"/>
      <c r="I87" s="27"/>
      <c r="J87" s="26" t="str">
        <f>IF(ISERROR(VLOOKUP(B87,'[3]1500m.'!$E$8:$F$1000,2,0)),"",(VLOOKUP(B87,'[3]1500m.'!$E$8:$H$1000,2,0)))</f>
        <v/>
      </c>
      <c r="K87" s="22" t="str">
        <f>IF(ISERROR(VLOOKUP(B87,'[3]1500m.'!$E$8:$G$1000,3,0)),"",(VLOOKUP(B87,'[3]1500m.'!$E$8:$G$1000,3,0)))</f>
        <v/>
      </c>
      <c r="L87" s="25" t="str">
        <f>IF(ISERROR(VLOOKUP(B87,[3]Yüksek!$F$8:$AG$1000,28,0)),"",(VLOOKUP(B87,[3]Yüksek!$F$8:$AG$1000,28,0)))</f>
        <v/>
      </c>
      <c r="M87" s="24" t="str">
        <f>IF(ISERROR(VLOOKUP(B87,[3]Yüksek!$F$8:$AH$1000,29,0)),"",(VLOOKUP(B87,[3]Yüksek!$F$8:$AH$1000,29,0)))</f>
        <v/>
      </c>
      <c r="N87" s="23" t="str">
        <f>IF(ISERROR(VLOOKUP(B39,[3]Disk!$F$8:$K$1000,6,0)),"",(VLOOKUP(B39,[3]Disk!$F$8:$K$1000,6,0)))</f>
        <v/>
      </c>
      <c r="O87" s="22" t="str">
        <f>IF(ISERROR(VLOOKUP(B39,[3]Disk!$F$8:$L$1000,7,0)),"",(VLOOKUP(B39,[3]Disk!$F$8:$L$1000,7,0)))</f>
        <v/>
      </c>
      <c r="P87" s="21" t="str">
        <f>IFERROR(VLOOKUP(B87,'2010 12 YAŞ KIZLAR'!$B$8:$P$50,14,0)," ")</f>
        <v xml:space="preserve"> </v>
      </c>
      <c r="Q87" s="20">
        <f t="shared" si="1"/>
        <v>0</v>
      </c>
      <c r="R87" s="19">
        <f t="shared" si="2"/>
        <v>0</v>
      </c>
    </row>
    <row r="88" spans="1:18" ht="34.5" hidden="1" customHeight="1" x14ac:dyDescent="0.2">
      <c r="A88" s="32">
        <v>33</v>
      </c>
      <c r="B88" s="30"/>
      <c r="C88" s="30"/>
      <c r="D88" s="13" t="str">
        <f>IF(ISERROR(VLOOKUP(B88,'[3]80m.Eng'!$E$8:$F$1000,2,0)),"",(VLOOKUP(B88,'[3]80m.Eng'!$E$8:$H$1000,2,0)))</f>
        <v/>
      </c>
      <c r="E88" s="14" t="str">
        <f>IF(ISERROR(VLOOKUP(B88,'[3]80m.Eng'!$E$8:$G$1000,3,0)),"",(VLOOKUP(B88,'[3]80m.Eng'!$E$8:$G$1000,3,0)))</f>
        <v/>
      </c>
      <c r="F88" s="29" t="str">
        <f>IF(ISERROR(VLOOKUP(B88,[3]Cirit!$F$8:$K$1000,6,0)),"",(VLOOKUP(B88,[3]Cirit!$F$8:$K$1000,6,0)))</f>
        <v/>
      </c>
      <c r="G88" s="22" t="str">
        <f>IF(ISERROR(VLOOKUP(B88,[3]Cirit!$F$8:$L$1000,7,0)),"",(VLOOKUP(B88,[3]Cirit!$F$8:$L$1000,7,0)))</f>
        <v/>
      </c>
      <c r="H88" s="28"/>
      <c r="I88" s="27"/>
      <c r="J88" s="26" t="str">
        <f>IF(ISERROR(VLOOKUP(B88,'[3]1500m.'!$E$8:$F$1000,2,0)),"",(VLOOKUP(B88,'[3]1500m.'!$E$8:$H$1000,2,0)))</f>
        <v/>
      </c>
      <c r="K88" s="22" t="str">
        <f>IF(ISERROR(VLOOKUP(B88,'[3]1500m.'!$E$8:$G$1000,3,0)),"",(VLOOKUP(B88,'[3]1500m.'!$E$8:$G$1000,3,0)))</f>
        <v/>
      </c>
      <c r="L88" s="25" t="str">
        <f>IF(ISERROR(VLOOKUP(B88,[3]Yüksek!$F$8:$AG$1000,28,0)),"",(VLOOKUP(B88,[3]Yüksek!$F$8:$AG$1000,28,0)))</f>
        <v/>
      </c>
      <c r="M88" s="24" t="str">
        <f>IF(ISERROR(VLOOKUP(B88,[3]Yüksek!$F$8:$AH$1000,29,0)),"",(VLOOKUP(B88,[3]Yüksek!$F$8:$AH$1000,29,0)))</f>
        <v/>
      </c>
      <c r="N88" s="23" t="str">
        <f>IF(ISERROR(VLOOKUP(B40,[3]Disk!$F$8:$K$1000,6,0)),"",(VLOOKUP(B40,[3]Disk!$F$8:$K$1000,6,0)))</f>
        <v/>
      </c>
      <c r="O88" s="22" t="str">
        <f>IF(ISERROR(VLOOKUP(B40,[3]Disk!$F$8:$L$1000,7,0)),"",(VLOOKUP(B40,[3]Disk!$F$8:$L$1000,7,0)))</f>
        <v/>
      </c>
      <c r="P88" s="21" t="str">
        <f>IFERROR(VLOOKUP(B88,'2010 12 YAŞ KIZLAR'!$B$8:$P$50,14,0)," ")</f>
        <v xml:space="preserve"> </v>
      </c>
      <c r="Q88" s="20">
        <f t="shared" si="1"/>
        <v>0</v>
      </c>
      <c r="R88" s="19">
        <f t="shared" si="2"/>
        <v>0</v>
      </c>
    </row>
    <row r="89" spans="1:18" ht="34.5" hidden="1" customHeight="1" x14ac:dyDescent="0.2">
      <c r="A89" s="32">
        <v>34</v>
      </c>
      <c r="B89" s="30"/>
      <c r="C89" s="30"/>
      <c r="D89" s="13" t="str">
        <f>IF(ISERROR(VLOOKUP(B89,'[3]80m.Eng'!$E$8:$F$1000,2,0)),"",(VLOOKUP(B89,'[3]80m.Eng'!$E$8:$H$1000,2,0)))</f>
        <v/>
      </c>
      <c r="E89" s="14" t="str">
        <f>IF(ISERROR(VLOOKUP(B89,'[3]80m.Eng'!$E$8:$G$1000,3,0)),"",(VLOOKUP(B89,'[3]80m.Eng'!$E$8:$G$1000,3,0)))</f>
        <v/>
      </c>
      <c r="F89" s="29" t="str">
        <f>IF(ISERROR(VLOOKUP(B89,[3]Cirit!$F$8:$K$1000,6,0)),"",(VLOOKUP(B89,[3]Cirit!$F$8:$K$1000,6,0)))</f>
        <v/>
      </c>
      <c r="G89" s="22" t="str">
        <f>IF(ISERROR(VLOOKUP(B89,[3]Cirit!$F$8:$L$1000,7,0)),"",(VLOOKUP(B89,[3]Cirit!$F$8:$L$1000,7,0)))</f>
        <v/>
      </c>
      <c r="H89" s="28"/>
      <c r="I89" s="27"/>
      <c r="J89" s="26" t="str">
        <f>IF(ISERROR(VLOOKUP(B89,'[3]1500m.'!$E$8:$F$1000,2,0)),"",(VLOOKUP(B89,'[3]1500m.'!$E$8:$H$1000,2,0)))</f>
        <v/>
      </c>
      <c r="K89" s="22" t="str">
        <f>IF(ISERROR(VLOOKUP(B89,'[3]1500m.'!$E$8:$G$1000,3,0)),"",(VLOOKUP(B89,'[3]1500m.'!$E$8:$G$1000,3,0)))</f>
        <v/>
      </c>
      <c r="L89" s="25" t="str">
        <f>IF(ISERROR(VLOOKUP(B89,[3]Yüksek!$F$8:$AG$1000,28,0)),"",(VLOOKUP(B89,[3]Yüksek!$F$8:$AG$1000,28,0)))</f>
        <v/>
      </c>
      <c r="M89" s="24" t="str">
        <f>IF(ISERROR(VLOOKUP(B89,[3]Yüksek!$F$8:$AH$1000,29,0)),"",(VLOOKUP(B89,[3]Yüksek!$F$8:$AH$1000,29,0)))</f>
        <v/>
      </c>
      <c r="N89" s="23" t="str">
        <f>IF(ISERROR(VLOOKUP(B41,[3]Disk!$F$8:$K$1000,6,0)),"",(VLOOKUP(B41,[3]Disk!$F$8:$K$1000,6,0)))</f>
        <v/>
      </c>
      <c r="O89" s="22" t="str">
        <f>IF(ISERROR(VLOOKUP(B41,[3]Disk!$F$8:$L$1000,7,0)),"",(VLOOKUP(B41,[3]Disk!$F$8:$L$1000,7,0)))</f>
        <v/>
      </c>
      <c r="P89" s="21" t="str">
        <f>IFERROR(VLOOKUP(B89,'2010 12 YAŞ KIZLAR'!$B$8:$P$50,14,0)," ")</f>
        <v xml:space="preserve"> 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>
        <v>35</v>
      </c>
      <c r="B90" s="30"/>
      <c r="C90" s="30"/>
      <c r="D90" s="13" t="str">
        <f>IF(ISERROR(VLOOKUP(B90,'[3]80m.Eng'!$E$8:$F$1000,2,0)),"",(VLOOKUP(B90,'[3]80m.Eng'!$E$8:$H$1000,2,0)))</f>
        <v/>
      </c>
      <c r="E90" s="14" t="str">
        <f>IF(ISERROR(VLOOKUP(B90,'[3]80m.Eng'!$E$8:$G$1000,3,0)),"",(VLOOKUP(B90,'[3]80m.Eng'!$E$8:$G$1000,3,0)))</f>
        <v/>
      </c>
      <c r="F90" s="29" t="str">
        <f>IF(ISERROR(VLOOKUP(B90,[3]Cirit!$F$8:$K$1000,6,0)),"",(VLOOKUP(B90,[3]Cirit!$F$8:$K$1000,6,0)))</f>
        <v/>
      </c>
      <c r="G90" s="22" t="str">
        <f>IF(ISERROR(VLOOKUP(B90,[3]Cirit!$F$8:$L$1000,7,0)),"",(VLOOKUP(B90,[3]Cirit!$F$8:$L$1000,7,0)))</f>
        <v/>
      </c>
      <c r="H90" s="28"/>
      <c r="I90" s="27"/>
      <c r="J90" s="26" t="str">
        <f>IF(ISERROR(VLOOKUP(B90,'[3]1500m.'!$E$8:$F$1000,2,0)),"",(VLOOKUP(B90,'[3]1500m.'!$E$8:$H$1000,2,0)))</f>
        <v/>
      </c>
      <c r="K90" s="22" t="str">
        <f>IF(ISERROR(VLOOKUP(B90,'[3]1500m.'!$E$8:$G$1000,3,0)),"",(VLOOKUP(B90,'[3]1500m.'!$E$8:$G$1000,3,0)))</f>
        <v/>
      </c>
      <c r="L90" s="25" t="str">
        <f>IF(ISERROR(VLOOKUP(B90,[3]Yüksek!$F$8:$AG$1000,28,0)),"",(VLOOKUP(B90,[3]Yüksek!$F$8:$AG$1000,28,0)))</f>
        <v/>
      </c>
      <c r="M90" s="24" t="str">
        <f>IF(ISERROR(VLOOKUP(B90,[3]Yüksek!$F$8:$AH$1000,29,0)),"",(VLOOKUP(B90,[3]Yüksek!$F$8:$AH$1000,29,0)))</f>
        <v/>
      </c>
      <c r="N90" s="23" t="str">
        <f>IF(ISERROR(VLOOKUP(B42,[3]Disk!$F$8:$K$1000,6,0)),"",(VLOOKUP(B42,[3]Disk!$F$8:$K$1000,6,0)))</f>
        <v/>
      </c>
      <c r="O90" s="22" t="str">
        <f>IF(ISERROR(VLOOKUP(B42,[3]Disk!$F$8:$L$1000,7,0)),"",(VLOOKUP(B42,[3]Disk!$F$8:$L$1000,7,0)))</f>
        <v/>
      </c>
      <c r="P90" s="21" t="str">
        <f>IFERROR(VLOOKUP(B90,'2010 12 YAŞ KIZLAR'!$B$8:$P$50,14,0),"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>
        <v>36</v>
      </c>
      <c r="B91" s="30"/>
      <c r="C91" s="30"/>
      <c r="D91" s="13" t="str">
        <f>IF(ISERROR(VLOOKUP(B91,'[3]80m.Eng'!$E$8:$F$1000,2,0)),"",(VLOOKUP(B91,'[3]80m.Eng'!$E$8:$H$1000,2,0)))</f>
        <v/>
      </c>
      <c r="E91" s="14" t="str">
        <f>IF(ISERROR(VLOOKUP(B91,'[3]80m.Eng'!$E$8:$G$1000,3,0)),"",(VLOOKUP(B91,'[3]80m.Eng'!$E$8:$G$1000,3,0)))</f>
        <v/>
      </c>
      <c r="F91" s="29" t="str">
        <f>IF(ISERROR(VLOOKUP(B91,[3]Cirit!$F$8:$K$1000,6,0)),"",(VLOOKUP(B91,[3]Cirit!$F$8:$K$1000,6,0)))</f>
        <v/>
      </c>
      <c r="G91" s="22" t="str">
        <f>IF(ISERROR(VLOOKUP(B91,[3]Cirit!$F$8:$L$1000,7,0)),"",(VLOOKUP(B91,[3]Cirit!$F$8:$L$1000,7,0)))</f>
        <v/>
      </c>
      <c r="H91" s="28"/>
      <c r="I91" s="27"/>
      <c r="J91" s="26" t="str">
        <f>IF(ISERROR(VLOOKUP(B91,'[3]1500m.'!$E$8:$F$1000,2,0)),"",(VLOOKUP(B91,'[3]1500m.'!$E$8:$H$1000,2,0)))</f>
        <v/>
      </c>
      <c r="K91" s="22" t="str">
        <f>IF(ISERROR(VLOOKUP(B91,'[3]1500m.'!$E$8:$G$1000,3,0)),"",(VLOOKUP(B91,'[3]1500m.'!$E$8:$G$1000,3,0)))</f>
        <v/>
      </c>
      <c r="L91" s="25" t="str">
        <f>IF(ISERROR(VLOOKUP(B91,[3]Yüksek!$F$8:$AG$1000,28,0)),"",(VLOOKUP(B91,[3]Yüksek!$F$8:$AG$1000,28,0)))</f>
        <v/>
      </c>
      <c r="M91" s="24" t="str">
        <f>IF(ISERROR(VLOOKUP(B91,[3]Yüksek!$F$8:$AH$1000,29,0)),"",(VLOOKUP(B91,[3]Yüksek!$F$8:$AH$1000,29,0)))</f>
        <v/>
      </c>
      <c r="N91" s="23" t="str">
        <f>IF(ISERROR(VLOOKUP(B43,[3]Disk!$F$8:$K$1000,6,0)),"",(VLOOKUP(B43,[3]Disk!$F$8:$K$1000,6,0)))</f>
        <v/>
      </c>
      <c r="O91" s="22" t="str">
        <f>IF(ISERROR(VLOOKUP(B43,[3]Disk!$F$8:$L$1000,7,0)),"",(VLOOKUP(B43,[3]Disk!$F$8:$L$1000,7,0)))</f>
        <v/>
      </c>
      <c r="P91" s="21" t="str">
        <f>IFERROR(VLOOKUP(B91,'2010 12 YAŞ KIZLAR'!$B$8:$P$50,14,0),"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>
        <v>37</v>
      </c>
      <c r="B92" s="30"/>
      <c r="C92" s="30"/>
      <c r="D92" s="13" t="str">
        <f>IF(ISERROR(VLOOKUP(B92,'[3]80m.Eng'!$E$8:$F$1000,2,0)),"",(VLOOKUP(B92,'[3]80m.Eng'!$E$8:$H$1000,2,0)))</f>
        <v/>
      </c>
      <c r="E92" s="14" t="str">
        <f>IF(ISERROR(VLOOKUP(B92,'[3]80m.Eng'!$E$8:$G$1000,3,0)),"",(VLOOKUP(B92,'[3]80m.Eng'!$E$8:$G$1000,3,0)))</f>
        <v/>
      </c>
      <c r="F92" s="29" t="str">
        <f>IF(ISERROR(VLOOKUP(B92,[3]Cirit!$F$8:$K$1000,6,0)),"",(VLOOKUP(B92,[3]Cirit!$F$8:$K$1000,6,0)))</f>
        <v/>
      </c>
      <c r="G92" s="22" t="str">
        <f>IF(ISERROR(VLOOKUP(B92,[3]Cirit!$F$8:$L$1000,7,0)),"",(VLOOKUP(B92,[3]Cirit!$F$8:$L$1000,7,0)))</f>
        <v/>
      </c>
      <c r="H92" s="28"/>
      <c r="I92" s="27"/>
      <c r="J92" s="26" t="str">
        <f>IF(ISERROR(VLOOKUP(B92,'[3]1500m.'!$E$8:$F$1000,2,0)),"",(VLOOKUP(B92,'[3]1500m.'!$E$8:$H$1000,2,0)))</f>
        <v/>
      </c>
      <c r="K92" s="22" t="str">
        <f>IF(ISERROR(VLOOKUP(B92,'[3]1500m.'!$E$8:$G$1000,3,0)),"",(VLOOKUP(B92,'[3]1500m.'!$E$8:$G$1000,3,0)))</f>
        <v/>
      </c>
      <c r="L92" s="25" t="str">
        <f>IF(ISERROR(VLOOKUP(B92,[3]Yüksek!$F$8:$AG$1000,28,0)),"",(VLOOKUP(B92,[3]Yüksek!$F$8:$AG$1000,28,0)))</f>
        <v/>
      </c>
      <c r="M92" s="24" t="str">
        <f>IF(ISERROR(VLOOKUP(B92,[3]Yüksek!$F$8:$AH$1000,29,0)),"",(VLOOKUP(B92,[3]Yüksek!$F$8:$AH$1000,29,0)))</f>
        <v/>
      </c>
      <c r="N92" s="23" t="str">
        <f>IF(ISERROR(VLOOKUP(B44,[3]Disk!$F$8:$K$1000,6,0)),"",(VLOOKUP(B44,[3]Disk!$F$8:$K$1000,6,0)))</f>
        <v/>
      </c>
      <c r="O92" s="22" t="str">
        <f>IF(ISERROR(VLOOKUP(B44,[3]Disk!$F$8:$L$1000,7,0)),"",(VLOOKUP(B44,[3]Disk!$F$8:$L$1000,7,0)))</f>
        <v/>
      </c>
      <c r="P92" s="21" t="str">
        <f>IFERROR(VLOOKUP(B92,'2010 12 YAŞ KIZLAR'!$B$8:$P$50,14,0),"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>
        <v>38</v>
      </c>
      <c r="B93" s="30"/>
      <c r="C93" s="30"/>
      <c r="D93" s="13" t="str">
        <f>IF(ISERROR(VLOOKUP(B93,'[3]80m.Eng'!$E$8:$F$1000,2,0)),"",(VLOOKUP(B93,'[3]80m.Eng'!$E$8:$H$1000,2,0)))</f>
        <v/>
      </c>
      <c r="E93" s="14" t="str">
        <f>IF(ISERROR(VLOOKUP(B93,'[3]80m.Eng'!$E$8:$G$1000,3,0)),"",(VLOOKUP(B93,'[3]80m.Eng'!$E$8:$G$1000,3,0)))</f>
        <v/>
      </c>
      <c r="F93" s="29" t="str">
        <f>IF(ISERROR(VLOOKUP(B93,[3]Cirit!$F$8:$K$1000,6,0)),"",(VLOOKUP(B93,[3]Cirit!$F$8:$K$1000,6,0)))</f>
        <v/>
      </c>
      <c r="G93" s="22" t="str">
        <f>IF(ISERROR(VLOOKUP(B93,[3]Cirit!$F$8:$L$1000,7,0)),"",(VLOOKUP(B93,[3]Cirit!$F$8:$L$1000,7,0)))</f>
        <v/>
      </c>
      <c r="H93" s="28"/>
      <c r="I93" s="27"/>
      <c r="J93" s="26" t="str">
        <f>IF(ISERROR(VLOOKUP(B93,'[3]1500m.'!$E$8:$F$1000,2,0)),"",(VLOOKUP(B93,'[3]1500m.'!$E$8:$H$1000,2,0)))</f>
        <v/>
      </c>
      <c r="K93" s="22" t="str">
        <f>IF(ISERROR(VLOOKUP(B93,'[3]1500m.'!$E$8:$G$1000,3,0)),"",(VLOOKUP(B93,'[3]1500m.'!$E$8:$G$1000,3,0)))</f>
        <v/>
      </c>
      <c r="L93" s="25" t="str">
        <f>IF(ISERROR(VLOOKUP(B93,[3]Yüksek!$F$8:$AG$1000,28,0)),"",(VLOOKUP(B93,[3]Yüksek!$F$8:$AG$1000,28,0)))</f>
        <v/>
      </c>
      <c r="M93" s="24" t="str">
        <f>IF(ISERROR(VLOOKUP(B93,[3]Yüksek!$F$8:$AH$1000,29,0)),"",(VLOOKUP(B93,[3]Yüksek!$F$8:$AH$1000,29,0)))</f>
        <v/>
      </c>
      <c r="N93" s="23" t="str">
        <f>IF(ISERROR(VLOOKUP(B45,[3]Disk!$F$8:$K$1000,6,0)),"",(VLOOKUP(B45,[3]Disk!$F$8:$K$1000,6,0)))</f>
        <v/>
      </c>
      <c r="O93" s="22" t="str">
        <f>IF(ISERROR(VLOOKUP(B45,[3]Disk!$F$8:$L$1000,7,0)),"",(VLOOKUP(B45,[3]Disk!$F$8:$L$1000,7,0)))</f>
        <v/>
      </c>
      <c r="P93" s="21" t="str">
        <f>IFERROR(VLOOKUP(B93,'2010 12 YAŞ KIZLAR'!$B$8:$P$50,14,0),"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>
        <v>39</v>
      </c>
      <c r="B94" s="30"/>
      <c r="C94" s="30"/>
      <c r="D94" s="13" t="str">
        <f>IF(ISERROR(VLOOKUP(B94,'[3]80m.Eng'!$E$8:$F$1000,2,0)),"",(VLOOKUP(B94,'[3]80m.Eng'!$E$8:$H$1000,2,0)))</f>
        <v/>
      </c>
      <c r="E94" s="14" t="str">
        <f>IF(ISERROR(VLOOKUP(B94,'[3]80m.Eng'!$E$8:$G$1000,3,0)),"",(VLOOKUP(B94,'[3]80m.Eng'!$E$8:$G$1000,3,0)))</f>
        <v/>
      </c>
      <c r="F94" s="29" t="str">
        <f>IF(ISERROR(VLOOKUP(B94,[3]Cirit!$F$8:$K$1000,6,0)),"",(VLOOKUP(B94,[3]Cirit!$F$8:$K$1000,6,0)))</f>
        <v/>
      </c>
      <c r="G94" s="22" t="str">
        <f>IF(ISERROR(VLOOKUP(B94,[3]Cirit!$F$8:$L$1000,7,0)),"",(VLOOKUP(B94,[3]Cirit!$F$8:$L$1000,7,0)))</f>
        <v/>
      </c>
      <c r="H94" s="28"/>
      <c r="I94" s="27"/>
      <c r="J94" s="26" t="str">
        <f>IF(ISERROR(VLOOKUP(B94,'[3]1500m.'!$E$8:$F$1000,2,0)),"",(VLOOKUP(B94,'[3]1500m.'!$E$8:$H$1000,2,0)))</f>
        <v/>
      </c>
      <c r="K94" s="22" t="str">
        <f>IF(ISERROR(VLOOKUP(B94,'[3]1500m.'!$E$8:$G$1000,3,0)),"",(VLOOKUP(B94,'[3]1500m.'!$E$8:$G$1000,3,0)))</f>
        <v/>
      </c>
      <c r="L94" s="25" t="str">
        <f>IF(ISERROR(VLOOKUP(B94,[3]Yüksek!$F$8:$AG$1000,28,0)),"",(VLOOKUP(B94,[3]Yüksek!$F$8:$AG$1000,28,0)))</f>
        <v/>
      </c>
      <c r="M94" s="24" t="str">
        <f>IF(ISERROR(VLOOKUP(B94,[3]Yüksek!$F$8:$AH$1000,29,0)),"",(VLOOKUP(B94,[3]Yüksek!$F$8:$AH$1000,29,0)))</f>
        <v/>
      </c>
      <c r="N94" s="23" t="str">
        <f>IF(ISERROR(VLOOKUP(B46,[3]Disk!$F$8:$K$1000,6,0)),"",(VLOOKUP(B46,[3]Disk!$F$8:$K$1000,6,0)))</f>
        <v/>
      </c>
      <c r="O94" s="22" t="str">
        <f>IF(ISERROR(VLOOKUP(B46,[3]Disk!$F$8:$L$1000,7,0)),"",(VLOOKUP(B46,[3]Disk!$F$8:$L$1000,7,0)))</f>
        <v/>
      </c>
      <c r="P94" s="21" t="str">
        <f>IFERROR(VLOOKUP(B94,'2010 12 YAŞ KIZLAR'!$B$8:$P$50,14,0),"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>
        <v>40</v>
      </c>
      <c r="B95" s="30"/>
      <c r="C95" s="30"/>
      <c r="D95" s="13" t="str">
        <f>IF(ISERROR(VLOOKUP(B95,'[3]80m.Eng'!$E$8:$F$1000,2,0)),"",(VLOOKUP(B95,'[3]80m.Eng'!$E$8:$H$1000,2,0)))</f>
        <v/>
      </c>
      <c r="E95" s="14" t="str">
        <f>IF(ISERROR(VLOOKUP(B95,'[3]80m.Eng'!$E$8:$G$1000,3,0)),"",(VLOOKUP(B95,'[3]80m.Eng'!$E$8:$G$1000,3,0)))</f>
        <v/>
      </c>
      <c r="F95" s="29" t="str">
        <f>IF(ISERROR(VLOOKUP(B95,[3]Cirit!$F$8:$K$1000,6,0)),"",(VLOOKUP(B95,[3]Cirit!$F$8:$K$1000,6,0)))</f>
        <v/>
      </c>
      <c r="G95" s="22" t="str">
        <f>IF(ISERROR(VLOOKUP(B95,[3]Cirit!$F$8:$L$1000,7,0)),"",(VLOOKUP(B95,[3]Cirit!$F$8:$L$1000,7,0)))</f>
        <v/>
      </c>
      <c r="H95" s="28"/>
      <c r="I95" s="27"/>
      <c r="J95" s="26" t="str">
        <f>IF(ISERROR(VLOOKUP(B95,'[3]1500m.'!$E$8:$F$1000,2,0)),"",(VLOOKUP(B95,'[3]1500m.'!$E$8:$H$1000,2,0)))</f>
        <v/>
      </c>
      <c r="K95" s="22" t="str">
        <f>IF(ISERROR(VLOOKUP(B95,'[3]1500m.'!$E$8:$G$1000,3,0)),"",(VLOOKUP(B95,'[3]1500m.'!$E$8:$G$1000,3,0)))</f>
        <v/>
      </c>
      <c r="L95" s="25" t="str">
        <f>IF(ISERROR(VLOOKUP(B95,[3]Yüksek!$F$8:$AG$1000,28,0)),"",(VLOOKUP(B95,[3]Yüksek!$F$8:$AG$1000,28,0)))</f>
        <v/>
      </c>
      <c r="M95" s="24" t="str">
        <f>IF(ISERROR(VLOOKUP(B95,[3]Yüksek!$F$8:$AH$1000,29,0)),"",(VLOOKUP(B95,[3]Yüksek!$F$8:$AH$1000,29,0)))</f>
        <v/>
      </c>
      <c r="N95" s="23" t="str">
        <f>IF(ISERROR(VLOOKUP(B47,[3]Disk!$F$8:$K$1000,6,0)),"",(VLOOKUP(B47,[3]Disk!$F$8:$K$1000,6,0)))</f>
        <v/>
      </c>
      <c r="O95" s="22" t="str">
        <f>IF(ISERROR(VLOOKUP(B47,[3]Disk!$F$8:$L$1000,7,0)),"",(VLOOKUP(B47,[3]Disk!$F$8:$L$1000,7,0)))</f>
        <v/>
      </c>
      <c r="P95" s="21" t="str">
        <f>IFERROR(VLOOKUP(B95,'2010 12 YAŞ KIZLAR'!$B$8:$P$50,14,0),"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>
        <v>41</v>
      </c>
      <c r="B96" s="30"/>
      <c r="C96" s="30"/>
      <c r="D96" s="13" t="str">
        <f>IF(ISERROR(VLOOKUP(B96,'[3]80m.Eng'!$E$8:$F$1000,2,0)),"",(VLOOKUP(B96,'[3]80m.Eng'!$E$8:$H$1000,2,0)))</f>
        <v/>
      </c>
      <c r="E96" s="14" t="str">
        <f>IF(ISERROR(VLOOKUP(B96,'[3]80m.Eng'!$E$8:$G$1000,3,0)),"",(VLOOKUP(B96,'[3]80m.Eng'!$E$8:$G$1000,3,0)))</f>
        <v/>
      </c>
      <c r="F96" s="29" t="str">
        <f>IF(ISERROR(VLOOKUP(B96,[3]Cirit!$F$8:$K$1000,6,0)),"",(VLOOKUP(B96,[3]Cirit!$F$8:$K$1000,6,0)))</f>
        <v/>
      </c>
      <c r="G96" s="22" t="str">
        <f>IF(ISERROR(VLOOKUP(B96,[3]Cirit!$F$8:$L$1000,7,0)),"",(VLOOKUP(B96,[3]Cirit!$F$8:$L$1000,7,0)))</f>
        <v/>
      </c>
      <c r="H96" s="28"/>
      <c r="I96" s="27"/>
      <c r="J96" s="26" t="str">
        <f>IF(ISERROR(VLOOKUP(B96,'[3]1500m.'!$E$8:$F$1000,2,0)),"",(VLOOKUP(B96,'[3]1500m.'!$E$8:$H$1000,2,0)))</f>
        <v/>
      </c>
      <c r="K96" s="22" t="str">
        <f>IF(ISERROR(VLOOKUP(B96,'[3]1500m.'!$E$8:$G$1000,3,0)),"",(VLOOKUP(B96,'[3]1500m.'!$E$8:$G$1000,3,0)))</f>
        <v/>
      </c>
      <c r="L96" s="25" t="str">
        <f>IF(ISERROR(VLOOKUP(B96,[3]Yüksek!$F$8:$AG$1000,28,0)),"",(VLOOKUP(B96,[3]Yüksek!$F$8:$AG$1000,28,0)))</f>
        <v/>
      </c>
      <c r="M96" s="24" t="str">
        <f>IF(ISERROR(VLOOKUP(B96,[3]Yüksek!$F$8:$AH$1000,29,0)),"",(VLOOKUP(B96,[3]Yüksek!$F$8:$AH$1000,29,0)))</f>
        <v/>
      </c>
      <c r="N96" s="23" t="str">
        <f>IF(ISERROR(VLOOKUP(B48,[3]Disk!$F$8:$K$1000,6,0)),"",(VLOOKUP(B48,[3]Disk!$F$8:$K$1000,6,0)))</f>
        <v/>
      </c>
      <c r="O96" s="22" t="str">
        <f>IF(ISERROR(VLOOKUP(B48,[3]Disk!$F$8:$L$1000,7,0)),"",(VLOOKUP(B48,[3]Disk!$F$8:$L$1000,7,0)))</f>
        <v/>
      </c>
      <c r="P96" s="21" t="str">
        <f>IFERROR(VLOOKUP(B96,'2010 12 YAŞ KIZLAR'!$B$8:$P$50,14,0),"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1"/>
      <c r="B97" s="30"/>
      <c r="C97" s="30"/>
      <c r="D97" s="13" t="str">
        <f>IF(ISERROR(VLOOKUP(B97,'[3]80m.Eng'!$E$8:$F$1000,2,0)),"",(VLOOKUP(B97,'[3]80m.Eng'!$E$8:$H$1000,2,0)))</f>
        <v/>
      </c>
      <c r="E97" s="14" t="str">
        <f>IF(ISERROR(VLOOKUP(B97,'[3]80m.Eng'!$E$8:$G$1000,3,0)),"",(VLOOKUP(B97,'[3]80m.Eng'!$E$8:$G$1000,3,0)))</f>
        <v/>
      </c>
      <c r="F97" s="29" t="str">
        <f>IF(ISERROR(VLOOKUP(B97,[3]Cirit!$F$8:$K$1000,6,0)),"",(VLOOKUP(B97,[3]Cirit!$F$8:$K$1000,6,0)))</f>
        <v/>
      </c>
      <c r="G97" s="22" t="str">
        <f>IF(ISERROR(VLOOKUP(B97,[3]Cirit!$F$8:$L$1000,7,0)),"",(VLOOKUP(B97,[3]Cirit!$F$8:$L$1000,7,0)))</f>
        <v/>
      </c>
      <c r="H97" s="28"/>
      <c r="I97" s="27"/>
      <c r="J97" s="26" t="str">
        <f>IF(ISERROR(VLOOKUP(B97,'[3]1500m.'!$E$8:$F$1000,2,0)),"",(VLOOKUP(B97,'[3]1500m.'!$E$8:$H$1000,2,0)))</f>
        <v/>
      </c>
      <c r="K97" s="22" t="str">
        <f>IF(ISERROR(VLOOKUP(B97,'[3]1500m.'!$E$8:$G$1000,3,0)),"",(VLOOKUP(B97,'[3]1500m.'!$E$8:$G$1000,3,0)))</f>
        <v/>
      </c>
      <c r="L97" s="25" t="str">
        <f>IF(ISERROR(VLOOKUP(B97,[3]Yüksek!$F$8:$AG$1000,28,0)),"",(VLOOKUP(B97,[3]Yüksek!$F$8:$AG$1000,28,0)))</f>
        <v/>
      </c>
      <c r="M97" s="24" t="str">
        <f>IF(ISERROR(VLOOKUP(B97,[3]Yüksek!$F$8:$AH$1000,29,0)),"",(VLOOKUP(B97,[3]Yüksek!$F$8:$AH$1000,29,0)))</f>
        <v/>
      </c>
      <c r="N97" s="23" t="str">
        <f>IF(ISERROR(VLOOKUP(B49,[3]Disk!$F$8:$K$1000,6,0)),"",(VLOOKUP(B49,[3]Disk!$F$8:$K$1000,6,0)))</f>
        <v/>
      </c>
      <c r="O97" s="22" t="str">
        <f>IF(ISERROR(VLOOKUP(B49,[3]Disk!$F$8:$L$1000,7,0)),"",(VLOOKUP(B49,[3]Disk!$F$8:$L$1000,7,0)))</f>
        <v/>
      </c>
      <c r="P97" s="21" t="str">
        <f>IFERROR(VLOOKUP(B97,'2010 12 YAŞ KIZLAR'!$B$8:$P$50,14,0),"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1"/>
      <c r="B98" s="30"/>
      <c r="C98" s="30"/>
      <c r="D98" s="13" t="str">
        <f>IF(ISERROR(VLOOKUP(B98,'[3]80m.Eng'!$E$8:$F$1000,2,0)),"",(VLOOKUP(B98,'[3]80m.Eng'!$E$8:$H$1000,2,0)))</f>
        <v/>
      </c>
      <c r="E98" s="14" t="str">
        <f>IF(ISERROR(VLOOKUP(B98,'[3]80m.Eng'!$E$8:$G$1000,3,0)),"",(VLOOKUP(B98,'[3]80m.Eng'!$E$8:$G$1000,3,0)))</f>
        <v/>
      </c>
      <c r="F98" s="29" t="str">
        <f>IF(ISERROR(VLOOKUP(B98,[3]Cirit!$F$8:$K$1000,6,0)),"",(VLOOKUP(B98,[3]Cirit!$F$8:$K$1000,6,0)))</f>
        <v/>
      </c>
      <c r="G98" s="22" t="str">
        <f>IF(ISERROR(VLOOKUP(B98,[3]Cirit!$F$8:$L$1000,7,0)),"",(VLOOKUP(B98,[3]Cirit!$F$8:$L$1000,7,0)))</f>
        <v/>
      </c>
      <c r="H98" s="28"/>
      <c r="I98" s="27"/>
      <c r="J98" s="26" t="str">
        <f>IF(ISERROR(VLOOKUP(B98,'[3]1500m.'!$E$8:$F$1000,2,0)),"",(VLOOKUP(B98,'[3]1500m.'!$E$8:$H$1000,2,0)))</f>
        <v/>
      </c>
      <c r="K98" s="22" t="str">
        <f>IF(ISERROR(VLOOKUP(B98,'[3]1500m.'!$E$8:$G$1000,3,0)),"",(VLOOKUP(B98,'[3]1500m.'!$E$8:$G$1000,3,0)))</f>
        <v/>
      </c>
      <c r="L98" s="25" t="str">
        <f>IF(ISERROR(VLOOKUP(B98,[3]Yüksek!$F$8:$AG$1000,28,0)),"",(VLOOKUP(B98,[3]Yüksek!$F$8:$AG$1000,28,0)))</f>
        <v/>
      </c>
      <c r="M98" s="24" t="str">
        <f>IF(ISERROR(VLOOKUP(B98,[3]Yüksek!$F$8:$AH$1000,29,0)),"",(VLOOKUP(B98,[3]Yüksek!$F$8:$AH$1000,29,0)))</f>
        <v/>
      </c>
      <c r="N98" s="23" t="str">
        <f>IF(ISERROR(VLOOKUP(B49,[3]Disk!$F$8:$K$1000,6,0)),"",(VLOOKUP(B49,[3]Disk!$F$8:$K$1000,6,0)))</f>
        <v/>
      </c>
      <c r="O98" s="22" t="str">
        <f>IF(ISERROR(VLOOKUP(B49,[3]Disk!$F$8:$L$1000,7,0)),"",(VLOOKUP(B49,[3]Disk!$F$8:$L$1000,7,0)))</f>
        <v/>
      </c>
      <c r="P98" s="21" t="str">
        <f>IFERROR(VLOOKUP(B98,'2010 12 YAŞ KIZLAR'!$B$8:$P$50,14,0)," ")</f>
        <v xml:space="preserve"> </v>
      </c>
      <c r="Q98" s="20">
        <f t="shared" si="1"/>
        <v>0</v>
      </c>
      <c r="R98" s="19">
        <f t="shared" si="2"/>
        <v>0</v>
      </c>
    </row>
  </sheetData>
  <autoFilter ref="B6:P98" xr:uid="{00000000-0009-0000-0000-000010000000}">
    <filterColumn colId="1">
      <filters>
        <filter val="ERZİNCA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52:T52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54:P55"/>
    <mergeCell ref="Q54:Q55"/>
    <mergeCell ref="R54:R55"/>
    <mergeCell ref="A53:T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</mergeCells>
  <conditionalFormatting sqref="D56:D98">
    <cfRule type="cellIs" dxfId="21" priority="4" operator="between">
      <formula>1300</formula>
      <formula>1744</formula>
    </cfRule>
  </conditionalFormatting>
  <conditionalFormatting sqref="B56:B81">
    <cfRule type="duplicateValues" dxfId="20" priority="3"/>
  </conditionalFormatting>
  <conditionalFormatting sqref="B56:B90">
    <cfRule type="duplicateValues" dxfId="19" priority="2"/>
  </conditionalFormatting>
  <conditionalFormatting sqref="R56:R86">
    <cfRule type="duplicateValues" dxfId="18" priority="1"/>
  </conditionalFormatting>
  <hyperlinks>
    <hyperlink ref="A3:T3" location="'YARIŞMA PROGRAMI'!A1" display="GENEL PUAN TABLOSU" xr:uid="{9C0D588C-93B0-4946-8272-6726B9712B5F}"/>
    <hyperlink ref="A52:T52" location="'YARIŞMA PROGRAMI'!A1" display="GENEL PUAN TABLOSU" xr:uid="{3826612B-9943-4E43-A970-3107F2DAD7CF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150-F896-4E8F-849A-EB224A8A8A6E}">
  <sheetPr codeName="Sayfa13" filterMode="1">
    <tabColor rgb="FF00B0F0"/>
    <pageSetUpPr fitToPage="1"/>
  </sheetPr>
  <dimension ref="A1:V105"/>
  <sheetViews>
    <sheetView view="pageBreakPreview" zoomScale="70" zoomScaleSheetLayoutView="70" workbookViewId="0">
      <selection activeCell="A106" sqref="A106"/>
    </sheetView>
  </sheetViews>
  <sheetFormatPr defaultRowHeight="12.75" x14ac:dyDescent="0.2"/>
  <cols>
    <col min="1" max="1" width="9.140625" style="17"/>
    <col min="2" max="2" width="55.140625" style="17" bestFit="1" customWidth="1"/>
    <col min="3" max="3" width="44.140625" style="17" customWidth="1"/>
    <col min="4" max="4" width="12.7109375" style="17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9" t="str">
        <f>('[4]YARIŞMA BİLGİLERİ'!A2)</f>
        <v>Türkiye Atletizm Federasyonu
 Trabzon Atletizm İl Temsilciliği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27.75" customHeight="1" x14ac:dyDescent="0.2">
      <c r="A2" s="90" t="str">
        <f>'[4]YARIŞMA BİLGİLERİ'!F19</f>
        <v>SPORCU EĞİTİM MERKEZLERİ (SEM) ATLETİZM FİNAL YARIŞMALARI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23.25" customHeight="1" x14ac:dyDescent="0.2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23.25" customHeight="1" x14ac:dyDescent="0.2">
      <c r="A4" s="91" t="str">
        <f>'[4]YARIŞMA BİLGİLERİ'!F21</f>
        <v>2010 Doğumlu Erkekler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3"/>
      <c r="P4" s="93"/>
      <c r="Q4" s="93"/>
      <c r="R4" s="93"/>
      <c r="S4" s="91"/>
      <c r="T4" s="91"/>
    </row>
    <row r="5" spans="1:22" ht="23.25" customHeight="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92">
        <f ca="1">NOW()</f>
        <v>44706.45399224537</v>
      </c>
      <c r="Q5" s="92"/>
      <c r="R5" s="92"/>
      <c r="S5" s="55"/>
      <c r="T5" s="55"/>
    </row>
    <row r="6" spans="1:22" ht="36.75" customHeight="1" x14ac:dyDescent="0.2">
      <c r="A6" s="84" t="s">
        <v>0</v>
      </c>
      <c r="B6" s="84" t="s">
        <v>1</v>
      </c>
      <c r="C6" s="82" t="s">
        <v>2</v>
      </c>
      <c r="D6" s="85" t="s">
        <v>3</v>
      </c>
      <c r="E6" s="85"/>
      <c r="F6" s="85" t="s">
        <v>6</v>
      </c>
      <c r="G6" s="85"/>
      <c r="H6" s="86" t="s">
        <v>17</v>
      </c>
      <c r="I6" s="87"/>
      <c r="J6" s="86"/>
      <c r="K6" s="87"/>
      <c r="L6" s="86" t="s">
        <v>15</v>
      </c>
      <c r="M6" s="87"/>
      <c r="N6" s="85" t="s">
        <v>4</v>
      </c>
      <c r="O6" s="85"/>
      <c r="P6" s="80"/>
      <c r="Q6" s="54"/>
      <c r="R6" s="45"/>
      <c r="S6" s="45"/>
      <c r="T6" s="45"/>
      <c r="U6" s="45"/>
      <c r="V6" s="45"/>
    </row>
    <row r="7" spans="1:22" ht="27" hidden="1" customHeight="1" x14ac:dyDescent="0.2">
      <c r="A7" s="84"/>
      <c r="B7" s="84"/>
      <c r="C7" s="83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0"/>
      <c r="Q7" s="54"/>
      <c r="R7" s="45"/>
      <c r="S7" s="45"/>
      <c r="T7" s="45"/>
      <c r="U7" s="45"/>
      <c r="V7" s="45"/>
    </row>
    <row r="8" spans="1:22" ht="31.5" hidden="1" customHeight="1" x14ac:dyDescent="0.2">
      <c r="A8" s="31">
        <v>1</v>
      </c>
      <c r="B8" s="59" t="s">
        <v>71</v>
      </c>
      <c r="C8" s="59" t="s">
        <v>24</v>
      </c>
      <c r="D8" s="60">
        <f>IF(ISERROR(VLOOKUP(B8,'[4]60m.'!$D$8:$F$1012,3,0)),"",(VLOOKUP(B8,'[4]60m.'!$D$8:$H$1012,3,0)))</f>
        <v>826</v>
      </c>
      <c r="E8" s="27">
        <f>IF(ISERROR(VLOOKUP(B8,'[4]60m.'!$D$8:$G$1012,4,0)),"",(VLOOKUP(B8,'[4]60m.'!$D$8:$G$1012,4,0)))</f>
        <v>80</v>
      </c>
      <c r="F8" s="53">
        <f>IF(ISERROR(VLOOKUP(B8,[4]Uzun!$E$8:$K$998,7,0)),"",(VLOOKUP(B8,[4]Uzun!$E$8:$K$998,7,0)))</f>
        <v>440</v>
      </c>
      <c r="G8" s="22">
        <f>IF(ISERROR(VLOOKUP(B8,[4]Uzun!$E$8:$L$998,8,0)),"",(VLOOKUP(B8,[4]Uzun!$E$8:$L$998,8,0)))</f>
        <v>50</v>
      </c>
      <c r="H8" s="28">
        <f>IF(ISERROR(VLOOKUP(B8,[4]Gülle!$E$8:$K$1000,7,0)),"",(VLOOKUP(B8,[4]Gülle!$E$8:$K$1000,7,0)))</f>
        <v>740</v>
      </c>
      <c r="I8" s="27">
        <f>IF(ISERROR(VLOOKUP(B8,[4]Gülle!$E$8:$L$1000,8,0)),"",(VLOOKUP(B8,[4]Gülle!$E$8:$L$1000,8,0)))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IF(ISERROR(VLOOKUP(B8,'[4]800m.'!$D$8:$F$986,3,0)),"",(VLOOKUP(B8,'[4]800m.'!$D$8:$H$986,3,0)))</f>
        <v/>
      </c>
      <c r="M8" s="50" t="str">
        <f>IF(ISERROR(VLOOKUP(B8,'[4]800m.'!$D$8:$G$986,4,0)),"",(VLOOKUP(B8,'[4]800m.'!$D$8:$G$986,4,0)))</f>
        <v/>
      </c>
      <c r="N8" s="61" t="str">
        <f>IF(ISERROR(VLOOKUP(B8,'[4]80m.'!$D$8:$F$1000,3,0)),"",(VLOOKUP(B8,'[4]80m.'!$D$8:$H$1000,3,0)))</f>
        <v/>
      </c>
      <c r="O8" s="22" t="str">
        <f>IF(ISERROR(VLOOKUP(B8,'[4]80m.'!$D$8:$G$1000,4,0)),"",(VLOOKUP(B8,'[4]80m.'!$D$8:$G$1000,4,0)))</f>
        <v/>
      </c>
      <c r="P8" s="48">
        <f t="shared" ref="P8:P59" si="0">SUM(E8,G8,I8,M8,,O8,K8)</f>
        <v>173</v>
      </c>
      <c r="Q8" s="54"/>
      <c r="R8" s="45"/>
      <c r="S8" s="45"/>
      <c r="T8" s="45"/>
      <c r="U8" s="45"/>
      <c r="V8" s="45"/>
    </row>
    <row r="9" spans="1:22" ht="31.5" hidden="1" customHeight="1" x14ac:dyDescent="0.2">
      <c r="A9" s="31">
        <v>2</v>
      </c>
      <c r="B9" s="59" t="s">
        <v>70</v>
      </c>
      <c r="C9" s="59" t="s">
        <v>24</v>
      </c>
      <c r="D9" s="60">
        <f>IF(ISERROR(VLOOKUP(B9,'[4]60m.'!$D$8:$F$1012,3,0)),"",(VLOOKUP(B9,'[4]60m.'!$D$8:$H$1012,3,0)))</f>
        <v>859</v>
      </c>
      <c r="E9" s="27">
        <f>IF(ISERROR(VLOOKUP(B9,'[4]60m.'!$D$8:$G$1012,4,0)),"",(VLOOKUP(B9,'[4]60m.'!$D$8:$G$1012,4,0)))</f>
        <v>74</v>
      </c>
      <c r="F9" s="53">
        <f>IF(ISERROR(VLOOKUP(B9,[4]Uzun!$E$8:$K$998,7,0)),"",(VLOOKUP(B9,[4]Uzun!$E$8:$K$998,7,0)))</f>
        <v>413</v>
      </c>
      <c r="G9" s="22">
        <f>IF(ISERROR(VLOOKUP(B9,[4]Uzun!$E$8:$L$998,8,0)),"",(VLOOKUP(B9,[4]Uzun!$E$8:$L$998,8,0)))</f>
        <v>43</v>
      </c>
      <c r="H9" s="28" t="str">
        <f>IF(ISERROR(VLOOKUP(B9,[4]Gülle!$E$8:$K$1000,7,0)),"",(VLOOKUP(B9,[4]Gülle!$E$8:$K$1000,7,0)))</f>
        <v/>
      </c>
      <c r="I9" s="27" t="str">
        <f>IF(ISERROR(VLOOKUP(B9,[4]Gülle!$E$8:$L$1000,8,0)),"",(VLOOKUP(B9,[4]Gülle!$E$8:$L$1000,8,0)))</f>
        <v/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IF(ISERROR(VLOOKUP(B9,'[4]800m.'!$D$8:$F$986,3,0)),"",(VLOOKUP(B9,'[4]800m.'!$D$8:$H$986,3,0)))</f>
        <v/>
      </c>
      <c r="M9" s="50" t="str">
        <f>IF(ISERROR(VLOOKUP(B9,'[4]800m.'!$D$8:$G$986,4,0)),"",(VLOOKUP(B9,'[4]800m.'!$D$8:$G$986,4,0)))</f>
        <v/>
      </c>
      <c r="N9" s="61" t="str">
        <f>IF(ISERROR(VLOOKUP(B9,'[4]80m.'!$D$8:$F$1000,3,0)),"",(VLOOKUP(B9,'[4]80m.'!$D$8:$H$1000,3,0)))</f>
        <v/>
      </c>
      <c r="O9" s="22" t="str">
        <f>IF(ISERROR(VLOOKUP(B9,'[4]80m.'!$D$8:$G$1000,4,0)),"",(VLOOKUP(B9,'[4]80m.'!$D$8:$G$1000,4,0)))</f>
        <v/>
      </c>
      <c r="P9" s="48">
        <f t="shared" si="0"/>
        <v>117</v>
      </c>
      <c r="Q9" s="54"/>
      <c r="R9" s="45"/>
      <c r="S9" s="45"/>
      <c r="T9" s="45"/>
      <c r="U9" s="45"/>
      <c r="V9" s="45"/>
    </row>
    <row r="10" spans="1:22" ht="31.5" hidden="1" customHeight="1" x14ac:dyDescent="0.2">
      <c r="A10" s="31">
        <v>3</v>
      </c>
      <c r="B10" s="59" t="s">
        <v>198</v>
      </c>
      <c r="C10" s="59" t="s">
        <v>24</v>
      </c>
      <c r="D10" s="60">
        <f>IF(ISERROR(VLOOKUP(B10,'[4]60m.'!$D$8:$F$1012,3,0)),"",(VLOOKUP(B10,'[4]60m.'!$D$8:$H$1012,3,0)))</f>
        <v>894</v>
      </c>
      <c r="E10" s="27">
        <f>IF(ISERROR(VLOOKUP(B10,'[4]60m.'!$D$8:$G$1012,4,0)),"",(VLOOKUP(B10,'[4]60m.'!$D$8:$G$1012,4,0)))</f>
        <v>67</v>
      </c>
      <c r="F10" s="53">
        <f>IF(ISERROR(VLOOKUP(B10,[4]Uzun!$E$8:$K$998,7,0)),"",(VLOOKUP(B10,[4]Uzun!$E$8:$K$998,7,0)))</f>
        <v>431</v>
      </c>
      <c r="G10" s="22">
        <f>IF(ISERROR(VLOOKUP(B10,[4]Uzun!$E$8:$L$998,8,0)),"",(VLOOKUP(B10,[4]Uzun!$E$8:$L$998,8,0)))</f>
        <v>47</v>
      </c>
      <c r="H10" s="28">
        <f>IF(ISERROR(VLOOKUP(B10,[4]Gülle!$E$8:$K$1000,7,0)),"",(VLOOKUP(B10,[4]Gülle!$E$8:$K$1000,7,0)))</f>
        <v>738</v>
      </c>
      <c r="I10" s="27">
        <f>IF(ISERROR(VLOOKUP(B10,[4]Gülle!$E$8:$L$1000,8,0)),"",(VLOOKUP(B10,[4]Gülle!$E$8:$L$1000,8,0)))</f>
        <v>42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IF(ISERROR(VLOOKUP(B10,'[4]800m.'!$D$8:$F$986,3,0)),"",(VLOOKUP(B10,'[4]800m.'!$D$8:$H$986,3,0)))</f>
        <v/>
      </c>
      <c r="M10" s="50" t="str">
        <f>IF(ISERROR(VLOOKUP(B10,'[4]800m.'!$D$8:$G$986,4,0)),"",(VLOOKUP(B10,'[4]800m.'!$D$8:$G$986,4,0)))</f>
        <v/>
      </c>
      <c r="N10" s="61" t="str">
        <f>IF(ISERROR(VLOOKUP(B10,'[4]80m.'!$D$8:$F$1000,3,0)),"",(VLOOKUP(B10,'[4]80m.'!$D$8:$H$1000,3,0)))</f>
        <v/>
      </c>
      <c r="O10" s="22" t="str">
        <f>IF(ISERROR(VLOOKUP(B10,'[4]80m.'!$D$8:$G$1000,4,0)),"",(VLOOKUP(B10,'[4]80m.'!$D$8:$G$1000,4,0)))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31.5" hidden="1" customHeight="1" x14ac:dyDescent="0.2">
      <c r="A11" s="31">
        <v>4</v>
      </c>
      <c r="B11" s="59" t="s">
        <v>66</v>
      </c>
      <c r="C11" s="59" t="s">
        <v>24</v>
      </c>
      <c r="D11" s="60" t="str">
        <f>IF(ISERROR(VLOOKUP(B11,'[4]60m.'!$D$8:$F$1012,3,0)),"",(VLOOKUP(B11,'[4]60m.'!$D$8:$H$1012,3,0)))</f>
        <v>9.21
(2083)</v>
      </c>
      <c r="E11" s="27">
        <f>IF(ISERROR(VLOOKUP(B11,'[4]60m.'!$D$8:$G$1012,4,0)),"",(VLOOKUP(B11,'[4]60m.'!$D$8:$G$1012,4,0)))</f>
        <v>61</v>
      </c>
      <c r="F11" s="53">
        <f>IF(ISERROR(VLOOKUP(B11,[4]Uzun!$E$8:$K$998,7,0)),"",(VLOOKUP(B11,[4]Uzun!$E$8:$K$998,7,0)))</f>
        <v>430</v>
      </c>
      <c r="G11" s="22">
        <f>IF(ISERROR(VLOOKUP(B11,[4]Uzun!$E$8:$L$998,8,0)),"",(VLOOKUP(B11,[4]Uzun!$E$8:$L$998,8,0)))</f>
        <v>47</v>
      </c>
      <c r="H11" s="28">
        <f>IF(ISERROR(VLOOKUP(B11,[4]Gülle!$E$8:$K$1000,7,0)),"",(VLOOKUP(B11,[4]Gülle!$E$8:$K$1000,7,0)))</f>
        <v>558</v>
      </c>
      <c r="I11" s="27">
        <f>IF(ISERROR(VLOOKUP(B11,[4]Gülle!$E$8:$L$1000,8,0)),"",(VLOOKUP(B11,[4]Gülle!$E$8:$L$1000,8,0)))</f>
        <v>30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IF(ISERROR(VLOOKUP(B11,'[4]800m.'!$D$8:$F$986,3,0)),"",(VLOOKUP(B11,'[4]800m.'!$D$8:$H$986,3,0)))</f>
        <v/>
      </c>
      <c r="M11" s="50" t="str">
        <f>IF(ISERROR(VLOOKUP(B11,'[4]800m.'!$D$8:$G$986,4,0)),"",(VLOOKUP(B11,'[4]800m.'!$D$8:$G$986,4,0)))</f>
        <v/>
      </c>
      <c r="N11" s="61" t="str">
        <f>IF(ISERROR(VLOOKUP(B11,'[4]80m.'!$D$8:$F$1000,3,0)),"",(VLOOKUP(B11,'[4]80m.'!$D$8:$H$1000,3,0)))</f>
        <v/>
      </c>
      <c r="O11" s="22" t="str">
        <f>IF(ISERROR(VLOOKUP(B11,'[4]80m.'!$D$8:$G$1000,4,0)),"",(VLOOKUP(B11,'[4]80m.'!$D$8:$G$1000,4,0)))</f>
        <v/>
      </c>
      <c r="P11" s="48">
        <f t="shared" si="0"/>
        <v>138</v>
      </c>
      <c r="Q11" s="54"/>
      <c r="R11" s="45"/>
      <c r="S11" s="45"/>
      <c r="T11" s="45"/>
      <c r="U11" s="45"/>
      <c r="V11" s="45"/>
    </row>
    <row r="12" spans="1:22" ht="31.5" hidden="1" customHeight="1" x14ac:dyDescent="0.2">
      <c r="A12" s="31">
        <v>5</v>
      </c>
      <c r="B12" s="59" t="s">
        <v>68</v>
      </c>
      <c r="C12" s="59" t="s">
        <v>42</v>
      </c>
      <c r="D12" s="60">
        <f>IF(ISERROR(VLOOKUP(B12,'[4]60m.'!$D$8:$F$1012,3,0)),"",(VLOOKUP(B12,'[4]60m.'!$D$8:$H$1012,3,0)))</f>
        <v>919</v>
      </c>
      <c r="E12" s="27">
        <f>IF(ISERROR(VLOOKUP(B12,'[4]60m.'!$D$8:$G$1012,4,0)),"",(VLOOKUP(B12,'[4]60m.'!$D$8:$G$1012,4,0)))</f>
        <v>62</v>
      </c>
      <c r="F12" s="53">
        <f>IF(ISERROR(VLOOKUP(B12,[4]Uzun!$E$8:$K$998,7,0)),"",(VLOOKUP(B12,[4]Uzun!$E$8:$K$998,7,0)))</f>
        <v>422</v>
      </c>
      <c r="G12" s="22">
        <f>IF(ISERROR(VLOOKUP(B12,[4]Uzun!$E$8:$L$998,8,0)),"",(VLOOKUP(B12,[4]Uzun!$E$8:$L$998,8,0)))</f>
        <v>45</v>
      </c>
      <c r="H12" s="28">
        <f>IF(ISERROR(VLOOKUP(B12,[4]Gülle!$E$8:$K$1000,7,0)),"",(VLOOKUP(B12,[4]Gülle!$E$8:$K$1000,7,0)))</f>
        <v>609</v>
      </c>
      <c r="I12" s="27">
        <f>IF(ISERROR(VLOOKUP(B12,[4]Gülle!$E$8:$L$1000,8,0)),"",(VLOOKUP(B12,[4]Gülle!$E$8:$L$1000,8,0)))</f>
        <v>34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IF(ISERROR(VLOOKUP(B12,'[4]800m.'!$D$8:$F$986,3,0)),"",(VLOOKUP(B12,'[4]800m.'!$D$8:$H$986,3,0)))</f>
        <v/>
      </c>
      <c r="M12" s="50" t="str">
        <f>IF(ISERROR(VLOOKUP(B12,'[4]800m.'!$D$8:$G$986,4,0)),"",(VLOOKUP(B12,'[4]800m.'!$D$8:$G$986,4,0)))</f>
        <v/>
      </c>
      <c r="N12" s="61" t="str">
        <f>IF(ISERROR(VLOOKUP(B12,'[4]80m.'!$D$8:$F$1000,3,0)),"",(VLOOKUP(B12,'[4]80m.'!$D$8:$H$1000,3,0)))</f>
        <v/>
      </c>
      <c r="O12" s="22" t="str">
        <f>IF(ISERROR(VLOOKUP(B12,'[4]80m.'!$D$8:$G$1000,4,0)),"",(VLOOKUP(B12,'[4]80m.'!$D$8:$G$1000,4,0)))</f>
        <v/>
      </c>
      <c r="P12" s="48">
        <f t="shared" si="0"/>
        <v>141</v>
      </c>
      <c r="Q12" s="54"/>
      <c r="R12" s="45"/>
      <c r="S12" s="45"/>
      <c r="T12" s="45"/>
      <c r="U12" s="45"/>
      <c r="V12" s="45"/>
    </row>
    <row r="13" spans="1:22" ht="31.5" customHeight="1" x14ac:dyDescent="0.2">
      <c r="A13" s="31">
        <v>1</v>
      </c>
      <c r="B13" s="59" t="s">
        <v>69</v>
      </c>
      <c r="C13" s="59" t="s">
        <v>57</v>
      </c>
      <c r="D13" s="60">
        <f>IF(ISERROR(VLOOKUP(B13,'[4]60m.'!$D$8:$F$1012,3,0)),"",(VLOOKUP(B13,'[4]60m.'!$D$8:$H$1012,3,0)))</f>
        <v>928</v>
      </c>
      <c r="E13" s="27">
        <f>IF(ISERROR(VLOOKUP(B13,'[4]60m.'!$D$8:$G$1012,4,0)),"",(VLOOKUP(B13,'[4]60m.'!$D$8:$G$1012,4,0)))</f>
        <v>60</v>
      </c>
      <c r="F13" s="53">
        <f>IF(ISERROR(VLOOKUP(B13,[4]Uzun!$E$8:$K$998,7,0)),"",(VLOOKUP(B13,[4]Uzun!$E$8:$K$998,7,0)))</f>
        <v>412</v>
      </c>
      <c r="G13" s="22">
        <f>IF(ISERROR(VLOOKUP(B13,[4]Uzun!$E$8:$L$998,8,0)),"",(VLOOKUP(B13,[4]Uzun!$E$8:$L$998,8,0)))</f>
        <v>43</v>
      </c>
      <c r="H13" s="28" t="str">
        <f>IF(ISERROR(VLOOKUP(B13,[4]Gülle!$E$8:$K$1000,7,0)),"",(VLOOKUP(B13,[4]Gülle!$E$8:$K$1000,7,0)))</f>
        <v/>
      </c>
      <c r="I13" s="27" t="str">
        <f>IF(ISERROR(VLOOKUP(B13,[4]Gülle!$E$8:$L$1000,8,0)),"",(VLOOKUP(B13,[4]Gülle!$E$8:$L$1000,8,0)))</f>
        <v/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IF(ISERROR(VLOOKUP(B13,'[4]800m.'!$D$8:$F$986,3,0)),"",(VLOOKUP(B13,'[4]800m.'!$D$8:$H$986,3,0)))</f>
        <v/>
      </c>
      <c r="M13" s="50" t="str">
        <f>IF(ISERROR(VLOOKUP(B13,'[4]800m.'!$D$8:$G$986,4,0)),"",(VLOOKUP(B13,'[4]800m.'!$D$8:$G$986,4,0)))</f>
        <v/>
      </c>
      <c r="N13" s="61" t="str">
        <f>IF(ISERROR(VLOOKUP(B13,'[4]80m.'!$D$8:$F$1000,3,0)),"",(VLOOKUP(B13,'[4]80m.'!$D$8:$H$1000,3,0)))</f>
        <v/>
      </c>
      <c r="O13" s="22" t="str">
        <f>IF(ISERROR(VLOOKUP(B13,'[4]80m.'!$D$8:$G$1000,4,0)),"",(VLOOKUP(B13,'[4]80m.'!$D$8:$G$1000,4,0)))</f>
        <v/>
      </c>
      <c r="P13" s="48">
        <f t="shared" si="0"/>
        <v>103</v>
      </c>
      <c r="Q13" s="54"/>
      <c r="R13" s="45"/>
      <c r="S13" s="45"/>
      <c r="T13" s="45"/>
      <c r="U13" s="45"/>
      <c r="V13" s="45"/>
    </row>
    <row r="14" spans="1:22" ht="31.5" hidden="1" customHeight="1" x14ac:dyDescent="0.2">
      <c r="A14" s="31">
        <v>7</v>
      </c>
      <c r="B14" s="59" t="s">
        <v>67</v>
      </c>
      <c r="C14" s="59" t="s">
        <v>46</v>
      </c>
      <c r="D14" s="60">
        <f>IF(ISERROR(VLOOKUP(B14,'[4]60m.'!$D$8:$F$1012,3,0)),"",(VLOOKUP(B14,'[4]60m.'!$D$8:$H$1012,3,0)))</f>
        <v>924</v>
      </c>
      <c r="E14" s="27">
        <f>IF(ISERROR(VLOOKUP(B14,'[4]60m.'!$D$8:$G$1012,4,0)),"",(VLOOKUP(B14,'[4]60m.'!$D$8:$G$1012,4,0)))</f>
        <v>61</v>
      </c>
      <c r="F14" s="53">
        <f>IF(ISERROR(VLOOKUP(B14,[4]Uzun!$E$8:$K$998,7,0)),"",(VLOOKUP(B14,[4]Uzun!$E$8:$K$998,7,0)))</f>
        <v>411</v>
      </c>
      <c r="G14" s="22">
        <f>IF(ISERROR(VLOOKUP(B14,[4]Uzun!$E$8:$L$998,8,0)),"",(VLOOKUP(B14,[4]Uzun!$E$8:$L$998,8,0)))</f>
        <v>42</v>
      </c>
      <c r="H14" s="28">
        <f>IF(ISERROR(VLOOKUP(B14,[4]Gülle!$E$8:$K$1000,7,0)),"",(VLOOKUP(B14,[4]Gülle!$E$8:$K$1000,7,0)))</f>
        <v>678</v>
      </c>
      <c r="I14" s="27">
        <f>IF(ISERROR(VLOOKUP(B14,[4]Gülle!$E$8:$L$1000,8,0)),"",(VLOOKUP(B14,[4]Gülle!$E$8:$L$1000,8,0)))</f>
        <v>38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IF(ISERROR(VLOOKUP(B14,'[4]800m.'!$D$8:$F$986,3,0)),"",(VLOOKUP(B14,'[4]800m.'!$D$8:$H$986,3,0)))</f>
        <v/>
      </c>
      <c r="M14" s="50" t="str">
        <f>IF(ISERROR(VLOOKUP(B14,'[4]800m.'!$D$8:$G$986,4,0)),"",(VLOOKUP(B14,'[4]800m.'!$D$8:$G$986,4,0)))</f>
        <v/>
      </c>
      <c r="N14" s="61" t="str">
        <f>IF(ISERROR(VLOOKUP(B14,'[4]80m.'!$D$8:$F$1000,3,0)),"",(VLOOKUP(B14,'[4]80m.'!$D$8:$H$1000,3,0)))</f>
        <v/>
      </c>
      <c r="O14" s="22" t="str">
        <f>IF(ISERROR(VLOOKUP(B14,'[4]80m.'!$D$8:$G$1000,4,0)),"",(VLOOKUP(B14,'[4]80m.'!$D$8:$G$1000,4,0)))</f>
        <v/>
      </c>
      <c r="P14" s="48">
        <f t="shared" si="0"/>
        <v>141</v>
      </c>
      <c r="Q14" s="54"/>
      <c r="R14" s="45"/>
      <c r="S14" s="45"/>
      <c r="T14" s="45"/>
      <c r="U14" s="45"/>
      <c r="V14" s="45"/>
    </row>
    <row r="15" spans="1:22" ht="31.5" hidden="1" customHeight="1" x14ac:dyDescent="0.2">
      <c r="A15" s="31">
        <v>8</v>
      </c>
      <c r="B15" s="59" t="s">
        <v>63</v>
      </c>
      <c r="C15" s="59" t="s">
        <v>24</v>
      </c>
      <c r="D15" s="60">
        <f>IF(ISERROR(VLOOKUP(B15,'[4]60m.'!$D$8:$F$1012,3,0)),"",(VLOOKUP(B15,'[4]60m.'!$D$8:$H$1012,3,0)))</f>
        <v>914</v>
      </c>
      <c r="E15" s="27">
        <f>IF(ISERROR(VLOOKUP(B15,'[4]60m.'!$D$8:$G$1012,4,0)),"",(VLOOKUP(B15,'[4]60m.'!$D$8:$G$1012,4,0)))</f>
        <v>63</v>
      </c>
      <c r="F15" s="53">
        <f>IF(ISERROR(VLOOKUP(B15,[4]Uzun!$E$8:$K$998,7,0)),"",(VLOOKUP(B15,[4]Uzun!$E$8:$K$998,7,0)))</f>
        <v>380</v>
      </c>
      <c r="G15" s="22">
        <f>IF(ISERROR(VLOOKUP(B15,[4]Uzun!$E$8:$L$998,8,0)),"",(VLOOKUP(B15,[4]Uzun!$E$8:$L$998,8,0)))</f>
        <v>36</v>
      </c>
      <c r="H15" s="28">
        <f>IF(ISERROR(VLOOKUP(B15,[4]Gülle!$E$8:$K$1000,7,0)),"",(VLOOKUP(B15,[4]Gülle!$E$8:$K$1000,7,0)))</f>
        <v>585</v>
      </c>
      <c r="I15" s="27">
        <f>IF(ISERROR(VLOOKUP(B15,[4]Gülle!$E$8:$L$1000,8,0)),"",(VLOOKUP(B15,[4]Gülle!$E$8:$L$1000,8,0)))</f>
        <v>32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IF(ISERROR(VLOOKUP(B15,'[4]800m.'!$D$8:$F$986,3,0)),"",(VLOOKUP(B15,'[4]800m.'!$D$8:$H$986,3,0)))</f>
        <v/>
      </c>
      <c r="M15" s="50" t="str">
        <f>IF(ISERROR(VLOOKUP(B15,'[4]800m.'!$D$8:$G$986,4,0)),"",(VLOOKUP(B15,'[4]800m.'!$D$8:$G$986,4,0)))</f>
        <v/>
      </c>
      <c r="N15" s="61" t="str">
        <f>IF(ISERROR(VLOOKUP(B15,'[4]80m.'!$D$8:$F$1000,3,0)),"",(VLOOKUP(B15,'[4]80m.'!$D$8:$H$1000,3,0)))</f>
        <v/>
      </c>
      <c r="O15" s="22" t="str">
        <f>IF(ISERROR(VLOOKUP(B15,'[4]80m.'!$D$8:$G$1000,4,0)),"",(VLOOKUP(B15,'[4]80m.'!$D$8:$G$1000,4,0)))</f>
        <v/>
      </c>
      <c r="P15" s="48">
        <f t="shared" si="0"/>
        <v>131</v>
      </c>
      <c r="Q15" s="54"/>
      <c r="R15" s="45"/>
      <c r="S15" s="45"/>
      <c r="T15" s="45"/>
      <c r="U15" s="45"/>
      <c r="V15" s="45"/>
    </row>
    <row r="16" spans="1:22" ht="31.5" hidden="1" customHeight="1" x14ac:dyDescent="0.2">
      <c r="A16" s="31">
        <v>9</v>
      </c>
      <c r="B16" s="59" t="s">
        <v>64</v>
      </c>
      <c r="C16" s="59" t="s">
        <v>24</v>
      </c>
      <c r="D16" s="60">
        <f>IF(ISERROR(VLOOKUP(B16,'[4]60m.'!$D$8:$F$1012,3,0)),"",(VLOOKUP(B16,'[4]60m.'!$D$8:$H$1012,3,0)))</f>
        <v>934</v>
      </c>
      <c r="E16" s="27">
        <f>IF(ISERROR(VLOOKUP(B16,'[4]60m.'!$D$8:$G$1012,4,0)),"",(VLOOKUP(B16,'[4]60m.'!$D$8:$G$1012,4,0)))</f>
        <v>59</v>
      </c>
      <c r="F16" s="53">
        <f>IF(ISERROR(VLOOKUP(B16,[4]Uzun!$E$8:$K$998,7,0)),"",(VLOOKUP(B16,[4]Uzun!$E$8:$K$998,7,0)))</f>
        <v>394</v>
      </c>
      <c r="G16" s="22">
        <f>IF(ISERROR(VLOOKUP(B16,[4]Uzun!$E$8:$L$998,8,0)),"",(VLOOKUP(B16,[4]Uzun!$E$8:$L$998,8,0)))</f>
        <v>38</v>
      </c>
      <c r="H16" s="28">
        <f>IF(ISERROR(VLOOKUP(B16,[4]Gülle!$E$8:$K$1000,7,0)),"",(VLOOKUP(B16,[4]Gülle!$E$8:$K$1000,7,0)))</f>
        <v>633</v>
      </c>
      <c r="I16" s="27">
        <f>IF(ISERROR(VLOOKUP(B16,[4]Gülle!$E$8:$L$1000,8,0)),"",(VLOOKUP(B16,[4]Gülle!$E$8:$L$1000,8,0)))</f>
        <v>35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IF(ISERROR(VLOOKUP(B16,'[4]800m.'!$D$8:$F$986,3,0)),"",(VLOOKUP(B16,'[4]800m.'!$D$8:$H$986,3,0)))</f>
        <v/>
      </c>
      <c r="M16" s="50" t="str">
        <f>IF(ISERROR(VLOOKUP(B16,'[4]800m.'!$D$8:$G$986,4,0)),"",(VLOOKUP(B16,'[4]800m.'!$D$8:$G$986,4,0)))</f>
        <v/>
      </c>
      <c r="N16" s="61" t="str">
        <f>IF(ISERROR(VLOOKUP(B16,'[4]80m.'!$D$8:$F$1000,3,0)),"",(VLOOKUP(B16,'[4]80m.'!$D$8:$H$1000,3,0)))</f>
        <v/>
      </c>
      <c r="O16" s="22" t="str">
        <f>IF(ISERROR(VLOOKUP(B16,'[4]80m.'!$D$8:$G$1000,4,0)),"",(VLOOKUP(B16,'[4]80m.'!$D$8:$G$1000,4,0)))</f>
        <v/>
      </c>
      <c r="P16" s="48">
        <f t="shared" si="0"/>
        <v>132</v>
      </c>
      <c r="Q16" s="54"/>
      <c r="R16" s="45"/>
      <c r="S16" s="45"/>
      <c r="T16" s="45"/>
      <c r="U16" s="45"/>
      <c r="V16" s="45"/>
    </row>
    <row r="17" spans="1:22" ht="31.5" hidden="1" customHeight="1" x14ac:dyDescent="0.2">
      <c r="A17" s="31">
        <v>10</v>
      </c>
      <c r="B17" s="59" t="s">
        <v>65</v>
      </c>
      <c r="C17" s="59" t="s">
        <v>24</v>
      </c>
      <c r="D17" s="60">
        <f>IF(ISERROR(VLOOKUP(B17,'[4]60m.'!$D$8:$F$1012,3,0)),"",(VLOOKUP(B17,'[4]60m.'!$D$8:$H$1012,3,0)))</f>
        <v>932</v>
      </c>
      <c r="E17" s="27">
        <f>IF(ISERROR(VLOOKUP(B17,'[4]60m.'!$D$8:$G$1012,4,0)),"",(VLOOKUP(B17,'[4]60m.'!$D$8:$G$1012,4,0)))</f>
        <v>59</v>
      </c>
      <c r="F17" s="53">
        <f>IF(ISERROR(VLOOKUP(B17,[4]Uzun!$E$8:$K$998,7,0)),"",(VLOOKUP(B17,[4]Uzun!$E$8:$K$998,7,0)))</f>
        <v>387</v>
      </c>
      <c r="G17" s="22">
        <f>IF(ISERROR(VLOOKUP(B17,[4]Uzun!$E$8:$L$998,8,0)),"",(VLOOKUP(B17,[4]Uzun!$E$8:$L$998,8,0)))</f>
        <v>37</v>
      </c>
      <c r="H17" s="28">
        <f>IF(ISERROR(VLOOKUP(B17,[4]Gülle!$E$8:$K$1000,7,0)),"",(VLOOKUP(B17,[4]Gülle!$E$8:$K$1000,7,0)))</f>
        <v>654</v>
      </c>
      <c r="I17" s="27">
        <f>IF(ISERROR(VLOOKUP(B17,[4]Gülle!$E$8:$L$1000,8,0)),"",(VLOOKUP(B17,[4]Gülle!$E$8:$L$1000,8,0)))</f>
        <v>37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IF(ISERROR(VLOOKUP(B17,'[4]800m.'!$D$8:$F$986,3,0)),"",(VLOOKUP(B17,'[4]800m.'!$D$8:$H$986,3,0)))</f>
        <v/>
      </c>
      <c r="M17" s="50" t="str">
        <f>IF(ISERROR(VLOOKUP(B17,'[4]800m.'!$D$8:$G$986,4,0)),"",(VLOOKUP(B17,'[4]800m.'!$D$8:$G$986,4,0)))</f>
        <v/>
      </c>
      <c r="N17" s="61" t="str">
        <f>IF(ISERROR(VLOOKUP(B17,'[4]80m.'!$D$8:$F$1000,3,0)),"",(VLOOKUP(B17,'[4]80m.'!$D$8:$H$1000,3,0)))</f>
        <v/>
      </c>
      <c r="O17" s="22" t="str">
        <f>IF(ISERROR(VLOOKUP(B17,'[4]80m.'!$D$8:$G$1000,4,0)),"",(VLOOKUP(B17,'[4]80m.'!$D$8:$G$1000,4,0)))</f>
        <v/>
      </c>
      <c r="P17" s="48">
        <f t="shared" si="0"/>
        <v>133</v>
      </c>
      <c r="Q17" s="54"/>
      <c r="R17" s="45"/>
      <c r="S17" s="45"/>
      <c r="T17" s="45"/>
      <c r="U17" s="45"/>
      <c r="V17" s="45"/>
    </row>
    <row r="18" spans="1:22" ht="31.5" hidden="1" customHeight="1" x14ac:dyDescent="0.2">
      <c r="A18" s="31">
        <v>11</v>
      </c>
      <c r="B18" s="59" t="s">
        <v>86</v>
      </c>
      <c r="C18" s="59" t="s">
        <v>42</v>
      </c>
      <c r="D18" s="60">
        <f>IF(ISERROR(VLOOKUP(B18,'[4]60m.'!$D$8:$F$1012,3,0)),"",(VLOOKUP(B18,'[4]60m.'!$D$8:$H$1012,3,0)))</f>
        <v>907</v>
      </c>
      <c r="E18" s="27">
        <f>IF(ISERROR(VLOOKUP(B18,'[4]60m.'!$D$8:$G$1012,4,0)),"",(VLOOKUP(B18,'[4]60m.'!$D$8:$G$1012,4,0)))</f>
        <v>64</v>
      </c>
      <c r="F18" s="53">
        <f>IF(ISERROR(VLOOKUP(B18,[4]Uzun!$E$8:$K$998,7,0)),"",(VLOOKUP(B18,[4]Uzun!$E$8:$K$998,7,0)))</f>
        <v>350</v>
      </c>
      <c r="G18" s="22">
        <f>IF(ISERROR(VLOOKUP(B18,[4]Uzun!$E$8:$L$998,8,0)),"",(VLOOKUP(B18,[4]Uzun!$E$8:$L$998,8,0)))</f>
        <v>30</v>
      </c>
      <c r="H18" s="28">
        <f>IF(ISERROR(VLOOKUP(B18,[4]Gülle!$E$8:$K$1000,7,0)),"",(VLOOKUP(B18,[4]Gülle!$E$8:$K$1000,7,0)))</f>
        <v>625</v>
      </c>
      <c r="I18" s="27">
        <f>IF(ISERROR(VLOOKUP(B18,[4]Gülle!$E$8:$L$1000,8,0)),"",(VLOOKUP(B18,[4]Gülle!$E$8:$L$1000,8,0)))</f>
        <v>35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IF(ISERROR(VLOOKUP(B18,'[4]800m.'!$D$8:$F$986,3,0)),"",(VLOOKUP(B18,'[4]800m.'!$D$8:$H$986,3,0)))</f>
        <v/>
      </c>
      <c r="M18" s="50" t="str">
        <f>IF(ISERROR(VLOOKUP(B18,'[4]800m.'!$D$8:$G$986,4,0)),"",(VLOOKUP(B18,'[4]800m.'!$D$8:$G$986,4,0)))</f>
        <v/>
      </c>
      <c r="N18" s="61" t="str">
        <f>IF(ISERROR(VLOOKUP(B18,'[4]80m.'!$D$8:$F$1000,3,0)),"",(VLOOKUP(B18,'[4]80m.'!$D$8:$H$1000,3,0)))</f>
        <v/>
      </c>
      <c r="O18" s="22" t="str">
        <f>IF(ISERROR(VLOOKUP(B18,'[4]80m.'!$D$8:$G$1000,4,0)),"",(VLOOKUP(B18,'[4]80m.'!$D$8:$G$1000,4,0)))</f>
        <v/>
      </c>
      <c r="P18" s="48">
        <f t="shared" si="0"/>
        <v>129</v>
      </c>
      <c r="Q18" s="54"/>
      <c r="R18" s="45"/>
      <c r="S18" s="45"/>
      <c r="T18" s="45"/>
      <c r="U18" s="45"/>
      <c r="V18" s="45"/>
    </row>
    <row r="19" spans="1:22" ht="31.5" hidden="1" customHeight="1" x14ac:dyDescent="0.2">
      <c r="A19" s="31">
        <v>12</v>
      </c>
      <c r="B19" s="59" t="s">
        <v>85</v>
      </c>
      <c r="C19" s="59" t="s">
        <v>37</v>
      </c>
      <c r="D19" s="60">
        <f>IF(ISERROR(VLOOKUP(B19,'[4]60m.'!$D$8:$F$1012,3,0)),"",(VLOOKUP(B19,'[4]60m.'!$D$8:$H$1012,3,0)))</f>
        <v>946</v>
      </c>
      <c r="E19" s="27">
        <f>IF(ISERROR(VLOOKUP(B19,'[4]60m.'!$D$8:$G$1012,4,0)),"",(VLOOKUP(B19,'[4]60m.'!$D$8:$G$1012,4,0)))</f>
        <v>56</v>
      </c>
      <c r="F19" s="53">
        <f>IF(ISERROR(VLOOKUP(B19,[4]Uzun!$E$8:$K$998,7,0)),"",(VLOOKUP(B19,[4]Uzun!$E$8:$K$998,7,0)))</f>
        <v>360</v>
      </c>
      <c r="G19" s="22">
        <f>IF(ISERROR(VLOOKUP(B19,[4]Uzun!$E$8:$L$998,8,0)),"",(VLOOKUP(B19,[4]Uzun!$E$8:$L$998,8,0)))</f>
        <v>32</v>
      </c>
      <c r="H19" s="28" t="str">
        <f>IF(ISERROR(VLOOKUP(B19,[4]Gülle!$E$8:$K$1000,7,0)),"",(VLOOKUP(B19,[4]Gülle!$E$8:$K$1000,7,0)))</f>
        <v/>
      </c>
      <c r="I19" s="27" t="str">
        <f>IF(ISERROR(VLOOKUP(B19,[4]Gülle!$E$8:$L$1000,8,0)),"",(VLOOKUP(B19,[4]Gülle!$E$8:$L$1000,8,0)))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IF(ISERROR(VLOOKUP(B19,'[4]800m.'!$D$8:$F$986,3,0)),"",(VLOOKUP(B19,'[4]800m.'!$D$8:$H$986,3,0)))</f>
        <v/>
      </c>
      <c r="M19" s="50" t="str">
        <f>IF(ISERROR(VLOOKUP(B19,'[4]800m.'!$D$8:$G$986,4,0)),"",(VLOOKUP(B19,'[4]800m.'!$D$8:$G$986,4,0)))</f>
        <v/>
      </c>
      <c r="N19" s="61" t="str">
        <f>IF(ISERROR(VLOOKUP(B19,'[4]80m.'!$D$8:$F$1000,3,0)),"",(VLOOKUP(B19,'[4]80m.'!$D$8:$H$1000,3,0)))</f>
        <v/>
      </c>
      <c r="O19" s="22" t="str">
        <f>IF(ISERROR(VLOOKUP(B19,'[4]80m.'!$D$8:$G$1000,4,0)),"",(VLOOKUP(B19,'[4]80m.'!$D$8:$G$1000,4,0)))</f>
        <v/>
      </c>
      <c r="P19" s="48">
        <f t="shared" si="0"/>
        <v>88</v>
      </c>
      <c r="Q19" s="54"/>
      <c r="R19" s="45"/>
      <c r="S19" s="45"/>
      <c r="T19" s="45"/>
      <c r="U19" s="45"/>
      <c r="V19" s="45"/>
    </row>
    <row r="20" spans="1:22" ht="31.5" hidden="1" customHeight="1" x14ac:dyDescent="0.2">
      <c r="A20" s="31">
        <v>13</v>
      </c>
      <c r="B20" s="59" t="s">
        <v>84</v>
      </c>
      <c r="C20" s="59" t="s">
        <v>37</v>
      </c>
      <c r="D20" s="60">
        <f>IF(ISERROR(VLOOKUP(B20,'[4]60m.'!$D$8:$F$1012,3,0)),"",(VLOOKUP(B20,'[4]60m.'!$D$8:$H$1012,3,0)))</f>
        <v>949</v>
      </c>
      <c r="E20" s="27">
        <f>IF(ISERROR(VLOOKUP(B20,'[4]60m.'!$D$8:$G$1012,4,0)),"",(VLOOKUP(B20,'[4]60m.'!$D$8:$G$1012,4,0)))</f>
        <v>56</v>
      </c>
      <c r="F20" s="53">
        <f>IF(ISERROR(VLOOKUP(B20,[4]Uzun!$E$8:$K$998,7,0)),"",(VLOOKUP(B20,[4]Uzun!$E$8:$K$998,7,0)))</f>
        <v>352</v>
      </c>
      <c r="G20" s="22">
        <f>IF(ISERROR(VLOOKUP(B20,[4]Uzun!$E$8:$L$998,8,0)),"",(VLOOKUP(B20,[4]Uzun!$E$8:$L$998,8,0)))</f>
        <v>30</v>
      </c>
      <c r="H20" s="28">
        <f>IF(ISERROR(VLOOKUP(B20,[4]Gülle!$E$8:$K$1000,7,0)),"",(VLOOKUP(B20,[4]Gülle!$E$8:$K$1000,7,0)))</f>
        <v>597</v>
      </c>
      <c r="I20" s="27">
        <f>IF(ISERROR(VLOOKUP(B20,[4]Gülle!$E$8:$L$1000,8,0)),"",(VLOOKUP(B20,[4]Gülle!$E$8:$L$1000,8,0)))</f>
        <v>33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IF(ISERROR(VLOOKUP(B20,'[4]800m.'!$D$8:$F$986,3,0)),"",(VLOOKUP(B20,'[4]800m.'!$D$8:$H$986,3,0)))</f>
        <v/>
      </c>
      <c r="M20" s="50" t="str">
        <f>IF(ISERROR(VLOOKUP(B20,'[4]800m.'!$D$8:$G$986,4,0)),"",(VLOOKUP(B20,'[4]800m.'!$D$8:$G$986,4,0)))</f>
        <v/>
      </c>
      <c r="N20" s="61" t="str">
        <f>IF(ISERROR(VLOOKUP(B20,'[4]80m.'!$D$8:$F$1000,3,0)),"",(VLOOKUP(B20,'[4]80m.'!$D$8:$H$1000,3,0)))</f>
        <v/>
      </c>
      <c r="O20" s="22" t="str">
        <f>IF(ISERROR(VLOOKUP(B20,'[4]80m.'!$D$8:$G$1000,4,0)),"",(VLOOKUP(B20,'[4]80m.'!$D$8:$G$1000,4,0)))</f>
        <v/>
      </c>
      <c r="P20" s="48">
        <f t="shared" si="0"/>
        <v>119</v>
      </c>
      <c r="Q20" s="54"/>
      <c r="R20" s="45"/>
      <c r="S20" s="45"/>
      <c r="T20" s="45"/>
      <c r="U20" s="45"/>
      <c r="V20" s="45"/>
    </row>
    <row r="21" spans="1:22" ht="31.5" hidden="1" customHeight="1" x14ac:dyDescent="0.2">
      <c r="A21" s="31">
        <v>14</v>
      </c>
      <c r="B21" s="59" t="s">
        <v>83</v>
      </c>
      <c r="C21" s="59" t="s">
        <v>42</v>
      </c>
      <c r="D21" s="60">
        <f>IF(ISERROR(VLOOKUP(B21,'[4]60m.'!$D$8:$F$1012,3,0)),"",(VLOOKUP(B21,'[4]60m.'!$D$8:$H$1012,3,0)))</f>
        <v>954</v>
      </c>
      <c r="E21" s="27">
        <f>IF(ISERROR(VLOOKUP(B21,'[4]60m.'!$D$8:$G$1012,4,0)),"",(VLOOKUP(B21,'[4]60m.'!$D$8:$G$1012,4,0)))</f>
        <v>55</v>
      </c>
      <c r="F21" s="53">
        <f>IF(ISERROR(VLOOKUP(B21,[4]Uzun!$E$8:$K$998,7,0)),"",(VLOOKUP(B21,[4]Uzun!$E$8:$K$998,7,0)))</f>
        <v>358</v>
      </c>
      <c r="G21" s="22">
        <f>IF(ISERROR(VLOOKUP(B21,[4]Uzun!$E$8:$L$998,8,0)),"",(VLOOKUP(B21,[4]Uzun!$E$8:$L$998,8,0)))</f>
        <v>31</v>
      </c>
      <c r="H21" s="28">
        <f>IF(ISERROR(VLOOKUP(B21,[4]Gülle!$E$8:$K$1000,7,0)),"",(VLOOKUP(B21,[4]Gülle!$E$8:$K$1000,7,0)))</f>
        <v>604</v>
      </c>
      <c r="I21" s="27">
        <f>IF(ISERROR(VLOOKUP(B21,[4]Gülle!$E$8:$L$1000,8,0)),"",(VLOOKUP(B21,[4]Gülle!$E$8:$L$1000,8,0)))</f>
        <v>33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IF(ISERROR(VLOOKUP(B21,'[4]800m.'!$D$8:$F$986,3,0)),"",(VLOOKUP(B21,'[4]800m.'!$D$8:$H$986,3,0)))</f>
        <v/>
      </c>
      <c r="M21" s="50" t="str">
        <f>IF(ISERROR(VLOOKUP(B21,'[4]800m.'!$D$8:$G$986,4,0)),"",(VLOOKUP(B21,'[4]800m.'!$D$8:$G$986,4,0)))</f>
        <v/>
      </c>
      <c r="N21" s="61" t="str">
        <f>IF(ISERROR(VLOOKUP(B21,'[4]80m.'!$D$8:$F$1000,3,0)),"",(VLOOKUP(B21,'[4]80m.'!$D$8:$H$1000,3,0)))</f>
        <v/>
      </c>
      <c r="O21" s="22" t="str">
        <f>IF(ISERROR(VLOOKUP(B21,'[4]80m.'!$D$8:$G$1000,4,0)),"",(VLOOKUP(B21,'[4]80m.'!$D$8:$G$1000,4,0)))</f>
        <v/>
      </c>
      <c r="P21" s="48">
        <f t="shared" si="0"/>
        <v>119</v>
      </c>
      <c r="Q21" s="54"/>
      <c r="R21" s="45"/>
      <c r="S21" s="45"/>
      <c r="T21" s="45"/>
      <c r="U21" s="45"/>
      <c r="V21" s="45"/>
    </row>
    <row r="22" spans="1:22" ht="31.5" customHeight="1" x14ac:dyDescent="0.2">
      <c r="A22" s="31">
        <v>2</v>
      </c>
      <c r="B22" s="59" t="s">
        <v>82</v>
      </c>
      <c r="C22" s="59" t="s">
        <v>57</v>
      </c>
      <c r="D22" s="60">
        <f>IF(ISERROR(VLOOKUP(B22,'[4]60m.'!$D$8:$F$1012,3,0)),"",(VLOOKUP(B22,'[4]60m.'!$D$8:$H$1012,3,0)))</f>
        <v>985</v>
      </c>
      <c r="E22" s="27">
        <f>IF(ISERROR(VLOOKUP(B22,'[4]60m.'!$D$8:$G$1012,4,0)),"",(VLOOKUP(B22,'[4]60m.'!$D$8:$G$1012,4,0)))</f>
        <v>49</v>
      </c>
      <c r="F22" s="53">
        <f>IF(ISERROR(VLOOKUP(B22,[4]Uzun!$E$8:$K$998,7,0)),"",(VLOOKUP(B22,[4]Uzun!$E$8:$K$998,7,0)))</f>
        <v>361</v>
      </c>
      <c r="G22" s="22">
        <f>IF(ISERROR(VLOOKUP(B22,[4]Uzun!$E$8:$L$998,8,0)),"",(VLOOKUP(B22,[4]Uzun!$E$8:$L$998,8,0)))</f>
        <v>32</v>
      </c>
      <c r="H22" s="28" t="str">
        <f>IF(ISERROR(VLOOKUP(B22,[4]Gülle!$E$8:$K$1000,7,0)),"",(VLOOKUP(B22,[4]Gülle!$E$8:$K$1000,7,0)))</f>
        <v/>
      </c>
      <c r="I22" s="27" t="str">
        <f>IF(ISERROR(VLOOKUP(B22,[4]Gülle!$E$8:$L$1000,8,0)),"",(VLOOKUP(B22,[4]Gülle!$E$8:$L$1000,8,0)))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IF(ISERROR(VLOOKUP(B22,'[4]800m.'!$D$8:$F$986,3,0)),"",(VLOOKUP(B22,'[4]800m.'!$D$8:$H$986,3,0)))</f>
        <v/>
      </c>
      <c r="M22" s="50" t="str">
        <f>IF(ISERROR(VLOOKUP(B22,'[4]800m.'!$D$8:$G$986,4,0)),"",(VLOOKUP(B22,'[4]800m.'!$D$8:$G$986,4,0)))</f>
        <v/>
      </c>
      <c r="N22" s="61" t="str">
        <f>IF(ISERROR(VLOOKUP(B22,'[4]80m.'!$D$8:$F$1000,3,0)),"",(VLOOKUP(B22,'[4]80m.'!$D$8:$H$1000,3,0)))</f>
        <v/>
      </c>
      <c r="O22" s="22" t="str">
        <f>IF(ISERROR(VLOOKUP(B22,'[4]80m.'!$D$8:$G$1000,4,0)),"",(VLOOKUP(B22,'[4]80m.'!$D$8:$G$1000,4,0)))</f>
        <v/>
      </c>
      <c r="P22" s="48">
        <f t="shared" si="0"/>
        <v>81</v>
      </c>
      <c r="Q22" s="54"/>
      <c r="R22" s="45"/>
      <c r="S22" s="45"/>
      <c r="T22" s="45"/>
      <c r="U22" s="45"/>
      <c r="V22" s="45"/>
    </row>
    <row r="23" spans="1:22" ht="31.5" hidden="1" customHeight="1" x14ac:dyDescent="0.2">
      <c r="A23" s="31">
        <v>16</v>
      </c>
      <c r="B23" s="59" t="s">
        <v>199</v>
      </c>
      <c r="C23" s="59" t="s">
        <v>24</v>
      </c>
      <c r="D23" s="60" t="str">
        <f>IF(ISERROR(VLOOKUP(B23,'[4]60m.'!$D$8:$F$1012,3,0)),"",(VLOOKUP(B23,'[4]60m.'!$D$8:$H$1012,3,0)))</f>
        <v>9.21
(2086)</v>
      </c>
      <c r="E23" s="27">
        <f>IF(ISERROR(VLOOKUP(B23,'[4]60m.'!$D$8:$G$1012,4,0)),"",(VLOOKUP(B23,'[4]60m.'!$D$8:$G$1012,4,0)))</f>
        <v>61</v>
      </c>
      <c r="F23" s="53" t="str">
        <f>IF(ISERROR(VLOOKUP(B23,[4]Uzun!$E$8:$K$998,7,0)),"",(VLOOKUP(B23,[4]Uzun!$E$8:$K$998,7,0)))</f>
        <v/>
      </c>
      <c r="G23" s="22" t="str">
        <f>IF(ISERROR(VLOOKUP(B23,[4]Uzun!$E$8:$L$998,8,0)),"",(VLOOKUP(B23,[4]Uzun!$E$8:$L$998,8,0)))</f>
        <v/>
      </c>
      <c r="H23" s="28">
        <f>IF(ISERROR(VLOOKUP(B23,[4]Gülle!$E$8:$K$1000,7,0)),"",(VLOOKUP(B23,[4]Gülle!$E$8:$K$1000,7,0)))</f>
        <v>600</v>
      </c>
      <c r="I23" s="27">
        <f>IF(ISERROR(VLOOKUP(B23,[4]Gülle!$E$8:$L$1000,8,0)),"",(VLOOKUP(B23,[4]Gülle!$E$8:$L$1000,8,0)))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IF(ISERROR(VLOOKUP(B23,'[4]800m.'!$D$8:$F$986,3,0)),"",(VLOOKUP(B23,'[4]800m.'!$D$8:$H$986,3,0)))</f>
        <v/>
      </c>
      <c r="M23" s="50" t="str">
        <f>IF(ISERROR(VLOOKUP(B23,'[4]800m.'!$D$8:$G$986,4,0)),"",(VLOOKUP(B23,'[4]800m.'!$D$8:$G$986,4,0)))</f>
        <v/>
      </c>
      <c r="N23" s="61" t="str">
        <f>IF(ISERROR(VLOOKUP(B23,'[4]80m.'!$D$8:$F$1000,3,0)),"",(VLOOKUP(B23,'[4]80m.'!$D$8:$H$1000,3,0)))</f>
        <v/>
      </c>
      <c r="O23" s="22" t="str">
        <f>IF(ISERROR(VLOOKUP(B23,'[4]80m.'!$D$8:$G$1000,4,0)),"",(VLOOKUP(B23,'[4]80m.'!$D$8:$G$1000,4,0)))</f>
        <v/>
      </c>
      <c r="P23" s="48">
        <f t="shared" si="0"/>
        <v>94</v>
      </c>
      <c r="Q23" s="54"/>
      <c r="R23" s="45"/>
      <c r="S23" s="45"/>
      <c r="T23" s="45"/>
      <c r="U23" s="45"/>
      <c r="V23" s="45"/>
    </row>
    <row r="24" spans="1:22" ht="31.5" hidden="1" customHeight="1" x14ac:dyDescent="0.2">
      <c r="A24" s="31">
        <v>17</v>
      </c>
      <c r="B24" s="59" t="s">
        <v>81</v>
      </c>
      <c r="C24" s="59" t="s">
        <v>35</v>
      </c>
      <c r="D24" s="60" t="str">
        <f>IF(ISERROR(VLOOKUP(B24,'[4]60m.'!$D$8:$F$1012,3,0)),"",(VLOOKUP(B24,'[4]60m.'!$D$8:$H$1012,3,0)))</f>
        <v/>
      </c>
      <c r="E24" s="27" t="str">
        <f>IF(ISERROR(VLOOKUP(B24,'[4]60m.'!$D$8:$G$1012,4,0)),"",(VLOOKUP(B24,'[4]60m.'!$D$8:$G$1012,4,0)))</f>
        <v/>
      </c>
      <c r="F24" s="53">
        <f>IF(ISERROR(VLOOKUP(B24,[4]Uzun!$E$8:$K$998,7,0)),"",(VLOOKUP(B24,[4]Uzun!$E$8:$K$998,7,0)))</f>
        <v>390</v>
      </c>
      <c r="G24" s="22">
        <f>IF(ISERROR(VLOOKUP(B24,[4]Uzun!$E$8:$L$998,8,0)),"",(VLOOKUP(B24,[4]Uzun!$E$8:$L$998,8,0)))</f>
        <v>38</v>
      </c>
      <c r="H24" s="28">
        <f>IF(ISERROR(VLOOKUP(B24,[4]Gülle!$E$8:$K$1000,7,0)),"",(VLOOKUP(B24,[4]Gülle!$E$8:$K$1000,7,0)))</f>
        <v>635</v>
      </c>
      <c r="I24" s="27">
        <f>IF(ISERROR(VLOOKUP(B24,[4]Gülle!$E$8:$L$1000,8,0)),"",(VLOOKUP(B24,[4]Gülle!$E$8:$L$1000,8,0)))</f>
        <v>36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IF(ISERROR(VLOOKUP(B24,'[4]800m.'!$D$8:$F$986,3,0)),"",(VLOOKUP(B24,'[4]800m.'!$D$8:$H$986,3,0)))</f>
        <v/>
      </c>
      <c r="M24" s="50" t="str">
        <f>IF(ISERROR(VLOOKUP(B24,'[4]800m.'!$D$8:$G$986,4,0)),"",(VLOOKUP(B24,'[4]800m.'!$D$8:$G$986,4,0)))</f>
        <v/>
      </c>
      <c r="N24" s="61">
        <f>IF(ISERROR(VLOOKUP(B24,'[4]80m.'!$D$8:$F$1000,3,0)),"",(VLOOKUP(B24,'[4]80m.'!$D$8:$H$1000,3,0)))</f>
        <v>1294</v>
      </c>
      <c r="O24" s="22">
        <f>IF(ISERROR(VLOOKUP(B24,'[4]80m.'!$D$8:$G$1000,4,0)),"",(VLOOKUP(B24,'[4]80m.'!$D$8:$G$1000,4,0)))</f>
        <v>31</v>
      </c>
      <c r="P24" s="48">
        <f t="shared" si="0"/>
        <v>105</v>
      </c>
      <c r="Q24" s="54"/>
      <c r="R24" s="45"/>
      <c r="S24" s="45"/>
      <c r="T24" s="45"/>
      <c r="U24" s="45"/>
      <c r="V24" s="45"/>
    </row>
    <row r="25" spans="1:22" ht="31.5" customHeight="1" x14ac:dyDescent="0.2">
      <c r="A25" s="31">
        <v>3</v>
      </c>
      <c r="B25" s="59" t="s">
        <v>80</v>
      </c>
      <c r="C25" s="59" t="s">
        <v>57</v>
      </c>
      <c r="D25" s="60" t="str">
        <f>IF(ISERROR(VLOOKUP(B25,'[4]60m.'!$D$8:$F$1012,3,0)),"",(VLOOKUP(B25,'[4]60m.'!$D$8:$H$1012,3,0)))</f>
        <v/>
      </c>
      <c r="E25" s="27" t="str">
        <f>IF(ISERROR(VLOOKUP(B25,'[4]60m.'!$D$8:$G$1012,4,0)),"",(VLOOKUP(B25,'[4]60m.'!$D$8:$G$1012,4,0)))</f>
        <v/>
      </c>
      <c r="F25" s="53">
        <f>IF(ISERROR(VLOOKUP(B25,[4]Uzun!$E$8:$K$998,7,0)),"",(VLOOKUP(B25,[4]Uzun!$E$8:$K$998,7,0)))</f>
        <v>374</v>
      </c>
      <c r="G25" s="22">
        <f>IF(ISERROR(VLOOKUP(B25,[4]Uzun!$E$8:$L$998,8,0)),"",(VLOOKUP(B25,[4]Uzun!$E$8:$L$998,8,0)))</f>
        <v>34</v>
      </c>
      <c r="H25" s="28" t="str">
        <f>IF(ISERROR(VLOOKUP(B25,[4]Gülle!$E$8:$K$1000,7,0)),"",(VLOOKUP(B25,[4]Gülle!$E$8:$K$1000,7,0)))</f>
        <v/>
      </c>
      <c r="I25" s="27" t="str">
        <f>IF(ISERROR(VLOOKUP(B25,[4]Gülle!$E$8:$L$1000,8,0)),"",(VLOOKUP(B25,[4]Gülle!$E$8:$L$1000,8,0)))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IF(ISERROR(VLOOKUP(B25,'[4]800m.'!$D$8:$F$986,3,0)),"",(VLOOKUP(B25,'[4]800m.'!$D$8:$H$986,3,0)))</f>
        <v/>
      </c>
      <c r="M25" s="50" t="str">
        <f>IF(ISERROR(VLOOKUP(B25,'[4]800m.'!$D$8:$G$986,4,0)),"",(VLOOKUP(B25,'[4]800m.'!$D$8:$G$986,4,0)))</f>
        <v/>
      </c>
      <c r="N25" s="61">
        <f>IF(ISERROR(VLOOKUP(B25,'[4]80m.'!$D$8:$F$1000,3,0)),"",(VLOOKUP(B25,'[4]80m.'!$D$8:$H$1000,3,0)))</f>
        <v>1324</v>
      </c>
      <c r="O25" s="22">
        <f>IF(ISERROR(VLOOKUP(B25,'[4]80m.'!$D$8:$G$1000,4,0)),"",(VLOOKUP(B25,'[4]80m.'!$D$8:$G$1000,4,0)))</f>
        <v>25</v>
      </c>
      <c r="P25" s="48">
        <f t="shared" si="0"/>
        <v>59</v>
      </c>
      <c r="Q25" s="54"/>
      <c r="R25" s="45"/>
      <c r="S25" s="45"/>
      <c r="T25" s="45"/>
      <c r="U25" s="45"/>
      <c r="V25" s="45"/>
    </row>
    <row r="26" spans="1:22" ht="31.5" hidden="1" customHeight="1" x14ac:dyDescent="0.2">
      <c r="A26" s="31">
        <v>19</v>
      </c>
      <c r="B26" s="59" t="s">
        <v>79</v>
      </c>
      <c r="C26" s="59" t="s">
        <v>46</v>
      </c>
      <c r="D26" s="60" t="str">
        <f>IF(ISERROR(VLOOKUP(B26,'[4]60m.'!$D$8:$F$1012,3,0)),"",(VLOOKUP(B26,'[4]60m.'!$D$8:$H$1012,3,0)))</f>
        <v/>
      </c>
      <c r="E26" s="27" t="str">
        <f>IF(ISERROR(VLOOKUP(B26,'[4]60m.'!$D$8:$G$1012,4,0)),"",(VLOOKUP(B26,'[4]60m.'!$D$8:$G$1012,4,0)))</f>
        <v/>
      </c>
      <c r="F26" s="53">
        <f>IF(ISERROR(VLOOKUP(B26,[4]Uzun!$E$8:$K$998,7,0)),"",(VLOOKUP(B26,[4]Uzun!$E$8:$K$998,7,0)))</f>
        <v>374</v>
      </c>
      <c r="G26" s="22">
        <f>IF(ISERROR(VLOOKUP(B26,[4]Uzun!$E$8:$L$998,8,0)),"",(VLOOKUP(B26,[4]Uzun!$E$8:$L$998,8,0)))</f>
        <v>34</v>
      </c>
      <c r="H26" s="28">
        <f>IF(ISERROR(VLOOKUP(B26,[4]Gülle!$E$8:$K$1000,7,0)),"",(VLOOKUP(B26,[4]Gülle!$E$8:$K$1000,7,0)))</f>
        <v>580</v>
      </c>
      <c r="I26" s="27">
        <f>IF(ISERROR(VLOOKUP(B26,[4]Gülle!$E$8:$L$1000,8,0)),"",(VLOOKUP(B26,[4]Gülle!$E$8:$L$1000,8,0)))</f>
        <v>32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IF(ISERROR(VLOOKUP(B26,'[4]800m.'!$D$8:$F$986,3,0)),"",(VLOOKUP(B26,'[4]800m.'!$D$8:$H$986,3,0)))</f>
        <v/>
      </c>
      <c r="M26" s="50" t="str">
        <f>IF(ISERROR(VLOOKUP(B26,'[4]800m.'!$D$8:$G$986,4,0)),"",(VLOOKUP(B26,'[4]800m.'!$D$8:$G$986,4,0)))</f>
        <v/>
      </c>
      <c r="N26" s="61">
        <f>IF(ISERROR(VLOOKUP(B26,'[4]80m.'!$D$8:$F$1000,3,0)),"",(VLOOKUP(B26,'[4]80m.'!$D$8:$H$1000,3,0)))</f>
        <v>1234</v>
      </c>
      <c r="O26" s="22">
        <f>IF(ISERROR(VLOOKUP(B26,'[4]80m.'!$D$8:$G$1000,4,0)),"",(VLOOKUP(B26,'[4]80m.'!$D$8:$G$1000,4,0)))</f>
        <v>43</v>
      </c>
      <c r="P26" s="48">
        <f t="shared" si="0"/>
        <v>109</v>
      </c>
      <c r="Q26" s="54"/>
      <c r="R26" s="45"/>
      <c r="S26" s="45"/>
      <c r="T26" s="45"/>
      <c r="U26" s="45"/>
      <c r="V26" s="45"/>
    </row>
    <row r="27" spans="1:22" ht="31.5" hidden="1" customHeight="1" x14ac:dyDescent="0.2">
      <c r="A27" s="31">
        <v>20</v>
      </c>
      <c r="B27" s="59" t="s">
        <v>78</v>
      </c>
      <c r="C27" s="59" t="s">
        <v>37</v>
      </c>
      <c r="D27" s="60" t="str">
        <f>IF(ISERROR(VLOOKUP(B27,'[4]60m.'!$D$8:$F$1012,3,0)),"",(VLOOKUP(B27,'[4]60m.'!$D$8:$H$1012,3,0)))</f>
        <v/>
      </c>
      <c r="E27" s="27" t="str">
        <f>IF(ISERROR(VLOOKUP(B27,'[4]60m.'!$D$8:$G$1012,4,0)),"",(VLOOKUP(B27,'[4]60m.'!$D$8:$G$1012,4,0)))</f>
        <v/>
      </c>
      <c r="F27" s="53">
        <f>IF(ISERROR(VLOOKUP(B27,[4]Uzun!$E$8:$K$998,7,0)),"",(VLOOKUP(B27,[4]Uzun!$E$8:$K$998,7,0)))</f>
        <v>367</v>
      </c>
      <c r="G27" s="22">
        <f>IF(ISERROR(VLOOKUP(B27,[4]Uzun!$E$8:$L$998,8,0)),"",(VLOOKUP(B27,[4]Uzun!$E$8:$L$998,8,0)))</f>
        <v>33</v>
      </c>
      <c r="H27" s="28">
        <f>IF(ISERROR(VLOOKUP(B27,[4]Gülle!$E$8:$K$1000,7,0)),"",(VLOOKUP(B27,[4]Gülle!$E$8:$K$1000,7,0)))</f>
        <v>578</v>
      </c>
      <c r="I27" s="27">
        <f>IF(ISERROR(VLOOKUP(B27,[4]Gülle!$E$8:$L$1000,8,0)),"",(VLOOKUP(B27,[4]Gülle!$E$8:$L$1000,8,0)))</f>
        <v>32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IF(ISERROR(VLOOKUP(B27,'[4]800m.'!$D$8:$F$986,3,0)),"",(VLOOKUP(B27,'[4]800m.'!$D$8:$H$986,3,0)))</f>
        <v/>
      </c>
      <c r="M27" s="50" t="str">
        <f>IF(ISERROR(VLOOKUP(B27,'[4]800m.'!$D$8:$G$986,4,0)),"",(VLOOKUP(B27,'[4]800m.'!$D$8:$G$986,4,0)))</f>
        <v/>
      </c>
      <c r="N27" s="61" t="str">
        <f>IF(ISERROR(VLOOKUP(B27,'[4]80m.'!$D$8:$F$1000,3,0)),"",(VLOOKUP(B27,'[4]80m.'!$D$8:$H$1000,3,0)))</f>
        <v>DNS</v>
      </c>
      <c r="O27" s="22">
        <f>IF(ISERROR(VLOOKUP(B27,'[4]80m.'!$D$8:$G$1000,4,0)),"",(VLOOKUP(B27,'[4]80m.'!$D$8:$G$1000,4,0)))</f>
        <v>0</v>
      </c>
      <c r="P27" s="48">
        <f t="shared" si="0"/>
        <v>65</v>
      </c>
      <c r="Q27" s="54"/>
      <c r="R27" s="45"/>
      <c r="S27" s="45"/>
      <c r="T27" s="45"/>
      <c r="U27" s="45"/>
      <c r="V27" s="45"/>
    </row>
    <row r="28" spans="1:22" ht="31.5" hidden="1" customHeight="1" x14ac:dyDescent="0.2">
      <c r="A28" s="31">
        <v>21</v>
      </c>
      <c r="B28" s="59" t="s">
        <v>77</v>
      </c>
      <c r="C28" s="59" t="s">
        <v>35</v>
      </c>
      <c r="D28" s="60" t="str">
        <f>IF(ISERROR(VLOOKUP(B28,'[4]60m.'!$D$8:$F$1012,3,0)),"",(VLOOKUP(B28,'[4]60m.'!$D$8:$H$1012,3,0)))</f>
        <v/>
      </c>
      <c r="E28" s="27" t="str">
        <f>IF(ISERROR(VLOOKUP(B28,'[4]60m.'!$D$8:$G$1012,4,0)),"",(VLOOKUP(B28,'[4]60m.'!$D$8:$G$1012,4,0)))</f>
        <v/>
      </c>
      <c r="F28" s="53">
        <f>IF(ISERROR(VLOOKUP(B28,[4]Uzun!$E$8:$K$998,7,0)),"",(VLOOKUP(B28,[4]Uzun!$E$8:$K$998,7,0)))</f>
        <v>358</v>
      </c>
      <c r="G28" s="22">
        <f>IF(ISERROR(VLOOKUP(B28,[4]Uzun!$E$8:$L$998,8,0)),"",(VLOOKUP(B28,[4]Uzun!$E$8:$L$998,8,0)))</f>
        <v>31</v>
      </c>
      <c r="H28" s="28">
        <f>IF(ISERROR(VLOOKUP(B28,[4]Gülle!$E$8:$K$1000,7,0)),"",(VLOOKUP(B28,[4]Gülle!$E$8:$K$1000,7,0)))</f>
        <v>608</v>
      </c>
      <c r="I28" s="27">
        <f>IF(ISERROR(VLOOKUP(B28,[4]Gülle!$E$8:$L$1000,8,0)),"",(VLOOKUP(B28,[4]Gülle!$E$8:$L$1000,8,0)))</f>
        <v>34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IF(ISERROR(VLOOKUP(B28,'[4]800m.'!$D$8:$F$986,3,0)),"",(VLOOKUP(B28,'[4]800m.'!$D$8:$H$986,3,0)))</f>
        <v/>
      </c>
      <c r="M28" s="50" t="str">
        <f>IF(ISERROR(VLOOKUP(B28,'[4]800m.'!$D$8:$G$986,4,0)),"",(VLOOKUP(B28,'[4]800m.'!$D$8:$G$986,4,0)))</f>
        <v/>
      </c>
      <c r="N28" s="61">
        <f>IF(ISERROR(VLOOKUP(B28,'[4]80m.'!$D$8:$F$1000,3,0)),"",(VLOOKUP(B28,'[4]80m.'!$D$8:$H$1000,3,0)))</f>
        <v>1242</v>
      </c>
      <c r="O28" s="22">
        <f>IF(ISERROR(VLOOKUP(B28,'[4]80m.'!$D$8:$G$1000,4,0)),"",(VLOOKUP(B28,'[4]80m.'!$D$8:$G$1000,4,0)))</f>
        <v>41</v>
      </c>
      <c r="P28" s="48">
        <f t="shared" si="0"/>
        <v>106</v>
      </c>
      <c r="Q28" s="54"/>
      <c r="R28" s="45"/>
      <c r="S28" s="45"/>
      <c r="T28" s="45"/>
      <c r="U28" s="45"/>
      <c r="V28" s="45"/>
    </row>
    <row r="29" spans="1:22" ht="31.5" hidden="1" customHeight="1" x14ac:dyDescent="0.2">
      <c r="A29" s="31">
        <v>22</v>
      </c>
      <c r="B29" s="59" t="s">
        <v>76</v>
      </c>
      <c r="C29" s="59" t="s">
        <v>35</v>
      </c>
      <c r="D29" s="60" t="str">
        <f>IF(ISERROR(VLOOKUP(B29,'[4]60m.'!$D$8:$F$1012,3,0)),"",(VLOOKUP(B29,'[4]60m.'!$D$8:$H$1012,3,0)))</f>
        <v/>
      </c>
      <c r="E29" s="27" t="str">
        <f>IF(ISERROR(VLOOKUP(B29,'[4]60m.'!$D$8:$G$1012,4,0)),"",(VLOOKUP(B29,'[4]60m.'!$D$8:$G$1012,4,0)))</f>
        <v/>
      </c>
      <c r="F29" s="53">
        <f>IF(ISERROR(VLOOKUP(B29,[4]Uzun!$E$8:$K$998,7,0)),"",(VLOOKUP(B29,[4]Uzun!$E$8:$K$998,7,0)))</f>
        <v>343</v>
      </c>
      <c r="G29" s="22">
        <f>IF(ISERROR(VLOOKUP(B29,[4]Uzun!$E$8:$L$998,8,0)),"",(VLOOKUP(B29,[4]Uzun!$E$8:$L$998,8,0)))</f>
        <v>28</v>
      </c>
      <c r="H29" s="28">
        <f>IF(ISERROR(VLOOKUP(B29,[4]Gülle!$E$8:$K$1000,7,0)),"",(VLOOKUP(B29,[4]Gülle!$E$8:$K$1000,7,0)))</f>
        <v>573</v>
      </c>
      <c r="I29" s="27">
        <f>IF(ISERROR(VLOOKUP(B29,[4]Gülle!$E$8:$L$1000,8,0)),"",(VLOOKUP(B29,[4]Gülle!$E$8:$L$1000,8,0)))</f>
        <v>31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IF(ISERROR(VLOOKUP(B29,'[4]800m.'!$D$8:$F$986,3,0)),"",(VLOOKUP(B29,'[4]800m.'!$D$8:$H$986,3,0)))</f>
        <v/>
      </c>
      <c r="M29" s="50" t="str">
        <f>IF(ISERROR(VLOOKUP(B29,'[4]800m.'!$D$8:$G$986,4,0)),"",(VLOOKUP(B29,'[4]800m.'!$D$8:$G$986,4,0)))</f>
        <v/>
      </c>
      <c r="N29" s="61">
        <f>IF(ISERROR(VLOOKUP(B29,'[4]80m.'!$D$8:$F$1000,3,0)),"",(VLOOKUP(B29,'[4]80m.'!$D$8:$H$1000,3,0)))</f>
        <v>1296</v>
      </c>
      <c r="O29" s="22">
        <f>IF(ISERROR(VLOOKUP(B29,'[4]80m.'!$D$8:$G$1000,4,0)),"",(VLOOKUP(B29,'[4]80m.'!$D$8:$G$1000,4,0)))</f>
        <v>30</v>
      </c>
      <c r="P29" s="48">
        <f t="shared" si="0"/>
        <v>89</v>
      </c>
      <c r="Q29" s="54"/>
      <c r="R29" s="45"/>
      <c r="S29" s="45"/>
      <c r="T29" s="45"/>
      <c r="U29" s="45"/>
      <c r="V29" s="45"/>
    </row>
    <row r="30" spans="1:22" ht="31.5" hidden="1" customHeight="1" x14ac:dyDescent="0.2">
      <c r="A30" s="31">
        <v>23</v>
      </c>
      <c r="B30" s="59" t="s">
        <v>75</v>
      </c>
      <c r="C30" s="59" t="s">
        <v>35</v>
      </c>
      <c r="D30" s="60" t="str">
        <f>IF(ISERROR(VLOOKUP(B30,'[4]60m.'!$D$8:$F$1012,3,0)),"",(VLOOKUP(B30,'[4]60m.'!$D$8:$H$1012,3,0)))</f>
        <v/>
      </c>
      <c r="E30" s="27" t="str">
        <f>IF(ISERROR(VLOOKUP(B30,'[4]60m.'!$D$8:$G$1012,4,0)),"",(VLOOKUP(B30,'[4]60m.'!$D$8:$G$1012,4,0)))</f>
        <v/>
      </c>
      <c r="F30" s="53">
        <f>IF(ISERROR(VLOOKUP(B30,[4]Uzun!$E$8:$K$998,7,0)),"",(VLOOKUP(B30,[4]Uzun!$E$8:$K$998,7,0)))</f>
        <v>342</v>
      </c>
      <c r="G30" s="22">
        <f>IF(ISERROR(VLOOKUP(B30,[4]Uzun!$E$8:$L$998,8,0)),"",(VLOOKUP(B30,[4]Uzun!$E$8:$L$998,8,0)))</f>
        <v>28</v>
      </c>
      <c r="H30" s="28">
        <f>IF(ISERROR(VLOOKUP(B30,[4]Gülle!$E$8:$K$1000,7,0)),"",(VLOOKUP(B30,[4]Gülle!$E$8:$K$1000,7,0)))</f>
        <v>453</v>
      </c>
      <c r="I30" s="27">
        <f>IF(ISERROR(VLOOKUP(B30,[4]Gülle!$E$8:$L$1000,8,0)),"",(VLOOKUP(B30,[4]Gülle!$E$8:$L$1000,8,0)))</f>
        <v>23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IF(ISERROR(VLOOKUP(B30,'[4]800m.'!$D$8:$F$986,3,0)),"",(VLOOKUP(B30,'[4]800m.'!$D$8:$H$986,3,0)))</f>
        <v/>
      </c>
      <c r="M30" s="50" t="str">
        <f>IF(ISERROR(VLOOKUP(B30,'[4]800m.'!$D$8:$G$986,4,0)),"",(VLOOKUP(B30,'[4]800m.'!$D$8:$G$986,4,0)))</f>
        <v/>
      </c>
      <c r="N30" s="61">
        <f>IF(ISERROR(VLOOKUP(B30,'[4]80m.'!$D$8:$F$1000,3,0)),"",(VLOOKUP(B30,'[4]80m.'!$D$8:$H$1000,3,0)))</f>
        <v>1613</v>
      </c>
      <c r="O30" s="22">
        <f>IF(ISERROR(VLOOKUP(B30,'[4]80m.'!$D$8:$G$1000,4,0)),"",(VLOOKUP(B30,'[4]80m.'!$D$8:$G$1000,4,0)))</f>
        <v>4</v>
      </c>
      <c r="P30" s="48">
        <f t="shared" si="0"/>
        <v>55</v>
      </c>
      <c r="Q30" s="54"/>
      <c r="R30" s="45"/>
      <c r="S30" s="45"/>
      <c r="T30" s="45"/>
      <c r="U30" s="45"/>
      <c r="V30" s="45"/>
    </row>
    <row r="31" spans="1:22" ht="31.5" hidden="1" customHeight="1" x14ac:dyDescent="0.2">
      <c r="A31" s="31">
        <v>24</v>
      </c>
      <c r="B31" s="59" t="s">
        <v>74</v>
      </c>
      <c r="C31" s="59" t="s">
        <v>35</v>
      </c>
      <c r="D31" s="60" t="str">
        <f>IF(ISERROR(VLOOKUP(B31,'[4]60m.'!$D$8:$F$1012,3,0)),"",(VLOOKUP(B31,'[4]60m.'!$D$8:$H$1012,3,0)))</f>
        <v/>
      </c>
      <c r="E31" s="27" t="str">
        <f>IF(ISERROR(VLOOKUP(B31,'[4]60m.'!$D$8:$G$1012,4,0)),"",(VLOOKUP(B31,'[4]60m.'!$D$8:$G$1012,4,0)))</f>
        <v/>
      </c>
      <c r="F31" s="53">
        <f>IF(ISERROR(VLOOKUP(B31,[4]Uzun!$E$8:$K$998,7,0)),"",(VLOOKUP(B31,[4]Uzun!$E$8:$K$998,7,0)))</f>
        <v>256</v>
      </c>
      <c r="G31" s="22">
        <f>IF(ISERROR(VLOOKUP(B31,[4]Uzun!$E$8:$L$998,8,0)),"",(VLOOKUP(B31,[4]Uzun!$E$8:$L$998,8,0)))</f>
        <v>15</v>
      </c>
      <c r="H31" s="28">
        <f>IF(ISERROR(VLOOKUP(B31,[4]Gülle!$E$8:$K$1000,7,0)),"",(VLOOKUP(B31,[4]Gülle!$E$8:$K$1000,7,0)))</f>
        <v>558</v>
      </c>
      <c r="I31" s="27">
        <f>IF(ISERROR(VLOOKUP(B31,[4]Gülle!$E$8:$L$1000,8,0)),"",(VLOOKUP(B31,[4]Gülle!$E$8:$L$1000,8,0)))</f>
        <v>30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IF(ISERROR(VLOOKUP(B31,'[4]800m.'!$D$8:$F$986,3,0)),"",(VLOOKUP(B31,'[4]800m.'!$D$8:$H$986,3,0)))</f>
        <v/>
      </c>
      <c r="M31" s="50" t="str">
        <f>IF(ISERROR(VLOOKUP(B31,'[4]800m.'!$D$8:$G$986,4,0)),"",(VLOOKUP(B31,'[4]800m.'!$D$8:$G$986,4,0)))</f>
        <v/>
      </c>
      <c r="N31" s="61">
        <f>IF(ISERROR(VLOOKUP(B31,'[4]80m.'!$D$8:$F$1000,3,0)),"",(VLOOKUP(B31,'[4]80m.'!$D$8:$H$1000,3,0)))</f>
        <v>1432</v>
      </c>
      <c r="O31" s="22">
        <f>IF(ISERROR(VLOOKUP(B31,'[4]80m.'!$D$8:$G$1000,4,0)),"",(VLOOKUP(B31,'[4]80m.'!$D$8:$G$1000,4,0)))</f>
        <v>13</v>
      </c>
      <c r="P31" s="48">
        <f t="shared" si="0"/>
        <v>58</v>
      </c>
      <c r="Q31" s="54"/>
      <c r="R31" s="45"/>
      <c r="S31" s="45"/>
      <c r="T31" s="45"/>
      <c r="U31" s="45"/>
      <c r="V31" s="45"/>
    </row>
    <row r="32" spans="1:22" ht="31.5" hidden="1" customHeight="1" x14ac:dyDescent="0.2">
      <c r="A32" s="31" t="s">
        <v>22</v>
      </c>
      <c r="B32" s="59" t="s">
        <v>73</v>
      </c>
      <c r="C32" s="59" t="s">
        <v>35</v>
      </c>
      <c r="D32" s="60" t="str">
        <f>IF(ISERROR(VLOOKUP(B32,'[4]60m.'!$D$8:$F$1012,3,0)),"",(VLOOKUP(B32,'[4]60m.'!$D$8:$H$1012,3,0)))</f>
        <v/>
      </c>
      <c r="E32" s="27" t="str">
        <f>IF(ISERROR(VLOOKUP(B32,'[4]60m.'!$D$8:$G$1012,4,0)),"",(VLOOKUP(B32,'[4]60m.'!$D$8:$G$1012,4,0)))</f>
        <v/>
      </c>
      <c r="F32" s="53" t="str">
        <f>IF(ISERROR(VLOOKUP(B32,[4]Uzun!$E$8:$K$998,7,0)),"",(VLOOKUP(B32,[4]Uzun!$E$8:$K$998,7,0)))</f>
        <v>DNS</v>
      </c>
      <c r="G32" s="22">
        <f>IF(ISERROR(VLOOKUP(B32,[4]Uzun!$E$8:$L$998,8,0)),"",(VLOOKUP(B32,[4]Uzun!$E$8:$L$998,8,0)))</f>
        <v>0</v>
      </c>
      <c r="H32" s="28" t="str">
        <f>IF(ISERROR(VLOOKUP(B32,[4]Gülle!$E$8:$K$1000,7,0)),"",(VLOOKUP(B32,[4]Gülle!$E$8:$K$1000,7,0)))</f>
        <v>DNS</v>
      </c>
      <c r="I32" s="27">
        <f>IF(ISERROR(VLOOKUP(B32,[4]Gülle!$E$8:$L$1000,8,0)),"",(VLOOKUP(B32,[4]Gülle!$E$8:$L$1000,8,0)))</f>
        <v>0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IF(ISERROR(VLOOKUP(B32,'[4]800m.'!$D$8:$F$986,3,0)),"",(VLOOKUP(B32,'[4]800m.'!$D$8:$H$986,3,0)))</f>
        <v/>
      </c>
      <c r="M32" s="50" t="str">
        <f>IF(ISERROR(VLOOKUP(B32,'[4]800m.'!$D$8:$G$986,4,0)),"",(VLOOKUP(B32,'[4]800m.'!$D$8:$G$986,4,0)))</f>
        <v/>
      </c>
      <c r="N32" s="61" t="str">
        <f>IF(ISERROR(VLOOKUP(B32,'[4]80m.'!$D$8:$F$1000,3,0)),"",(VLOOKUP(B32,'[4]80m.'!$D$8:$H$1000,3,0)))</f>
        <v>DNS</v>
      </c>
      <c r="O32" s="22">
        <f>IF(ISERROR(VLOOKUP(B32,'[4]80m.'!$D$8:$G$1000,4,0)),"",(VLOOKUP(B32,'[4]80m.'!$D$8:$G$1000,4,0)))</f>
        <v>0</v>
      </c>
      <c r="P32" s="48">
        <f t="shared" si="0"/>
        <v>0</v>
      </c>
      <c r="Q32" s="54"/>
      <c r="R32" s="45"/>
      <c r="S32" s="45"/>
      <c r="T32" s="45"/>
      <c r="U32" s="45"/>
      <c r="V32" s="45"/>
    </row>
    <row r="33" spans="1:22" ht="31.5" hidden="1" customHeight="1" x14ac:dyDescent="0.2">
      <c r="A33" s="31"/>
      <c r="B33" s="59"/>
      <c r="C33" s="59"/>
      <c r="D33" s="47" t="str">
        <f>IF(ISERROR(VLOOKUP(B33,'[4]60m.'!$D$8:$F$1012,3,0)),"",(VLOOKUP(B33,'[4]60m.'!$D$8:$H$1012,3,0)))</f>
        <v/>
      </c>
      <c r="E33" s="27" t="str">
        <f>IF(ISERROR(VLOOKUP(B33,'[4]60m.'!$D$8:$G$1012,4,0)),"",(VLOOKUP(B33,'[4]60m.'!$D$8:$G$1012,4,0)))</f>
        <v/>
      </c>
      <c r="F33" s="53" t="str">
        <f>IF(ISERROR(VLOOKUP(B33,[4]Uzun!$E$8:$K$998,7,0)),"",(VLOOKUP(B33,[4]Uzun!$E$8:$K$998,7,0)))</f>
        <v/>
      </c>
      <c r="G33" s="22" t="str">
        <f>IF(ISERROR(VLOOKUP(B33,[4]Uzun!$E$8:$L$998,8,0)),"",(VLOOKUP(B33,[4]Uzun!$E$8:$L$998,8,0)))</f>
        <v/>
      </c>
      <c r="H33" s="28" t="str">
        <f>IF(ISERROR(VLOOKUP(B33,[4]Gülle!$E$8:$K$1000,7,0)),"",(VLOOKUP(B33,[4]Gülle!$E$8:$K$1000,7,0)))</f>
        <v/>
      </c>
      <c r="I33" s="27" t="str">
        <f>IF(ISERROR(VLOOKUP(B33,[4]Gülle!$E$8:$L$1000,8,0)),"",(VLOOKUP(B33,[4]Gülle!$E$8:$L$1000,8,0)))</f>
        <v/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IF(ISERROR(VLOOKUP(B33,'[4]800m.'!$D$8:$F$986,3,0)),"",(VLOOKUP(B33,'[4]800m.'!$D$8:$H$986,3,0)))</f>
        <v/>
      </c>
      <c r="M33" s="50" t="str">
        <f>IF(ISERROR(VLOOKUP(B33,'[4]800m.'!$D$8:$G$986,4,0)),"",(VLOOKUP(B33,'[4]800m.'!$D$8:$G$986,4,0)))</f>
        <v/>
      </c>
      <c r="N33" s="61" t="str">
        <f>IF(ISERROR(VLOOKUP(B33,'[4]80m.'!$D$8:$F$1000,3,0)),"",(VLOOKUP(B33,'[4]80m.'!$D$8:$H$1000,3,0)))</f>
        <v/>
      </c>
      <c r="O33" s="22" t="str">
        <f>IF(ISERROR(VLOOKUP(B33,'[4]80m.'!$D$8:$G$1000,4,0)),"",(VLOOKUP(B33,'[4]80m.'!$D$8:$G$1000,4,0)))</f>
        <v/>
      </c>
      <c r="P33" s="48">
        <f t="shared" si="0"/>
        <v>0</v>
      </c>
      <c r="Q33" s="54"/>
      <c r="R33" s="45"/>
      <c r="S33" s="45"/>
      <c r="T33" s="45"/>
      <c r="U33" s="45"/>
      <c r="V33" s="45"/>
    </row>
    <row r="34" spans="1:22" ht="31.5" hidden="1" customHeight="1" x14ac:dyDescent="0.2">
      <c r="A34" s="31"/>
      <c r="B34" s="59"/>
      <c r="C34" s="59"/>
      <c r="D34" s="47" t="str">
        <f>IF(ISERROR(VLOOKUP(B34,'[4]60m.'!$E$8:$F$1012,2,0)),"",(VLOOKUP(B34,'[4]60m.'!$E$8:$H$1012,2,0)))</f>
        <v/>
      </c>
      <c r="E34" s="27" t="str">
        <f>IF(ISERROR(VLOOKUP(B34,'[4]60m.'!$E$8:$G$1012,3,0)),"",(VLOOKUP(B34,'[4]60m.'!$E$8:$G$1012,3,0)))</f>
        <v/>
      </c>
      <c r="F34" s="53" t="str">
        <f>IF(ISERROR(VLOOKUP(B34,[4]Uzun!$F$8:$K$998,6,0)),"",(VLOOKUP(B34,[4]Uzun!$F$8:$K$998,6,0)))</f>
        <v/>
      </c>
      <c r="G34" s="22" t="str">
        <f>IF(ISERROR(VLOOKUP(B34,[4]Uzun!$F$8:$L$998,7,0)),"",(VLOOKUP(B34,[4]Uzun!$F$8:$L$998,7,0)))</f>
        <v/>
      </c>
      <c r="H34" s="28" t="str">
        <f>IF(ISERROR(VLOOKUP(B34,[4]Gülle!$F$8:$K$1000,6,0)),"",(VLOOKUP(B34,[4]Gülle!$F$8:$K$1000,6,0)))</f>
        <v/>
      </c>
      <c r="I34" s="27" t="str">
        <f>IF(ISERROR(VLOOKUP(B34,[4]Gülle!$F$8:$L$1000,7,0)),"",(VLOOKUP(B34,[4]Gülle!$F$8:$L$1000,7,0)))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IF(ISERROR(VLOOKUP(B34,'[4]800m.'!$D$8:$F$986,3,0)),"",(VLOOKUP(B34,'[4]800m.'!$D$8:$H$986,3,0)))</f>
        <v/>
      </c>
      <c r="M34" s="50" t="str">
        <f>IF(ISERROR(VLOOKUP(B34,'[4]800m.'!$D$8:$G$986,4,0)),"",(VLOOKUP(B34,'[4]800m.'!$D$8:$G$986,4,0)))</f>
        <v/>
      </c>
      <c r="N34" s="61" t="str">
        <f>IF(ISERROR(VLOOKUP(B34,'[4]80m.'!$E$8:$F$1000,2,0)),"",(VLOOKUP(B34,'[4]80m.'!$E$8:$H$1000,2,0)))</f>
        <v/>
      </c>
      <c r="O34" s="22" t="str">
        <f>IF(ISERROR(VLOOKUP(B34,'[4]80m.'!$E$8:$G$1000,3,0)),"",(VLOOKUP(B34,'[4]80m.'!$E$8:$G$1000,3,0)))</f>
        <v/>
      </c>
      <c r="P34" s="48">
        <f t="shared" si="0"/>
        <v>0</v>
      </c>
      <c r="Q34" s="54"/>
      <c r="R34" s="45"/>
      <c r="S34" s="45"/>
      <c r="T34" s="45"/>
      <c r="U34" s="45"/>
      <c r="V34" s="45"/>
    </row>
    <row r="35" spans="1:22" ht="31.5" hidden="1" customHeight="1" x14ac:dyDescent="0.2">
      <c r="A35" s="31"/>
      <c r="B35" s="59"/>
      <c r="C35" s="59"/>
      <c r="D35" s="47" t="str">
        <f>IF(ISERROR(VLOOKUP(B35,'[4]60m.'!$E$8:$F$1012,2,0)),"",(VLOOKUP(B35,'[4]60m.'!$E$8:$H$1012,2,0)))</f>
        <v/>
      </c>
      <c r="E35" s="27" t="str">
        <f>IF(ISERROR(VLOOKUP(B35,'[4]60m.'!$E$8:$G$1012,3,0)),"",(VLOOKUP(B35,'[4]60m.'!$E$8:$G$1012,3,0)))</f>
        <v/>
      </c>
      <c r="F35" s="53" t="str">
        <f>IF(ISERROR(VLOOKUP(B35,[4]Uzun!$F$8:$K$998,6,0)),"",(VLOOKUP(B35,[4]Uzun!$F$8:$K$998,6,0)))</f>
        <v/>
      </c>
      <c r="G35" s="22" t="str">
        <f>IF(ISERROR(VLOOKUP(B35,[4]Uzun!$F$8:$L$998,7,0)),"",(VLOOKUP(B35,[4]Uzun!$F$8:$L$998,7,0)))</f>
        <v/>
      </c>
      <c r="H35" s="28" t="str">
        <f>IF(ISERROR(VLOOKUP(B35,[4]Gülle!$F$8:$K$1000,6,0)),"",(VLOOKUP(B35,[4]Gülle!$F$8:$K$1000,6,0)))</f>
        <v/>
      </c>
      <c r="I35" s="27" t="str">
        <f>IF(ISERROR(VLOOKUP(B35,[4]Gülle!$F$8:$L$1000,7,0)),"",(VLOOKUP(B35,[4]Gülle!$F$8:$L$1000,7,0)))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IF(ISERROR(VLOOKUP(B35,'[4]800m.'!$D$8:$F$986,3,0)),"",(VLOOKUP(B35,'[4]800m.'!$D$8:$H$986,3,0)))</f>
        <v/>
      </c>
      <c r="M35" s="50" t="str">
        <f>IF(ISERROR(VLOOKUP(B35,'[4]800m.'!$D$8:$G$986,4,0)),"",(VLOOKUP(B35,'[4]800m.'!$D$8:$G$986,4,0)))</f>
        <v/>
      </c>
      <c r="N35" s="61" t="str">
        <f>IF(ISERROR(VLOOKUP(B35,'[4]80m.'!$E$8:$F$1000,2,0)),"",(VLOOKUP(B35,'[4]80m.'!$E$8:$H$1000,2,0)))</f>
        <v/>
      </c>
      <c r="O35" s="22" t="str">
        <f>IF(ISERROR(VLOOKUP(B35,'[4]80m.'!$E$8:$G$1000,3,0)),"",(VLOOKUP(B35,'[4]80m.'!$E$8:$G$1000,3,0)))</f>
        <v/>
      </c>
      <c r="P35" s="48">
        <f t="shared" si="0"/>
        <v>0</v>
      </c>
      <c r="Q35" s="54"/>
      <c r="R35" s="45"/>
      <c r="S35" s="45"/>
      <c r="T35" s="45"/>
      <c r="U35" s="45"/>
      <c r="V35" s="45"/>
    </row>
    <row r="36" spans="1:22" ht="31.5" hidden="1" customHeight="1" x14ac:dyDescent="0.2">
      <c r="A36" s="31"/>
      <c r="B36" s="59"/>
      <c r="C36" s="59"/>
      <c r="D36" s="47" t="str">
        <f>IF(ISERROR(VLOOKUP(B36,'[4]60m.'!$E$8:$F$1012,2,0)),"",(VLOOKUP(B36,'[4]60m.'!$E$8:$H$1012,2,0)))</f>
        <v/>
      </c>
      <c r="E36" s="27" t="str">
        <f>IF(ISERROR(VLOOKUP(B36,'[4]60m.'!$E$8:$G$1012,3,0)),"",(VLOOKUP(B36,'[4]60m.'!$E$8:$G$1012,3,0)))</f>
        <v/>
      </c>
      <c r="F36" s="53" t="str">
        <f>IF(ISERROR(VLOOKUP(B36,[4]Uzun!$F$8:$K$998,6,0)),"",(VLOOKUP(B36,[4]Uzun!$F$8:$K$998,6,0)))</f>
        <v/>
      </c>
      <c r="G36" s="22" t="str">
        <f>IF(ISERROR(VLOOKUP(B36,[4]Uzun!$F$8:$L$998,7,0)),"",(VLOOKUP(B36,[4]Uzun!$F$8:$L$998,7,0)))</f>
        <v/>
      </c>
      <c r="H36" s="28" t="str">
        <f>IF(ISERROR(VLOOKUP(B36,[4]Gülle!$F$8:$K$1000,6,0)),"",(VLOOKUP(B36,[4]Gülle!$F$8:$K$1000,6,0)))</f>
        <v/>
      </c>
      <c r="I36" s="27" t="str">
        <f>IF(ISERROR(VLOOKUP(B36,[4]Gülle!$F$8:$L$1000,7,0)),"",(VLOOKUP(B36,[4]Gülle!$F$8:$L$1000,7,0)))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IF(ISERROR(VLOOKUP(B36,'[4]800m.'!$D$8:$F$986,3,0)),"",(VLOOKUP(B36,'[4]800m.'!$D$8:$H$986,3,0)))</f>
        <v/>
      </c>
      <c r="M36" s="50" t="str">
        <f>IF(ISERROR(VLOOKUP(B36,'[4]800m.'!$D$8:$G$986,4,0)),"",(VLOOKUP(B36,'[4]800m.'!$D$8:$G$986,4,0)))</f>
        <v/>
      </c>
      <c r="N36" s="61" t="str">
        <f>IF(ISERROR(VLOOKUP(B36,'[4]80m.'!$E$8:$F$1000,2,0)),"",(VLOOKUP(B36,'[4]80m.'!$E$8:$H$1000,2,0)))</f>
        <v/>
      </c>
      <c r="O36" s="22" t="str">
        <f>IF(ISERROR(VLOOKUP(B36,'[4]80m.'!$E$8:$G$1000,3,0)),"",(VLOOKUP(B36,'[4]80m.'!$E$8:$G$1000,3,0)))</f>
        <v/>
      </c>
      <c r="P36" s="48">
        <f t="shared" si="0"/>
        <v>0</v>
      </c>
      <c r="Q36" s="54"/>
      <c r="R36" s="45"/>
      <c r="S36" s="45"/>
      <c r="T36" s="45"/>
      <c r="U36" s="45"/>
      <c r="V36" s="45"/>
    </row>
    <row r="37" spans="1:22" ht="31.5" hidden="1" customHeight="1" x14ac:dyDescent="0.2">
      <c r="A37" s="31"/>
      <c r="B37" s="59"/>
      <c r="C37" s="59"/>
      <c r="D37" s="47" t="str">
        <f>IF(ISERROR(VLOOKUP(B37,'[4]60m.'!$E$8:$F$1012,2,0)),"",(VLOOKUP(B37,'[4]60m.'!$E$8:$H$1012,2,0)))</f>
        <v/>
      </c>
      <c r="E37" s="27" t="str">
        <f>IF(ISERROR(VLOOKUP(B37,'[4]60m.'!$E$8:$G$1012,3,0)),"",(VLOOKUP(B37,'[4]60m.'!$E$8:$G$1012,3,0)))</f>
        <v/>
      </c>
      <c r="F37" s="53" t="str">
        <f>IF(ISERROR(VLOOKUP(B37,[4]Uzun!$F$8:$K$998,6,0)),"",(VLOOKUP(B37,[4]Uzun!$F$8:$K$998,6,0)))</f>
        <v/>
      </c>
      <c r="G37" s="22" t="str">
        <f>IF(ISERROR(VLOOKUP(B37,[4]Uzun!$F$8:$L$998,7,0)),"",(VLOOKUP(B37,[4]Uzun!$F$8:$L$998,7,0)))</f>
        <v/>
      </c>
      <c r="H37" s="28" t="str">
        <f>IF(ISERROR(VLOOKUP(B37,[4]Gülle!$F$8:$K$1000,6,0)),"",(VLOOKUP(B37,[4]Gülle!$F$8:$K$1000,6,0)))</f>
        <v/>
      </c>
      <c r="I37" s="27" t="str">
        <f>IF(ISERROR(VLOOKUP(B37,[4]Gülle!$F$8:$L$1000,7,0)),"",(VLOOKUP(B37,[4]Gülle!$F$8:$L$1000,7,0)))</f>
        <v/>
      </c>
      <c r="J37" s="52"/>
      <c r="K37" s="22" t="str">
        <f>IF(ISERROR(VLOOKUP(B37,#REF!,7,0)),"",(VLOOKUP(B37,#REF!,7,0)))</f>
        <v/>
      </c>
      <c r="L37" s="51" t="str">
        <f>IF(ISERROR(VLOOKUP(B37,'[4]800m.'!$D$8:$F$986,3,0)),"",(VLOOKUP(B37,'[4]800m.'!$D$8:$H$986,3,0)))</f>
        <v/>
      </c>
      <c r="M37" s="50" t="str">
        <f>IF(ISERROR(VLOOKUP(B37,'[4]800m.'!$D$8:$G$986,4,0)),"",(VLOOKUP(B37,'[4]800m.'!$D$8:$G$986,4,0)))</f>
        <v/>
      </c>
      <c r="N37" s="61" t="str">
        <f>IF(ISERROR(VLOOKUP(B37,'[4]80m.'!$E$8:$F$1000,2,0)),"",(VLOOKUP(B37,'[4]80m.'!$E$8:$H$1000,2,0)))</f>
        <v/>
      </c>
      <c r="O37" s="22" t="str">
        <f>IF(ISERROR(VLOOKUP(B37,'[4]80m.'!$E$8:$G$1000,3,0)),"",(VLOOKUP(B37,'[4]80m.'!$E$8:$G$1000,3,0)))</f>
        <v/>
      </c>
      <c r="P37" s="48">
        <f t="shared" si="0"/>
        <v>0</v>
      </c>
      <c r="Q37" s="54"/>
      <c r="R37" s="45"/>
      <c r="S37" s="45"/>
      <c r="T37" s="45"/>
      <c r="U37" s="45"/>
      <c r="V37" s="45"/>
    </row>
    <row r="38" spans="1:22" ht="31.5" hidden="1" customHeight="1" x14ac:dyDescent="0.2">
      <c r="A38" s="31"/>
      <c r="B38" s="59"/>
      <c r="C38" s="59"/>
      <c r="D38" s="47" t="str">
        <f>IF(ISERROR(VLOOKUP(B38,'[4]60m.'!$E$8:$F$1012,2,0)),"",(VLOOKUP(B38,'[4]60m.'!$E$8:$H$1012,2,0)))</f>
        <v/>
      </c>
      <c r="E38" s="27" t="str">
        <f>IF(ISERROR(VLOOKUP(B38,'[4]60m.'!$E$8:$G$1012,3,0)),"",(VLOOKUP(B38,'[4]60m.'!$E$8:$G$1012,3,0)))</f>
        <v/>
      </c>
      <c r="F38" s="53" t="str">
        <f>IF(ISERROR(VLOOKUP(B38,[4]Uzun!$F$8:$K$998,6,0)),"",(VLOOKUP(B38,[4]Uzun!$F$8:$K$998,6,0)))</f>
        <v/>
      </c>
      <c r="G38" s="22" t="str">
        <f>IF(ISERROR(VLOOKUP(B38,[4]Uzun!$F$8:$L$998,7,0)),"",(VLOOKUP(B38,[4]Uzun!$F$8:$L$998,7,0)))</f>
        <v/>
      </c>
      <c r="H38" s="28" t="str">
        <f>IF(ISERROR(VLOOKUP(B38,[4]Gülle!$F$8:$K$1000,6,0)),"",(VLOOKUP(B38,[4]Gülle!$F$8:$K$1000,6,0)))</f>
        <v/>
      </c>
      <c r="I38" s="27" t="str">
        <f>IF(ISERROR(VLOOKUP(B38,[4]Gülle!$F$8:$L$1000,7,0)),"",(VLOOKUP(B38,[4]Gülle!$F$8:$L$1000,7,0)))</f>
        <v/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IF(ISERROR(VLOOKUP(B38,'[4]800m.'!$D$8:$F$986,3,0)),"",(VLOOKUP(B38,'[4]800m.'!$D$8:$H$986,3,0)))</f>
        <v/>
      </c>
      <c r="M38" s="50" t="str">
        <f>IF(ISERROR(VLOOKUP(B38,'[4]800m.'!$D$8:$G$986,4,0)),"",(VLOOKUP(B38,'[4]800m.'!$D$8:$G$986,4,0)))</f>
        <v/>
      </c>
      <c r="N38" s="61" t="str">
        <f>IF(ISERROR(VLOOKUP(B38,'[4]80m.'!$E$8:$F$1000,2,0)),"",(VLOOKUP(B38,'[4]80m.'!$E$8:$H$1000,2,0)))</f>
        <v/>
      </c>
      <c r="O38" s="22" t="str">
        <f>IF(ISERROR(VLOOKUP(B38,'[4]80m.'!$E$8:$G$1000,3,0)),"",(VLOOKUP(B38,'[4]80m.'!$E$8:$G$1000,3,0)))</f>
        <v/>
      </c>
      <c r="P38" s="48">
        <f t="shared" si="0"/>
        <v>0</v>
      </c>
      <c r="Q38" s="54"/>
      <c r="R38" s="45"/>
      <c r="S38" s="45"/>
      <c r="T38" s="45"/>
      <c r="U38" s="45"/>
      <c r="V38" s="45"/>
    </row>
    <row r="39" spans="1:22" ht="31.5" hidden="1" customHeight="1" x14ac:dyDescent="0.2">
      <c r="A39" s="31"/>
      <c r="B39" s="59"/>
      <c r="C39" s="59"/>
      <c r="D39" s="47" t="str">
        <f>IF(ISERROR(VLOOKUP(B39,'[4]60m.'!$E$8:$F$1012,2,0)),"",(VLOOKUP(B39,'[4]60m.'!$E$8:$H$1012,2,0)))</f>
        <v/>
      </c>
      <c r="E39" s="27" t="str">
        <f>IF(ISERROR(VLOOKUP(B39,'[4]60m.'!$E$8:$G$1012,3,0)),"",(VLOOKUP(B39,'[4]60m.'!$E$8:$G$1012,3,0)))</f>
        <v/>
      </c>
      <c r="F39" s="53" t="str">
        <f>IF(ISERROR(VLOOKUP(B39,[4]Uzun!$F$8:$K$998,6,0)),"",(VLOOKUP(B39,[4]Uzun!$F$8:$K$998,6,0)))</f>
        <v/>
      </c>
      <c r="G39" s="22" t="str">
        <f>IF(ISERROR(VLOOKUP(B39,[4]Uzun!$F$8:$L$998,7,0)),"",(VLOOKUP(B39,[4]Uzun!$F$8:$L$998,7,0)))</f>
        <v/>
      </c>
      <c r="H39" s="28" t="str">
        <f>IF(ISERROR(VLOOKUP(B39,[4]Gülle!$F$8:$K$1000,6,0)),"",(VLOOKUP(B39,[4]Gülle!$F$8:$K$1000,6,0)))</f>
        <v/>
      </c>
      <c r="I39" s="27" t="str">
        <f>IF(ISERROR(VLOOKUP(B39,[4]Gülle!$F$8:$L$1000,7,0)),"",(VLOOKUP(B39,[4]Gülle!$F$8:$L$1000,7,0)))</f>
        <v/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IF(ISERROR(VLOOKUP(B39,'[4]800m.'!$D$8:$F$986,3,0)),"",(VLOOKUP(B39,'[4]800m.'!$D$8:$H$986,3,0)))</f>
        <v/>
      </c>
      <c r="M39" s="50" t="str">
        <f>IF(ISERROR(VLOOKUP(B39,'[4]800m.'!$D$8:$G$986,4,0)),"",(VLOOKUP(B39,'[4]800m.'!$D$8:$G$986,4,0)))</f>
        <v/>
      </c>
      <c r="N39" s="61" t="str">
        <f>IF(ISERROR(VLOOKUP(B39,'[4]80m.'!$E$8:$F$1000,2,0)),"",(VLOOKUP(B39,'[4]80m.'!$E$8:$H$1000,2,0)))</f>
        <v/>
      </c>
      <c r="O39" s="22" t="str">
        <f>IF(ISERROR(VLOOKUP(B39,'[4]80m.'!$E$8:$G$1000,3,0)),"",(VLOOKUP(B39,'[4]80m.'!$E$8:$G$1000,3,0)))</f>
        <v/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31.5" hidden="1" customHeight="1" x14ac:dyDescent="0.2">
      <c r="A40" s="31"/>
      <c r="B40" s="59"/>
      <c r="C40" s="59"/>
      <c r="D40" s="47" t="str">
        <f>IF(ISERROR(VLOOKUP(B40,'[4]60m.'!$E$8:$F$1012,2,0)),"",(VLOOKUP(B40,'[4]60m.'!$E$8:$H$1012,2,0)))</f>
        <v/>
      </c>
      <c r="E40" s="27" t="str">
        <f>IF(ISERROR(VLOOKUP(B40,'[4]60m.'!$E$8:$G$1012,3,0)),"",(VLOOKUP(B40,'[4]60m.'!$E$8:$G$1012,3,0)))</f>
        <v/>
      </c>
      <c r="F40" s="53" t="str">
        <f>IF(ISERROR(VLOOKUP(B40,[4]Uzun!$F$8:$K$998,6,0)),"",(VLOOKUP(B40,[4]Uzun!$F$8:$K$998,6,0)))</f>
        <v/>
      </c>
      <c r="G40" s="22" t="str">
        <f>IF(ISERROR(VLOOKUP(B40,[4]Uzun!$F$8:$L$998,7,0)),"",(VLOOKUP(B40,[4]Uzun!$F$8:$L$998,7,0)))</f>
        <v/>
      </c>
      <c r="H40" s="28" t="str">
        <f>IF(ISERROR(VLOOKUP(B40,[4]Gülle!$F$8:$K$1000,6,0)),"",(VLOOKUP(B40,[4]Gülle!$F$8:$K$1000,6,0)))</f>
        <v/>
      </c>
      <c r="I40" s="27" t="str">
        <f>IF(ISERROR(VLOOKUP(B40,[4]Gülle!$F$8:$L$1000,7,0)),"",(VLOOKUP(B40,[4]Gülle!$F$8:$L$1000,7,0)))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IF(ISERROR(VLOOKUP(B40,'[4]800m.'!$D$8:$F$986,3,0)),"",(VLOOKUP(B40,'[4]800m.'!$D$8:$H$986,3,0)))</f>
        <v/>
      </c>
      <c r="M40" s="50" t="str">
        <f>IF(ISERROR(VLOOKUP(B40,'[4]800m.'!$D$8:$G$986,4,0)),"",(VLOOKUP(B40,'[4]800m.'!$D$8:$G$986,4,0)))</f>
        <v/>
      </c>
      <c r="N40" s="61" t="str">
        <f>IF(ISERROR(VLOOKUP(B40,'[4]80m.'!$E$8:$F$1000,2,0)),"",(VLOOKUP(B40,'[4]80m.'!$E$8:$H$1000,2,0)))</f>
        <v/>
      </c>
      <c r="O40" s="22" t="str">
        <f>IF(ISERROR(VLOOKUP(B40,'[4]80m.'!$E$8:$G$1000,3,0)),"",(VLOOKUP(B40,'[4]80m.'!$E$8:$G$1000,3,0)))</f>
        <v/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59"/>
      <c r="C41" s="59"/>
      <c r="D41" s="47" t="str">
        <f>IF(ISERROR(VLOOKUP(B41,'[4]60m.'!$E$8:$F$1012,2,0)),"",(VLOOKUP(B41,'[4]60m.'!$E$8:$H$1012,2,0)))</f>
        <v/>
      </c>
      <c r="E41" s="27" t="str">
        <f>IF(ISERROR(VLOOKUP(B41,'[4]60m.'!$E$8:$G$1012,3,0)),"",(VLOOKUP(B41,'[4]60m.'!$E$8:$G$1012,3,0)))</f>
        <v/>
      </c>
      <c r="F41" s="53" t="str">
        <f>IF(ISERROR(VLOOKUP(B41,[4]Uzun!$F$8:$K$998,6,0)),"",(VLOOKUP(B41,[4]Uzun!$F$8:$K$998,6,0)))</f>
        <v/>
      </c>
      <c r="G41" s="22" t="str">
        <f>IF(ISERROR(VLOOKUP(B41,[4]Uzun!$F$8:$L$998,7,0)),"",(VLOOKUP(B41,[4]Uzun!$F$8:$L$998,7,0)))</f>
        <v/>
      </c>
      <c r="H41" s="28" t="str">
        <f>IF(ISERROR(VLOOKUP(B41,[4]Gülle!$F$8:$K$1000,6,0)),"",(VLOOKUP(B41,[4]Gülle!$F$8:$K$1000,6,0)))</f>
        <v/>
      </c>
      <c r="I41" s="27" t="str">
        <f>IF(ISERROR(VLOOKUP(B41,[4]Gülle!$F$8:$L$1000,7,0)),"",(VLOOKUP(B41,[4]Gülle!$F$8:$L$1000,7,0)))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IF(ISERROR(VLOOKUP(B41,'[4]800m.'!$D$8:$F$986,3,0)),"",(VLOOKUP(B41,'[4]800m.'!$D$8:$H$986,3,0)))</f>
        <v/>
      </c>
      <c r="M41" s="50" t="str">
        <f>IF(ISERROR(VLOOKUP(B41,'[4]800m.'!$D$8:$G$986,4,0)),"",(VLOOKUP(B41,'[4]800m.'!$D$8:$G$986,4,0)))</f>
        <v/>
      </c>
      <c r="N41" s="61" t="str">
        <f>IF(ISERROR(VLOOKUP(B41,'[4]80m.'!$E$8:$F$1000,2,0)),"",(VLOOKUP(B41,'[4]80m.'!$E$8:$H$1000,2,0)))</f>
        <v/>
      </c>
      <c r="O41" s="22" t="str">
        <f>IF(ISERROR(VLOOKUP(B41,'[4]80m.'!$E$8:$G$1000,3,0)),"",(VLOOKUP(B41,'[4]80m.'!$E$8:$G$1000,3,0)))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59"/>
      <c r="C42" s="59"/>
      <c r="D42" s="47" t="str">
        <f>IF(ISERROR(VLOOKUP(B42,'[4]60m.'!$E$8:$F$1012,2,0)),"",(VLOOKUP(B42,'[4]60m.'!$E$8:$H$1012,2,0)))</f>
        <v/>
      </c>
      <c r="E42" s="27" t="str">
        <f>IF(ISERROR(VLOOKUP(B42,'[4]60m.'!$E$8:$G$1012,3,0)),"",(VLOOKUP(B42,'[4]60m.'!$E$8:$G$1012,3,0)))</f>
        <v/>
      </c>
      <c r="F42" s="53" t="str">
        <f>IF(ISERROR(VLOOKUP(B42,[4]Uzun!$F$8:$K$998,6,0)),"",(VLOOKUP(B42,[4]Uzun!$F$8:$K$998,6,0)))</f>
        <v/>
      </c>
      <c r="G42" s="22" t="str">
        <f>IF(ISERROR(VLOOKUP(B42,[4]Uzun!$F$8:$L$998,7,0)),"",(VLOOKUP(B42,[4]Uzun!$F$8:$L$998,7,0)))</f>
        <v/>
      </c>
      <c r="H42" s="28" t="str">
        <f>IF(ISERROR(VLOOKUP(B42,[4]Gülle!$F$8:$K$1000,6,0)),"",(VLOOKUP(B42,[4]Gülle!$F$8:$K$1000,6,0)))</f>
        <v/>
      </c>
      <c r="I42" s="27" t="str">
        <f>IF(ISERROR(VLOOKUP(B42,[4]Gülle!$F$8:$L$1000,7,0)),"",(VLOOKUP(B42,[4]Gülle!$F$8:$L$1000,7,0)))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IF(ISERROR(VLOOKUP(B42,'[4]800m.'!$D$8:$F$986,3,0)),"",(VLOOKUP(B42,'[4]800m.'!$D$8:$H$986,3,0)))</f>
        <v/>
      </c>
      <c r="M42" s="50" t="str">
        <f>IF(ISERROR(VLOOKUP(B42,'[4]800m.'!$D$8:$G$986,4,0)),"",(VLOOKUP(B42,'[4]800m.'!$D$8:$G$986,4,0)))</f>
        <v/>
      </c>
      <c r="N42" s="61" t="str">
        <f>IF(ISERROR(VLOOKUP(B42,'[4]80m.'!$E$8:$F$1000,2,0)),"",(VLOOKUP(B42,'[4]80m.'!$E$8:$H$1000,2,0)))</f>
        <v/>
      </c>
      <c r="O42" s="22" t="str">
        <f>IF(ISERROR(VLOOKUP(B42,'[4]80m.'!$E$8:$G$1000,3,0)),"",(VLOOKUP(B42,'[4]80m.'!$E$8:$G$1000,3,0)))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59"/>
      <c r="C43" s="59"/>
      <c r="D43" s="47" t="str">
        <f>IF(ISERROR(VLOOKUP(B43,'[4]60m.'!$E$8:$F$1012,2,0)),"",(VLOOKUP(B43,'[4]60m.'!$E$8:$H$1012,2,0)))</f>
        <v/>
      </c>
      <c r="E43" s="27" t="str">
        <f>IF(ISERROR(VLOOKUP(B43,'[4]60m.'!$E$8:$G$1012,3,0)),"",(VLOOKUP(B43,'[4]60m.'!$E$8:$G$1012,3,0)))</f>
        <v/>
      </c>
      <c r="F43" s="53" t="str">
        <f>IF(ISERROR(VLOOKUP(B43,[4]Uzun!$F$8:$K$998,6,0)),"",(VLOOKUP(B43,[4]Uzun!$F$8:$K$998,6,0)))</f>
        <v/>
      </c>
      <c r="G43" s="22" t="str">
        <f>IF(ISERROR(VLOOKUP(B43,[4]Uzun!$F$8:$L$998,7,0)),"",(VLOOKUP(B43,[4]Uzun!$F$8:$L$998,7,0)))</f>
        <v/>
      </c>
      <c r="H43" s="28" t="str">
        <f>IF(ISERROR(VLOOKUP(B43,[4]Gülle!$F$8:$K$1000,6,0)),"",(VLOOKUP(B43,[4]Gülle!$F$8:$K$1000,6,0)))</f>
        <v/>
      </c>
      <c r="I43" s="27" t="str">
        <f>IF(ISERROR(VLOOKUP(B43,[4]Gülle!$F$8:$L$1000,7,0)),"",(VLOOKUP(B43,[4]Gülle!$F$8:$L$1000,7,0)))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IF(ISERROR(VLOOKUP(B43,'[4]800m.'!$D$8:$F$986,3,0)),"",(VLOOKUP(B43,'[4]800m.'!$D$8:$H$986,3,0)))</f>
        <v/>
      </c>
      <c r="M43" s="50" t="str">
        <f>IF(ISERROR(VLOOKUP(B43,'[4]800m.'!$D$8:$G$986,4,0)),"",(VLOOKUP(B43,'[4]800m.'!$D$8:$G$986,4,0)))</f>
        <v/>
      </c>
      <c r="N43" s="61" t="str">
        <f>IF(ISERROR(VLOOKUP(B43,'[4]80m.'!$E$8:$F$1000,2,0)),"",(VLOOKUP(B43,'[4]80m.'!$E$8:$H$1000,2,0)))</f>
        <v/>
      </c>
      <c r="O43" s="22" t="str">
        <f>IF(ISERROR(VLOOKUP(B43,'[4]80m.'!$E$8:$G$1000,3,0)),"",(VLOOKUP(B43,'[4]80m.'!$E$8:$G$1000,3,0)))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59"/>
      <c r="C44" s="59"/>
      <c r="D44" s="47" t="str">
        <f>IF(ISERROR(VLOOKUP(B44,'[4]60m.'!$E$8:$F$1012,2,0)),"",(VLOOKUP(B44,'[4]60m.'!$E$8:$H$1012,2,0)))</f>
        <v/>
      </c>
      <c r="E44" s="27" t="str">
        <f>IF(ISERROR(VLOOKUP(B44,'[4]60m.'!$E$8:$G$1012,3,0)),"",(VLOOKUP(B44,'[4]60m.'!$E$8:$G$1012,3,0)))</f>
        <v/>
      </c>
      <c r="F44" s="53" t="str">
        <f>IF(ISERROR(VLOOKUP(B44,[4]Uzun!$F$8:$K$998,6,0)),"",(VLOOKUP(B44,[4]Uzun!$F$8:$K$998,6,0)))</f>
        <v/>
      </c>
      <c r="G44" s="22" t="str">
        <f>IF(ISERROR(VLOOKUP(B44,[4]Uzun!$F$8:$L$998,7,0)),"",(VLOOKUP(B44,[4]Uzun!$F$8:$L$998,7,0)))</f>
        <v/>
      </c>
      <c r="H44" s="28" t="str">
        <f>IF(ISERROR(VLOOKUP(B44,[4]Gülle!$F$8:$K$1000,6,0)),"",(VLOOKUP(B44,[4]Gülle!$F$8:$K$1000,6,0)))</f>
        <v/>
      </c>
      <c r="I44" s="27" t="str">
        <f>IF(ISERROR(VLOOKUP(B44,[4]Gülle!$F$8:$L$1000,7,0)),"",(VLOOKUP(B44,[4]Gülle!$F$8:$L$1000,7,0)))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IF(ISERROR(VLOOKUP(B44,'[4]800m.'!$D$8:$F$986,3,0)),"",(VLOOKUP(B44,'[4]800m.'!$D$8:$H$986,3,0)))</f>
        <v/>
      </c>
      <c r="M44" s="50" t="str">
        <f>IF(ISERROR(VLOOKUP(B44,'[4]800m.'!$D$8:$G$986,4,0)),"",(VLOOKUP(B44,'[4]800m.'!$D$8:$G$986,4,0)))</f>
        <v/>
      </c>
      <c r="N44" s="61" t="str">
        <f>IF(ISERROR(VLOOKUP(B44,'[4]80m.'!$E$8:$F$1000,2,0)),"",(VLOOKUP(B44,'[4]80m.'!$E$8:$H$1000,2,0)))</f>
        <v/>
      </c>
      <c r="O44" s="22" t="str">
        <f>IF(ISERROR(VLOOKUP(B44,'[4]80m.'!$E$8:$G$1000,3,0)),"",(VLOOKUP(B44,'[4]80m.'!$E$8:$G$1000,3,0)))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59"/>
      <c r="C45" s="59"/>
      <c r="D45" s="47" t="str">
        <f>IF(ISERROR(VLOOKUP(B45,'[4]60m.'!$E$8:$F$1012,2,0)),"",(VLOOKUP(B45,'[4]60m.'!$E$8:$H$1012,2,0)))</f>
        <v/>
      </c>
      <c r="E45" s="27" t="str">
        <f>IF(ISERROR(VLOOKUP(B45,'[4]60m.'!$E$8:$G$1012,3,0)),"",(VLOOKUP(B45,'[4]60m.'!$E$8:$G$1012,3,0)))</f>
        <v/>
      </c>
      <c r="F45" s="53" t="str">
        <f>IF(ISERROR(VLOOKUP(B45,[4]Uzun!$F$8:$K$998,6,0)),"",(VLOOKUP(B45,[4]Uzun!$F$8:$K$998,6,0)))</f>
        <v/>
      </c>
      <c r="G45" s="22" t="str">
        <f>IF(ISERROR(VLOOKUP(B45,[4]Uzun!$F$8:$L$998,7,0)),"",(VLOOKUP(B45,[4]Uzun!$F$8:$L$998,7,0)))</f>
        <v/>
      </c>
      <c r="H45" s="28" t="str">
        <f>IF(ISERROR(VLOOKUP(B45,[4]Gülle!$F$8:$K$1000,6,0)),"",(VLOOKUP(B45,[4]Gülle!$F$8:$K$1000,6,0)))</f>
        <v/>
      </c>
      <c r="I45" s="27" t="str">
        <f>IF(ISERROR(VLOOKUP(B45,[4]Gülle!$F$8:$L$1000,7,0)),"",(VLOOKUP(B45,[4]Gülle!$F$8:$L$1000,7,0)))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IF(ISERROR(VLOOKUP(B45,'[4]800m.'!$D$8:$F$986,3,0)),"",(VLOOKUP(B45,'[4]800m.'!$D$8:$H$986,3,0)))</f>
        <v/>
      </c>
      <c r="M45" s="50" t="str">
        <f>IF(ISERROR(VLOOKUP(B45,'[4]800m.'!$D$8:$G$986,4,0)),"",(VLOOKUP(B45,'[4]800m.'!$D$8:$G$986,4,0)))</f>
        <v/>
      </c>
      <c r="N45" s="61" t="str">
        <f>IF(ISERROR(VLOOKUP(B45,'[4]80m.'!$E$8:$F$1000,2,0)),"",(VLOOKUP(B45,'[4]80m.'!$E$8:$H$1000,2,0)))</f>
        <v/>
      </c>
      <c r="O45" s="22" t="str">
        <f>IF(ISERROR(VLOOKUP(B45,'[4]80m.'!$E$8:$G$1000,3,0)),"",(VLOOKUP(B45,'[4]80m.'!$E$8:$G$1000,3,0)))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59"/>
      <c r="C46" s="59"/>
      <c r="D46" s="47" t="str">
        <f>IF(ISERROR(VLOOKUP(B46,'[4]60m.'!$E$8:$F$1012,2,0)),"",(VLOOKUP(B46,'[4]60m.'!$E$8:$H$1012,2,0)))</f>
        <v/>
      </c>
      <c r="E46" s="27" t="str">
        <f>IF(ISERROR(VLOOKUP(B46,'[4]60m.'!$E$8:$G$1012,3,0)),"",(VLOOKUP(B46,'[4]60m.'!$E$8:$G$1012,3,0)))</f>
        <v/>
      </c>
      <c r="F46" s="53" t="str">
        <f>IF(ISERROR(VLOOKUP(B46,[4]Uzun!$F$8:$K$998,6,0)),"",(VLOOKUP(B46,[4]Uzun!$F$8:$K$998,6,0)))</f>
        <v/>
      </c>
      <c r="G46" s="22" t="str">
        <f>IF(ISERROR(VLOOKUP(B46,[4]Uzun!$F$8:$L$998,7,0)),"",(VLOOKUP(B46,[4]Uzun!$F$8:$L$998,7,0)))</f>
        <v/>
      </c>
      <c r="H46" s="28" t="str">
        <f>IF(ISERROR(VLOOKUP(B46,[4]Gülle!$F$8:$K$1000,6,0)),"",(VLOOKUP(B46,[4]Gülle!$F$8:$K$1000,6,0)))</f>
        <v/>
      </c>
      <c r="I46" s="27" t="str">
        <f>IF(ISERROR(VLOOKUP(B46,[4]Gülle!$F$8:$L$1000,7,0)),"",(VLOOKUP(B46,[4]Gülle!$F$8:$L$1000,7,0)))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IF(ISERROR(VLOOKUP(B46,'[4]800m.'!$D$8:$F$986,3,0)),"",(VLOOKUP(B46,'[4]800m.'!$D$8:$H$986,3,0)))</f>
        <v/>
      </c>
      <c r="M46" s="50" t="str">
        <f>IF(ISERROR(VLOOKUP(B46,'[4]800m.'!$D$8:$G$986,4,0)),"",(VLOOKUP(B46,'[4]800m.'!$D$8:$G$986,4,0)))</f>
        <v/>
      </c>
      <c r="N46" s="61" t="str">
        <f>IF(ISERROR(VLOOKUP(B46,'[4]80m.'!$E$8:$F$1000,2,0)),"",(VLOOKUP(B46,'[4]80m.'!$E$8:$H$1000,2,0)))</f>
        <v/>
      </c>
      <c r="O46" s="22" t="str">
        <f>IF(ISERROR(VLOOKUP(B46,'[4]80m.'!$E$8:$G$1000,3,0)),"",(VLOOKUP(B46,'[4]80m.'!$E$8:$G$1000,3,0)))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59"/>
      <c r="C47" s="59"/>
      <c r="D47" s="47" t="str">
        <f>IF(ISERROR(VLOOKUP(B47,'[4]60m.'!$E$8:$F$1012,2,0)),"",(VLOOKUP(B47,'[4]60m.'!$E$8:$H$1012,2,0)))</f>
        <v/>
      </c>
      <c r="E47" s="27" t="str">
        <f>IF(ISERROR(VLOOKUP(B47,'[4]60m.'!$E$8:$G$1012,3,0)),"",(VLOOKUP(B47,'[4]60m.'!$E$8:$G$1012,3,0)))</f>
        <v/>
      </c>
      <c r="F47" s="53" t="str">
        <f>IF(ISERROR(VLOOKUP(B47,[4]Uzun!$F$8:$K$998,6,0)),"",(VLOOKUP(B47,[4]Uzun!$F$8:$K$998,6,0)))</f>
        <v/>
      </c>
      <c r="G47" s="22" t="str">
        <f>IF(ISERROR(VLOOKUP(B47,[4]Uzun!$F$8:$L$998,7,0)),"",(VLOOKUP(B47,[4]Uzun!$F$8:$L$998,7,0)))</f>
        <v/>
      </c>
      <c r="H47" s="28" t="str">
        <f>IF(ISERROR(VLOOKUP(B47,[4]Gülle!$F$8:$K$1000,6,0)),"",(VLOOKUP(B47,[4]Gülle!$F$8:$K$1000,6,0)))</f>
        <v/>
      </c>
      <c r="I47" s="27" t="str">
        <f>IF(ISERROR(VLOOKUP(B47,[4]Gülle!$F$8:$L$1000,7,0)),"",(VLOOKUP(B47,[4]Gülle!$F$8:$L$1000,7,0)))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IF(ISERROR(VLOOKUP(B47,'[4]800m.'!$D$8:$F$986,3,0)),"",(VLOOKUP(B47,'[4]800m.'!$D$8:$H$986,3,0)))</f>
        <v/>
      </c>
      <c r="M47" s="50" t="str">
        <f>IF(ISERROR(VLOOKUP(B47,'[4]800m.'!$D$8:$G$986,4,0)),"",(VLOOKUP(B47,'[4]800m.'!$D$8:$G$986,4,0)))</f>
        <v/>
      </c>
      <c r="N47" s="61" t="str">
        <f>IF(ISERROR(VLOOKUP(B47,'[4]80m.'!$E$8:$F$1000,2,0)),"",(VLOOKUP(B47,'[4]80m.'!$E$8:$H$1000,2,0)))</f>
        <v/>
      </c>
      <c r="O47" s="22" t="str">
        <f>IF(ISERROR(VLOOKUP(B47,'[4]80m.'!$E$8:$G$1000,3,0)),"",(VLOOKUP(B47,'[4]80m.'!$E$8:$G$1000,3,0)))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59"/>
      <c r="C48" s="59"/>
      <c r="D48" s="47" t="str">
        <f>IF(ISERROR(VLOOKUP(B48,'[4]60m.'!$E$8:$F$1012,2,0)),"",(VLOOKUP(B48,'[4]60m.'!$E$8:$H$1012,2,0)))</f>
        <v/>
      </c>
      <c r="E48" s="27" t="str">
        <f>IF(ISERROR(VLOOKUP(B48,'[4]60m.'!$E$8:$G$1012,3,0)),"",(VLOOKUP(B48,'[4]60m.'!$E$8:$G$1012,3,0)))</f>
        <v/>
      </c>
      <c r="F48" s="53" t="str">
        <f>IF(ISERROR(VLOOKUP(B48,[4]Uzun!$F$8:$K$998,6,0)),"",(VLOOKUP(B48,[4]Uzun!$F$8:$K$998,6,0)))</f>
        <v/>
      </c>
      <c r="G48" s="22" t="str">
        <f>IF(ISERROR(VLOOKUP(B48,[4]Uzun!$F$8:$L$998,7,0)),"",(VLOOKUP(B48,[4]Uzun!$F$8:$L$998,7,0)))</f>
        <v/>
      </c>
      <c r="H48" s="28" t="str">
        <f>IF(ISERROR(VLOOKUP(B48,[4]Gülle!$F$8:$K$1000,6,0)),"",(VLOOKUP(B48,[4]Gülle!$F$8:$K$1000,6,0)))</f>
        <v/>
      </c>
      <c r="I48" s="27" t="str">
        <f>IF(ISERROR(VLOOKUP(B48,[4]Gülle!$F$8:$L$1000,7,0)),"",(VLOOKUP(B48,[4]Gülle!$F$8:$L$1000,7,0)))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IF(ISERROR(VLOOKUP(B48,'[4]800m.'!$D$8:$F$986,3,0)),"",(VLOOKUP(B48,'[4]800m.'!$D$8:$H$986,3,0)))</f>
        <v/>
      </c>
      <c r="M48" s="50" t="str">
        <f>IF(ISERROR(VLOOKUP(B48,'[4]800m.'!$D$8:$G$986,4,0)),"",(VLOOKUP(B48,'[4]800m.'!$D$8:$G$986,4,0)))</f>
        <v/>
      </c>
      <c r="N48" s="61" t="str">
        <f>IF(ISERROR(VLOOKUP(B48,'[4]80m.'!$E$8:$F$1000,2,0)),"",(VLOOKUP(B48,'[4]80m.'!$E$8:$H$1000,2,0)))</f>
        <v/>
      </c>
      <c r="O48" s="22" t="str">
        <f>IF(ISERROR(VLOOKUP(B48,'[4]80m.'!$E$8:$G$1000,3,0)),"",(VLOOKUP(B48,'[4]80m.'!$E$8:$G$1000,3,0)))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58"/>
      <c r="C49" s="58"/>
      <c r="D49" s="47" t="str">
        <f>IF(ISERROR(VLOOKUP(B49,'[4]60m.'!$E$8:$F$1012,2,0)),"",(VLOOKUP(B49,'[4]60m.'!$E$8:$H$1012,2,0)))</f>
        <v/>
      </c>
      <c r="E49" s="27" t="str">
        <f>IF(ISERROR(VLOOKUP(B49,'[4]60m.'!$E$8:$G$1012,3,0)),"",(VLOOKUP(B49,'[4]60m.'!$E$8:$G$1012,3,0)))</f>
        <v/>
      </c>
      <c r="F49" s="53" t="str">
        <f>IF(ISERROR(VLOOKUP(B49,[4]Uzun!$F$8:$K$998,6,0)),"",(VLOOKUP(B49,[4]Uzun!$F$8:$K$998,6,0)))</f>
        <v/>
      </c>
      <c r="G49" s="22" t="str">
        <f>IF(ISERROR(VLOOKUP(B49,[4]Uzun!$F$8:$L$998,7,0)),"",(VLOOKUP(B49,[4]Uzun!$F$8:$L$998,7,0)))</f>
        <v/>
      </c>
      <c r="H49" s="28" t="str">
        <f>IF(ISERROR(VLOOKUP(B49,[4]Gülle!$F$8:$K$1000,6,0)),"",(VLOOKUP(B49,[4]Gülle!$F$8:$K$1000,6,0)))</f>
        <v/>
      </c>
      <c r="I49" s="27" t="str">
        <f>IF(ISERROR(VLOOKUP(B49,[4]Gülle!$F$8:$L$1000,7,0)),"",(VLOOKUP(B49,[4]Gülle!$F$8:$L$1000,7,0)))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IF(ISERROR(VLOOKUP(B49,'[4]800m.'!$D$8:$F$986,3,0)),"",(VLOOKUP(B49,'[4]800m.'!$D$8:$H$986,3,0)))</f>
        <v/>
      </c>
      <c r="M49" s="50" t="str">
        <f>IF(ISERROR(VLOOKUP(B49,'[4]800m.'!$D$8:$G$986,4,0)),"",(VLOOKUP(B49,'[4]800m.'!$D$8:$G$986,4,0)))</f>
        <v/>
      </c>
      <c r="N49" s="61" t="str">
        <f>IF(ISERROR(VLOOKUP(B49,'[4]80m.'!$E$8:$F$1000,2,0)),"",(VLOOKUP(B49,'[4]80m.'!$E$8:$H$1000,2,0)))</f>
        <v/>
      </c>
      <c r="O49" s="22" t="str">
        <f>IF(ISERROR(VLOOKUP(B49,'[4]80m.'!$E$8:$G$1000,3,0)),"",(VLOOKUP(B49,'[4]80m.'!$E$8:$G$1000,3,0)))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58"/>
      <c r="C50" s="58"/>
      <c r="D50" s="47" t="str">
        <f>IF(ISERROR(VLOOKUP(B50,'[4]60m.'!$E$8:$F$1012,2,0)),"",(VLOOKUP(B50,'[4]60m.'!$E$8:$H$1012,2,0)))</f>
        <v/>
      </c>
      <c r="E50" s="27" t="str">
        <f>IF(ISERROR(VLOOKUP(B50,'[4]60m.'!$E$8:$G$1012,3,0)),"",(VLOOKUP(B50,'[4]60m.'!$E$8:$G$1012,3,0)))</f>
        <v/>
      </c>
      <c r="F50" s="53" t="str">
        <f>IF(ISERROR(VLOOKUP(B50,[4]Uzun!$F$8:$K$998,6,0)),"",(VLOOKUP(B50,[4]Uzun!$F$8:$K$998,6,0)))</f>
        <v/>
      </c>
      <c r="G50" s="22" t="str">
        <f>IF(ISERROR(VLOOKUP(B50,[4]Uzun!$F$8:$L$998,7,0)),"",(VLOOKUP(B50,[4]Uzun!$F$8:$L$998,7,0)))</f>
        <v/>
      </c>
      <c r="H50" s="28" t="str">
        <f>IF(ISERROR(VLOOKUP(B50,[4]Gülle!$F$8:$K$1000,6,0)),"",(VLOOKUP(B50,[4]Gülle!$F$8:$K$1000,6,0)))</f>
        <v/>
      </c>
      <c r="I50" s="27" t="str">
        <f>IF(ISERROR(VLOOKUP(B50,[4]Gülle!$F$8:$L$1000,7,0)),"",(VLOOKUP(B50,[4]Gülle!$F$8:$L$1000,7,0)))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IF(ISERROR(VLOOKUP(B50,'[4]800m.'!$D$8:$F$986,3,0)),"",(VLOOKUP(B50,'[4]800m.'!$D$8:$H$986,3,0)))</f>
        <v/>
      </c>
      <c r="M50" s="50" t="str">
        <f>IF(ISERROR(VLOOKUP(B50,'[4]800m.'!$D$8:$G$986,4,0)),"",(VLOOKUP(B50,'[4]800m.'!$D$8:$G$986,4,0)))</f>
        <v/>
      </c>
      <c r="N50" s="61" t="str">
        <f>IF(ISERROR(VLOOKUP(B50,'[4]80m.'!$E$8:$F$1000,2,0)),"",(VLOOKUP(B50,'[4]80m.'!$E$8:$H$1000,2,0)))</f>
        <v/>
      </c>
      <c r="O50" s="22" t="str">
        <f>IF(ISERROR(VLOOKUP(B50,'[4]80m.'!$E$8:$G$1000,3,0)),"",(VLOOKUP(B50,'[4]80m.'!$E$8:$G$1000,3,0)))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58"/>
      <c r="C51" s="58"/>
      <c r="D51" s="47" t="str">
        <f>IF(ISERROR(VLOOKUP(B51,'[4]60m.'!$E$8:$F$1012,2,0)),"",(VLOOKUP(B51,'[4]60m.'!$E$8:$H$1012,2,0)))</f>
        <v/>
      </c>
      <c r="E51" s="27" t="str">
        <f>IF(ISERROR(VLOOKUP(B51,'[4]60m.'!$E$8:$G$1012,3,0)),"",(VLOOKUP(B51,'[4]60m.'!$E$8:$G$1012,3,0)))</f>
        <v/>
      </c>
      <c r="F51" s="53" t="str">
        <f>IF(ISERROR(VLOOKUP(B51,[4]Uzun!$F$8:$K$998,6,0)),"",(VLOOKUP(B51,[4]Uzun!$F$8:$K$998,6,0)))</f>
        <v/>
      </c>
      <c r="G51" s="22" t="str">
        <f>IF(ISERROR(VLOOKUP(B51,[4]Uzun!$F$8:$L$998,7,0)),"",(VLOOKUP(B51,[4]Uzun!$F$8:$L$998,7,0)))</f>
        <v/>
      </c>
      <c r="H51" s="28" t="str">
        <f>IF(ISERROR(VLOOKUP(B51,[4]Gülle!$F$8:$K$1000,6,0)),"",(VLOOKUP(B51,[4]Gülle!$F$8:$K$1000,6,0)))</f>
        <v/>
      </c>
      <c r="I51" s="27" t="str">
        <f>IF(ISERROR(VLOOKUP(B51,[4]Gülle!$F$8:$L$1000,7,0)),"",(VLOOKUP(B51,[4]Gülle!$F$8:$L$1000,7,0)))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IF(ISERROR(VLOOKUP(B51,'[4]800m.'!$D$8:$F$986,3,0)),"",(VLOOKUP(B51,'[4]800m.'!$D$8:$H$986,3,0)))</f>
        <v/>
      </c>
      <c r="M51" s="50" t="str">
        <f>IF(ISERROR(VLOOKUP(B51,'[4]800m.'!$D$8:$G$986,4,0)),"",(VLOOKUP(B51,'[4]800m.'!$D$8:$G$986,4,0)))</f>
        <v/>
      </c>
      <c r="N51" s="61" t="str">
        <f>IF(ISERROR(VLOOKUP(B51,'[4]80m.'!$E$8:$F$1000,2,0)),"",(VLOOKUP(B51,'[4]80m.'!$E$8:$H$1000,2,0)))</f>
        <v/>
      </c>
      <c r="O51" s="22" t="str">
        <f>IF(ISERROR(VLOOKUP(B51,'[4]80m.'!$E$8:$G$1000,3,0)),"",(VLOOKUP(B51,'[4]80m.'!$E$8:$G$1000,3,0)))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58"/>
      <c r="C52" s="58"/>
      <c r="D52" s="47" t="str">
        <f>IF(ISERROR(VLOOKUP(B52,'[4]60m.'!$E$8:$F$1012,2,0)),"",(VLOOKUP(B52,'[4]60m.'!$E$8:$H$1012,2,0)))</f>
        <v/>
      </c>
      <c r="E52" s="27" t="str">
        <f>IF(ISERROR(VLOOKUP(B52,'[4]60m.'!$E$8:$G$1012,3,0)),"",(VLOOKUP(B52,'[4]60m.'!$E$8:$G$1012,3,0)))</f>
        <v/>
      </c>
      <c r="F52" s="53" t="str">
        <f>IF(ISERROR(VLOOKUP(B52,[4]Uzun!$F$8:$K$998,6,0)),"",(VLOOKUP(B52,[4]Uzun!$F$8:$K$998,6,0)))</f>
        <v/>
      </c>
      <c r="G52" s="22" t="str">
        <f>IF(ISERROR(VLOOKUP(B52,[4]Uzun!$F$8:$L$998,7,0)),"",(VLOOKUP(B52,[4]Uzun!$F$8:$L$998,7,0)))</f>
        <v/>
      </c>
      <c r="H52" s="28" t="str">
        <f>IF(ISERROR(VLOOKUP(B52,[4]Gülle!$F$8:$K$1000,6,0)),"",(VLOOKUP(B52,[4]Gülle!$F$8:$K$1000,6,0)))</f>
        <v/>
      </c>
      <c r="I52" s="27" t="str">
        <f>IF(ISERROR(VLOOKUP(B52,[4]Gülle!$F$8:$L$1000,7,0)),"",(VLOOKUP(B52,[4]Gülle!$F$8:$L$1000,7,0)))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IF(ISERROR(VLOOKUP(B52,'[4]800m.'!$D$8:$F$986,3,0)),"",(VLOOKUP(B52,'[4]800m.'!$D$8:$H$986,3,0)))</f>
        <v/>
      </c>
      <c r="M52" s="50" t="str">
        <f>IF(ISERROR(VLOOKUP(B52,'[4]800m.'!$D$8:$G$986,4,0)),"",(VLOOKUP(B52,'[4]800m.'!$D$8:$G$986,4,0)))</f>
        <v/>
      </c>
      <c r="N52" s="61" t="str">
        <f>IF(ISERROR(VLOOKUP(B52,'[4]80m.'!$E$8:$F$1000,2,0)),"",(VLOOKUP(B52,'[4]80m.'!$E$8:$H$1000,2,0)))</f>
        <v/>
      </c>
      <c r="O52" s="22" t="str">
        <f>IF(ISERROR(VLOOKUP(B52,'[4]80m.'!$E$8:$G$1000,3,0)),"",(VLOOKUP(B52,'[4]80m.'!$E$8:$G$1000,3,0)))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58"/>
      <c r="C53" s="58"/>
      <c r="D53" s="47" t="str">
        <f>IF(ISERROR(VLOOKUP(B53,'[4]60m.'!$E$8:$F$1012,2,0)),"",(VLOOKUP(B53,'[4]60m.'!$E$8:$H$1012,2,0)))</f>
        <v/>
      </c>
      <c r="E53" s="27" t="str">
        <f>IF(ISERROR(VLOOKUP(B53,'[4]60m.'!$E$8:$G$1012,3,0)),"",(VLOOKUP(B53,'[4]60m.'!$E$8:$G$1012,3,0)))</f>
        <v/>
      </c>
      <c r="F53" s="53" t="str">
        <f>IF(ISERROR(VLOOKUP(B53,[4]Uzun!$F$8:$K$998,6,0)),"",(VLOOKUP(B53,[4]Uzun!$F$8:$K$998,6,0)))</f>
        <v/>
      </c>
      <c r="G53" s="22" t="str">
        <f>IF(ISERROR(VLOOKUP(B53,[4]Uzun!$F$8:$L$998,7,0)),"",(VLOOKUP(B53,[4]Uzun!$F$8:$L$998,7,0)))</f>
        <v/>
      </c>
      <c r="H53" s="28" t="str">
        <f>IF(ISERROR(VLOOKUP(B53,[4]Gülle!$F$8:$K$1000,6,0)),"",(VLOOKUP(B53,[4]Gülle!$F$8:$K$1000,6,0)))</f>
        <v/>
      </c>
      <c r="I53" s="27" t="str">
        <f>IF(ISERROR(VLOOKUP(B53,[4]Gülle!$F$8:$L$1000,7,0)),"",(VLOOKUP(B53,[4]Gülle!$F$8:$L$1000,7,0)))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IF(ISERROR(VLOOKUP(B53,'[4]800m.'!$D$8:$F$986,3,0)),"",(VLOOKUP(B53,'[4]800m.'!$D$8:$H$986,3,0)))</f>
        <v/>
      </c>
      <c r="M53" s="50" t="str">
        <f>IF(ISERROR(VLOOKUP(B53,'[4]800m.'!$D$8:$G$986,4,0)),"",(VLOOKUP(B53,'[4]800m.'!$D$8:$G$986,4,0)))</f>
        <v/>
      </c>
      <c r="N53" s="61" t="str">
        <f>IF(ISERROR(VLOOKUP(B53,'[4]80m.'!$E$8:$F$1000,2,0)),"",(VLOOKUP(B53,'[4]80m.'!$E$8:$H$1000,2,0)))</f>
        <v/>
      </c>
      <c r="O53" s="22" t="str">
        <f>IF(ISERROR(VLOOKUP(B53,'[4]80m.'!$E$8:$G$1000,3,0)),"",(VLOOKUP(B53,'[4]80m.'!$E$8:$G$1000,3,0)))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58"/>
      <c r="C54" s="58"/>
      <c r="D54" s="47" t="str">
        <f>IF(ISERROR(VLOOKUP(B54,'[4]60m.'!$E$8:$F$1012,2,0)),"",(VLOOKUP(B54,'[4]60m.'!$E$8:$H$1012,2,0)))</f>
        <v/>
      </c>
      <c r="E54" s="27" t="str">
        <f>IF(ISERROR(VLOOKUP(B54,'[4]60m.'!$E$8:$G$1012,3,0)),"",(VLOOKUP(B54,'[4]60m.'!$E$8:$G$1012,3,0)))</f>
        <v/>
      </c>
      <c r="F54" s="53" t="str">
        <f>IF(ISERROR(VLOOKUP(B54,[4]Uzun!$F$8:$K$998,6,0)),"",(VLOOKUP(B54,[4]Uzun!$F$8:$K$998,6,0)))</f>
        <v/>
      </c>
      <c r="G54" s="22" t="str">
        <f>IF(ISERROR(VLOOKUP(B54,[4]Uzun!$F$8:$L$998,7,0)),"",(VLOOKUP(B54,[4]Uzun!$F$8:$L$998,7,0)))</f>
        <v/>
      </c>
      <c r="H54" s="28" t="str">
        <f>IF(ISERROR(VLOOKUP(B54,[4]Gülle!$F$8:$K$1000,6,0)),"",(VLOOKUP(B54,[4]Gülle!$F$8:$K$1000,6,0)))</f>
        <v/>
      </c>
      <c r="I54" s="27" t="str">
        <f>IF(ISERROR(VLOOKUP(B54,[4]Gülle!$F$8:$L$1000,7,0)),"",(VLOOKUP(B54,[4]Gülle!$F$8:$L$1000,7,0)))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IF(ISERROR(VLOOKUP(B54,'[4]800m.'!$D$8:$F$986,3,0)),"",(VLOOKUP(B54,'[4]800m.'!$D$8:$H$986,3,0)))</f>
        <v/>
      </c>
      <c r="M54" s="50" t="str">
        <f>IF(ISERROR(VLOOKUP(B54,'[4]800m.'!$D$8:$G$986,4,0)),"",(VLOOKUP(B54,'[4]800m.'!$D$8:$G$986,4,0)))</f>
        <v/>
      </c>
      <c r="N54" s="61" t="str">
        <f>IF(ISERROR(VLOOKUP(B54,'[4]80m.'!$E$8:$F$1000,2,0)),"",(VLOOKUP(B54,'[4]80m.'!$E$8:$H$1000,2,0)))</f>
        <v/>
      </c>
      <c r="O54" s="22" t="str">
        <f>IF(ISERROR(VLOOKUP(B54,'[4]80m.'!$E$8:$G$1000,3,0)),"",(VLOOKUP(B54,'[4]80m.'!$E$8:$G$1000,3,0)))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58"/>
      <c r="C55" s="58"/>
      <c r="D55" s="47" t="str">
        <f>IF(ISERROR(VLOOKUP(B55,'[4]60m.'!$E$8:$F$1012,2,0)),"",(VLOOKUP(B55,'[4]60m.'!$E$8:$H$1012,2,0)))</f>
        <v/>
      </c>
      <c r="E55" s="27" t="str">
        <f>IF(ISERROR(VLOOKUP(B55,'[4]60m.'!$E$8:$G$1012,3,0)),"",(VLOOKUP(B55,'[4]60m.'!$E$8:$G$1012,3,0)))</f>
        <v/>
      </c>
      <c r="F55" s="53" t="str">
        <f>IF(ISERROR(VLOOKUP(B55,[4]Uzun!$F$8:$K$998,6,0)),"",(VLOOKUP(B55,[4]Uzun!$F$8:$K$998,6,0)))</f>
        <v/>
      </c>
      <c r="G55" s="22" t="str">
        <f>IF(ISERROR(VLOOKUP(B55,[4]Uzun!$F$8:$L$998,7,0)),"",(VLOOKUP(B55,[4]Uzun!$F$8:$L$998,7,0)))</f>
        <v/>
      </c>
      <c r="H55" s="28" t="str">
        <f>IF(ISERROR(VLOOKUP(B55,[4]Gülle!$F$8:$K$1000,6,0)),"",(VLOOKUP(B55,[4]Gülle!$F$8:$K$1000,6,0)))</f>
        <v/>
      </c>
      <c r="I55" s="27" t="str">
        <f>IF(ISERROR(VLOOKUP(B55,[4]Gülle!$F$8:$L$1000,7,0)),"",(VLOOKUP(B55,[4]Gülle!$F$8:$L$1000,7,0)))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IF(ISERROR(VLOOKUP(B55,'[4]800m.'!$D$8:$F$986,3,0)),"",(VLOOKUP(B55,'[4]800m.'!$D$8:$H$986,3,0)))</f>
        <v/>
      </c>
      <c r="M55" s="50" t="str">
        <f>IF(ISERROR(VLOOKUP(B55,'[4]800m.'!$D$8:$G$986,4,0)),"",(VLOOKUP(B55,'[4]800m.'!$D$8:$G$986,4,0)))</f>
        <v/>
      </c>
      <c r="N55" s="61" t="str">
        <f>IF(ISERROR(VLOOKUP(B55,'[4]80m.'!$E$8:$F$1000,2,0)),"",(VLOOKUP(B55,'[4]80m.'!$E$8:$H$1000,2,0)))</f>
        <v/>
      </c>
      <c r="O55" s="22" t="str">
        <f>IF(ISERROR(VLOOKUP(B55,'[4]80m.'!$E$8:$G$1000,3,0)),"",(VLOOKUP(B55,'[4]80m.'!$E$8:$G$1000,3,0)))</f>
        <v/>
      </c>
      <c r="P55" s="48">
        <f t="shared" si="0"/>
        <v>0</v>
      </c>
      <c r="Q55" s="54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58"/>
      <c r="C56" s="58"/>
      <c r="D56" s="47" t="str">
        <f>IF(ISERROR(VLOOKUP(B56,'[4]60m.'!$E$8:$F$1012,2,0)),"",(VLOOKUP(B56,'[4]60m.'!$E$8:$H$1012,2,0)))</f>
        <v/>
      </c>
      <c r="E56" s="27" t="str">
        <f>IF(ISERROR(VLOOKUP(B56,'[4]60m.'!$E$8:$G$1012,3,0)),"",(VLOOKUP(B56,'[4]60m.'!$E$8:$G$1012,3,0)))</f>
        <v/>
      </c>
      <c r="F56" s="53" t="str">
        <f>IF(ISERROR(VLOOKUP(B56,[4]Uzun!$F$8:$K$998,6,0)),"",(VLOOKUP(B56,[4]Uzun!$F$8:$K$998,6,0)))</f>
        <v/>
      </c>
      <c r="G56" s="22" t="str">
        <f>IF(ISERROR(VLOOKUP(B56,[4]Uzun!$F$8:$L$998,7,0)),"",(VLOOKUP(B56,[4]Uzun!$F$8:$L$998,7,0)))</f>
        <v/>
      </c>
      <c r="H56" s="28" t="str">
        <f>IF(ISERROR(VLOOKUP(B56,[4]Gülle!$F$8:$K$1000,6,0)),"",(VLOOKUP(B56,[4]Gülle!$F$8:$K$1000,6,0)))</f>
        <v/>
      </c>
      <c r="I56" s="27" t="str">
        <f>IF(ISERROR(VLOOKUP(B56,[4]Gülle!$F$8:$L$1000,7,0)),"",(VLOOKUP(B56,[4]Gülle!$F$8:$L$1000,7,0)))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IF(ISERROR(VLOOKUP(B56,'[4]800m.'!$D$8:$F$986,3,0)),"",(VLOOKUP(B56,'[4]800m.'!$D$8:$H$986,3,0)))</f>
        <v/>
      </c>
      <c r="M56" s="50" t="str">
        <f>IF(ISERROR(VLOOKUP(B56,'[4]800m.'!$D$8:$G$986,4,0)),"",(VLOOKUP(B56,'[4]800m.'!$D$8:$G$986,4,0)))</f>
        <v/>
      </c>
      <c r="N56" s="61" t="str">
        <f>IF(ISERROR(VLOOKUP(B56,'[4]80m.'!$E$8:$F$1000,2,0)),"",(VLOOKUP(B56,'[4]80m.'!$E$8:$H$1000,2,0)))</f>
        <v/>
      </c>
      <c r="O56" s="22" t="str">
        <f>IF(ISERROR(VLOOKUP(B56,'[4]80m.'!$E$8:$G$1000,3,0)),"",(VLOOKUP(B56,'[4]80m.'!$E$8:$G$1000,3,0)))</f>
        <v/>
      </c>
      <c r="P56" s="48">
        <f t="shared" si="0"/>
        <v>0</v>
      </c>
      <c r="Q56" s="54"/>
      <c r="R56" s="45"/>
      <c r="S56" s="45"/>
      <c r="T56" s="45"/>
      <c r="U56" s="45"/>
      <c r="V56" s="45"/>
    </row>
    <row r="57" spans="1:22" ht="31.5" hidden="1" customHeight="1" x14ac:dyDescent="0.2">
      <c r="A57" s="31"/>
      <c r="B57" s="58"/>
      <c r="C57" s="58"/>
      <c r="D57" s="47" t="str">
        <f>IF(ISERROR(VLOOKUP(B57,'[4]60m.'!$E$8:$F$1012,2,0)),"",(VLOOKUP(B57,'[4]60m.'!$E$8:$H$1012,2,0)))</f>
        <v/>
      </c>
      <c r="E57" s="27" t="str">
        <f>IF(ISERROR(VLOOKUP(B57,'[4]60m.'!$E$8:$G$1012,3,0)),"",(VLOOKUP(B57,'[4]60m.'!$E$8:$G$1012,3,0)))</f>
        <v/>
      </c>
      <c r="F57" s="53" t="str">
        <f>IF(ISERROR(VLOOKUP(B57,[4]Uzun!$F$8:$K$998,6,0)),"",(VLOOKUP(B57,[4]Uzun!$F$8:$K$998,6,0)))</f>
        <v/>
      </c>
      <c r="G57" s="22" t="str">
        <f>IF(ISERROR(VLOOKUP(B57,[4]Uzun!$F$8:$L$998,7,0)),"",(VLOOKUP(B57,[4]Uzun!$F$8:$L$998,7,0)))</f>
        <v/>
      </c>
      <c r="H57" s="28" t="str">
        <f>IF(ISERROR(VLOOKUP(B57,[4]Gülle!$F$8:$K$1000,6,0)),"",(VLOOKUP(B57,[4]Gülle!$F$8:$K$1000,6,0)))</f>
        <v/>
      </c>
      <c r="I57" s="27" t="str">
        <f>IF(ISERROR(VLOOKUP(B57,[4]Gülle!$F$8:$L$1000,7,0)),"",(VLOOKUP(B57,[4]Gülle!$F$8:$L$1000,7,0)))</f>
        <v/>
      </c>
      <c r="J57" s="52" t="str">
        <f>IF(ISERROR(VLOOKUP(B57,#REF!,6,0)),"",(VLOOKUP(B57,#REF!,6,0)))</f>
        <v/>
      </c>
      <c r="K57" s="22" t="str">
        <f>IF(ISERROR(VLOOKUP(B57,#REF!,7,0)),"",(VLOOKUP(B57,#REF!,7,0)))</f>
        <v/>
      </c>
      <c r="L57" s="51" t="str">
        <f>IF(ISERROR(VLOOKUP(B57,'[4]800m.'!$D$8:$F$986,3,0)),"",(VLOOKUP(B57,'[4]800m.'!$D$8:$H$986,3,0)))</f>
        <v/>
      </c>
      <c r="M57" s="50" t="str">
        <f>IF(ISERROR(VLOOKUP(B57,'[4]800m.'!$D$8:$G$986,4,0)),"",(VLOOKUP(B57,'[4]800m.'!$D$8:$G$986,4,0)))</f>
        <v/>
      </c>
      <c r="N57" s="61" t="str">
        <f>IF(ISERROR(VLOOKUP(B57,'[4]80m.'!$E$8:$F$1000,2,0)),"",(VLOOKUP(B57,'[4]80m.'!$E$8:$H$1000,2,0)))</f>
        <v/>
      </c>
      <c r="O57" s="22" t="str">
        <f>IF(ISERROR(VLOOKUP(B57,'[4]80m.'!$E$8:$G$1000,3,0)),"",(VLOOKUP(B57,'[4]80m.'!$E$8:$G$1000,3,0)))</f>
        <v/>
      </c>
      <c r="P57" s="48">
        <f t="shared" si="0"/>
        <v>0</v>
      </c>
      <c r="Q57" s="54"/>
      <c r="R57" s="45"/>
      <c r="S57" s="45"/>
      <c r="T57" s="45"/>
      <c r="U57" s="45"/>
      <c r="V57" s="45"/>
    </row>
    <row r="58" spans="1:22" ht="31.5" hidden="1" customHeight="1" x14ac:dyDescent="0.2">
      <c r="A58" s="31"/>
      <c r="B58" s="58"/>
      <c r="C58" s="58"/>
      <c r="D58" s="47" t="str">
        <f>IF(ISERROR(VLOOKUP(B58,'[4]60m.'!$E$8:$F$1012,2,0)),"",(VLOOKUP(B58,'[4]60m.'!$E$8:$H$1012,2,0)))</f>
        <v/>
      </c>
      <c r="E58" s="27" t="str">
        <f>IF(ISERROR(VLOOKUP(B58,'[4]60m.'!$E$8:$G$1012,3,0)),"",(VLOOKUP(B58,'[4]60m.'!$E$8:$G$1012,3,0)))</f>
        <v/>
      </c>
      <c r="F58" s="53" t="str">
        <f>IF(ISERROR(VLOOKUP(B58,[4]Uzun!$F$8:$K$998,6,0)),"",(VLOOKUP(B58,[4]Uzun!$F$8:$K$998,6,0)))</f>
        <v/>
      </c>
      <c r="G58" s="22" t="str">
        <f>IF(ISERROR(VLOOKUP(B58,[4]Uzun!$F$8:$L$998,7,0)),"",(VLOOKUP(B58,[4]Uzun!$F$8:$L$998,7,0)))</f>
        <v/>
      </c>
      <c r="H58" s="28" t="str">
        <f>IF(ISERROR(VLOOKUP(B58,[4]Gülle!$F$8:$K$1000,6,0)),"",(VLOOKUP(B58,[4]Gülle!$F$8:$K$1000,6,0)))</f>
        <v/>
      </c>
      <c r="I58" s="27" t="str">
        <f>IF(ISERROR(VLOOKUP(B58,[4]Gülle!$F$8:$L$1000,7,0)),"",(VLOOKUP(B58,[4]Gülle!$F$8:$L$1000,7,0)))</f>
        <v/>
      </c>
      <c r="J58" s="52" t="str">
        <f>IF(ISERROR(VLOOKUP(B58,#REF!,6,0)),"",(VLOOKUP(B58,#REF!,6,0)))</f>
        <v/>
      </c>
      <c r="K58" s="22" t="str">
        <f>IF(ISERROR(VLOOKUP(B58,#REF!,7,0)),"",(VLOOKUP(B58,#REF!,7,0)))</f>
        <v/>
      </c>
      <c r="L58" s="51" t="str">
        <f>IF(ISERROR(VLOOKUP(B58,'[4]800m.'!$D$8:$F$986,3,0)),"",(VLOOKUP(B58,'[4]800m.'!$D$8:$H$986,3,0)))</f>
        <v/>
      </c>
      <c r="M58" s="50" t="str">
        <f>IF(ISERROR(VLOOKUP(B58,'[4]800m.'!$D$8:$G$986,4,0)),"",(VLOOKUP(B58,'[4]800m.'!$D$8:$G$986,4,0)))</f>
        <v/>
      </c>
      <c r="N58" s="61" t="str">
        <f>IF(ISERROR(VLOOKUP(B58,'[4]80m.'!$E$8:$F$1000,2,0)),"",(VLOOKUP(B58,'[4]80m.'!$E$8:$H$1000,2,0)))</f>
        <v/>
      </c>
      <c r="O58" s="22" t="str">
        <f>IF(ISERROR(VLOOKUP(B58,'[4]80m.'!$E$8:$G$1000,3,0)),"",(VLOOKUP(B58,'[4]80m.'!$E$8:$G$1000,3,0)))</f>
        <v/>
      </c>
      <c r="P58" s="48">
        <f t="shared" si="0"/>
        <v>0</v>
      </c>
      <c r="Q58" s="54"/>
      <c r="R58" s="45"/>
      <c r="S58" s="45"/>
      <c r="T58" s="45"/>
      <c r="U58" s="45"/>
      <c r="V58" s="45"/>
    </row>
    <row r="59" spans="1:22" ht="31.5" hidden="1" customHeight="1" x14ac:dyDescent="0.2">
      <c r="A59" s="31"/>
      <c r="B59" s="58"/>
      <c r="C59" s="58"/>
      <c r="D59" s="47" t="str">
        <f>IF(ISERROR(VLOOKUP(B59,'[4]60m.'!$E$8:$F$1012,2,0)),"",(VLOOKUP(B59,'[4]60m.'!$E$8:$H$1012,2,0)))</f>
        <v/>
      </c>
      <c r="E59" s="27" t="str">
        <f>IF(ISERROR(VLOOKUP(B59,'[4]60m.'!$E$8:$G$1012,3,0)),"",(VLOOKUP(B59,'[4]60m.'!$E$8:$G$1012,3,0)))</f>
        <v/>
      </c>
      <c r="F59" s="53" t="str">
        <f>IF(ISERROR(VLOOKUP(B59,[4]Uzun!$F$8:$K$998,6,0)),"",(VLOOKUP(B59,[4]Uzun!$F$8:$K$998,6,0)))</f>
        <v/>
      </c>
      <c r="G59" s="22" t="str">
        <f>IF(ISERROR(VLOOKUP(B59,[4]Uzun!$F$8:$L$998,7,0)),"",(VLOOKUP(B59,[4]Uzun!$F$8:$L$998,7,0)))</f>
        <v/>
      </c>
      <c r="H59" s="28" t="str">
        <f>IF(ISERROR(VLOOKUP(B59,[4]Gülle!$F$8:$K$1000,6,0)),"",(VLOOKUP(B59,[4]Gülle!$F$8:$K$1000,6,0)))</f>
        <v/>
      </c>
      <c r="I59" s="27" t="str">
        <f>IF(ISERROR(VLOOKUP(B59,[4]Gülle!$F$8:$L$1000,7,0)),"",(VLOOKUP(B59,[4]Gülle!$F$8:$L$1000,7,0)))</f>
        <v/>
      </c>
      <c r="J59" s="52" t="str">
        <f>IF(ISERROR(VLOOKUP(B59,#REF!,6,0)),"",(VLOOKUP(B59,#REF!,6,0)))</f>
        <v/>
      </c>
      <c r="K59" s="22" t="str">
        <f>IF(ISERROR(VLOOKUP(B59,#REF!,7,0)),"",(VLOOKUP(B59,#REF!,7,0)))</f>
        <v/>
      </c>
      <c r="L59" s="51" t="str">
        <f>IF(ISERROR(VLOOKUP(B59,'[4]800m.'!$D$8:$F$986,3,0)),"",(VLOOKUP(B59,'[4]800m.'!$D$8:$H$986,3,0)))</f>
        <v/>
      </c>
      <c r="M59" s="50" t="str">
        <f>IF(ISERROR(VLOOKUP(B59,'[4]800m.'!$D$8:$G$986,4,0)),"",(VLOOKUP(B59,'[4]800m.'!$D$8:$G$986,4,0)))</f>
        <v/>
      </c>
      <c r="N59" s="61" t="str">
        <f>IF(ISERROR(VLOOKUP(B59,'[4]80m.'!$E$8:$F$1000,2,0)),"",(VLOOKUP(B59,'[4]80m.'!$E$8:$H$1000,2,0)))</f>
        <v/>
      </c>
      <c r="O59" s="22" t="str">
        <f>IF(ISERROR(VLOOKUP(B59,'[4]80m.'!$E$8:$G$1000,3,0)),"",(VLOOKUP(B59,'[4]80m.'!$E$8:$G$1000,3,0)))</f>
        <v/>
      </c>
      <c r="P59" s="48">
        <f t="shared" si="0"/>
        <v>0</v>
      </c>
      <c r="Q59" s="45"/>
      <c r="R59" s="45"/>
      <c r="S59" s="45"/>
      <c r="T59" s="45"/>
      <c r="U59" s="45"/>
      <c r="V59" s="45"/>
    </row>
    <row r="60" spans="1:22" ht="12" hidden="1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51" t="str">
        <f>IF(ISERROR(VLOOKUP(B60,'[4]800m.'!$D$8:$F$986,3,0)),"",(VLOOKUP(B60,'[4]800m.'!$D$8:$H$986,3,0)))</f>
        <v/>
      </c>
      <c r="M60" s="50" t="str">
        <f>IF(ISERROR(VLOOKUP(B60,'[4]800m.'!$D$8:$G$986,4,0)),"",(VLOOKUP(B60,'[4]800m.'!$D$8:$G$986,4,0)))</f>
        <v/>
      </c>
      <c r="N60" s="45"/>
      <c r="O60" s="45"/>
      <c r="P60" s="45"/>
      <c r="Q60" s="45"/>
      <c r="R60" s="45"/>
      <c r="S60" s="45"/>
      <c r="T60" s="45"/>
      <c r="U60" s="45"/>
      <c r="V60" s="45"/>
    </row>
    <row r="61" spans="1:22" ht="30" hidden="1" customHeight="1" x14ac:dyDescent="0.2">
      <c r="A61" s="88" t="s">
        <v>72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</row>
    <row r="62" spans="1:22" ht="24" hidden="1" customHeight="1" x14ac:dyDescent="0.2">
      <c r="A62" s="81" t="str">
        <f>'[4]YARIŞMA BİLGİLERİ'!F21</f>
        <v>2010 Doğumlu Erkekler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1:22" ht="24" hidden="1" customHeight="1" x14ac:dyDescent="0.2">
      <c r="A63" s="82" t="s">
        <v>0</v>
      </c>
      <c r="B63" s="84" t="s">
        <v>1</v>
      </c>
      <c r="C63" s="82" t="s">
        <v>2</v>
      </c>
      <c r="D63" s="85" t="s">
        <v>14</v>
      </c>
      <c r="E63" s="85"/>
      <c r="F63" s="85" t="s">
        <v>19</v>
      </c>
      <c r="G63" s="85"/>
      <c r="H63" s="86"/>
      <c r="I63" s="87"/>
      <c r="J63" s="86" t="s">
        <v>16</v>
      </c>
      <c r="K63" s="87"/>
      <c r="L63" s="85" t="s">
        <v>7</v>
      </c>
      <c r="M63" s="85"/>
      <c r="N63" s="85" t="s">
        <v>18</v>
      </c>
      <c r="O63" s="85"/>
      <c r="P63" s="80"/>
      <c r="Q63" s="80"/>
      <c r="R63" s="80" t="s">
        <v>25</v>
      </c>
    </row>
    <row r="64" spans="1:22" ht="24" hidden="1" customHeight="1" x14ac:dyDescent="0.2">
      <c r="A64" s="83"/>
      <c r="B64" s="84"/>
      <c r="C64" s="83"/>
      <c r="D64" s="44" t="s">
        <v>10</v>
      </c>
      <c r="E64" s="42" t="s">
        <v>11</v>
      </c>
      <c r="F64" s="44" t="s">
        <v>10</v>
      </c>
      <c r="G64" s="42" t="s">
        <v>11</v>
      </c>
      <c r="H64" s="44" t="s">
        <v>10</v>
      </c>
      <c r="I64" s="42" t="s">
        <v>11</v>
      </c>
      <c r="J64" s="44" t="s">
        <v>10</v>
      </c>
      <c r="K64" s="42" t="s">
        <v>11</v>
      </c>
      <c r="L64" s="44" t="s">
        <v>10</v>
      </c>
      <c r="M64" s="42" t="s">
        <v>11</v>
      </c>
      <c r="N64" s="44" t="s">
        <v>10</v>
      </c>
      <c r="O64" s="42" t="s">
        <v>11</v>
      </c>
      <c r="P64" s="80"/>
      <c r="Q64" s="80"/>
      <c r="R64" s="80"/>
    </row>
    <row r="65" spans="1:18" ht="34.5" hidden="1" customHeight="1" x14ac:dyDescent="0.2">
      <c r="A65" s="32">
        <v>1</v>
      </c>
      <c r="B65" s="57" t="s">
        <v>71</v>
      </c>
      <c r="C65" s="57" t="s">
        <v>24</v>
      </c>
      <c r="D65" s="13" t="str">
        <f>IF(ISERROR(VLOOKUP(B65,'[4]100m.Eng'!$E$8:$F$1000,2,0)),"",(VLOOKUP(B65,'[4]100m.Eng'!$E$8:$H$1000,2,0)))</f>
        <v/>
      </c>
      <c r="E65" s="14" t="str">
        <f>IF(ISERROR(VLOOKUP(B65,'[4]100m.Eng'!$E$8:$G$1000,3,0)),"",(VLOOKUP(B65,'[4]100m.Eng'!$E$8:$G$1000,3,0)))</f>
        <v/>
      </c>
      <c r="F65" s="29" t="str">
        <f>IF(ISERROR(VLOOKUP(B65,[4]Cirit!$E$8:$K$998,7,0)),"",(VLOOKUP(B65,[4]Cirit!$E$8:$K$998,7,0)))</f>
        <v/>
      </c>
      <c r="G65" s="22" t="str">
        <f>IF(ISERROR(VLOOKUP(B65,[4]Cirit!$E$8:$L$998,8,0)),"",(VLOOKUP(B65,[4]Cirit!$E$8:$L$998,8,0)))</f>
        <v/>
      </c>
      <c r="H65" s="28"/>
      <c r="I65" s="27"/>
      <c r="J65" s="26" t="str">
        <f>IF(ISERROR(VLOOKUP(B65,'[4]2000m.'!$E$8:$F$1000,2,0)),"",(VLOOKUP(B65,'[4]2000m.'!$E$8:$H$1000,2,0)))</f>
        <v/>
      </c>
      <c r="K65" s="22" t="str">
        <f>IF(ISERROR(VLOOKUP(B65,'[4]2000m.'!$E$8:$G$1000,3,0)),"",(VLOOKUP(B65,'[4]2000m.'!$E$8:$G$1000,3,0)))</f>
        <v/>
      </c>
      <c r="L65" s="25" t="str">
        <f>IF(ISERROR(VLOOKUP(B65,[4]Yüksek!$E$8:$AG$1000,29,0)),"",(VLOOKUP(B65,[4]Yüksek!$E$8:$AG$1000,29,0)))</f>
        <v/>
      </c>
      <c r="M65" s="24" t="str">
        <f>IF(ISERROR(VLOOKUP(B65,[4]Yüksek!$E$8:$AH$1000,30,0)),"",(VLOOKUP(B65,[4]Yüksek!$E$8:$AH$1000,30,0)))</f>
        <v/>
      </c>
      <c r="N65" s="29" t="str">
        <f>IF(ISERROR(VLOOKUP(B65,[4]Disk!$E$8:$K$1000,7,0)),"",(VLOOKUP(B65,[4]Disk!$E$8:$K$1000,7,0)))</f>
        <v/>
      </c>
      <c r="O65" s="22" t="str">
        <f>IF(ISERROR(VLOOKUP(B65,[4]Disk!$E$8:$L$1000,8,0)),"",(VLOOKUP(B65,[4]Disk!$E$8:$L$1000,8,0)))</f>
        <v/>
      </c>
      <c r="P65" s="21">
        <f>IFERROR(VLOOKUP(B65,'2010 12 YAŞ ERKEKLER'!$B$8:$P$59,15,0)," ")</f>
        <v>173</v>
      </c>
      <c r="Q65" s="20">
        <f t="shared" ref="Q65:Q105" si="1">SUM(E65,G65,I65,K65,M65,O65)</f>
        <v>0</v>
      </c>
      <c r="R65" s="19">
        <f t="shared" ref="R65:R105" si="2">SUM(P65,Q65)</f>
        <v>173</v>
      </c>
    </row>
    <row r="66" spans="1:18" ht="34.5" hidden="1" customHeight="1" x14ac:dyDescent="0.2">
      <c r="A66" s="32">
        <v>2</v>
      </c>
      <c r="B66" s="57" t="s">
        <v>198</v>
      </c>
      <c r="C66" s="57" t="s">
        <v>24</v>
      </c>
      <c r="D66" s="13" t="str">
        <f>IF(ISERROR(VLOOKUP(B66,'[4]100m.Eng'!$E$8:$F$1000,2,0)),"",(VLOOKUP(B66,'[4]100m.Eng'!$E$8:$H$1000,2,0)))</f>
        <v/>
      </c>
      <c r="E66" s="14" t="str">
        <f>IF(ISERROR(VLOOKUP(B66,'[4]100m.Eng'!$E$8:$G$1000,3,0)),"",(VLOOKUP(B66,'[4]100m.Eng'!$E$8:$G$1000,3,0)))</f>
        <v/>
      </c>
      <c r="F66" s="29" t="str">
        <f>IF(ISERROR(VLOOKUP(B66,[4]Cirit!$E$8:$K$998,7,0)),"",(VLOOKUP(B66,[4]Cirit!$E$8:$K$998,7,0)))</f>
        <v/>
      </c>
      <c r="G66" s="22" t="str">
        <f>IF(ISERROR(VLOOKUP(B66,[4]Cirit!$E$8:$L$998,8,0)),"",(VLOOKUP(B66,[4]Cirit!$E$8:$L$998,8,0)))</f>
        <v/>
      </c>
      <c r="H66" s="28"/>
      <c r="I66" s="27"/>
      <c r="J66" s="26" t="str">
        <f>IF(ISERROR(VLOOKUP(B66,'[4]2000m.'!$E$8:$F$1000,2,0)),"",(VLOOKUP(B66,'[4]2000m.'!$E$8:$H$1000,2,0)))</f>
        <v/>
      </c>
      <c r="K66" s="22" t="str">
        <f>IF(ISERROR(VLOOKUP(B66,'[4]2000m.'!$E$8:$G$1000,3,0)),"",(VLOOKUP(B66,'[4]2000m.'!$E$8:$G$1000,3,0)))</f>
        <v/>
      </c>
      <c r="L66" s="25" t="str">
        <f>IF(ISERROR(VLOOKUP(B66,[4]Yüksek!$E$8:$AG$1000,29,0)),"",(VLOOKUP(B66,[4]Yüksek!$E$8:$AG$1000,29,0)))</f>
        <v/>
      </c>
      <c r="M66" s="24" t="str">
        <f>IF(ISERROR(VLOOKUP(B66,[4]Yüksek!$E$8:$AH$1000,30,0)),"",(VLOOKUP(B66,[4]Yüksek!$E$8:$AH$1000,30,0)))</f>
        <v/>
      </c>
      <c r="N66" s="29" t="str">
        <f>IF(ISERROR(VLOOKUP(B66,[4]Disk!$E$8:$K$1000,7,0)),"",(VLOOKUP(B66,[4]Disk!$E$8:$K$1000,7,0)))</f>
        <v/>
      </c>
      <c r="O66" s="22" t="str">
        <f>IF(ISERROR(VLOOKUP(B66,[4]Disk!$E$8:$L$1000,8,0)),"",(VLOOKUP(B66,[4]Disk!$E$8:$L$1000,8,0)))</f>
        <v/>
      </c>
      <c r="P66" s="21">
        <f>IFERROR(VLOOKUP(B66,'2010 12 YAŞ ERKEKLER'!$B$8:$P$59,15,0)," ")</f>
        <v>156</v>
      </c>
      <c r="Q66" s="20">
        <f t="shared" si="1"/>
        <v>0</v>
      </c>
      <c r="R66" s="19">
        <f t="shared" si="2"/>
        <v>156</v>
      </c>
    </row>
    <row r="67" spans="1:18" ht="34.5" hidden="1" customHeight="1" x14ac:dyDescent="0.2">
      <c r="A67" s="32">
        <v>3</v>
      </c>
      <c r="B67" s="57" t="s">
        <v>70</v>
      </c>
      <c r="C67" s="57" t="s">
        <v>24</v>
      </c>
      <c r="D67" s="13" t="str">
        <f>IF(ISERROR(VLOOKUP(B67,'[4]100m.Eng'!$E$8:$F$1000,2,0)),"",(VLOOKUP(B67,'[4]100m.Eng'!$E$8:$H$1000,2,0)))</f>
        <v/>
      </c>
      <c r="E67" s="14" t="str">
        <f>IF(ISERROR(VLOOKUP(B67,'[4]100m.Eng'!$E$8:$G$1000,3,0)),"",(VLOOKUP(B67,'[4]100m.Eng'!$E$8:$G$1000,3,0)))</f>
        <v/>
      </c>
      <c r="F67" s="29" t="str">
        <f>IF(ISERROR(VLOOKUP(B67,[4]Cirit!$E$8:$K$998,7,0)),"",(VLOOKUP(B67,[4]Cirit!$E$8:$K$998,7,0)))</f>
        <v/>
      </c>
      <c r="G67" s="22" t="str">
        <f>IF(ISERROR(VLOOKUP(B67,[4]Cirit!$E$8:$L$998,8,0)),"",(VLOOKUP(B67,[4]Cirit!$E$8:$L$998,8,0)))</f>
        <v/>
      </c>
      <c r="H67" s="28"/>
      <c r="I67" s="27"/>
      <c r="J67" s="26" t="str">
        <f>IF(ISERROR(VLOOKUP(B67,'[4]2000m.'!$E$8:$F$1000,2,0)),"",(VLOOKUP(B67,'[4]2000m.'!$E$8:$H$1000,2,0)))</f>
        <v/>
      </c>
      <c r="K67" s="22" t="str">
        <f>IF(ISERROR(VLOOKUP(B67,'[4]2000m.'!$E$8:$G$1000,3,0)),"",(VLOOKUP(B67,'[4]2000m.'!$E$8:$G$1000,3,0)))</f>
        <v/>
      </c>
      <c r="L67" s="25" t="str">
        <f>IF(ISERROR(VLOOKUP(B67,[4]Yüksek!$E$8:$AG$1000,29,0)),"",(VLOOKUP(B67,[4]Yüksek!$E$8:$AG$1000,29,0)))</f>
        <v/>
      </c>
      <c r="M67" s="24" t="str">
        <f>IF(ISERROR(VLOOKUP(B67,[4]Yüksek!$E$8:$AH$1000,30,0)),"",(VLOOKUP(B67,[4]Yüksek!$E$8:$AH$1000,30,0)))</f>
        <v/>
      </c>
      <c r="N67" s="29">
        <f>IF(ISERROR(VLOOKUP(B67,[4]Disk!$E$8:$K$1000,7,0)),"",(VLOOKUP(B67,[4]Disk!$E$8:$K$1000,7,0)))</f>
        <v>1265</v>
      </c>
      <c r="O67" s="22">
        <f>IF(ISERROR(VLOOKUP(B67,[4]Disk!$E$8:$L$1000,8,0)),"",(VLOOKUP(B67,[4]Disk!$E$8:$L$1000,8,0)))</f>
        <v>35</v>
      </c>
      <c r="P67" s="21">
        <f>IFERROR(VLOOKUP(B67,'2010 12 YAŞ ERKEKLER'!$B$8:$P$59,15,0)," ")</f>
        <v>117</v>
      </c>
      <c r="Q67" s="20">
        <f t="shared" si="1"/>
        <v>35</v>
      </c>
      <c r="R67" s="19">
        <f t="shared" si="2"/>
        <v>152</v>
      </c>
    </row>
    <row r="68" spans="1:18" ht="34.5" customHeight="1" x14ac:dyDescent="0.2">
      <c r="A68" s="32">
        <v>1</v>
      </c>
      <c r="B68" s="57" t="s">
        <v>69</v>
      </c>
      <c r="C68" s="57" t="s">
        <v>57</v>
      </c>
      <c r="D68" s="13" t="str">
        <f>IF(ISERROR(VLOOKUP(B68,'[4]100m.Eng'!$E$8:$F$1000,2,0)),"",(VLOOKUP(B68,'[4]100m.Eng'!$E$8:$H$1000,2,0)))</f>
        <v/>
      </c>
      <c r="E68" s="14" t="str">
        <f>IF(ISERROR(VLOOKUP(B68,'[4]100m.Eng'!$E$8:$G$1000,3,0)),"",(VLOOKUP(B68,'[4]100m.Eng'!$E$8:$G$1000,3,0)))</f>
        <v/>
      </c>
      <c r="F68" s="29" t="str">
        <f>IF(ISERROR(VLOOKUP(B68,[4]Cirit!$E$8:$K$998,7,0)),"",(VLOOKUP(B68,[4]Cirit!$E$8:$K$998,7,0)))</f>
        <v/>
      </c>
      <c r="G68" s="22" t="str">
        <f>IF(ISERROR(VLOOKUP(B68,[4]Cirit!$E$8:$L$998,8,0)),"",(VLOOKUP(B68,[4]Cirit!$E$8:$L$998,8,0)))</f>
        <v/>
      </c>
      <c r="H68" s="28"/>
      <c r="I68" s="27"/>
      <c r="J68" s="26" t="str">
        <f>IF(ISERROR(VLOOKUP(B68,'[4]2000m.'!$E$8:$F$1000,2,0)),"",(VLOOKUP(B68,'[4]2000m.'!$E$8:$H$1000,2,0)))</f>
        <v/>
      </c>
      <c r="K68" s="22" t="str">
        <f>IF(ISERROR(VLOOKUP(B68,'[4]2000m.'!$E$8:$G$1000,3,0)),"",(VLOOKUP(B68,'[4]2000m.'!$E$8:$G$1000,3,0)))</f>
        <v/>
      </c>
      <c r="L68" s="25" t="str">
        <f>IF(ISERROR(VLOOKUP(B68,[4]Yüksek!$E$8:$AG$1000,29,0)),"",(VLOOKUP(B68,[4]Yüksek!$E$8:$AG$1000,29,0)))</f>
        <v/>
      </c>
      <c r="M68" s="24" t="str">
        <f>IF(ISERROR(VLOOKUP(B68,[4]Yüksek!$E$8:$AH$1000,30,0)),"",(VLOOKUP(B68,[4]Yüksek!$E$8:$AH$1000,30,0)))</f>
        <v/>
      </c>
      <c r="N68" s="29">
        <f>IF(ISERROR(VLOOKUP(B68,[4]Disk!$E$8:$K$1000,7,0)),"",(VLOOKUP(B68,[4]Disk!$E$8:$K$1000,7,0)))</f>
        <v>1372</v>
      </c>
      <c r="O68" s="22">
        <f>IF(ISERROR(VLOOKUP(B68,[4]Disk!$E$8:$L$1000,8,0)),"",(VLOOKUP(B68,[4]Disk!$E$8:$L$1000,8,0)))</f>
        <v>39</v>
      </c>
      <c r="P68" s="21">
        <f>IFERROR(VLOOKUP(B68,'2010 12 YAŞ ERKEKLER'!$B$8:$P$59,15,0)," ")</f>
        <v>103</v>
      </c>
      <c r="Q68" s="20">
        <f t="shared" si="1"/>
        <v>39</v>
      </c>
      <c r="R68" s="19">
        <f t="shared" si="2"/>
        <v>142</v>
      </c>
    </row>
    <row r="69" spans="1:18" ht="34.5" hidden="1" customHeight="1" x14ac:dyDescent="0.2">
      <c r="A69" s="32">
        <v>5</v>
      </c>
      <c r="B69" s="57" t="s">
        <v>68</v>
      </c>
      <c r="C69" s="57" t="s">
        <v>42</v>
      </c>
      <c r="D69" s="13" t="str">
        <f>IF(ISERROR(VLOOKUP(B69,'[4]100m.Eng'!$E$8:$F$1000,2,0)),"",(VLOOKUP(B69,'[4]100m.Eng'!$E$8:$H$1000,2,0)))</f>
        <v/>
      </c>
      <c r="E69" s="14" t="str">
        <f>IF(ISERROR(VLOOKUP(B69,'[4]100m.Eng'!$E$8:$G$1000,3,0)),"",(VLOOKUP(B69,'[4]100m.Eng'!$E$8:$G$1000,3,0)))</f>
        <v/>
      </c>
      <c r="F69" s="29" t="str">
        <f>IF(ISERROR(VLOOKUP(B69,[4]Cirit!$E$8:$K$998,7,0)),"",(VLOOKUP(B69,[4]Cirit!$E$8:$K$998,7,0)))</f>
        <v/>
      </c>
      <c r="G69" s="22" t="str">
        <f>IF(ISERROR(VLOOKUP(B69,[4]Cirit!$E$8:$L$998,8,0)),"",(VLOOKUP(B69,[4]Cirit!$E$8:$L$998,8,0)))</f>
        <v/>
      </c>
      <c r="H69" s="28"/>
      <c r="I69" s="27"/>
      <c r="J69" s="26" t="str">
        <f>IF(ISERROR(VLOOKUP(B69,'[4]2000m.'!$E$8:$F$1000,2,0)),"",(VLOOKUP(B69,'[4]2000m.'!$E$8:$H$1000,2,0)))</f>
        <v/>
      </c>
      <c r="K69" s="22" t="str">
        <f>IF(ISERROR(VLOOKUP(B69,'[4]2000m.'!$E$8:$G$1000,3,0)),"",(VLOOKUP(B69,'[4]2000m.'!$E$8:$G$1000,3,0)))</f>
        <v/>
      </c>
      <c r="L69" s="25" t="str">
        <f>IF(ISERROR(VLOOKUP(B69,[4]Yüksek!$E$8:$AG$1000,29,0)),"",(VLOOKUP(B69,[4]Yüksek!$E$8:$AG$1000,29,0)))</f>
        <v/>
      </c>
      <c r="M69" s="24" t="str">
        <f>IF(ISERROR(VLOOKUP(B69,[4]Yüksek!$E$8:$AH$1000,30,0)),"",(VLOOKUP(B69,[4]Yüksek!$E$8:$AH$1000,30,0)))</f>
        <v/>
      </c>
      <c r="N69" s="29" t="str">
        <f>IF(ISERROR(VLOOKUP(B69,[4]Disk!$E$8:$K$1000,7,0)),"",(VLOOKUP(B69,[4]Disk!$E$8:$K$1000,7,0)))</f>
        <v/>
      </c>
      <c r="O69" s="22" t="str">
        <f>IF(ISERROR(VLOOKUP(B69,[4]Disk!$E$8:$L$1000,8,0)),"",(VLOOKUP(B69,[4]Disk!$E$8:$L$1000,8,0)))</f>
        <v/>
      </c>
      <c r="P69" s="21">
        <f>IFERROR(VLOOKUP(B69,'2010 12 YAŞ ERKEKLER'!$B$8:$P$59,15,0)," ")</f>
        <v>141</v>
      </c>
      <c r="Q69" s="20">
        <f t="shared" si="1"/>
        <v>0</v>
      </c>
      <c r="R69" s="19">
        <f t="shared" si="2"/>
        <v>141</v>
      </c>
    </row>
    <row r="70" spans="1:18" ht="34.5" hidden="1" customHeight="1" x14ac:dyDescent="0.2">
      <c r="A70" s="32">
        <v>6</v>
      </c>
      <c r="B70" s="57" t="s">
        <v>67</v>
      </c>
      <c r="C70" s="57" t="s">
        <v>46</v>
      </c>
      <c r="D70" s="13" t="str">
        <f>IF(ISERROR(VLOOKUP(B70,'[4]100m.Eng'!$E$8:$F$1000,2,0)),"",(VLOOKUP(B70,'[4]100m.Eng'!$E$8:$H$1000,2,0)))</f>
        <v/>
      </c>
      <c r="E70" s="14" t="str">
        <f>IF(ISERROR(VLOOKUP(B70,'[4]100m.Eng'!$E$8:$G$1000,3,0)),"",(VLOOKUP(B70,'[4]100m.Eng'!$E$8:$G$1000,3,0)))</f>
        <v/>
      </c>
      <c r="F70" s="29" t="str">
        <f>IF(ISERROR(VLOOKUP(B70,[4]Cirit!$E$8:$K$998,7,0)),"",(VLOOKUP(B70,[4]Cirit!$E$8:$K$998,7,0)))</f>
        <v/>
      </c>
      <c r="G70" s="22" t="str">
        <f>IF(ISERROR(VLOOKUP(B70,[4]Cirit!$E$8:$L$998,8,0)),"",(VLOOKUP(B70,[4]Cirit!$E$8:$L$998,8,0)))</f>
        <v/>
      </c>
      <c r="H70" s="28"/>
      <c r="I70" s="27"/>
      <c r="J70" s="26" t="str">
        <f>IF(ISERROR(VLOOKUP(B70,'[4]2000m.'!$E$8:$F$1000,2,0)),"",(VLOOKUP(B70,'[4]2000m.'!$E$8:$H$1000,2,0)))</f>
        <v/>
      </c>
      <c r="K70" s="22" t="str">
        <f>IF(ISERROR(VLOOKUP(B70,'[4]2000m.'!$E$8:$G$1000,3,0)),"",(VLOOKUP(B70,'[4]2000m.'!$E$8:$G$1000,3,0)))</f>
        <v/>
      </c>
      <c r="L70" s="25" t="str">
        <f>IF(ISERROR(VLOOKUP(B70,[4]Yüksek!$E$8:$AG$1000,29,0)),"",(VLOOKUP(B70,[4]Yüksek!$E$8:$AG$1000,29,0)))</f>
        <v/>
      </c>
      <c r="M70" s="24" t="str">
        <f>IF(ISERROR(VLOOKUP(B70,[4]Yüksek!$E$8:$AH$1000,30,0)),"",(VLOOKUP(B70,[4]Yüksek!$E$8:$AH$1000,30,0)))</f>
        <v/>
      </c>
      <c r="N70" s="29" t="str">
        <f>IF(ISERROR(VLOOKUP(B70,[4]Disk!$E$8:$K$1000,7,0)),"",(VLOOKUP(B70,[4]Disk!$E$8:$K$1000,7,0)))</f>
        <v/>
      </c>
      <c r="O70" s="22" t="str">
        <f>IF(ISERROR(VLOOKUP(B70,[4]Disk!$E$8:$L$1000,8,0)),"",(VLOOKUP(B70,[4]Disk!$E$8:$L$1000,8,0)))</f>
        <v/>
      </c>
      <c r="P70" s="21">
        <f>IFERROR(VLOOKUP(B70,'2010 12 YAŞ ERKEKLER'!$B$8:$P$59,15,0)," ")</f>
        <v>141</v>
      </c>
      <c r="Q70" s="20">
        <f t="shared" si="1"/>
        <v>0</v>
      </c>
      <c r="R70" s="19">
        <f t="shared" si="2"/>
        <v>141</v>
      </c>
    </row>
    <row r="71" spans="1:18" ht="34.5" hidden="1" customHeight="1" x14ac:dyDescent="0.2">
      <c r="A71" s="32">
        <v>7</v>
      </c>
      <c r="B71" s="57" t="s">
        <v>66</v>
      </c>
      <c r="C71" s="57" t="s">
        <v>24</v>
      </c>
      <c r="D71" s="13" t="str">
        <f>IF(ISERROR(VLOOKUP(B71,'[4]100m.Eng'!$E$8:$F$1000,2,0)),"",(VLOOKUP(B71,'[4]100m.Eng'!$E$8:$H$1000,2,0)))</f>
        <v/>
      </c>
      <c r="E71" s="14" t="str">
        <f>IF(ISERROR(VLOOKUP(B71,'[4]100m.Eng'!$E$8:$G$1000,3,0)),"",(VLOOKUP(B71,'[4]100m.Eng'!$E$8:$G$1000,3,0)))</f>
        <v/>
      </c>
      <c r="F71" s="29" t="str">
        <f>IF(ISERROR(VLOOKUP(B71,[4]Cirit!$E$8:$K$998,7,0)),"",(VLOOKUP(B71,[4]Cirit!$E$8:$K$998,7,0)))</f>
        <v/>
      </c>
      <c r="G71" s="22" t="str">
        <f>IF(ISERROR(VLOOKUP(B71,[4]Cirit!$E$8:$L$998,8,0)),"",(VLOOKUP(B71,[4]Cirit!$E$8:$L$998,8,0)))</f>
        <v/>
      </c>
      <c r="H71" s="28"/>
      <c r="I71" s="27"/>
      <c r="J71" s="26" t="str">
        <f>IF(ISERROR(VLOOKUP(B71,'[4]2000m.'!$E$8:$F$1000,2,0)),"",(VLOOKUP(B71,'[4]2000m.'!$E$8:$H$1000,2,0)))</f>
        <v/>
      </c>
      <c r="K71" s="22" t="str">
        <f>IF(ISERROR(VLOOKUP(B71,'[4]2000m.'!$E$8:$G$1000,3,0)),"",(VLOOKUP(B71,'[4]2000m.'!$E$8:$G$1000,3,0)))</f>
        <v/>
      </c>
      <c r="L71" s="25" t="str">
        <f>IF(ISERROR(VLOOKUP(B71,[4]Yüksek!$E$8:$AG$1000,29,0)),"",(VLOOKUP(B71,[4]Yüksek!$E$8:$AG$1000,29,0)))</f>
        <v/>
      </c>
      <c r="M71" s="24" t="str">
        <f>IF(ISERROR(VLOOKUP(B71,[4]Yüksek!$E$8:$AH$1000,30,0)),"",(VLOOKUP(B71,[4]Yüksek!$E$8:$AH$1000,30,0)))</f>
        <v/>
      </c>
      <c r="N71" s="29" t="str">
        <f>IF(ISERROR(VLOOKUP(B71,[4]Disk!$E$8:$K$1000,7,0)),"",(VLOOKUP(B71,[4]Disk!$E$8:$K$1000,7,0)))</f>
        <v/>
      </c>
      <c r="O71" s="22" t="str">
        <f>IF(ISERROR(VLOOKUP(B71,[4]Disk!$E$8:$L$1000,8,0)),"",(VLOOKUP(B71,[4]Disk!$E$8:$L$1000,8,0)))</f>
        <v/>
      </c>
      <c r="P71" s="21">
        <f>IFERROR(VLOOKUP(B71,'2010 12 YAŞ ERKEKLER'!$B$8:$P$59,15,0)," ")</f>
        <v>138</v>
      </c>
      <c r="Q71" s="20">
        <f t="shared" si="1"/>
        <v>0</v>
      </c>
      <c r="R71" s="19">
        <f t="shared" si="2"/>
        <v>138</v>
      </c>
    </row>
    <row r="72" spans="1:18" ht="34.5" hidden="1" customHeight="1" x14ac:dyDescent="0.2">
      <c r="A72" s="32">
        <v>8</v>
      </c>
      <c r="B72" s="57" t="s">
        <v>65</v>
      </c>
      <c r="C72" s="57" t="s">
        <v>24</v>
      </c>
      <c r="D72" s="13" t="str">
        <f>IF(ISERROR(VLOOKUP(B72,'[4]100m.Eng'!$E$8:$F$1000,2,0)),"",(VLOOKUP(B72,'[4]100m.Eng'!$E$8:$H$1000,2,0)))</f>
        <v/>
      </c>
      <c r="E72" s="14" t="str">
        <f>IF(ISERROR(VLOOKUP(B72,'[4]100m.Eng'!$E$8:$G$1000,3,0)),"",(VLOOKUP(B72,'[4]100m.Eng'!$E$8:$G$1000,3,0)))</f>
        <v/>
      </c>
      <c r="F72" s="29" t="str">
        <f>IF(ISERROR(VLOOKUP(B72,[4]Cirit!$E$8:$K$998,7,0)),"",(VLOOKUP(B72,[4]Cirit!$E$8:$K$998,7,0)))</f>
        <v/>
      </c>
      <c r="G72" s="22" t="str">
        <f>IF(ISERROR(VLOOKUP(B72,[4]Cirit!$E$8:$L$998,8,0)),"",(VLOOKUP(B72,[4]Cirit!$E$8:$L$998,8,0)))</f>
        <v/>
      </c>
      <c r="H72" s="28"/>
      <c r="I72" s="27"/>
      <c r="J72" s="26" t="str">
        <f>IF(ISERROR(VLOOKUP(B72,'[4]2000m.'!$E$8:$F$1000,2,0)),"",(VLOOKUP(B72,'[4]2000m.'!$E$8:$H$1000,2,0)))</f>
        <v/>
      </c>
      <c r="K72" s="22" t="str">
        <f>IF(ISERROR(VLOOKUP(B72,'[4]2000m.'!$E$8:$G$1000,3,0)),"",(VLOOKUP(B72,'[4]2000m.'!$E$8:$G$1000,3,0)))</f>
        <v/>
      </c>
      <c r="L72" s="25" t="str">
        <f>IF(ISERROR(VLOOKUP(B72,[4]Yüksek!$E$8:$AG$1000,29,0)),"",(VLOOKUP(B72,[4]Yüksek!$E$8:$AG$1000,29,0)))</f>
        <v/>
      </c>
      <c r="M72" s="24" t="str">
        <f>IF(ISERROR(VLOOKUP(B72,[4]Yüksek!$E$8:$AH$1000,30,0)),"",(VLOOKUP(B72,[4]Yüksek!$E$8:$AH$1000,30,0)))</f>
        <v/>
      </c>
      <c r="N72" s="29" t="str">
        <f>IF(ISERROR(VLOOKUP(B72,[4]Disk!$E$8:$K$1000,7,0)),"",(VLOOKUP(B72,[4]Disk!$E$8:$K$1000,7,0)))</f>
        <v/>
      </c>
      <c r="O72" s="22" t="str">
        <f>IF(ISERROR(VLOOKUP(B72,[4]Disk!$E$8:$L$1000,8,0)),"",(VLOOKUP(B72,[4]Disk!$E$8:$L$1000,8,0)))</f>
        <v/>
      </c>
      <c r="P72" s="21">
        <f>IFERROR(VLOOKUP(B72,'2010 12 YAŞ ERKEKLER'!$B$8:$P$59,15,0)," ")</f>
        <v>133</v>
      </c>
      <c r="Q72" s="20">
        <f t="shared" si="1"/>
        <v>0</v>
      </c>
      <c r="R72" s="19">
        <f t="shared" si="2"/>
        <v>133</v>
      </c>
    </row>
    <row r="73" spans="1:18" ht="34.5" hidden="1" customHeight="1" x14ac:dyDescent="0.2">
      <c r="A73" s="32">
        <v>9</v>
      </c>
      <c r="B73" s="57" t="s">
        <v>199</v>
      </c>
      <c r="C73" s="57" t="s">
        <v>24</v>
      </c>
      <c r="D73" s="13" t="str">
        <f>IF(ISERROR(VLOOKUP(B73,'[4]100m.Eng'!$E$8:$F$1000,2,0)),"",(VLOOKUP(B73,'[4]100m.Eng'!$E$8:$H$1000,2,0)))</f>
        <v/>
      </c>
      <c r="E73" s="14" t="str">
        <f>IF(ISERROR(VLOOKUP(B73,'[4]100m.Eng'!$E$8:$G$1000,3,0)),"",(VLOOKUP(B73,'[4]100m.Eng'!$E$8:$G$1000,3,0)))</f>
        <v/>
      </c>
      <c r="F73" s="29" t="str">
        <f>IF(ISERROR(VLOOKUP(B73,[4]Cirit!$E$8:$K$998,7,0)),"",(VLOOKUP(B73,[4]Cirit!$E$8:$K$998,7,0)))</f>
        <v/>
      </c>
      <c r="G73" s="22" t="str">
        <f>IF(ISERROR(VLOOKUP(B73,[4]Cirit!$E$8:$L$998,8,0)),"",(VLOOKUP(B73,[4]Cirit!$E$8:$L$998,8,0)))</f>
        <v/>
      </c>
      <c r="H73" s="28"/>
      <c r="I73" s="27"/>
      <c r="J73" s="26" t="str">
        <f>IF(ISERROR(VLOOKUP(B73,'[4]2000m.'!$E$8:$F$1000,2,0)),"",(VLOOKUP(B73,'[4]2000m.'!$E$8:$H$1000,2,0)))</f>
        <v/>
      </c>
      <c r="K73" s="22" t="str">
        <f>IF(ISERROR(VLOOKUP(B73,'[4]2000m.'!$E$8:$G$1000,3,0)),"",(VLOOKUP(B73,'[4]2000m.'!$E$8:$G$1000,3,0)))</f>
        <v/>
      </c>
      <c r="L73" s="25">
        <f>IF(ISERROR(VLOOKUP(B73,[4]Yüksek!$E$8:$AG$1000,29,0)),"",(VLOOKUP(B73,[4]Yüksek!$E$8:$AG$1000,29,0)))</f>
        <v>138</v>
      </c>
      <c r="M73" s="24">
        <f>IF(ISERROR(VLOOKUP(B73,[4]Yüksek!$E$8:$AH$1000,30,0)),"",(VLOOKUP(B73,[4]Yüksek!$E$8:$AH$1000,30,0)))</f>
        <v>38</v>
      </c>
      <c r="N73" s="29" t="str">
        <f>IF(ISERROR(VLOOKUP(B73,[4]Disk!$E$8:$K$1000,7,0)),"",(VLOOKUP(B73,[4]Disk!$E$8:$K$1000,7,0)))</f>
        <v/>
      </c>
      <c r="O73" s="22" t="str">
        <f>IF(ISERROR(VLOOKUP(B73,[4]Disk!$E$8:$L$1000,8,0)),"",(VLOOKUP(B73,[4]Disk!$E$8:$L$1000,8,0)))</f>
        <v/>
      </c>
      <c r="P73" s="21">
        <f>IFERROR(VLOOKUP(B73,'2010 12 YAŞ ERKEKLER'!$B$8:$P$59,15,0)," ")</f>
        <v>94</v>
      </c>
      <c r="Q73" s="20">
        <f t="shared" si="1"/>
        <v>38</v>
      </c>
      <c r="R73" s="19">
        <f t="shared" si="2"/>
        <v>132</v>
      </c>
    </row>
    <row r="74" spans="1:18" ht="34.5" hidden="1" customHeight="1" x14ac:dyDescent="0.2">
      <c r="A74" s="32">
        <v>10</v>
      </c>
      <c r="B74" s="57" t="s">
        <v>64</v>
      </c>
      <c r="C74" s="57" t="s">
        <v>24</v>
      </c>
      <c r="D74" s="13" t="str">
        <f>IF(ISERROR(VLOOKUP(B74,'[4]100m.Eng'!$E$8:$F$1000,2,0)),"",(VLOOKUP(B74,'[4]100m.Eng'!$E$8:$H$1000,2,0)))</f>
        <v/>
      </c>
      <c r="E74" s="14" t="str">
        <f>IF(ISERROR(VLOOKUP(B74,'[4]100m.Eng'!$E$8:$G$1000,3,0)),"",(VLOOKUP(B74,'[4]100m.Eng'!$E$8:$G$1000,3,0)))</f>
        <v/>
      </c>
      <c r="F74" s="29" t="str">
        <f>IF(ISERROR(VLOOKUP(B74,[4]Cirit!$E$8:$K$998,7,0)),"",(VLOOKUP(B74,[4]Cirit!$E$8:$K$998,7,0)))</f>
        <v/>
      </c>
      <c r="G74" s="22" t="str">
        <f>IF(ISERROR(VLOOKUP(B74,[4]Cirit!$E$8:$L$998,8,0)),"",(VLOOKUP(B74,[4]Cirit!$E$8:$L$998,8,0)))</f>
        <v/>
      </c>
      <c r="H74" s="28"/>
      <c r="I74" s="27"/>
      <c r="J74" s="26" t="str">
        <f>IF(ISERROR(VLOOKUP(B74,'[4]2000m.'!$E$8:$F$1000,2,0)),"",(VLOOKUP(B74,'[4]2000m.'!$E$8:$H$1000,2,0)))</f>
        <v/>
      </c>
      <c r="K74" s="22" t="str">
        <f>IF(ISERROR(VLOOKUP(B74,'[4]2000m.'!$E$8:$G$1000,3,0)),"",(VLOOKUP(B74,'[4]2000m.'!$E$8:$G$1000,3,0)))</f>
        <v/>
      </c>
      <c r="L74" s="25" t="str">
        <f>IF(ISERROR(VLOOKUP(B74,[4]Yüksek!$E$8:$AG$1000,29,0)),"",(VLOOKUP(B74,[4]Yüksek!$E$8:$AG$1000,29,0)))</f>
        <v/>
      </c>
      <c r="M74" s="24" t="str">
        <f>IF(ISERROR(VLOOKUP(B74,[4]Yüksek!$E$8:$AH$1000,30,0)),"",(VLOOKUP(B74,[4]Yüksek!$E$8:$AH$1000,30,0)))</f>
        <v/>
      </c>
      <c r="N74" s="29" t="str">
        <f>IF(ISERROR(VLOOKUP(B74,[4]Disk!$E$8:$K$1000,7,0)),"",(VLOOKUP(B74,[4]Disk!$E$8:$K$1000,7,0)))</f>
        <v/>
      </c>
      <c r="O74" s="22" t="str">
        <f>IF(ISERROR(VLOOKUP(B74,[4]Disk!$E$8:$L$1000,8,0)),"",(VLOOKUP(B74,[4]Disk!$E$8:$L$1000,8,0)))</f>
        <v/>
      </c>
      <c r="P74" s="21">
        <f>IFERROR(VLOOKUP(B74,'2010 12 YAŞ ERKEKLER'!$B$8:$P$59,15,0)," ")</f>
        <v>132</v>
      </c>
      <c r="Q74" s="20">
        <f t="shared" si="1"/>
        <v>0</v>
      </c>
      <c r="R74" s="19">
        <f t="shared" si="2"/>
        <v>132</v>
      </c>
    </row>
    <row r="75" spans="1:18" ht="34.5" hidden="1" customHeight="1" x14ac:dyDescent="0.2">
      <c r="A75" s="32">
        <v>11</v>
      </c>
      <c r="B75" s="57" t="s">
        <v>63</v>
      </c>
      <c r="C75" s="57" t="s">
        <v>24</v>
      </c>
      <c r="D75" s="13" t="str">
        <f>IF(ISERROR(VLOOKUP(B75,'[4]100m.Eng'!$E$8:$F$1000,2,0)),"",(VLOOKUP(B75,'[4]100m.Eng'!$E$8:$H$1000,2,0)))</f>
        <v/>
      </c>
      <c r="E75" s="14" t="str">
        <f>IF(ISERROR(VLOOKUP(B75,'[4]100m.Eng'!$E$8:$G$1000,3,0)),"",(VLOOKUP(B75,'[4]100m.Eng'!$E$8:$G$1000,3,0)))</f>
        <v/>
      </c>
      <c r="F75" s="29" t="str">
        <f>IF(ISERROR(VLOOKUP(B75,[4]Cirit!$E$8:$K$998,7,0)),"",(VLOOKUP(B75,[4]Cirit!$E$8:$K$998,7,0)))</f>
        <v/>
      </c>
      <c r="G75" s="22" t="str">
        <f>IF(ISERROR(VLOOKUP(B75,[4]Cirit!$E$8:$L$998,8,0)),"",(VLOOKUP(B75,[4]Cirit!$E$8:$L$998,8,0)))</f>
        <v/>
      </c>
      <c r="H75" s="28"/>
      <c r="I75" s="27"/>
      <c r="J75" s="26" t="str">
        <f>IF(ISERROR(VLOOKUP(B75,'[4]2000m.'!$E$8:$F$1000,2,0)),"",(VLOOKUP(B75,'[4]2000m.'!$E$8:$H$1000,2,0)))</f>
        <v/>
      </c>
      <c r="K75" s="22" t="str">
        <f>IF(ISERROR(VLOOKUP(B75,'[4]2000m.'!$E$8:$G$1000,3,0)),"",(VLOOKUP(B75,'[4]2000m.'!$E$8:$G$1000,3,0)))</f>
        <v/>
      </c>
      <c r="L75" s="25" t="str">
        <f>IF(ISERROR(VLOOKUP(B75,[4]Yüksek!$E$8:$AG$1000,29,0)),"",(VLOOKUP(B75,[4]Yüksek!$E$8:$AG$1000,29,0)))</f>
        <v/>
      </c>
      <c r="M75" s="24" t="str">
        <f>IF(ISERROR(VLOOKUP(B75,[4]Yüksek!$E$8:$AH$1000,30,0)),"",(VLOOKUP(B75,[4]Yüksek!$E$8:$AH$1000,30,0)))</f>
        <v/>
      </c>
      <c r="N75" s="29" t="str">
        <f>IF(ISERROR(VLOOKUP(B75,[4]Disk!$E$8:$K$1000,7,0)),"",(VLOOKUP(B75,[4]Disk!$E$8:$K$1000,7,0)))</f>
        <v/>
      </c>
      <c r="O75" s="22" t="str">
        <f>IF(ISERROR(VLOOKUP(B75,[4]Disk!$E$8:$L$1000,8,0)),"",(VLOOKUP(B75,[4]Disk!$E$8:$L$1000,8,0)))</f>
        <v/>
      </c>
      <c r="P75" s="21">
        <f>IFERROR(VLOOKUP(B75,'2010 12 YAŞ ERKEKLER'!$B$8:$P$59,15,0)," ")</f>
        <v>131</v>
      </c>
      <c r="Q75" s="20">
        <f t="shared" si="1"/>
        <v>0</v>
      </c>
      <c r="R75" s="19">
        <f t="shared" si="2"/>
        <v>131</v>
      </c>
    </row>
    <row r="76" spans="1:18" ht="34.5" hidden="1" customHeight="1" x14ac:dyDescent="0.2">
      <c r="A76" s="32">
        <v>12</v>
      </c>
      <c r="B76" s="57" t="s">
        <v>86</v>
      </c>
      <c r="C76" s="57" t="s">
        <v>42</v>
      </c>
      <c r="D76" s="13" t="str">
        <f>IF(ISERROR(VLOOKUP(B76,'[4]100m.Eng'!$E$8:$F$1000,2,0)),"",(VLOOKUP(B76,'[4]100m.Eng'!$E$8:$H$1000,2,0)))</f>
        <v/>
      </c>
      <c r="E76" s="14" t="str">
        <f>IF(ISERROR(VLOOKUP(B76,'[4]100m.Eng'!$E$8:$G$1000,3,0)),"",(VLOOKUP(B76,'[4]100m.Eng'!$E$8:$G$1000,3,0)))</f>
        <v/>
      </c>
      <c r="F76" s="29" t="str">
        <f>IF(ISERROR(VLOOKUP(B76,[4]Cirit!$E$8:$K$998,7,0)),"",(VLOOKUP(B76,[4]Cirit!$E$8:$K$998,7,0)))</f>
        <v/>
      </c>
      <c r="G76" s="22" t="str">
        <f>IF(ISERROR(VLOOKUP(B76,[4]Cirit!$E$8:$L$998,8,0)),"",(VLOOKUP(B76,[4]Cirit!$E$8:$L$998,8,0)))</f>
        <v/>
      </c>
      <c r="H76" s="28"/>
      <c r="I76" s="27"/>
      <c r="J76" s="26" t="str">
        <f>IF(ISERROR(VLOOKUP(B76,'[4]2000m.'!$E$8:$F$1000,2,0)),"",(VLOOKUP(B76,'[4]2000m.'!$E$8:$H$1000,2,0)))</f>
        <v/>
      </c>
      <c r="K76" s="22" t="str">
        <f>IF(ISERROR(VLOOKUP(B76,'[4]2000m.'!$E$8:$G$1000,3,0)),"",(VLOOKUP(B76,'[4]2000m.'!$E$8:$G$1000,3,0)))</f>
        <v/>
      </c>
      <c r="L76" s="25" t="str">
        <f>IF(ISERROR(VLOOKUP(B76,[4]Yüksek!$E$8:$AG$1000,29,0)),"",(VLOOKUP(B76,[4]Yüksek!$E$8:$AG$1000,29,0)))</f>
        <v/>
      </c>
      <c r="M76" s="24" t="str">
        <f>IF(ISERROR(VLOOKUP(B76,[4]Yüksek!$E$8:$AH$1000,30,0)),"",(VLOOKUP(B76,[4]Yüksek!$E$8:$AH$1000,30,0)))</f>
        <v/>
      </c>
      <c r="N76" s="29" t="str">
        <f>IF(ISERROR(VLOOKUP(B76,[4]Disk!$E$8:$K$1000,7,0)),"",(VLOOKUP(B76,[4]Disk!$E$8:$K$1000,7,0)))</f>
        <v/>
      </c>
      <c r="O76" s="22" t="str">
        <f>IF(ISERROR(VLOOKUP(B76,[4]Disk!$E$8:$L$1000,8,0)),"",(VLOOKUP(B76,[4]Disk!$E$8:$L$1000,8,0)))</f>
        <v/>
      </c>
      <c r="P76" s="21">
        <f>IFERROR(VLOOKUP(B76,'2010 12 YAŞ ERKEKLER'!$B$8:$P$59,15,0)," ")</f>
        <v>129</v>
      </c>
      <c r="Q76" s="20">
        <f t="shared" si="1"/>
        <v>0</v>
      </c>
      <c r="R76" s="19">
        <f t="shared" si="2"/>
        <v>129</v>
      </c>
    </row>
    <row r="77" spans="1:18" ht="34.5" hidden="1" customHeight="1" x14ac:dyDescent="0.2">
      <c r="A77" s="32">
        <v>13</v>
      </c>
      <c r="B77" s="57" t="s">
        <v>85</v>
      </c>
      <c r="C77" s="57" t="s">
        <v>37</v>
      </c>
      <c r="D77" s="13" t="str">
        <f>IF(ISERROR(VLOOKUP(B77,'[4]100m.Eng'!$E$8:$F$1000,2,0)),"",(VLOOKUP(B77,'[4]100m.Eng'!$E$8:$H$1000,2,0)))</f>
        <v/>
      </c>
      <c r="E77" s="14" t="str">
        <f>IF(ISERROR(VLOOKUP(B77,'[4]100m.Eng'!$E$8:$G$1000,3,0)),"",(VLOOKUP(B77,'[4]100m.Eng'!$E$8:$G$1000,3,0)))</f>
        <v/>
      </c>
      <c r="F77" s="29" t="str">
        <f>IF(ISERROR(VLOOKUP(B77,[4]Cirit!$E$8:$K$998,7,0)),"",(VLOOKUP(B77,[4]Cirit!$E$8:$K$998,7,0)))</f>
        <v/>
      </c>
      <c r="G77" s="22" t="str">
        <f>IF(ISERROR(VLOOKUP(B77,[4]Cirit!$E$8:$L$998,8,0)),"",(VLOOKUP(B77,[4]Cirit!$E$8:$L$998,8,0)))</f>
        <v/>
      </c>
      <c r="H77" s="28"/>
      <c r="I77" s="27"/>
      <c r="J77" s="26" t="str">
        <f>IF(ISERROR(VLOOKUP(B77,'[4]2000m.'!$E$8:$F$1000,2,0)),"",(VLOOKUP(B77,'[4]2000m.'!$E$8:$H$1000,2,0)))</f>
        <v/>
      </c>
      <c r="K77" s="22" t="str">
        <f>IF(ISERROR(VLOOKUP(B77,'[4]2000m.'!$E$8:$G$1000,3,0)),"",(VLOOKUP(B77,'[4]2000m.'!$E$8:$G$1000,3,0)))</f>
        <v/>
      </c>
      <c r="L77" s="25" t="str">
        <f>IF(ISERROR(VLOOKUP(B77,[4]Yüksek!$E$8:$AG$1000,29,0)),"",(VLOOKUP(B77,[4]Yüksek!$E$8:$AG$1000,29,0)))</f>
        <v/>
      </c>
      <c r="M77" s="24" t="str">
        <f>IF(ISERROR(VLOOKUP(B77,[4]Yüksek!$E$8:$AH$1000,30,0)),"",(VLOOKUP(B77,[4]Yüksek!$E$8:$AH$1000,30,0)))</f>
        <v/>
      </c>
      <c r="N77" s="29">
        <f>IF(ISERROR(VLOOKUP(B77,[4]Disk!$E$8:$K$1000,7,0)),"",(VLOOKUP(B77,[4]Disk!$E$8:$K$1000,7,0)))</f>
        <v>1272</v>
      </c>
      <c r="O77" s="22">
        <f>IF(ISERROR(VLOOKUP(B77,[4]Disk!$E$8:$L$1000,8,0)),"",(VLOOKUP(B77,[4]Disk!$E$8:$L$1000,8,0)))</f>
        <v>35</v>
      </c>
      <c r="P77" s="21">
        <f>IFERROR(VLOOKUP(B77,'2010 12 YAŞ ERKEKLER'!$B$8:$P$59,15,0)," ")</f>
        <v>88</v>
      </c>
      <c r="Q77" s="20">
        <f t="shared" si="1"/>
        <v>35</v>
      </c>
      <c r="R77" s="19">
        <f t="shared" si="2"/>
        <v>123</v>
      </c>
    </row>
    <row r="78" spans="1:18" ht="34.5" hidden="1" customHeight="1" x14ac:dyDescent="0.2">
      <c r="A78" s="32">
        <v>14</v>
      </c>
      <c r="B78" s="57" t="s">
        <v>84</v>
      </c>
      <c r="C78" s="57" t="s">
        <v>37</v>
      </c>
      <c r="D78" s="13" t="str">
        <f>IF(ISERROR(VLOOKUP(B78,'[4]100m.Eng'!$E$8:$F$1000,2,0)),"",(VLOOKUP(B78,'[4]100m.Eng'!$E$8:$H$1000,2,0)))</f>
        <v/>
      </c>
      <c r="E78" s="14" t="str">
        <f>IF(ISERROR(VLOOKUP(B78,'[4]100m.Eng'!$E$8:$G$1000,3,0)),"",(VLOOKUP(B78,'[4]100m.Eng'!$E$8:$G$1000,3,0)))</f>
        <v/>
      </c>
      <c r="F78" s="29" t="str">
        <f>IF(ISERROR(VLOOKUP(B78,[4]Cirit!$E$8:$K$998,7,0)),"",(VLOOKUP(B78,[4]Cirit!$E$8:$K$998,7,0)))</f>
        <v/>
      </c>
      <c r="G78" s="22" t="str">
        <f>IF(ISERROR(VLOOKUP(B78,[4]Cirit!$E$8:$L$998,8,0)),"",(VLOOKUP(B78,[4]Cirit!$E$8:$L$998,8,0)))</f>
        <v/>
      </c>
      <c r="H78" s="28"/>
      <c r="I78" s="27"/>
      <c r="J78" s="26" t="str">
        <f>IF(ISERROR(VLOOKUP(B78,'[4]2000m.'!$E$8:$F$1000,2,0)),"",(VLOOKUP(B78,'[4]2000m.'!$E$8:$H$1000,2,0)))</f>
        <v/>
      </c>
      <c r="K78" s="22" t="str">
        <f>IF(ISERROR(VLOOKUP(B78,'[4]2000m.'!$E$8:$G$1000,3,0)),"",(VLOOKUP(B78,'[4]2000m.'!$E$8:$G$1000,3,0)))</f>
        <v/>
      </c>
      <c r="L78" s="25" t="str">
        <f>IF(ISERROR(VLOOKUP(B78,[4]Yüksek!$E$8:$AG$1000,29,0)),"",(VLOOKUP(B78,[4]Yüksek!$E$8:$AG$1000,29,0)))</f>
        <v/>
      </c>
      <c r="M78" s="24" t="str">
        <f>IF(ISERROR(VLOOKUP(B78,[4]Yüksek!$E$8:$AH$1000,30,0)),"",(VLOOKUP(B78,[4]Yüksek!$E$8:$AH$1000,30,0)))</f>
        <v/>
      </c>
      <c r="N78" s="29" t="str">
        <f>IF(ISERROR(VLOOKUP(B78,[4]Disk!$E$8:$K$1000,7,0)),"",(VLOOKUP(B78,[4]Disk!$E$8:$K$1000,7,0)))</f>
        <v/>
      </c>
      <c r="O78" s="22" t="str">
        <f>IF(ISERROR(VLOOKUP(B78,[4]Disk!$E$8:$L$1000,8,0)),"",(VLOOKUP(B78,[4]Disk!$E$8:$L$1000,8,0)))</f>
        <v/>
      </c>
      <c r="P78" s="21">
        <f>IFERROR(VLOOKUP(B78,'2010 12 YAŞ ERKEKLER'!$B$8:$P$59,15,0)," ")</f>
        <v>119</v>
      </c>
      <c r="Q78" s="20">
        <f t="shared" si="1"/>
        <v>0</v>
      </c>
      <c r="R78" s="19">
        <f t="shared" si="2"/>
        <v>119</v>
      </c>
    </row>
    <row r="79" spans="1:18" ht="34.5" hidden="1" customHeight="1" x14ac:dyDescent="0.2">
      <c r="A79" s="32">
        <v>15</v>
      </c>
      <c r="B79" s="57" t="s">
        <v>83</v>
      </c>
      <c r="C79" s="57" t="s">
        <v>42</v>
      </c>
      <c r="D79" s="13" t="str">
        <f>IF(ISERROR(VLOOKUP(B79,'[4]100m.Eng'!$E$8:$F$1000,2,0)),"",(VLOOKUP(B79,'[4]100m.Eng'!$E$8:$H$1000,2,0)))</f>
        <v/>
      </c>
      <c r="E79" s="14" t="str">
        <f>IF(ISERROR(VLOOKUP(B79,'[4]100m.Eng'!$E$8:$G$1000,3,0)),"",(VLOOKUP(B79,'[4]100m.Eng'!$E$8:$G$1000,3,0)))</f>
        <v/>
      </c>
      <c r="F79" s="29" t="str">
        <f>IF(ISERROR(VLOOKUP(B79,[4]Cirit!$E$8:$K$998,7,0)),"",(VLOOKUP(B79,[4]Cirit!$E$8:$K$998,7,0)))</f>
        <v/>
      </c>
      <c r="G79" s="22" t="str">
        <f>IF(ISERROR(VLOOKUP(B79,[4]Cirit!$E$8:$L$998,8,0)),"",(VLOOKUP(B79,[4]Cirit!$E$8:$L$998,8,0)))</f>
        <v/>
      </c>
      <c r="H79" s="28"/>
      <c r="I79" s="27"/>
      <c r="J79" s="26" t="str">
        <f>IF(ISERROR(VLOOKUP(B79,'[4]2000m.'!$E$8:$F$1000,2,0)),"",(VLOOKUP(B79,'[4]2000m.'!$E$8:$H$1000,2,0)))</f>
        <v/>
      </c>
      <c r="K79" s="22" t="str">
        <f>IF(ISERROR(VLOOKUP(B79,'[4]2000m.'!$E$8:$G$1000,3,0)),"",(VLOOKUP(B79,'[4]2000m.'!$E$8:$G$1000,3,0)))</f>
        <v/>
      </c>
      <c r="L79" s="25" t="str">
        <f>IF(ISERROR(VLOOKUP(B79,[4]Yüksek!$E$8:$AG$1000,29,0)),"",(VLOOKUP(B79,[4]Yüksek!$E$8:$AG$1000,29,0)))</f>
        <v/>
      </c>
      <c r="M79" s="24" t="str">
        <f>IF(ISERROR(VLOOKUP(B79,[4]Yüksek!$E$8:$AH$1000,30,0)),"",(VLOOKUP(B79,[4]Yüksek!$E$8:$AH$1000,30,0)))</f>
        <v/>
      </c>
      <c r="N79" s="29" t="str">
        <f>IF(ISERROR(VLOOKUP(B79,[4]Disk!$E$8:$K$1000,7,0)),"",(VLOOKUP(B79,[4]Disk!$E$8:$K$1000,7,0)))</f>
        <v/>
      </c>
      <c r="O79" s="22" t="str">
        <f>IF(ISERROR(VLOOKUP(B79,[4]Disk!$E$8:$L$1000,8,0)),"",(VLOOKUP(B79,[4]Disk!$E$8:$L$1000,8,0)))</f>
        <v/>
      </c>
      <c r="P79" s="21">
        <f>IFERROR(VLOOKUP(B79,'2010 12 YAŞ ERKEKLER'!$B$8:$P$59,15,0)," ")</f>
        <v>119</v>
      </c>
      <c r="Q79" s="20">
        <f t="shared" si="1"/>
        <v>0</v>
      </c>
      <c r="R79" s="19">
        <f t="shared" si="2"/>
        <v>119</v>
      </c>
    </row>
    <row r="80" spans="1:18" ht="34.5" customHeight="1" x14ac:dyDescent="0.2">
      <c r="A80" s="32">
        <v>2</v>
      </c>
      <c r="B80" s="57" t="s">
        <v>82</v>
      </c>
      <c r="C80" s="57" t="s">
        <v>57</v>
      </c>
      <c r="D80" s="13" t="str">
        <f>IF(ISERROR(VLOOKUP(B80,'[4]100m.Eng'!$E$8:$F$1000,2,0)),"",(VLOOKUP(B80,'[4]100m.Eng'!$E$8:$H$1000,2,0)))</f>
        <v/>
      </c>
      <c r="E80" s="14" t="str">
        <f>IF(ISERROR(VLOOKUP(B80,'[4]100m.Eng'!$E$8:$G$1000,3,0)),"",(VLOOKUP(B80,'[4]100m.Eng'!$E$8:$G$1000,3,0)))</f>
        <v/>
      </c>
      <c r="F80" s="29">
        <f>IF(ISERROR(VLOOKUP(B80,[4]Cirit!$E$8:$K$998,7,0)),"",(VLOOKUP(B80,[4]Cirit!$E$8:$K$998,7,0)))</f>
        <v>1769</v>
      </c>
      <c r="G80" s="22">
        <f>IF(ISERROR(VLOOKUP(B80,[4]Cirit!$E$8:$L$998,8,0)),"",(VLOOKUP(B80,[4]Cirit!$E$8:$L$998,8,0)))</f>
        <v>34</v>
      </c>
      <c r="H80" s="28"/>
      <c r="I80" s="27"/>
      <c r="J80" s="26" t="str">
        <f>IF(ISERROR(VLOOKUP(B80,'[4]2000m.'!$E$8:$F$1000,2,0)),"",(VLOOKUP(B80,'[4]2000m.'!$E$8:$H$1000,2,0)))</f>
        <v/>
      </c>
      <c r="K80" s="22" t="str">
        <f>IF(ISERROR(VLOOKUP(B80,'[4]2000m.'!$E$8:$G$1000,3,0)),"",(VLOOKUP(B80,'[4]2000m.'!$E$8:$G$1000,3,0)))</f>
        <v/>
      </c>
      <c r="L80" s="25" t="str">
        <f>IF(ISERROR(VLOOKUP(B80,[4]Yüksek!$E$8:$AG$1000,29,0)),"",(VLOOKUP(B80,[4]Yüksek!$E$8:$AG$1000,29,0)))</f>
        <v/>
      </c>
      <c r="M80" s="24" t="str">
        <f>IF(ISERROR(VLOOKUP(B80,[4]Yüksek!$E$8:$AH$1000,30,0)),"",(VLOOKUP(B80,[4]Yüksek!$E$8:$AH$1000,30,0)))</f>
        <v/>
      </c>
      <c r="N80" s="29" t="str">
        <f>IF(ISERROR(VLOOKUP(B80,[4]Disk!$E$8:$K$1000,7,0)),"",(VLOOKUP(B80,[4]Disk!$E$8:$K$1000,7,0)))</f>
        <v/>
      </c>
      <c r="O80" s="22" t="str">
        <f>IF(ISERROR(VLOOKUP(B80,[4]Disk!$E$8:$L$1000,8,0)),"",(VLOOKUP(B80,[4]Disk!$E$8:$L$1000,8,0)))</f>
        <v/>
      </c>
      <c r="P80" s="21">
        <f>IFERROR(VLOOKUP(B80,'2010 12 YAŞ ERKEKLER'!$B$8:$P$59,15,0)," ")</f>
        <v>81</v>
      </c>
      <c r="Q80" s="20">
        <f t="shared" si="1"/>
        <v>34</v>
      </c>
      <c r="R80" s="19">
        <f t="shared" si="2"/>
        <v>115</v>
      </c>
    </row>
    <row r="81" spans="1:18" ht="34.5" hidden="1" customHeight="1" x14ac:dyDescent="0.2">
      <c r="A81" s="32">
        <v>17</v>
      </c>
      <c r="B81" s="57" t="s">
        <v>79</v>
      </c>
      <c r="C81" s="57" t="s">
        <v>46</v>
      </c>
      <c r="D81" s="13" t="str">
        <f>IF(ISERROR(VLOOKUP(B81,'[4]100m.Eng'!$E$8:$F$1000,2,0)),"",(VLOOKUP(B81,'[4]100m.Eng'!$E$8:$H$1000,2,0)))</f>
        <v/>
      </c>
      <c r="E81" s="14" t="str">
        <f>IF(ISERROR(VLOOKUP(B81,'[4]100m.Eng'!$E$8:$G$1000,3,0)),"",(VLOOKUP(B81,'[4]100m.Eng'!$E$8:$G$1000,3,0)))</f>
        <v/>
      </c>
      <c r="F81" s="29" t="str">
        <f>IF(ISERROR(VLOOKUP(B81,[4]Cirit!$E$8:$K$998,7,0)),"",(VLOOKUP(B81,[4]Cirit!$E$8:$K$998,7,0)))</f>
        <v/>
      </c>
      <c r="G81" s="22" t="str">
        <f>IF(ISERROR(VLOOKUP(B81,[4]Cirit!$E$8:$L$998,8,0)),"",(VLOOKUP(B81,[4]Cirit!$E$8:$L$998,8,0)))</f>
        <v/>
      </c>
      <c r="H81" s="28"/>
      <c r="I81" s="27"/>
      <c r="J81" s="26" t="str">
        <f>IF(ISERROR(VLOOKUP(B81,'[4]2000m.'!$E$8:$F$1000,2,0)),"",(VLOOKUP(B81,'[4]2000m.'!$E$8:$H$1000,2,0)))</f>
        <v/>
      </c>
      <c r="K81" s="22" t="str">
        <f>IF(ISERROR(VLOOKUP(B81,'[4]2000m.'!$E$8:$G$1000,3,0)),"",(VLOOKUP(B81,'[4]2000m.'!$E$8:$G$1000,3,0)))</f>
        <v/>
      </c>
      <c r="L81" s="25" t="str">
        <f>IF(ISERROR(VLOOKUP(B81,[4]Yüksek!$E$8:$AG$1000,29,0)),"",(VLOOKUP(B81,[4]Yüksek!$E$8:$AG$1000,29,0)))</f>
        <v/>
      </c>
      <c r="M81" s="24" t="str">
        <f>IF(ISERROR(VLOOKUP(B81,[4]Yüksek!$E$8:$AH$1000,30,0)),"",(VLOOKUP(B81,[4]Yüksek!$E$8:$AH$1000,30,0)))</f>
        <v/>
      </c>
      <c r="N81" s="29" t="str">
        <f>IF(ISERROR(VLOOKUP(B81,[4]Disk!$E$8:$K$1000,7,0)),"",(VLOOKUP(B81,[4]Disk!$E$8:$K$1000,7,0)))</f>
        <v/>
      </c>
      <c r="O81" s="22" t="str">
        <f>IF(ISERROR(VLOOKUP(B81,[4]Disk!$E$8:$L$1000,8,0)),"",(VLOOKUP(B81,[4]Disk!$E$8:$L$1000,8,0)))</f>
        <v/>
      </c>
      <c r="P81" s="21">
        <f>IFERROR(VLOOKUP(B81,'2010 12 YAŞ ERKEKLER'!$B$8:$P$59,15,0)," ")</f>
        <v>109</v>
      </c>
      <c r="Q81" s="20">
        <f t="shared" si="1"/>
        <v>0</v>
      </c>
      <c r="R81" s="19">
        <f t="shared" si="2"/>
        <v>109</v>
      </c>
    </row>
    <row r="82" spans="1:18" ht="34.5" hidden="1" customHeight="1" x14ac:dyDescent="0.2">
      <c r="A82" s="32">
        <v>18</v>
      </c>
      <c r="B82" s="57" t="s">
        <v>77</v>
      </c>
      <c r="C82" s="57" t="s">
        <v>35</v>
      </c>
      <c r="D82" s="13" t="str">
        <f>IF(ISERROR(VLOOKUP(B82,'[4]100m.Eng'!$E$8:$F$1000,2,0)),"",(VLOOKUP(B82,'[4]100m.Eng'!$E$8:$H$1000,2,0)))</f>
        <v/>
      </c>
      <c r="E82" s="14" t="str">
        <f>IF(ISERROR(VLOOKUP(B82,'[4]100m.Eng'!$E$8:$G$1000,3,0)),"",(VLOOKUP(B82,'[4]100m.Eng'!$E$8:$G$1000,3,0)))</f>
        <v/>
      </c>
      <c r="F82" s="29" t="str">
        <f>IF(ISERROR(VLOOKUP(B82,[4]Cirit!$E$8:$K$998,7,0)),"",(VLOOKUP(B82,[4]Cirit!$E$8:$K$998,7,0)))</f>
        <v/>
      </c>
      <c r="G82" s="22" t="str">
        <f>IF(ISERROR(VLOOKUP(B82,[4]Cirit!$E$8:$L$998,8,0)),"",(VLOOKUP(B82,[4]Cirit!$E$8:$L$998,8,0)))</f>
        <v/>
      </c>
      <c r="H82" s="28"/>
      <c r="I82" s="27"/>
      <c r="J82" s="26" t="str">
        <f>IF(ISERROR(VLOOKUP(B82,'[4]2000m.'!$E$8:$F$1000,2,0)),"",(VLOOKUP(B82,'[4]2000m.'!$E$8:$H$1000,2,0)))</f>
        <v/>
      </c>
      <c r="K82" s="22" t="str">
        <f>IF(ISERROR(VLOOKUP(B82,'[4]2000m.'!$E$8:$G$1000,3,0)),"",(VLOOKUP(B82,'[4]2000m.'!$E$8:$G$1000,3,0)))</f>
        <v/>
      </c>
      <c r="L82" s="25" t="str">
        <f>IF(ISERROR(VLOOKUP(B82,[4]Yüksek!$E$8:$AG$1000,29,0)),"",(VLOOKUP(B82,[4]Yüksek!$E$8:$AG$1000,29,0)))</f>
        <v/>
      </c>
      <c r="M82" s="24" t="str">
        <f>IF(ISERROR(VLOOKUP(B82,[4]Yüksek!$E$8:$AH$1000,30,0)),"",(VLOOKUP(B82,[4]Yüksek!$E$8:$AH$1000,30,0)))</f>
        <v/>
      </c>
      <c r="N82" s="29" t="str">
        <f>IF(ISERROR(VLOOKUP(B82,[4]Disk!$E$8:$K$1000,7,0)),"",(VLOOKUP(B82,[4]Disk!$E$8:$K$1000,7,0)))</f>
        <v/>
      </c>
      <c r="O82" s="22" t="str">
        <f>IF(ISERROR(VLOOKUP(B82,[4]Disk!$E$8:$L$1000,8,0)),"",(VLOOKUP(B82,[4]Disk!$E$8:$L$1000,8,0)))</f>
        <v/>
      </c>
      <c r="P82" s="21">
        <f>IFERROR(VLOOKUP(B82,'2010 12 YAŞ ERKEKLER'!$B$8:$P$59,15,0)," ")</f>
        <v>106</v>
      </c>
      <c r="Q82" s="20">
        <f t="shared" si="1"/>
        <v>0</v>
      </c>
      <c r="R82" s="19">
        <f t="shared" si="2"/>
        <v>106</v>
      </c>
    </row>
    <row r="83" spans="1:18" ht="34.5" hidden="1" customHeight="1" x14ac:dyDescent="0.2">
      <c r="A83" s="32">
        <v>19</v>
      </c>
      <c r="B83" s="57" t="s">
        <v>81</v>
      </c>
      <c r="C83" s="57" t="s">
        <v>35</v>
      </c>
      <c r="D83" s="13" t="str">
        <f>IF(ISERROR(VLOOKUP(B83,'[4]100m.Eng'!$E$8:$F$1000,2,0)),"",(VLOOKUP(B83,'[4]100m.Eng'!$E$8:$H$1000,2,0)))</f>
        <v/>
      </c>
      <c r="E83" s="14" t="str">
        <f>IF(ISERROR(VLOOKUP(B83,'[4]100m.Eng'!$E$8:$G$1000,3,0)),"",(VLOOKUP(B83,'[4]100m.Eng'!$E$8:$G$1000,3,0)))</f>
        <v/>
      </c>
      <c r="F83" s="29" t="str">
        <f>IF(ISERROR(VLOOKUP(B83,[4]Cirit!$E$8:$K$998,7,0)),"",(VLOOKUP(B83,[4]Cirit!$E$8:$K$998,7,0)))</f>
        <v/>
      </c>
      <c r="G83" s="22" t="str">
        <f>IF(ISERROR(VLOOKUP(B83,[4]Cirit!$E$8:$L$998,8,0)),"",(VLOOKUP(B83,[4]Cirit!$E$8:$L$998,8,0)))</f>
        <v/>
      </c>
      <c r="H83" s="28"/>
      <c r="I83" s="27"/>
      <c r="J83" s="26" t="str">
        <f>IF(ISERROR(VLOOKUP(B83,'[4]2000m.'!$E$8:$F$1000,2,0)),"",(VLOOKUP(B83,'[4]2000m.'!$E$8:$H$1000,2,0)))</f>
        <v/>
      </c>
      <c r="K83" s="22" t="str">
        <f>IF(ISERROR(VLOOKUP(B83,'[4]2000m.'!$E$8:$G$1000,3,0)),"",(VLOOKUP(B83,'[4]2000m.'!$E$8:$G$1000,3,0)))</f>
        <v/>
      </c>
      <c r="L83" s="25" t="str">
        <f>IF(ISERROR(VLOOKUP(B83,[4]Yüksek!$E$8:$AG$1000,29,0)),"",(VLOOKUP(B83,[4]Yüksek!$E$8:$AG$1000,29,0)))</f>
        <v/>
      </c>
      <c r="M83" s="24" t="str">
        <f>IF(ISERROR(VLOOKUP(B83,[4]Yüksek!$E$8:$AH$1000,30,0)),"",(VLOOKUP(B83,[4]Yüksek!$E$8:$AH$1000,30,0)))</f>
        <v/>
      </c>
      <c r="N83" s="29" t="str">
        <f>IF(ISERROR(VLOOKUP(B83,[4]Disk!$E$8:$K$1000,7,0)),"",(VLOOKUP(B83,[4]Disk!$E$8:$K$1000,7,0)))</f>
        <v/>
      </c>
      <c r="O83" s="22" t="str">
        <f>IF(ISERROR(VLOOKUP(B83,[4]Disk!$E$8:$L$1000,8,0)),"",(VLOOKUP(B83,[4]Disk!$E$8:$L$1000,8,0)))</f>
        <v/>
      </c>
      <c r="P83" s="21">
        <f>IFERROR(VLOOKUP(B83,'2010 12 YAŞ ERKEKLER'!$B$8:$P$59,15,0)," ")</f>
        <v>105</v>
      </c>
      <c r="Q83" s="20">
        <f t="shared" si="1"/>
        <v>0</v>
      </c>
      <c r="R83" s="19">
        <f t="shared" si="2"/>
        <v>105</v>
      </c>
    </row>
    <row r="84" spans="1:18" ht="34.5" hidden="1" customHeight="1" x14ac:dyDescent="0.2">
      <c r="A84" s="32">
        <v>20</v>
      </c>
      <c r="B84" s="57" t="s">
        <v>76</v>
      </c>
      <c r="C84" s="57" t="s">
        <v>35</v>
      </c>
      <c r="D84" s="13" t="str">
        <f>IF(ISERROR(VLOOKUP(B84,'[4]100m.Eng'!$E$8:$F$1000,2,0)),"",(VLOOKUP(B84,'[4]100m.Eng'!$E$8:$H$1000,2,0)))</f>
        <v/>
      </c>
      <c r="E84" s="14" t="str">
        <f>IF(ISERROR(VLOOKUP(B84,'[4]100m.Eng'!$E$8:$G$1000,3,0)),"",(VLOOKUP(B84,'[4]100m.Eng'!$E$8:$G$1000,3,0)))</f>
        <v/>
      </c>
      <c r="F84" s="29" t="str">
        <f>IF(ISERROR(VLOOKUP(B84,[4]Cirit!$E$8:$K$998,7,0)),"",(VLOOKUP(B84,[4]Cirit!$E$8:$K$998,7,0)))</f>
        <v/>
      </c>
      <c r="G84" s="22" t="str">
        <f>IF(ISERROR(VLOOKUP(B84,[4]Cirit!$E$8:$L$998,8,0)),"",(VLOOKUP(B84,[4]Cirit!$E$8:$L$998,8,0)))</f>
        <v/>
      </c>
      <c r="H84" s="28"/>
      <c r="I84" s="27"/>
      <c r="J84" s="26" t="str">
        <f>IF(ISERROR(VLOOKUP(B84,'[4]2000m.'!$E$8:$F$1000,2,0)),"",(VLOOKUP(B84,'[4]2000m.'!$E$8:$H$1000,2,0)))</f>
        <v/>
      </c>
      <c r="K84" s="22" t="str">
        <f>IF(ISERROR(VLOOKUP(B84,'[4]2000m.'!$E$8:$G$1000,3,0)),"",(VLOOKUP(B84,'[4]2000m.'!$E$8:$G$1000,3,0)))</f>
        <v/>
      </c>
      <c r="L84" s="25" t="str">
        <f>IF(ISERROR(VLOOKUP(B84,[4]Yüksek!$E$8:$AG$1000,29,0)),"",(VLOOKUP(B84,[4]Yüksek!$E$8:$AG$1000,29,0)))</f>
        <v/>
      </c>
      <c r="M84" s="24" t="str">
        <f>IF(ISERROR(VLOOKUP(B84,[4]Yüksek!$E$8:$AH$1000,30,0)),"",(VLOOKUP(B84,[4]Yüksek!$E$8:$AH$1000,30,0)))</f>
        <v/>
      </c>
      <c r="N84" s="29" t="str">
        <f>IF(ISERROR(VLOOKUP(B84,[4]Disk!$E$8:$K$1000,7,0)),"",(VLOOKUP(B84,[4]Disk!$E$8:$K$1000,7,0)))</f>
        <v/>
      </c>
      <c r="O84" s="22" t="str">
        <f>IF(ISERROR(VLOOKUP(B84,[4]Disk!$E$8:$L$1000,8,0)),"",(VLOOKUP(B84,[4]Disk!$E$8:$L$1000,8,0)))</f>
        <v/>
      </c>
      <c r="P84" s="21">
        <f>IFERROR(VLOOKUP(B84,'2010 12 YAŞ ERKEKLER'!$B$8:$P$59,15,0)," ")</f>
        <v>89</v>
      </c>
      <c r="Q84" s="20">
        <f t="shared" si="1"/>
        <v>0</v>
      </c>
      <c r="R84" s="19">
        <f t="shared" si="2"/>
        <v>89</v>
      </c>
    </row>
    <row r="85" spans="1:18" ht="34.5" customHeight="1" x14ac:dyDescent="0.2">
      <c r="A85" s="32">
        <v>3</v>
      </c>
      <c r="B85" s="57" t="s">
        <v>80</v>
      </c>
      <c r="C85" s="57" t="s">
        <v>57</v>
      </c>
      <c r="D85" s="13" t="str">
        <f>IF(ISERROR(VLOOKUP(B85,'[4]100m.Eng'!$E$8:$F$1000,2,0)),"",(VLOOKUP(B85,'[4]100m.Eng'!$E$8:$H$1000,2,0)))</f>
        <v/>
      </c>
      <c r="E85" s="14" t="str">
        <f>IF(ISERROR(VLOOKUP(B85,'[4]100m.Eng'!$E$8:$G$1000,3,0)),"",(VLOOKUP(B85,'[4]100m.Eng'!$E$8:$G$1000,3,0)))</f>
        <v/>
      </c>
      <c r="F85" s="29">
        <f>IF(ISERROR(VLOOKUP(B85,[4]Cirit!$E$8:$K$998,7,0)),"",(VLOOKUP(B85,[4]Cirit!$E$8:$K$998,7,0)))</f>
        <v>1469</v>
      </c>
      <c r="G85" s="22">
        <f>IF(ISERROR(VLOOKUP(B85,[4]Cirit!$E$8:$L$998,8,0)),"",(VLOOKUP(B85,[4]Cirit!$E$8:$L$998,8,0)))</f>
        <v>28</v>
      </c>
      <c r="H85" s="28"/>
      <c r="I85" s="27"/>
      <c r="J85" s="26" t="str">
        <f>IF(ISERROR(VLOOKUP(B85,'[4]2000m.'!$E$8:$F$1000,2,0)),"",(VLOOKUP(B85,'[4]2000m.'!$E$8:$H$1000,2,0)))</f>
        <v/>
      </c>
      <c r="K85" s="22" t="str">
        <f>IF(ISERROR(VLOOKUP(B85,'[4]2000m.'!$E$8:$G$1000,3,0)),"",(VLOOKUP(B85,'[4]2000m.'!$E$8:$G$1000,3,0)))</f>
        <v/>
      </c>
      <c r="L85" s="25" t="str">
        <f>IF(ISERROR(VLOOKUP(B85,[4]Yüksek!$E$8:$AG$1000,29,0)),"",(VLOOKUP(B85,[4]Yüksek!$E$8:$AG$1000,29,0)))</f>
        <v/>
      </c>
      <c r="M85" s="24" t="str">
        <f>IF(ISERROR(VLOOKUP(B85,[4]Yüksek!$E$8:$AH$1000,30,0)),"",(VLOOKUP(B85,[4]Yüksek!$E$8:$AH$1000,30,0)))</f>
        <v/>
      </c>
      <c r="N85" s="29" t="str">
        <f>IF(ISERROR(VLOOKUP(B85,[4]Disk!$E$8:$K$1000,7,0)),"",(VLOOKUP(B85,[4]Disk!$E$8:$K$1000,7,0)))</f>
        <v/>
      </c>
      <c r="O85" s="22" t="str">
        <f>IF(ISERROR(VLOOKUP(B85,[4]Disk!$E$8:$L$1000,8,0)),"",(VLOOKUP(B85,[4]Disk!$E$8:$L$1000,8,0)))</f>
        <v/>
      </c>
      <c r="P85" s="21">
        <f>IFERROR(VLOOKUP(B85,'2010 12 YAŞ ERKEKLER'!$B$8:$P$59,15,0)," ")</f>
        <v>59</v>
      </c>
      <c r="Q85" s="20">
        <f t="shared" si="1"/>
        <v>28</v>
      </c>
      <c r="R85" s="19">
        <f t="shared" si="2"/>
        <v>87</v>
      </c>
    </row>
    <row r="86" spans="1:18" ht="34.5" hidden="1" customHeight="1" x14ac:dyDescent="0.2">
      <c r="A86" s="32">
        <v>22</v>
      </c>
      <c r="B86" s="57" t="s">
        <v>78</v>
      </c>
      <c r="C86" s="57" t="s">
        <v>37</v>
      </c>
      <c r="D86" s="13" t="str">
        <f>IF(ISERROR(VLOOKUP(B86,'[4]100m.Eng'!$E$8:$F$1000,2,0)),"",(VLOOKUP(B86,'[4]100m.Eng'!$E$8:$H$1000,2,0)))</f>
        <v/>
      </c>
      <c r="E86" s="14" t="str">
        <f>IF(ISERROR(VLOOKUP(B86,'[4]100m.Eng'!$E$8:$G$1000,3,0)),"",(VLOOKUP(B86,'[4]100m.Eng'!$E$8:$G$1000,3,0)))</f>
        <v/>
      </c>
      <c r="F86" s="29" t="str">
        <f>IF(ISERROR(VLOOKUP(B86,[4]Cirit!$E$8:$K$998,7,0)),"",(VLOOKUP(B86,[4]Cirit!$E$8:$K$998,7,0)))</f>
        <v/>
      </c>
      <c r="G86" s="22" t="str">
        <f>IF(ISERROR(VLOOKUP(B86,[4]Cirit!$E$8:$L$998,8,0)),"",(VLOOKUP(B86,[4]Cirit!$E$8:$L$998,8,0)))</f>
        <v/>
      </c>
      <c r="H86" s="28"/>
      <c r="I86" s="27"/>
      <c r="J86" s="26" t="str">
        <f>IF(ISERROR(VLOOKUP(B86,'[4]2000m.'!$E$8:$F$1000,2,0)),"",(VLOOKUP(B86,'[4]2000m.'!$E$8:$H$1000,2,0)))</f>
        <v/>
      </c>
      <c r="K86" s="22" t="str">
        <f>IF(ISERROR(VLOOKUP(B86,'[4]2000m.'!$E$8:$G$1000,3,0)),"",(VLOOKUP(B86,'[4]2000m.'!$E$8:$G$1000,3,0)))</f>
        <v/>
      </c>
      <c r="L86" s="25" t="str">
        <f>IF(ISERROR(VLOOKUP(B86,[4]Yüksek!$E$8:$AG$1000,29,0)),"",(VLOOKUP(B86,[4]Yüksek!$E$8:$AG$1000,29,0)))</f>
        <v/>
      </c>
      <c r="M86" s="24" t="str">
        <f>IF(ISERROR(VLOOKUP(B86,[4]Yüksek!$E$8:$AH$1000,30,0)),"",(VLOOKUP(B86,[4]Yüksek!$E$8:$AH$1000,30,0)))</f>
        <v/>
      </c>
      <c r="N86" s="29" t="str">
        <f>IF(ISERROR(VLOOKUP(B86,[4]Disk!$E$8:$K$1000,7,0)),"",(VLOOKUP(B86,[4]Disk!$E$8:$K$1000,7,0)))</f>
        <v/>
      </c>
      <c r="O86" s="22" t="str">
        <f>IF(ISERROR(VLOOKUP(B86,[4]Disk!$E$8:$L$1000,8,0)),"",(VLOOKUP(B86,[4]Disk!$E$8:$L$1000,8,0)))</f>
        <v/>
      </c>
      <c r="P86" s="21">
        <f>IFERROR(VLOOKUP(B86,'2010 12 YAŞ ERKEKLER'!$B$8:$P$59,15,0)," ")</f>
        <v>65</v>
      </c>
      <c r="Q86" s="20">
        <f t="shared" si="1"/>
        <v>0</v>
      </c>
      <c r="R86" s="19">
        <f t="shared" si="2"/>
        <v>65</v>
      </c>
    </row>
    <row r="87" spans="1:18" ht="34.5" hidden="1" customHeight="1" x14ac:dyDescent="0.2">
      <c r="A87" s="32">
        <v>23</v>
      </c>
      <c r="B87" s="57" t="s">
        <v>74</v>
      </c>
      <c r="C87" s="57" t="s">
        <v>35</v>
      </c>
      <c r="D87" s="13" t="str">
        <f>IF(ISERROR(VLOOKUP(B87,'[4]100m.Eng'!$E$8:$F$1000,2,0)),"",(VLOOKUP(B87,'[4]100m.Eng'!$E$8:$H$1000,2,0)))</f>
        <v/>
      </c>
      <c r="E87" s="14" t="str">
        <f>IF(ISERROR(VLOOKUP(B87,'[4]100m.Eng'!$E$8:$G$1000,3,0)),"",(VLOOKUP(B87,'[4]100m.Eng'!$E$8:$G$1000,3,0)))</f>
        <v/>
      </c>
      <c r="F87" s="29" t="str">
        <f>IF(ISERROR(VLOOKUP(B87,[4]Cirit!$E$8:$K$998,7,0)),"",(VLOOKUP(B87,[4]Cirit!$E$8:$K$998,7,0)))</f>
        <v/>
      </c>
      <c r="G87" s="22" t="str">
        <f>IF(ISERROR(VLOOKUP(B87,[4]Cirit!$E$8:$L$998,8,0)),"",(VLOOKUP(B87,[4]Cirit!$E$8:$L$998,8,0)))</f>
        <v/>
      </c>
      <c r="H87" s="28"/>
      <c r="I87" s="27"/>
      <c r="J87" s="26" t="str">
        <f>IF(ISERROR(VLOOKUP(B87,'[4]2000m.'!$E$8:$F$1000,2,0)),"",(VLOOKUP(B87,'[4]2000m.'!$E$8:$H$1000,2,0)))</f>
        <v/>
      </c>
      <c r="K87" s="22" t="str">
        <f>IF(ISERROR(VLOOKUP(B87,'[4]2000m.'!$E$8:$G$1000,3,0)),"",(VLOOKUP(B87,'[4]2000m.'!$E$8:$G$1000,3,0)))</f>
        <v/>
      </c>
      <c r="L87" s="25" t="str">
        <f>IF(ISERROR(VLOOKUP(B87,[4]Yüksek!$E$8:$AG$1000,29,0)),"",(VLOOKUP(B87,[4]Yüksek!$E$8:$AG$1000,29,0)))</f>
        <v/>
      </c>
      <c r="M87" s="24" t="str">
        <f>IF(ISERROR(VLOOKUP(B87,[4]Yüksek!$E$8:$AH$1000,30,0)),"",(VLOOKUP(B87,[4]Yüksek!$E$8:$AH$1000,30,0)))</f>
        <v/>
      </c>
      <c r="N87" s="29" t="str">
        <f>IF(ISERROR(VLOOKUP(B87,[4]Disk!$E$8:$K$1000,7,0)),"",(VLOOKUP(B87,[4]Disk!$E$8:$K$1000,7,0)))</f>
        <v/>
      </c>
      <c r="O87" s="22" t="str">
        <f>IF(ISERROR(VLOOKUP(B87,[4]Disk!$E$8:$L$1000,8,0)),"",(VLOOKUP(B87,[4]Disk!$E$8:$L$1000,8,0)))</f>
        <v/>
      </c>
      <c r="P87" s="21">
        <f>IFERROR(VLOOKUP(B87,'2010 12 YAŞ ERKEKLER'!$B$8:$P$59,15,0)," ")</f>
        <v>58</v>
      </c>
      <c r="Q87" s="20">
        <f t="shared" si="1"/>
        <v>0</v>
      </c>
      <c r="R87" s="19">
        <f t="shared" si="2"/>
        <v>58</v>
      </c>
    </row>
    <row r="88" spans="1:18" ht="34.5" hidden="1" customHeight="1" x14ac:dyDescent="0.2">
      <c r="A88" s="32">
        <v>24</v>
      </c>
      <c r="B88" s="57" t="s">
        <v>75</v>
      </c>
      <c r="C88" s="57" t="s">
        <v>35</v>
      </c>
      <c r="D88" s="13" t="str">
        <f>IF(ISERROR(VLOOKUP(B88,'[4]100m.Eng'!$E$8:$F$1000,2,0)),"",(VLOOKUP(B88,'[4]100m.Eng'!$E$8:$H$1000,2,0)))</f>
        <v/>
      </c>
      <c r="E88" s="14" t="str">
        <f>IF(ISERROR(VLOOKUP(B88,'[4]100m.Eng'!$E$8:$G$1000,3,0)),"",(VLOOKUP(B88,'[4]100m.Eng'!$E$8:$G$1000,3,0)))</f>
        <v/>
      </c>
      <c r="F88" s="29" t="str">
        <f>IF(ISERROR(VLOOKUP(B88,[4]Cirit!$E$8:$K$998,7,0)),"",(VLOOKUP(B88,[4]Cirit!$E$8:$K$998,7,0)))</f>
        <v/>
      </c>
      <c r="G88" s="22" t="str">
        <f>IF(ISERROR(VLOOKUP(B88,[4]Cirit!$E$8:$L$998,8,0)),"",(VLOOKUP(B88,[4]Cirit!$E$8:$L$998,8,0)))</f>
        <v/>
      </c>
      <c r="H88" s="28"/>
      <c r="I88" s="27"/>
      <c r="J88" s="26" t="str">
        <f>IF(ISERROR(VLOOKUP(B88,'[4]2000m.'!$E$8:$F$1000,2,0)),"",(VLOOKUP(B88,'[4]2000m.'!$E$8:$H$1000,2,0)))</f>
        <v/>
      </c>
      <c r="K88" s="22" t="str">
        <f>IF(ISERROR(VLOOKUP(B88,'[4]2000m.'!$E$8:$G$1000,3,0)),"",(VLOOKUP(B88,'[4]2000m.'!$E$8:$G$1000,3,0)))</f>
        <v/>
      </c>
      <c r="L88" s="25" t="str">
        <f>IF(ISERROR(VLOOKUP(B88,[4]Yüksek!$E$8:$AG$1000,29,0)),"",(VLOOKUP(B88,[4]Yüksek!$E$8:$AG$1000,29,0)))</f>
        <v/>
      </c>
      <c r="M88" s="24" t="str">
        <f>IF(ISERROR(VLOOKUP(B88,[4]Yüksek!$E$8:$AH$1000,30,0)),"",(VLOOKUP(B88,[4]Yüksek!$E$8:$AH$1000,30,0)))</f>
        <v/>
      </c>
      <c r="N88" s="29" t="str">
        <f>IF(ISERROR(VLOOKUP(B88,[4]Disk!$E$8:$K$1000,7,0)),"",(VLOOKUP(B88,[4]Disk!$E$8:$K$1000,7,0)))</f>
        <v/>
      </c>
      <c r="O88" s="22" t="str">
        <f>IF(ISERROR(VLOOKUP(B88,[4]Disk!$E$8:$L$1000,8,0)),"",(VLOOKUP(B88,[4]Disk!$E$8:$L$1000,8,0)))</f>
        <v/>
      </c>
      <c r="P88" s="21">
        <f>IFERROR(VLOOKUP(B88,'2010 12 YAŞ ERKEKLER'!$B$8:$P$59,15,0)," ")</f>
        <v>55</v>
      </c>
      <c r="Q88" s="20">
        <f t="shared" si="1"/>
        <v>0</v>
      </c>
      <c r="R88" s="19">
        <f t="shared" si="2"/>
        <v>55</v>
      </c>
    </row>
    <row r="89" spans="1:18" ht="34.5" hidden="1" customHeight="1" x14ac:dyDescent="0.2">
      <c r="A89" s="32" t="s">
        <v>22</v>
      </c>
      <c r="B89" s="57" t="s">
        <v>73</v>
      </c>
      <c r="C89" s="57" t="s">
        <v>35</v>
      </c>
      <c r="D89" s="13" t="str">
        <f>IF(ISERROR(VLOOKUP(B89,'[4]100m.Eng'!$E$8:$F$1000,2,0)),"",(VLOOKUP(B89,'[4]100m.Eng'!$E$8:$H$1000,2,0)))</f>
        <v/>
      </c>
      <c r="E89" s="14" t="str">
        <f>IF(ISERROR(VLOOKUP(B89,'[4]100m.Eng'!$E$8:$G$1000,3,0)),"",(VLOOKUP(B89,'[4]100m.Eng'!$E$8:$G$1000,3,0)))</f>
        <v/>
      </c>
      <c r="F89" s="29" t="str">
        <f>IF(ISERROR(VLOOKUP(B89,[4]Cirit!$E$8:$K$998,7,0)),"",(VLOOKUP(B89,[4]Cirit!$E$8:$K$998,7,0)))</f>
        <v/>
      </c>
      <c r="G89" s="22" t="str">
        <f>IF(ISERROR(VLOOKUP(B89,[4]Cirit!$E$8:$L$998,8,0)),"",(VLOOKUP(B89,[4]Cirit!$E$8:$L$998,8,0)))</f>
        <v/>
      </c>
      <c r="H89" s="28"/>
      <c r="I89" s="27"/>
      <c r="J89" s="26" t="str">
        <f>IF(ISERROR(VLOOKUP(B89,'[4]2000m.'!$E$8:$F$1000,2,0)),"",(VLOOKUP(B89,'[4]2000m.'!$E$8:$H$1000,2,0)))</f>
        <v/>
      </c>
      <c r="K89" s="22" t="str">
        <f>IF(ISERROR(VLOOKUP(B89,'[4]2000m.'!$E$8:$G$1000,3,0)),"",(VLOOKUP(B89,'[4]2000m.'!$E$8:$G$1000,3,0)))</f>
        <v/>
      </c>
      <c r="L89" s="25" t="str">
        <f>IF(ISERROR(VLOOKUP(B89,[4]Yüksek!$E$8:$AG$1000,29,0)),"",(VLOOKUP(B89,[4]Yüksek!$E$8:$AG$1000,29,0)))</f>
        <v/>
      </c>
      <c r="M89" s="24" t="str">
        <f>IF(ISERROR(VLOOKUP(B89,[4]Yüksek!$E$8:$AH$1000,30,0)),"",(VLOOKUP(B89,[4]Yüksek!$E$8:$AH$1000,30,0)))</f>
        <v/>
      </c>
      <c r="N89" s="29" t="str">
        <f>IF(ISERROR(VLOOKUP(B89,[4]Disk!$E$8:$K$1000,7,0)),"",(VLOOKUP(B89,[4]Disk!$E$8:$K$1000,7,0)))</f>
        <v/>
      </c>
      <c r="O89" s="22" t="str">
        <f>IF(ISERROR(VLOOKUP(B89,[4]Disk!$E$8:$L$1000,8,0)),"",(VLOOKUP(B89,[4]Disk!$E$8:$L$1000,8,0)))</f>
        <v/>
      </c>
      <c r="P89" s="21">
        <f>IFERROR(VLOOKUP(B89,'2010 12 YAŞ ERKEKLER'!$B$8:$P$59,15,0)," ")</f>
        <v>0</v>
      </c>
      <c r="Q89" s="20">
        <f t="shared" si="1"/>
        <v>0</v>
      </c>
      <c r="R89" s="19">
        <f t="shared" si="2"/>
        <v>0</v>
      </c>
    </row>
    <row r="90" spans="1:18" ht="34.5" hidden="1" customHeight="1" x14ac:dyDescent="0.2">
      <c r="A90" s="32"/>
      <c r="B90" s="57"/>
      <c r="C90" s="57"/>
      <c r="D90" s="13" t="str">
        <f>IF(ISERROR(VLOOKUP(B90,'[4]100m.Eng'!$E$8:$F$1000,2,0)),"",(VLOOKUP(B90,'[4]100m.Eng'!$E$8:$H$1000,2,0)))</f>
        <v/>
      </c>
      <c r="E90" s="14" t="str">
        <f>IF(ISERROR(VLOOKUP(B90,'[4]100m.Eng'!$E$8:$G$1000,3,0)),"",(VLOOKUP(B90,'[4]100m.Eng'!$E$8:$G$1000,3,0)))</f>
        <v/>
      </c>
      <c r="F90" s="29" t="str">
        <f>IF(ISERROR(VLOOKUP(B90,[4]Cirit!$F$8:$K$998,6,0)),"",(VLOOKUP(B90,[4]Cirit!$F$8:$K$998,6,0)))</f>
        <v/>
      </c>
      <c r="G90" s="22" t="str">
        <f>IF(ISERROR(VLOOKUP(B90,[4]Cirit!$F$8:$L$998,7,0)),"",(VLOOKUP(B90,[4]Cirit!$F$8:$L$998,7,0)))</f>
        <v/>
      </c>
      <c r="H90" s="28"/>
      <c r="I90" s="27"/>
      <c r="J90" s="26" t="str">
        <f>IF(ISERROR(VLOOKUP(B90,'[4]2000m.'!$E$8:$F$1000,2,0)),"",(VLOOKUP(B90,'[4]2000m.'!$E$8:$H$1000,2,0)))</f>
        <v/>
      </c>
      <c r="K90" s="22" t="str">
        <f>IF(ISERROR(VLOOKUP(B90,'[4]2000m.'!$E$8:$G$1000,3,0)),"",(VLOOKUP(B90,'[4]2000m.'!$E$8:$G$1000,3,0)))</f>
        <v/>
      </c>
      <c r="L90" s="25" t="str">
        <f>IF(ISERROR(VLOOKUP(B90,[4]Yüksek!$E$8:$AG$1000,29,0)),"",(VLOOKUP(B90,[4]Yüksek!$E$8:$AG$1000,29,0)))</f>
        <v/>
      </c>
      <c r="M90" s="24" t="str">
        <f>IF(ISERROR(VLOOKUP(B90,[4]Yüksek!$E$8:$AH$1000,30,0)),"",(VLOOKUP(B90,[4]Yüksek!$E$8:$AH$1000,30,0)))</f>
        <v/>
      </c>
      <c r="N90" s="29" t="str">
        <f>IF(ISERROR(VLOOKUP(B90,[4]Disk!$E$8:$K$1000,7,0)),"",(VLOOKUP(B90,[4]Disk!$E$8:$K$1000,7,0)))</f>
        <v/>
      </c>
      <c r="O90" s="22" t="str">
        <f>IF(ISERROR(VLOOKUP(B90,[4]Disk!$E$8:$L$1000,8,0)),"",(VLOOKUP(B90,[4]Disk!$E$8:$L$1000,8,0)))</f>
        <v/>
      </c>
      <c r="P90" s="21" t="str">
        <f>IFERROR(VLOOKUP(B90,'2010 12 YAŞ ERKEKLER'!$B$8:$P$59,14,0)," ")</f>
        <v xml:space="preserve"> </v>
      </c>
      <c r="Q90" s="20">
        <f t="shared" si="1"/>
        <v>0</v>
      </c>
      <c r="R90" s="19">
        <f t="shared" si="2"/>
        <v>0</v>
      </c>
    </row>
    <row r="91" spans="1:18" ht="34.5" hidden="1" customHeight="1" x14ac:dyDescent="0.2">
      <c r="A91" s="32"/>
      <c r="B91" s="57"/>
      <c r="C91" s="57"/>
      <c r="D91" s="13" t="str">
        <f>IF(ISERROR(VLOOKUP(B91,'[4]100m.Eng'!$E$8:$F$1000,2,0)),"",(VLOOKUP(B91,'[4]100m.Eng'!$E$8:$H$1000,2,0)))</f>
        <v/>
      </c>
      <c r="E91" s="14" t="str">
        <f>IF(ISERROR(VLOOKUP(B91,'[4]100m.Eng'!$E$8:$G$1000,3,0)),"",(VLOOKUP(B91,'[4]100m.Eng'!$E$8:$G$1000,3,0)))</f>
        <v/>
      </c>
      <c r="F91" s="29" t="str">
        <f>IF(ISERROR(VLOOKUP(B91,[4]Cirit!$F$8:$K$998,6,0)),"",(VLOOKUP(B91,[4]Cirit!$F$8:$K$998,6,0)))</f>
        <v/>
      </c>
      <c r="G91" s="22" t="str">
        <f>IF(ISERROR(VLOOKUP(B91,[4]Cirit!$F$8:$L$998,7,0)),"",(VLOOKUP(B91,[4]Cirit!$F$8:$L$998,7,0)))</f>
        <v/>
      </c>
      <c r="H91" s="28"/>
      <c r="I91" s="27"/>
      <c r="J91" s="26" t="str">
        <f>IF(ISERROR(VLOOKUP(B91,'[4]2000m.'!$E$8:$F$1000,2,0)),"",(VLOOKUP(B91,'[4]2000m.'!$E$8:$H$1000,2,0)))</f>
        <v/>
      </c>
      <c r="K91" s="22" t="str">
        <f>IF(ISERROR(VLOOKUP(B91,'[4]2000m.'!$E$8:$G$1000,3,0)),"",(VLOOKUP(B91,'[4]2000m.'!$E$8:$G$1000,3,0)))</f>
        <v/>
      </c>
      <c r="L91" s="25" t="str">
        <f>IF(ISERROR(VLOOKUP(B91,[4]Yüksek!$E$8:$AG$1000,29,0)),"",(VLOOKUP(B91,[4]Yüksek!$E$8:$AG$1000,29,0)))</f>
        <v/>
      </c>
      <c r="M91" s="24" t="str">
        <f>IF(ISERROR(VLOOKUP(B91,[4]Yüksek!$E$8:$AH$1000,30,0)),"",(VLOOKUP(B91,[4]Yüksek!$E$8:$AH$1000,30,0)))</f>
        <v/>
      </c>
      <c r="N91" s="29" t="str">
        <f>IF(ISERROR(VLOOKUP(B91,[4]Disk!$E$8:$K$1000,7,0)),"",(VLOOKUP(B91,[4]Disk!$E$8:$K$1000,7,0)))</f>
        <v/>
      </c>
      <c r="O91" s="22" t="str">
        <f>IF(ISERROR(VLOOKUP(B91,[4]Disk!$E$8:$L$1000,8,0)),"",(VLOOKUP(B91,[4]Disk!$E$8:$L$1000,8,0)))</f>
        <v/>
      </c>
      <c r="P91" s="21" t="str">
        <f>IFERROR(VLOOKUP(B91,'2010 12 YAŞ ERKEKLER'!$B$8:$P$59,14,0)," ")</f>
        <v xml:space="preserve"> </v>
      </c>
      <c r="Q91" s="20">
        <f t="shared" si="1"/>
        <v>0</v>
      </c>
      <c r="R91" s="19">
        <f t="shared" si="2"/>
        <v>0</v>
      </c>
    </row>
    <row r="92" spans="1:18" ht="34.5" hidden="1" customHeight="1" x14ac:dyDescent="0.2">
      <c r="A92" s="32"/>
      <c r="B92" s="57"/>
      <c r="C92" s="57"/>
      <c r="D92" s="13" t="str">
        <f>IF(ISERROR(VLOOKUP(B92,'[4]100m.Eng'!$E$8:$F$1000,2,0)),"",(VLOOKUP(B92,'[4]100m.Eng'!$E$8:$H$1000,2,0)))</f>
        <v/>
      </c>
      <c r="E92" s="14" t="str">
        <f>IF(ISERROR(VLOOKUP(B92,'[4]100m.Eng'!$E$8:$G$1000,3,0)),"",(VLOOKUP(B92,'[4]100m.Eng'!$E$8:$G$1000,3,0)))</f>
        <v/>
      </c>
      <c r="F92" s="29" t="str">
        <f>IF(ISERROR(VLOOKUP(B92,[4]Cirit!$F$8:$K$998,6,0)),"",(VLOOKUP(B92,[4]Cirit!$F$8:$K$998,6,0)))</f>
        <v/>
      </c>
      <c r="G92" s="22" t="str">
        <f>IF(ISERROR(VLOOKUP(B92,[4]Cirit!$F$8:$L$998,7,0)),"",(VLOOKUP(B92,[4]Cirit!$F$8:$L$998,7,0)))</f>
        <v/>
      </c>
      <c r="H92" s="28"/>
      <c r="I92" s="27"/>
      <c r="J92" s="26" t="str">
        <f>IF(ISERROR(VLOOKUP(B92,'[4]2000m.'!$E$8:$F$1000,2,0)),"",(VLOOKUP(B92,'[4]2000m.'!$E$8:$H$1000,2,0)))</f>
        <v/>
      </c>
      <c r="K92" s="22" t="str">
        <f>IF(ISERROR(VLOOKUP(B92,'[4]2000m.'!$E$8:$G$1000,3,0)),"",(VLOOKUP(B92,'[4]2000m.'!$E$8:$G$1000,3,0)))</f>
        <v/>
      </c>
      <c r="L92" s="25" t="str">
        <f>IF(ISERROR(VLOOKUP(B92,[4]Yüksek!$E$8:$AG$1000,29,0)),"",(VLOOKUP(B92,[4]Yüksek!$E$8:$AG$1000,29,0)))</f>
        <v/>
      </c>
      <c r="M92" s="24" t="str">
        <f>IF(ISERROR(VLOOKUP(B92,[4]Yüksek!$E$8:$AH$1000,30,0)),"",(VLOOKUP(B92,[4]Yüksek!$E$8:$AH$1000,30,0)))</f>
        <v/>
      </c>
      <c r="N92" s="29" t="str">
        <f>IF(ISERROR(VLOOKUP(B92,[4]Disk!$E$8:$K$1000,7,0)),"",(VLOOKUP(B92,[4]Disk!$E$8:$K$1000,7,0)))</f>
        <v/>
      </c>
      <c r="O92" s="22" t="str">
        <f>IF(ISERROR(VLOOKUP(B92,[4]Disk!$E$8:$L$1000,8,0)),"",(VLOOKUP(B92,[4]Disk!$E$8:$L$1000,8,0)))</f>
        <v/>
      </c>
      <c r="P92" s="21" t="str">
        <f>IFERROR(VLOOKUP(B92,'2010 12 YAŞ ERKEKLER'!$B$8:$P$59,14,0)," ")</f>
        <v xml:space="preserve"> </v>
      </c>
      <c r="Q92" s="20">
        <f t="shared" si="1"/>
        <v>0</v>
      </c>
      <c r="R92" s="19">
        <f t="shared" si="2"/>
        <v>0</v>
      </c>
    </row>
    <row r="93" spans="1:18" ht="34.5" hidden="1" customHeight="1" x14ac:dyDescent="0.2">
      <c r="A93" s="32"/>
      <c r="B93" s="57"/>
      <c r="C93" s="57"/>
      <c r="D93" s="13" t="str">
        <f>IF(ISERROR(VLOOKUP(B93,'[4]100m.Eng'!$E$8:$F$1000,2,0)),"",(VLOOKUP(B93,'[4]100m.Eng'!$E$8:$H$1000,2,0)))</f>
        <v/>
      </c>
      <c r="E93" s="14" t="str">
        <f>IF(ISERROR(VLOOKUP(B93,'[4]100m.Eng'!$E$8:$G$1000,3,0)),"",(VLOOKUP(B93,'[4]100m.Eng'!$E$8:$G$1000,3,0)))</f>
        <v/>
      </c>
      <c r="F93" s="29" t="str">
        <f>IF(ISERROR(VLOOKUP(B93,[4]Cirit!$F$8:$K$998,6,0)),"",(VLOOKUP(B93,[4]Cirit!$F$8:$K$998,6,0)))</f>
        <v/>
      </c>
      <c r="G93" s="22" t="str">
        <f>IF(ISERROR(VLOOKUP(B93,[4]Cirit!$F$8:$L$998,7,0)),"",(VLOOKUP(B93,[4]Cirit!$F$8:$L$998,7,0)))</f>
        <v/>
      </c>
      <c r="H93" s="28"/>
      <c r="I93" s="27"/>
      <c r="J93" s="26" t="str">
        <f>IF(ISERROR(VLOOKUP(B93,'[4]2000m.'!$E$8:$F$1000,2,0)),"",(VLOOKUP(B93,'[4]2000m.'!$E$8:$H$1000,2,0)))</f>
        <v/>
      </c>
      <c r="K93" s="22" t="str">
        <f>IF(ISERROR(VLOOKUP(B93,'[4]2000m.'!$E$8:$G$1000,3,0)),"",(VLOOKUP(B93,'[4]2000m.'!$E$8:$G$1000,3,0)))</f>
        <v/>
      </c>
      <c r="L93" s="25" t="str">
        <f>IF(ISERROR(VLOOKUP(B93,[4]Yüksek!$E$8:$AG$1000,29,0)),"",(VLOOKUP(B93,[4]Yüksek!$E$8:$AG$1000,29,0)))</f>
        <v/>
      </c>
      <c r="M93" s="24" t="str">
        <f>IF(ISERROR(VLOOKUP(B93,[4]Yüksek!$E$8:$AH$1000,30,0)),"",(VLOOKUP(B93,[4]Yüksek!$E$8:$AH$1000,30,0)))</f>
        <v/>
      </c>
      <c r="N93" s="29" t="str">
        <f>IF(ISERROR(VLOOKUP(B93,[4]Disk!$E$8:$K$1000,7,0)),"",(VLOOKUP(B93,[4]Disk!$E$8:$K$1000,7,0)))</f>
        <v/>
      </c>
      <c r="O93" s="22" t="str">
        <f>IF(ISERROR(VLOOKUP(B93,[4]Disk!$E$8:$L$1000,8,0)),"",(VLOOKUP(B93,[4]Disk!$E$8:$L$1000,8,0)))</f>
        <v/>
      </c>
      <c r="P93" s="21" t="str">
        <f>IFERROR(VLOOKUP(B93,'2010 12 YAŞ ERKEKLER'!$B$8:$P$59,14,0)," ")</f>
        <v xml:space="preserve"> </v>
      </c>
      <c r="Q93" s="20">
        <f t="shared" si="1"/>
        <v>0</v>
      </c>
      <c r="R93" s="19">
        <f t="shared" si="2"/>
        <v>0</v>
      </c>
    </row>
    <row r="94" spans="1:18" ht="34.5" hidden="1" customHeight="1" x14ac:dyDescent="0.2">
      <c r="A94" s="32"/>
      <c r="B94" s="57"/>
      <c r="C94" s="57"/>
      <c r="D94" s="13" t="str">
        <f>IF(ISERROR(VLOOKUP(B94,'[4]100m.Eng'!$E$8:$F$1000,2,0)),"",(VLOOKUP(B94,'[4]100m.Eng'!$E$8:$H$1000,2,0)))</f>
        <v/>
      </c>
      <c r="E94" s="14" t="str">
        <f>IF(ISERROR(VLOOKUP(B94,'[4]100m.Eng'!$E$8:$G$1000,3,0)),"",(VLOOKUP(B94,'[4]100m.Eng'!$E$8:$G$1000,3,0)))</f>
        <v/>
      </c>
      <c r="F94" s="29" t="str">
        <f>IF(ISERROR(VLOOKUP(B94,[4]Cirit!$F$8:$K$998,6,0)),"",(VLOOKUP(B94,[4]Cirit!$F$8:$K$998,6,0)))</f>
        <v/>
      </c>
      <c r="G94" s="22" t="str">
        <f>IF(ISERROR(VLOOKUP(B94,[4]Cirit!$F$8:$L$998,7,0)),"",(VLOOKUP(B94,[4]Cirit!$F$8:$L$998,7,0)))</f>
        <v/>
      </c>
      <c r="H94" s="28"/>
      <c r="I94" s="27"/>
      <c r="J94" s="26" t="str">
        <f>IF(ISERROR(VLOOKUP(B94,'[4]2000m.'!$E$8:$F$1000,2,0)),"",(VLOOKUP(B94,'[4]2000m.'!$E$8:$H$1000,2,0)))</f>
        <v/>
      </c>
      <c r="K94" s="22" t="str">
        <f>IF(ISERROR(VLOOKUP(B94,'[4]2000m.'!$E$8:$G$1000,3,0)),"",(VLOOKUP(B94,'[4]2000m.'!$E$8:$G$1000,3,0)))</f>
        <v/>
      </c>
      <c r="L94" s="25" t="str">
        <f>IF(ISERROR(VLOOKUP(B94,[4]Yüksek!$E$8:$AG$1000,29,0)),"",(VLOOKUP(B94,[4]Yüksek!$E$8:$AG$1000,29,0)))</f>
        <v/>
      </c>
      <c r="M94" s="24" t="str">
        <f>IF(ISERROR(VLOOKUP(B94,[4]Yüksek!$E$8:$AH$1000,30,0)),"",(VLOOKUP(B94,[4]Yüksek!$E$8:$AH$1000,30,0)))</f>
        <v/>
      </c>
      <c r="N94" s="29" t="str">
        <f>IF(ISERROR(VLOOKUP(B94,[4]Disk!$E$8:$K$1000,7,0)),"",(VLOOKUP(B94,[4]Disk!$E$8:$K$1000,7,0)))</f>
        <v/>
      </c>
      <c r="O94" s="22" t="str">
        <f>IF(ISERROR(VLOOKUP(B94,[4]Disk!$E$8:$L$1000,8,0)),"",(VLOOKUP(B94,[4]Disk!$E$8:$L$1000,8,0)))</f>
        <v/>
      </c>
      <c r="P94" s="21" t="str">
        <f>IFERROR(VLOOKUP(B94,'2010 12 YAŞ ERKEKLER'!$B$8:$P$59,14,0)," ")</f>
        <v xml:space="preserve"> </v>
      </c>
      <c r="Q94" s="20">
        <f t="shared" si="1"/>
        <v>0</v>
      </c>
      <c r="R94" s="19">
        <f t="shared" si="2"/>
        <v>0</v>
      </c>
    </row>
    <row r="95" spans="1:18" ht="34.5" hidden="1" customHeight="1" x14ac:dyDescent="0.2">
      <c r="A95" s="32"/>
      <c r="B95" s="57"/>
      <c r="C95" s="57"/>
      <c r="D95" s="13" t="str">
        <f>IF(ISERROR(VLOOKUP(B95,'[4]100m.Eng'!$E$8:$F$1000,2,0)),"",(VLOOKUP(B95,'[4]100m.Eng'!$E$8:$H$1000,2,0)))</f>
        <v/>
      </c>
      <c r="E95" s="14" t="str">
        <f>IF(ISERROR(VLOOKUP(B95,'[4]100m.Eng'!$E$8:$G$1000,3,0)),"",(VLOOKUP(B95,'[4]100m.Eng'!$E$8:$G$1000,3,0)))</f>
        <v/>
      </c>
      <c r="F95" s="29" t="str">
        <f>IF(ISERROR(VLOOKUP(B95,[4]Cirit!$F$8:$K$998,6,0)),"",(VLOOKUP(B95,[4]Cirit!$F$8:$K$998,6,0)))</f>
        <v/>
      </c>
      <c r="G95" s="22" t="str">
        <f>IF(ISERROR(VLOOKUP(B95,[4]Cirit!$F$8:$L$998,7,0)),"",(VLOOKUP(B95,[4]Cirit!$F$8:$L$998,7,0)))</f>
        <v/>
      </c>
      <c r="H95" s="28"/>
      <c r="I95" s="27"/>
      <c r="J95" s="26" t="str">
        <f>IF(ISERROR(VLOOKUP(B95,'[4]2000m.'!$E$8:$F$1000,2,0)),"",(VLOOKUP(B95,'[4]2000m.'!$E$8:$H$1000,2,0)))</f>
        <v/>
      </c>
      <c r="K95" s="22" t="str">
        <f>IF(ISERROR(VLOOKUP(B95,'[4]2000m.'!$E$8:$G$1000,3,0)),"",(VLOOKUP(B95,'[4]2000m.'!$E$8:$G$1000,3,0)))</f>
        <v/>
      </c>
      <c r="L95" s="25" t="str">
        <f>IF(ISERROR(VLOOKUP(B95,[4]Yüksek!$E$8:$AG$1000,29,0)),"",(VLOOKUP(B95,[4]Yüksek!$E$8:$AG$1000,29,0)))</f>
        <v/>
      </c>
      <c r="M95" s="24" t="str">
        <f>IF(ISERROR(VLOOKUP(B95,[4]Yüksek!$E$8:$AH$1000,30,0)),"",(VLOOKUP(B95,[4]Yüksek!$E$8:$AH$1000,30,0)))</f>
        <v/>
      </c>
      <c r="N95" s="29" t="str">
        <f>IF(ISERROR(VLOOKUP(B95,[4]Disk!$E$8:$K$1000,7,0)),"",(VLOOKUP(B95,[4]Disk!$E$8:$K$1000,7,0)))</f>
        <v/>
      </c>
      <c r="O95" s="22" t="str">
        <f>IF(ISERROR(VLOOKUP(B95,[4]Disk!$E$8:$L$1000,8,0)),"",(VLOOKUP(B95,[4]Disk!$E$8:$L$1000,8,0)))</f>
        <v/>
      </c>
      <c r="P95" s="21" t="str">
        <f>IFERROR(VLOOKUP(B95,'2010 12 YAŞ ERKEKLER'!$B$8:$P$59,14,0)," ")</f>
        <v xml:space="preserve"> </v>
      </c>
      <c r="Q95" s="20">
        <f t="shared" si="1"/>
        <v>0</v>
      </c>
      <c r="R95" s="19">
        <f t="shared" si="2"/>
        <v>0</v>
      </c>
    </row>
    <row r="96" spans="1:18" ht="34.5" hidden="1" customHeight="1" x14ac:dyDescent="0.2">
      <c r="A96" s="32"/>
      <c r="B96" s="57"/>
      <c r="C96" s="57"/>
      <c r="D96" s="13" t="str">
        <f>IF(ISERROR(VLOOKUP(B96,'[4]100m.Eng'!$E$8:$F$1000,2,0)),"",(VLOOKUP(B96,'[4]100m.Eng'!$E$8:$H$1000,2,0)))</f>
        <v/>
      </c>
      <c r="E96" s="14" t="str">
        <f>IF(ISERROR(VLOOKUP(B96,'[4]100m.Eng'!$E$8:$G$1000,3,0)),"",(VLOOKUP(B96,'[4]100m.Eng'!$E$8:$G$1000,3,0)))</f>
        <v/>
      </c>
      <c r="F96" s="29" t="str">
        <f>IF(ISERROR(VLOOKUP(B96,[4]Cirit!$F$8:$K$998,6,0)),"",(VLOOKUP(B96,[4]Cirit!$F$8:$K$998,6,0)))</f>
        <v/>
      </c>
      <c r="G96" s="22" t="str">
        <f>IF(ISERROR(VLOOKUP(B96,[4]Cirit!$F$8:$L$998,7,0)),"",(VLOOKUP(B96,[4]Cirit!$F$8:$L$998,7,0)))</f>
        <v/>
      </c>
      <c r="H96" s="28"/>
      <c r="I96" s="27"/>
      <c r="J96" s="26" t="str">
        <f>IF(ISERROR(VLOOKUP(B96,'[4]2000m.'!$E$8:$F$1000,2,0)),"",(VLOOKUP(B96,'[4]2000m.'!$E$8:$H$1000,2,0)))</f>
        <v/>
      </c>
      <c r="K96" s="22" t="str">
        <f>IF(ISERROR(VLOOKUP(B96,'[4]2000m.'!$E$8:$G$1000,3,0)),"",(VLOOKUP(B96,'[4]2000m.'!$E$8:$G$1000,3,0)))</f>
        <v/>
      </c>
      <c r="L96" s="25" t="str">
        <f>IF(ISERROR(VLOOKUP(B96,[4]Yüksek!$E$8:$AG$1000,29,0)),"",(VLOOKUP(B96,[4]Yüksek!$E$8:$AG$1000,29,0)))</f>
        <v/>
      </c>
      <c r="M96" s="24" t="str">
        <f>IF(ISERROR(VLOOKUP(B96,[4]Yüksek!$E$8:$AH$1000,30,0)),"",(VLOOKUP(B96,[4]Yüksek!$E$8:$AH$1000,30,0)))</f>
        <v/>
      </c>
      <c r="N96" s="29" t="str">
        <f>IF(ISERROR(VLOOKUP(B96,[4]Disk!$E$8:$K$1000,7,0)),"",(VLOOKUP(B96,[4]Disk!$E$8:$K$1000,7,0)))</f>
        <v/>
      </c>
      <c r="O96" s="22" t="str">
        <f>IF(ISERROR(VLOOKUP(B96,[4]Disk!$E$8:$L$1000,8,0)),"",(VLOOKUP(B96,[4]Disk!$E$8:$L$1000,8,0)))</f>
        <v/>
      </c>
      <c r="P96" s="21" t="str">
        <f>IFERROR(VLOOKUP(B96,'2010 12 YAŞ ERKEKLER'!$B$8:$P$59,14,0)," ")</f>
        <v xml:space="preserve"> </v>
      </c>
      <c r="Q96" s="20">
        <f t="shared" si="1"/>
        <v>0</v>
      </c>
      <c r="R96" s="19">
        <f t="shared" si="2"/>
        <v>0</v>
      </c>
    </row>
    <row r="97" spans="1:18" ht="34.5" hidden="1" customHeight="1" x14ac:dyDescent="0.2">
      <c r="A97" s="32"/>
      <c r="B97" s="57"/>
      <c r="C97" s="57"/>
      <c r="D97" s="13" t="str">
        <f>IF(ISERROR(VLOOKUP(B97,'[4]100m.Eng'!$E$8:$F$1000,2,0)),"",(VLOOKUP(B97,'[4]100m.Eng'!$E$8:$H$1000,2,0)))</f>
        <v/>
      </c>
      <c r="E97" s="14" t="str">
        <f>IF(ISERROR(VLOOKUP(B97,'[4]100m.Eng'!$E$8:$G$1000,3,0)),"",(VLOOKUP(B97,'[4]100m.Eng'!$E$8:$G$1000,3,0)))</f>
        <v/>
      </c>
      <c r="F97" s="29" t="str">
        <f>IF(ISERROR(VLOOKUP(B97,[4]Cirit!$F$8:$K$998,6,0)),"",(VLOOKUP(B97,[4]Cirit!$F$8:$K$998,6,0)))</f>
        <v/>
      </c>
      <c r="G97" s="22" t="str">
        <f>IF(ISERROR(VLOOKUP(B97,[4]Cirit!$F$8:$L$998,7,0)),"",(VLOOKUP(B97,[4]Cirit!$F$8:$L$998,7,0)))</f>
        <v/>
      </c>
      <c r="H97" s="28"/>
      <c r="I97" s="27"/>
      <c r="J97" s="26" t="str">
        <f>IF(ISERROR(VLOOKUP(B97,'[4]2000m.'!$E$8:$F$1000,2,0)),"",(VLOOKUP(B97,'[4]2000m.'!$E$8:$H$1000,2,0)))</f>
        <v/>
      </c>
      <c r="K97" s="22" t="str">
        <f>IF(ISERROR(VLOOKUP(B97,'[4]2000m.'!$E$8:$G$1000,3,0)),"",(VLOOKUP(B97,'[4]2000m.'!$E$8:$G$1000,3,0)))</f>
        <v/>
      </c>
      <c r="L97" s="25" t="str">
        <f>IF(ISERROR(VLOOKUP(B97,[4]Yüksek!$E$8:$AG$1000,29,0)),"",(VLOOKUP(B97,[4]Yüksek!$E$8:$AG$1000,29,0)))</f>
        <v/>
      </c>
      <c r="M97" s="24" t="str">
        <f>IF(ISERROR(VLOOKUP(B97,[4]Yüksek!$E$8:$AH$1000,30,0)),"",(VLOOKUP(B97,[4]Yüksek!$E$8:$AH$1000,30,0)))</f>
        <v/>
      </c>
      <c r="N97" s="29" t="str">
        <f>IF(ISERROR(VLOOKUP(B97,[4]Disk!$E$8:$K$1000,7,0)),"",(VLOOKUP(B97,[4]Disk!$E$8:$K$1000,7,0)))</f>
        <v/>
      </c>
      <c r="O97" s="22" t="str">
        <f>IF(ISERROR(VLOOKUP(B97,[4]Disk!$E$8:$L$1000,8,0)),"",(VLOOKUP(B97,[4]Disk!$E$8:$L$1000,8,0)))</f>
        <v/>
      </c>
      <c r="P97" s="21" t="str">
        <f>IFERROR(VLOOKUP(B97,'2010 12 YAŞ ERKEKLER'!$B$8:$P$59,14,0)," ")</f>
        <v xml:space="preserve"> </v>
      </c>
      <c r="Q97" s="20">
        <f t="shared" si="1"/>
        <v>0</v>
      </c>
      <c r="R97" s="19">
        <f t="shared" si="2"/>
        <v>0</v>
      </c>
    </row>
    <row r="98" spans="1:18" ht="34.5" hidden="1" customHeight="1" x14ac:dyDescent="0.2">
      <c r="A98" s="32"/>
      <c r="B98" s="57"/>
      <c r="C98" s="57"/>
      <c r="D98" s="13" t="str">
        <f>IF(ISERROR(VLOOKUP(B98,'[4]100m.Eng'!$E$8:$F$1000,2,0)),"",(VLOOKUP(B98,'[4]100m.Eng'!$E$8:$H$1000,2,0)))</f>
        <v/>
      </c>
      <c r="E98" s="14" t="str">
        <f>IF(ISERROR(VLOOKUP(B98,'[4]100m.Eng'!$E$8:$G$1000,3,0)),"",(VLOOKUP(B98,'[4]100m.Eng'!$E$8:$G$1000,3,0)))</f>
        <v/>
      </c>
      <c r="F98" s="29" t="str">
        <f>IF(ISERROR(VLOOKUP(B98,[4]Cirit!$F$8:$K$998,6,0)),"",(VLOOKUP(B98,[4]Cirit!$F$8:$K$998,6,0)))</f>
        <v/>
      </c>
      <c r="G98" s="22" t="str">
        <f>IF(ISERROR(VLOOKUP(B98,[4]Cirit!$F$8:$L$998,7,0)),"",(VLOOKUP(B98,[4]Cirit!$F$8:$L$998,7,0)))</f>
        <v/>
      </c>
      <c r="H98" s="28"/>
      <c r="I98" s="27"/>
      <c r="J98" s="26" t="str">
        <f>IF(ISERROR(VLOOKUP(B98,'[4]2000m.'!$E$8:$F$1000,2,0)),"",(VLOOKUP(B98,'[4]2000m.'!$E$8:$H$1000,2,0)))</f>
        <v/>
      </c>
      <c r="K98" s="22" t="str">
        <f>IF(ISERROR(VLOOKUP(B98,'[4]2000m.'!$E$8:$G$1000,3,0)),"",(VLOOKUP(B98,'[4]2000m.'!$E$8:$G$1000,3,0)))</f>
        <v/>
      </c>
      <c r="L98" s="25" t="str">
        <f>IF(ISERROR(VLOOKUP(B98,[4]Yüksek!$E$8:$AG$1000,29,0)),"",(VLOOKUP(B98,[4]Yüksek!$E$8:$AG$1000,29,0)))</f>
        <v/>
      </c>
      <c r="M98" s="24" t="str">
        <f>IF(ISERROR(VLOOKUP(B98,[4]Yüksek!$E$8:$AH$1000,30,0)),"",(VLOOKUP(B98,[4]Yüksek!$E$8:$AH$1000,30,0)))</f>
        <v/>
      </c>
      <c r="N98" s="29" t="str">
        <f>IF(ISERROR(VLOOKUP(B98,[4]Disk!$E$8:$K$1000,7,0)),"",(VLOOKUP(B98,[4]Disk!$E$8:$K$1000,7,0)))</f>
        <v/>
      </c>
      <c r="O98" s="22" t="str">
        <f>IF(ISERROR(VLOOKUP(B98,[4]Disk!$E$8:$L$1000,8,0)),"",(VLOOKUP(B98,[4]Disk!$E$8:$L$1000,8,0)))</f>
        <v/>
      </c>
      <c r="P98" s="21" t="str">
        <f>IFERROR(VLOOKUP(B98,'2010 12 YAŞ ERKEKLER'!$B$8:$P$59,14,0)," ")</f>
        <v xml:space="preserve"> </v>
      </c>
      <c r="Q98" s="20">
        <f t="shared" si="1"/>
        <v>0</v>
      </c>
      <c r="R98" s="19">
        <f t="shared" si="2"/>
        <v>0</v>
      </c>
    </row>
    <row r="99" spans="1:18" ht="34.5" hidden="1" customHeight="1" x14ac:dyDescent="0.2">
      <c r="A99" s="32"/>
      <c r="B99" s="57"/>
      <c r="C99" s="57"/>
      <c r="D99" s="13" t="str">
        <f>IF(ISERROR(VLOOKUP(B99,'[4]100m.Eng'!$E$8:$F$1000,2,0)),"",(VLOOKUP(B99,'[4]100m.Eng'!$E$8:$H$1000,2,0)))</f>
        <v/>
      </c>
      <c r="E99" s="14" t="str">
        <f>IF(ISERROR(VLOOKUP(B99,'[4]100m.Eng'!$E$8:$G$1000,3,0)),"",(VLOOKUP(B99,'[4]100m.Eng'!$E$8:$G$1000,3,0)))</f>
        <v/>
      </c>
      <c r="F99" s="29" t="str">
        <f>IF(ISERROR(VLOOKUP(B99,[4]Cirit!$F$8:$K$998,6,0)),"",(VLOOKUP(B99,[4]Cirit!$F$8:$K$998,6,0)))</f>
        <v/>
      </c>
      <c r="G99" s="22" t="str">
        <f>IF(ISERROR(VLOOKUP(B99,[4]Cirit!$F$8:$L$998,7,0)),"",(VLOOKUP(B99,[4]Cirit!$F$8:$L$998,7,0)))</f>
        <v/>
      </c>
      <c r="H99" s="28"/>
      <c r="I99" s="27"/>
      <c r="J99" s="26" t="str">
        <f>IF(ISERROR(VLOOKUP(B99,'[4]2000m.'!$E$8:$F$1000,2,0)),"",(VLOOKUP(B99,'[4]2000m.'!$E$8:$H$1000,2,0)))</f>
        <v/>
      </c>
      <c r="K99" s="22" t="str">
        <f>IF(ISERROR(VLOOKUP(B99,'[4]2000m.'!$E$8:$G$1000,3,0)),"",(VLOOKUP(B99,'[4]2000m.'!$E$8:$G$1000,3,0)))</f>
        <v/>
      </c>
      <c r="L99" s="25" t="str">
        <f>IF(ISERROR(VLOOKUP(B99,[4]Yüksek!$E$8:$AG$1000,29,0)),"",(VLOOKUP(B99,[4]Yüksek!$E$8:$AG$1000,29,0)))</f>
        <v/>
      </c>
      <c r="M99" s="24" t="str">
        <f>IF(ISERROR(VLOOKUP(B99,[4]Yüksek!$E$8:$AH$1000,30,0)),"",(VLOOKUP(B99,[4]Yüksek!$E$8:$AH$1000,30,0)))</f>
        <v/>
      </c>
      <c r="N99" s="29" t="str">
        <f>IF(ISERROR(VLOOKUP(B99,[4]Disk!$E$8:$K$1000,7,0)),"",(VLOOKUP(B99,[4]Disk!$E$8:$K$1000,7,0)))</f>
        <v/>
      </c>
      <c r="O99" s="22" t="str">
        <f>IF(ISERROR(VLOOKUP(B99,[4]Disk!$E$8:$L$1000,8,0)),"",(VLOOKUP(B99,[4]Disk!$E$8:$L$1000,8,0)))</f>
        <v/>
      </c>
      <c r="P99" s="21" t="str">
        <f>IFERROR(VLOOKUP(B99,'2010 12 YAŞ ERKEKLER'!$B$8:$P$59,14,0)," ")</f>
        <v xml:space="preserve"> </v>
      </c>
      <c r="Q99" s="20">
        <f t="shared" si="1"/>
        <v>0</v>
      </c>
      <c r="R99" s="19">
        <f t="shared" si="2"/>
        <v>0</v>
      </c>
    </row>
    <row r="100" spans="1:18" ht="34.5" hidden="1" customHeight="1" x14ac:dyDescent="0.2">
      <c r="A100" s="32"/>
      <c r="B100" s="57"/>
      <c r="C100" s="57"/>
      <c r="D100" s="13" t="str">
        <f>IF(ISERROR(VLOOKUP(B100,'[4]100m.Eng'!$E$8:$F$1000,2,0)),"",(VLOOKUP(B100,'[4]100m.Eng'!$E$8:$H$1000,2,0)))</f>
        <v/>
      </c>
      <c r="E100" s="14" t="str">
        <f>IF(ISERROR(VLOOKUP(B100,'[4]100m.Eng'!$E$8:$G$1000,3,0)),"",(VLOOKUP(B100,'[4]100m.Eng'!$E$8:$G$1000,3,0)))</f>
        <v/>
      </c>
      <c r="F100" s="29" t="str">
        <f>IF(ISERROR(VLOOKUP(B100,[4]Cirit!$F$8:$K$998,6,0)),"",(VLOOKUP(B100,[4]Cirit!$F$8:$K$998,6,0)))</f>
        <v/>
      </c>
      <c r="G100" s="22" t="str">
        <f>IF(ISERROR(VLOOKUP(B100,[4]Cirit!$F$8:$L$998,7,0)),"",(VLOOKUP(B100,[4]Cirit!$F$8:$L$998,7,0)))</f>
        <v/>
      </c>
      <c r="H100" s="28"/>
      <c r="I100" s="27"/>
      <c r="J100" s="26" t="str">
        <f>IF(ISERROR(VLOOKUP(B100,'[4]2000m.'!$E$8:$F$1000,2,0)),"",(VLOOKUP(B100,'[4]2000m.'!$E$8:$H$1000,2,0)))</f>
        <v/>
      </c>
      <c r="K100" s="22" t="str">
        <f>IF(ISERROR(VLOOKUP(B100,'[4]2000m.'!$E$8:$G$1000,3,0)),"",(VLOOKUP(B100,'[4]2000m.'!$E$8:$G$1000,3,0)))</f>
        <v/>
      </c>
      <c r="L100" s="25" t="str">
        <f>IF(ISERROR(VLOOKUP(B100,[4]Yüksek!$E$8:$AG$1000,29,0)),"",(VLOOKUP(B100,[4]Yüksek!$E$8:$AG$1000,29,0)))</f>
        <v/>
      </c>
      <c r="M100" s="24" t="str">
        <f>IF(ISERROR(VLOOKUP(B100,[4]Yüksek!$E$8:$AH$1000,30,0)),"",(VLOOKUP(B100,[4]Yüksek!$E$8:$AH$1000,30,0)))</f>
        <v/>
      </c>
      <c r="N100" s="29" t="str">
        <f>IF(ISERROR(VLOOKUP(B100,[4]Disk!$E$8:$K$1000,7,0)),"",(VLOOKUP(B100,[4]Disk!$E$8:$K$1000,7,0)))</f>
        <v/>
      </c>
      <c r="O100" s="22" t="str">
        <f>IF(ISERROR(VLOOKUP(B100,[4]Disk!$E$8:$L$1000,8,0)),"",(VLOOKUP(B100,[4]Disk!$E$8:$L$1000,8,0)))</f>
        <v/>
      </c>
      <c r="P100" s="21" t="str">
        <f>IFERROR(VLOOKUP(B100,'2010 12 YAŞ ERKEKLER'!$B$8:$P$59,14,0)," ")</f>
        <v xml:space="preserve"> </v>
      </c>
      <c r="Q100" s="20">
        <f t="shared" si="1"/>
        <v>0</v>
      </c>
      <c r="R100" s="19">
        <f t="shared" si="2"/>
        <v>0</v>
      </c>
    </row>
    <row r="101" spans="1:18" ht="34.5" hidden="1" customHeight="1" x14ac:dyDescent="0.2">
      <c r="A101" s="32"/>
      <c r="B101" s="57"/>
      <c r="C101" s="57"/>
      <c r="D101" s="13" t="str">
        <f>IF(ISERROR(VLOOKUP(B101,'[4]100m.Eng'!$E$8:$F$1000,2,0)),"",(VLOOKUP(B101,'[4]100m.Eng'!$E$8:$H$1000,2,0)))</f>
        <v/>
      </c>
      <c r="E101" s="14" t="str">
        <f>IF(ISERROR(VLOOKUP(B101,'[4]100m.Eng'!$E$8:$G$1000,3,0)),"",(VLOOKUP(B101,'[4]100m.Eng'!$E$8:$G$1000,3,0)))</f>
        <v/>
      </c>
      <c r="F101" s="29" t="str">
        <f>IF(ISERROR(VLOOKUP(B101,[4]Cirit!$F$8:$K$998,6,0)),"",(VLOOKUP(B101,[4]Cirit!$F$8:$K$998,6,0)))</f>
        <v/>
      </c>
      <c r="G101" s="22" t="str">
        <f>IF(ISERROR(VLOOKUP(B101,[4]Cirit!$F$8:$L$998,7,0)),"",(VLOOKUP(B101,[4]Cirit!$F$8:$L$998,7,0)))</f>
        <v/>
      </c>
      <c r="H101" s="28"/>
      <c r="I101" s="27"/>
      <c r="J101" s="26" t="str">
        <f>IF(ISERROR(VLOOKUP(B101,'[4]2000m.'!$E$8:$F$1000,2,0)),"",(VLOOKUP(B101,'[4]2000m.'!$E$8:$H$1000,2,0)))</f>
        <v/>
      </c>
      <c r="K101" s="22" t="str">
        <f>IF(ISERROR(VLOOKUP(B101,'[4]2000m.'!$E$8:$G$1000,3,0)),"",(VLOOKUP(B101,'[4]2000m.'!$E$8:$G$1000,3,0)))</f>
        <v/>
      </c>
      <c r="L101" s="25" t="str">
        <f>IF(ISERROR(VLOOKUP(B101,[4]Yüksek!$E$8:$AG$1000,29,0)),"",(VLOOKUP(B101,[4]Yüksek!$E$8:$AG$1000,29,0)))</f>
        <v/>
      </c>
      <c r="M101" s="24" t="str">
        <f>IF(ISERROR(VLOOKUP(B101,[4]Yüksek!$E$8:$AH$1000,30,0)),"",(VLOOKUP(B101,[4]Yüksek!$E$8:$AH$1000,30,0)))</f>
        <v/>
      </c>
      <c r="N101" s="29" t="str">
        <f>IF(ISERROR(VLOOKUP(B101,[4]Disk!$E$8:$K$1000,7,0)),"",(VLOOKUP(B101,[4]Disk!$E$8:$K$1000,7,0)))</f>
        <v/>
      </c>
      <c r="O101" s="22" t="str">
        <f>IF(ISERROR(VLOOKUP(B101,[4]Disk!$E$8:$L$1000,8,0)),"",(VLOOKUP(B101,[4]Disk!$E$8:$L$1000,8,0)))</f>
        <v/>
      </c>
      <c r="P101" s="21" t="str">
        <f>IFERROR(VLOOKUP(B101,'2010 12 YAŞ ERKEKLER'!$B$8:$P$59,14,0)," ")</f>
        <v xml:space="preserve"> </v>
      </c>
      <c r="Q101" s="20">
        <f t="shared" si="1"/>
        <v>0</v>
      </c>
      <c r="R101" s="19">
        <f t="shared" si="2"/>
        <v>0</v>
      </c>
    </row>
    <row r="102" spans="1:18" ht="34.5" hidden="1" customHeight="1" x14ac:dyDescent="0.2">
      <c r="A102" s="32"/>
      <c r="B102" s="57"/>
      <c r="C102" s="57"/>
      <c r="D102" s="13" t="str">
        <f>IF(ISERROR(VLOOKUP(B102,'[4]100m.Eng'!$E$8:$F$1000,2,0)),"",(VLOOKUP(B102,'[4]100m.Eng'!$E$8:$H$1000,2,0)))</f>
        <v/>
      </c>
      <c r="E102" s="14" t="str">
        <f>IF(ISERROR(VLOOKUP(B102,'[4]100m.Eng'!$E$8:$G$1000,3,0)),"",(VLOOKUP(B102,'[4]100m.Eng'!$E$8:$G$1000,3,0)))</f>
        <v/>
      </c>
      <c r="F102" s="29" t="str">
        <f>IF(ISERROR(VLOOKUP(B102,[4]Cirit!$F$8:$K$998,6,0)),"",(VLOOKUP(B102,[4]Cirit!$F$8:$K$998,6,0)))</f>
        <v/>
      </c>
      <c r="G102" s="22" t="str">
        <f>IF(ISERROR(VLOOKUP(B102,[4]Cirit!$F$8:$L$998,7,0)),"",(VLOOKUP(B102,[4]Cirit!$F$8:$L$998,7,0)))</f>
        <v/>
      </c>
      <c r="H102" s="28"/>
      <c r="I102" s="27"/>
      <c r="J102" s="26" t="str">
        <f>IF(ISERROR(VLOOKUP(B102,'[4]2000m.'!$E$8:$F$1000,2,0)),"",(VLOOKUP(B102,'[4]2000m.'!$E$8:$H$1000,2,0)))</f>
        <v/>
      </c>
      <c r="K102" s="22" t="str">
        <f>IF(ISERROR(VLOOKUP(B102,'[4]2000m.'!$E$8:$G$1000,3,0)),"",(VLOOKUP(B102,'[4]2000m.'!$E$8:$G$1000,3,0)))</f>
        <v/>
      </c>
      <c r="L102" s="25" t="str">
        <f>IF(ISERROR(VLOOKUP(B102,[4]Yüksek!$E$8:$AG$1000,29,0)),"",(VLOOKUP(B102,[4]Yüksek!$E$8:$AG$1000,29,0)))</f>
        <v/>
      </c>
      <c r="M102" s="24" t="str">
        <f>IF(ISERROR(VLOOKUP(B102,[4]Yüksek!$E$8:$AH$1000,30,0)),"",(VLOOKUP(B102,[4]Yüksek!$E$8:$AH$1000,30,0)))</f>
        <v/>
      </c>
      <c r="N102" s="29" t="str">
        <f>IF(ISERROR(VLOOKUP(B102,[4]Disk!$E$8:$K$1000,7,0)),"",(VLOOKUP(B102,[4]Disk!$E$8:$K$1000,7,0)))</f>
        <v/>
      </c>
      <c r="O102" s="22" t="str">
        <f>IF(ISERROR(VLOOKUP(B102,[4]Disk!$E$8:$L$1000,8,0)),"",(VLOOKUP(B102,[4]Disk!$E$8:$L$1000,8,0)))</f>
        <v/>
      </c>
      <c r="P102" s="21" t="str">
        <f>IFERROR(VLOOKUP(B102,'2010 12 YAŞ ERKEKLER'!$B$8:$P$59,14,0)," ")</f>
        <v xml:space="preserve"> </v>
      </c>
      <c r="Q102" s="20">
        <f t="shared" si="1"/>
        <v>0</v>
      </c>
      <c r="R102" s="19">
        <f t="shared" si="2"/>
        <v>0</v>
      </c>
    </row>
    <row r="103" spans="1:18" ht="34.5" hidden="1" customHeight="1" x14ac:dyDescent="0.2">
      <c r="A103" s="32"/>
      <c r="B103" s="59"/>
      <c r="C103" s="59"/>
      <c r="D103" s="13" t="str">
        <f>IF(ISERROR(VLOOKUP(B103,'[4]100m.Eng'!$E$8:$F$1000,2,0)),"",(VLOOKUP(B103,'[4]100m.Eng'!$E$8:$H$1000,2,0)))</f>
        <v/>
      </c>
      <c r="E103" s="14" t="str">
        <f>IF(ISERROR(VLOOKUP(B103,'[4]100m.Eng'!$E$8:$G$1000,3,0)),"",(VLOOKUP(B103,'[4]100m.Eng'!$E$8:$G$1000,3,0)))</f>
        <v/>
      </c>
      <c r="F103" s="29" t="str">
        <f>IF(ISERROR(VLOOKUP(B103,[4]Cirit!$F$8:$K$998,6,0)),"",(VLOOKUP(B103,[4]Cirit!$F$8:$K$998,6,0)))</f>
        <v/>
      </c>
      <c r="G103" s="22" t="str">
        <f>IF(ISERROR(VLOOKUP(B103,[4]Cirit!$F$8:$L$998,7,0)),"",(VLOOKUP(B103,[4]Cirit!$F$8:$L$998,7,0)))</f>
        <v/>
      </c>
      <c r="H103" s="28"/>
      <c r="I103" s="27"/>
      <c r="J103" s="26" t="str">
        <f>IF(ISERROR(VLOOKUP(B103,'[4]2000m.'!$E$8:$F$1000,2,0)),"",(VLOOKUP(B103,'[4]2000m.'!$E$8:$H$1000,2,0)))</f>
        <v/>
      </c>
      <c r="K103" s="22" t="str">
        <f>IF(ISERROR(VLOOKUP(B103,'[4]2000m.'!$E$8:$G$1000,3,0)),"",(VLOOKUP(B103,'[4]2000m.'!$E$8:$G$1000,3,0)))</f>
        <v/>
      </c>
      <c r="L103" s="25" t="str">
        <f>IF(ISERROR(VLOOKUP(B103,[4]Yüksek!$F$8:$AG$1000,28,0)),"",(VLOOKUP(B103,[4]Yüksek!$F$8:$AG$1000,28,0)))</f>
        <v/>
      </c>
      <c r="M103" s="24" t="str">
        <f>IF(ISERROR(VLOOKUP(B103,[4]Yüksek!$F$8:$AH$1000,29,0)),"",(VLOOKUP(B103,[4]Yüksek!$F$8:$AH$1000,29,0)))</f>
        <v/>
      </c>
      <c r="N103" s="29" t="str">
        <f>IF(ISERROR(VLOOKUP(B46,[4]Disk!$E$8:$K$1000,7,0)),"",(VLOOKUP(B46,[4]Disk!$E$8:$K$1000,7,0)))</f>
        <v/>
      </c>
      <c r="O103" s="22" t="str">
        <f>IF(ISERROR(VLOOKUP(B46,[4]Disk!$E$8:$L$1000,8,0)),"",(VLOOKUP(B46,[4]Disk!$E$8:$L$1000,8,0)))</f>
        <v/>
      </c>
      <c r="P103" s="21" t="str">
        <f>IFERROR(VLOOKUP(B103,'2010 12 YAŞ ERKEKLER'!$B$8:$P$59,14,0)," ")</f>
        <v xml:space="preserve"> </v>
      </c>
      <c r="Q103" s="20">
        <f t="shared" si="1"/>
        <v>0</v>
      </c>
      <c r="R103" s="19">
        <f t="shared" si="2"/>
        <v>0</v>
      </c>
    </row>
    <row r="104" spans="1:18" ht="34.5" hidden="1" customHeight="1" x14ac:dyDescent="0.2">
      <c r="A104" s="32"/>
      <c r="B104" s="59"/>
      <c r="C104" s="59"/>
      <c r="D104" s="13" t="str">
        <f>IF(ISERROR(VLOOKUP(B104,'[4]100m.Eng'!$E$8:$F$1000,2,0)),"",(VLOOKUP(B104,'[4]100m.Eng'!$E$8:$H$1000,2,0)))</f>
        <v/>
      </c>
      <c r="E104" s="14" t="str">
        <f>IF(ISERROR(VLOOKUP(B104,'[4]100m.Eng'!$E$8:$G$1000,3,0)),"",(VLOOKUP(B104,'[4]100m.Eng'!$E$8:$G$1000,3,0)))</f>
        <v/>
      </c>
      <c r="F104" s="29" t="str">
        <f>IF(ISERROR(VLOOKUP(B104,[4]Cirit!$F$8:$K$998,6,0)),"",(VLOOKUP(B104,[4]Cirit!$F$8:$K$998,6,0)))</f>
        <v/>
      </c>
      <c r="G104" s="22" t="str">
        <f>IF(ISERROR(VLOOKUP(B104,[4]Cirit!$F$8:$L$998,7,0)),"",(VLOOKUP(B104,[4]Cirit!$F$8:$L$998,7,0)))</f>
        <v/>
      </c>
      <c r="H104" s="28"/>
      <c r="I104" s="27"/>
      <c r="J104" s="26" t="str">
        <f>IF(ISERROR(VLOOKUP(B104,'[4]2000m.'!$E$8:$F$1000,2,0)),"",(VLOOKUP(B104,'[4]2000m.'!$E$8:$H$1000,2,0)))</f>
        <v/>
      </c>
      <c r="K104" s="22" t="str">
        <f>IF(ISERROR(VLOOKUP(B104,'[4]2000m.'!$E$8:$G$1000,3,0)),"",(VLOOKUP(B104,'[4]2000m.'!$E$8:$G$1000,3,0)))</f>
        <v/>
      </c>
      <c r="L104" s="25" t="str">
        <f>IF(ISERROR(VLOOKUP(B104,[4]Yüksek!$F$8:$AG$1000,28,0)),"",(VLOOKUP(B104,[4]Yüksek!$F$8:$AG$1000,28,0)))</f>
        <v/>
      </c>
      <c r="M104" s="24" t="str">
        <f>IF(ISERROR(VLOOKUP(B104,[4]Yüksek!$F$8:$AH$1000,29,0)),"",(VLOOKUP(B104,[4]Yüksek!$F$8:$AH$1000,29,0)))</f>
        <v/>
      </c>
      <c r="N104" s="29" t="str">
        <f>IF(ISERROR(VLOOKUP(B47,[4]Disk!$E$8:$K$1000,7,0)),"",(VLOOKUP(B47,[4]Disk!$E$8:$K$1000,7,0)))</f>
        <v/>
      </c>
      <c r="O104" s="22" t="str">
        <f>IF(ISERROR(VLOOKUP(B47,[4]Disk!$E$8:$L$1000,8,0)),"",(VLOOKUP(B47,[4]Disk!$E$8:$L$1000,8,0)))</f>
        <v/>
      </c>
      <c r="P104" s="21" t="str">
        <f>IFERROR(VLOOKUP(B104,'2010 12 YAŞ ERKEKLER'!$B$8:$P$59,14,0)," ")</f>
        <v xml:space="preserve"> </v>
      </c>
      <c r="Q104" s="20">
        <f t="shared" si="1"/>
        <v>0</v>
      </c>
      <c r="R104" s="19">
        <f t="shared" si="2"/>
        <v>0</v>
      </c>
    </row>
    <row r="105" spans="1:18" ht="34.5" hidden="1" customHeight="1" x14ac:dyDescent="0.2">
      <c r="A105" s="32"/>
      <c r="B105" s="59"/>
      <c r="C105" s="59"/>
      <c r="D105" s="13" t="str">
        <f>IF(ISERROR(VLOOKUP(B105,'[4]100m.Eng'!$E$8:$F$1000,2,0)),"",(VLOOKUP(B105,'[4]100m.Eng'!$E$8:$H$1000,2,0)))</f>
        <v/>
      </c>
      <c r="E105" s="14" t="str">
        <f>IF(ISERROR(VLOOKUP(B105,'[4]100m.Eng'!$E$8:$G$1000,3,0)),"",(VLOOKUP(B105,'[4]100m.Eng'!$E$8:$G$1000,3,0)))</f>
        <v/>
      </c>
      <c r="F105" s="29" t="str">
        <f>IF(ISERROR(VLOOKUP(B105,[4]Cirit!$F$8:$K$998,6,0)),"",(VLOOKUP(B105,[4]Cirit!$F$8:$K$998,6,0)))</f>
        <v/>
      </c>
      <c r="G105" s="22" t="str">
        <f>IF(ISERROR(VLOOKUP(B105,[4]Cirit!$F$8:$L$998,7,0)),"",(VLOOKUP(B105,[4]Cirit!$F$8:$L$998,7,0)))</f>
        <v/>
      </c>
      <c r="H105" s="28"/>
      <c r="I105" s="27"/>
      <c r="J105" s="26" t="str">
        <f>IF(ISERROR(VLOOKUP(B105,'[4]2000m.'!$E$8:$F$1000,2,0)),"",(VLOOKUP(B105,'[4]2000m.'!$E$8:$H$1000,2,0)))</f>
        <v/>
      </c>
      <c r="K105" s="22" t="str">
        <f>IF(ISERROR(VLOOKUP(B105,'[4]2000m.'!$E$8:$G$1000,3,0)),"",(VLOOKUP(B105,'[4]2000m.'!$E$8:$G$1000,3,0)))</f>
        <v/>
      </c>
      <c r="L105" s="25" t="str">
        <f>IF(ISERROR(VLOOKUP(B105,[4]Yüksek!$F$8:$AG$1000,28,0)),"",(VLOOKUP(B105,[4]Yüksek!$F$8:$AG$1000,28,0)))</f>
        <v/>
      </c>
      <c r="M105" s="24" t="str">
        <f>IF(ISERROR(VLOOKUP(B105,[4]Yüksek!$F$8:$AH$1000,29,0)),"",(VLOOKUP(B105,[4]Yüksek!$F$8:$AH$1000,29,0)))</f>
        <v/>
      </c>
      <c r="N105" s="29" t="str">
        <f>IF(ISERROR(VLOOKUP(B48,[4]Disk!$E$8:$K$1000,7,0)),"",(VLOOKUP(B48,[4]Disk!$E$8:$K$1000,7,0)))</f>
        <v/>
      </c>
      <c r="O105" s="22" t="str">
        <f>IF(ISERROR(VLOOKUP(B48,[4]Disk!$E$8:$L$1000,8,0)),"",(VLOOKUP(B48,[4]Disk!$E$8:$L$1000,8,0)))</f>
        <v/>
      </c>
      <c r="P105" s="21" t="str">
        <f>IFERROR(VLOOKUP(B105,'2010 12 YAŞ ERKEKLER'!$B$8:$P$59,14,0)," ")</f>
        <v xml:space="preserve"> </v>
      </c>
      <c r="Q105" s="20">
        <f t="shared" si="1"/>
        <v>0</v>
      </c>
      <c r="R105" s="19">
        <f t="shared" si="2"/>
        <v>0</v>
      </c>
    </row>
  </sheetData>
  <autoFilter ref="B6:P105" xr:uid="{00000000-0009-0000-0000-000010000000}">
    <filterColumn colId="1">
      <filters>
        <filter val="ERZİNCA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9">
    <mergeCell ref="A61:T61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P63:P64"/>
    <mergeCell ref="Q63:Q64"/>
    <mergeCell ref="R63:R64"/>
    <mergeCell ref="A62:T62"/>
    <mergeCell ref="A63:A64"/>
    <mergeCell ref="B63:B64"/>
    <mergeCell ref="C63:C64"/>
    <mergeCell ref="D63:E63"/>
    <mergeCell ref="F63:G63"/>
    <mergeCell ref="H63:I63"/>
    <mergeCell ref="J63:K63"/>
    <mergeCell ref="L63:M63"/>
    <mergeCell ref="N63:O63"/>
  </mergeCells>
  <conditionalFormatting sqref="D65:D105">
    <cfRule type="cellIs" dxfId="17" priority="5" operator="between">
      <formula>1300</formula>
      <formula>1744</formula>
    </cfRule>
  </conditionalFormatting>
  <conditionalFormatting sqref="B8:B51">
    <cfRule type="duplicateValues" dxfId="16" priority="4"/>
  </conditionalFormatting>
  <conditionalFormatting sqref="B65:B89">
    <cfRule type="duplicateValues" dxfId="15" priority="3"/>
  </conditionalFormatting>
  <conditionalFormatting sqref="B8:B32">
    <cfRule type="duplicateValues" dxfId="14" priority="2"/>
  </conditionalFormatting>
  <conditionalFormatting sqref="R65:R89">
    <cfRule type="duplicateValues" dxfId="13" priority="1"/>
  </conditionalFormatting>
  <hyperlinks>
    <hyperlink ref="A3:T3" location="'YARIŞMA PROGRAMI'!A1" display="GENEL PUAN TABLOSU" xr:uid="{763F0278-75B2-457B-9B06-87CF448260EA}"/>
    <hyperlink ref="A61:T61" location="'YARIŞMA PROGRAMI'!A1" display="GENEL PUAN TABLOSU" xr:uid="{566209BA-434D-4AFC-902E-39A8E74FE38D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rowBreaks count="1" manualBreakCount="1">
    <brk id="89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FD77-07C1-4646-AF57-6D89B5205748}">
  <sheetPr codeName="Sayfa12" filterMode="1">
    <tabColor rgb="FF00B0F0"/>
    <pageSetUpPr fitToPage="1"/>
  </sheetPr>
  <dimension ref="A1:V64"/>
  <sheetViews>
    <sheetView tabSelected="1" view="pageBreakPreview" zoomScale="70" zoomScaleSheetLayoutView="70" workbookViewId="0">
      <selection activeCell="B55" sqref="B55"/>
    </sheetView>
  </sheetViews>
  <sheetFormatPr defaultRowHeight="12.75" x14ac:dyDescent="0.2"/>
  <cols>
    <col min="1" max="1" width="9.140625" style="17"/>
    <col min="2" max="2" width="48.7109375" style="17" bestFit="1" customWidth="1"/>
    <col min="3" max="3" width="39.5703125" style="17" customWidth="1"/>
    <col min="4" max="4" width="16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9" t="str">
        <f>('[7]YARIŞMA BİLGİLERİ'!A2)</f>
        <v>Türkiye Atletizm Federasyonu
 Trabzon Atletizm İl Temsilciliği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27.75" customHeight="1" x14ac:dyDescent="0.2">
      <c r="A2" s="90" t="str">
        <f>'[7]YARIŞMA BİLGİLERİ'!F19</f>
        <v>SPORCU EĞİTİM MERKEZLERİ (SEM) ATLETİZM FİNAL YARIŞMALARI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23.25" customHeight="1" x14ac:dyDescent="0.2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23.25" customHeight="1" x14ac:dyDescent="0.2">
      <c r="A4" s="91" t="str">
        <f>'[7]YARIŞMA BİLGİLERİ'!F21</f>
        <v>2009 Doğumlu Kızlar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2" ht="23.2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92">
        <f ca="1">NOW()</f>
        <v>44706.45399224537</v>
      </c>
      <c r="Q5" s="92"/>
      <c r="R5" s="92"/>
      <c r="S5" s="55"/>
      <c r="T5" s="55"/>
    </row>
    <row r="6" spans="1:22" ht="36.75" customHeight="1" x14ac:dyDescent="0.2">
      <c r="A6" s="84" t="s">
        <v>0</v>
      </c>
      <c r="B6" s="84" t="s">
        <v>1</v>
      </c>
      <c r="C6" s="82" t="s">
        <v>2</v>
      </c>
      <c r="D6" s="85" t="s">
        <v>3</v>
      </c>
      <c r="E6" s="85"/>
      <c r="F6" s="85" t="s">
        <v>6</v>
      </c>
      <c r="G6" s="85"/>
      <c r="H6" s="86" t="s">
        <v>17</v>
      </c>
      <c r="I6" s="87"/>
      <c r="J6" s="86"/>
      <c r="K6" s="87"/>
      <c r="L6" s="86" t="s">
        <v>15</v>
      </c>
      <c r="M6" s="87"/>
      <c r="N6" s="85" t="s">
        <v>4</v>
      </c>
      <c r="O6" s="85"/>
      <c r="P6" s="80"/>
      <c r="Q6" s="54"/>
      <c r="R6" s="45"/>
      <c r="S6" s="45"/>
      <c r="T6" s="45"/>
      <c r="U6" s="45"/>
      <c r="V6" s="45"/>
    </row>
    <row r="7" spans="1:22" ht="27" hidden="1" customHeight="1" x14ac:dyDescent="0.2">
      <c r="A7" s="84"/>
      <c r="B7" s="84"/>
      <c r="C7" s="83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0"/>
      <c r="Q7" s="54"/>
      <c r="R7" s="45"/>
      <c r="S7" s="45"/>
      <c r="T7" s="45"/>
      <c r="U7" s="45"/>
      <c r="V7" s="45"/>
    </row>
    <row r="8" spans="1:22" ht="24.75" customHeight="1" x14ac:dyDescent="0.2">
      <c r="A8" s="31">
        <v>1</v>
      </c>
      <c r="B8" s="30" t="s">
        <v>87</v>
      </c>
      <c r="C8" s="30" t="s">
        <v>57</v>
      </c>
      <c r="D8" s="47">
        <f>IF(ISERROR(VLOOKUP(B8,'[7]60m.'!$D$8:$F$1000,3,0)),"",(VLOOKUP(B8,'[7]60m.'!$D$8:$H$1000,3,0)))</f>
        <v>895</v>
      </c>
      <c r="E8" s="27">
        <f>IF(ISERROR(VLOOKUP(B8,'[7]60m.'!$D$8:$G$1000,4,0)),"",(VLOOKUP(B8,'[7]60m.'!$D$8:$G$1000,4,0)))</f>
        <v>81</v>
      </c>
      <c r="F8" s="53">
        <f>IF(ISERROR(VLOOKUP(B8,[7]Uzun!$E$8:$K$1000,7,0)),"",(VLOOKUP(B8,[7]Uzun!$E$8:$K$1000,7,0)))</f>
        <v>422</v>
      </c>
      <c r="G8" s="22">
        <f>IF(ISERROR(VLOOKUP(B8,[7]Uzun!$E$8:$L$1000,8,0)),"",(VLOOKUP(B8,[7]Uzun!$E$8:$L$1000,8,0)))</f>
        <v>60</v>
      </c>
      <c r="H8" s="28" t="str">
        <f>IF(ISERROR(VLOOKUP(B8,[7]Gülle!$E$8:$K$1000,7,0)),"",(VLOOKUP(B8,[7]Gülle!$E$8:$K$1000,7,0)))</f>
        <v/>
      </c>
      <c r="I8" s="27" t="str">
        <f>IF(ISERROR(VLOOKUP(B8,[7]Gülle!$E$8:$L$1000,8,0)),"",(VLOOKUP(B8,[7]Gülle!$E$8:$L$1000,8,0)))</f>
        <v/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IF(ISERROR(VLOOKUP(B8,'[7]800m.'!$D$8:$F$986,3,0)),"",(VLOOKUP(B8,'[7]800m.'!$D$8:$H$986,3,0)))</f>
        <v/>
      </c>
      <c r="M8" s="50" t="str">
        <f>IF(ISERROR(VLOOKUP(B8,'[7]800m.'!$D$8:$G$986,4,0)),"",(VLOOKUP(B8,'[7]800m.'!$D$8:$G$986,4,0)))</f>
        <v/>
      </c>
      <c r="N8" s="61" t="str">
        <f>IF(ISERROR(VLOOKUP(B8,'[7]80m.'!$D$8:$F$1000,3,0)),"",(VLOOKUP(B8,'[7]80m.'!$D$8:$H$1000,3,0)))</f>
        <v/>
      </c>
      <c r="O8" s="22" t="str">
        <f>IF(ISERROR(VLOOKUP(B8,'[7]80m.'!$D$8:$G$1000,4,0)),"",(VLOOKUP(B8,'[7]80m.'!$D$8:$G$1000,4,0)))</f>
        <v/>
      </c>
      <c r="P8" s="48">
        <f>SUM(E8,G8,I8,M8,,O8,K8)</f>
        <v>141</v>
      </c>
      <c r="Q8" s="54"/>
      <c r="R8" s="45"/>
      <c r="S8" s="45"/>
      <c r="T8" s="45"/>
      <c r="U8" s="45"/>
      <c r="V8" s="45"/>
    </row>
    <row r="9" spans="1:22" ht="24.75" hidden="1" customHeight="1" x14ac:dyDescent="0.2">
      <c r="A9" s="31">
        <v>2</v>
      </c>
      <c r="B9" s="30" t="s">
        <v>88</v>
      </c>
      <c r="C9" s="30" t="s">
        <v>24</v>
      </c>
      <c r="D9" s="47">
        <f>IF(ISERROR(VLOOKUP(B9,'[7]60m.'!$D$8:$F$1000,3,0)),"",(VLOOKUP(B9,'[7]60m.'!$D$8:$H$1000,3,0)))</f>
        <v>885</v>
      </c>
      <c r="E9" s="27">
        <f>IF(ISERROR(VLOOKUP(B9,'[7]60m.'!$D$8:$G$1000,4,0)),"",(VLOOKUP(B9,'[7]60m.'!$D$8:$G$1000,4,0)))</f>
        <v>83</v>
      </c>
      <c r="F9" s="53">
        <f>IF(ISERROR(VLOOKUP(B9,[7]Uzun!$E$8:$K$1000,7,0)),"",(VLOOKUP(B9,[7]Uzun!$E$8:$K$1000,7,0)))</f>
        <v>421</v>
      </c>
      <c r="G9" s="22">
        <f>IF(ISERROR(VLOOKUP(B9,[7]Uzun!$E$8:$L$1000,8,0)),"",(VLOOKUP(B9,[7]Uzun!$E$8:$L$1000,8,0)))</f>
        <v>60</v>
      </c>
      <c r="H9" s="28">
        <f>IF(ISERROR(VLOOKUP(B9,[7]Gülle!$E$8:$K$1000,7,0)),"",(VLOOKUP(B9,[7]Gülle!$E$8:$K$1000,7,0)))</f>
        <v>561</v>
      </c>
      <c r="I9" s="27">
        <f>IF(ISERROR(VLOOKUP(B9,[7]Gülle!$E$8:$L$1000,8,0)),"",(VLOOKUP(B9,[7]Gülle!$E$8:$L$1000,8,0)))</f>
        <v>44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IF(ISERROR(VLOOKUP(B9,'[7]800m.'!$D$8:$F$986,3,0)),"",(VLOOKUP(B9,'[7]800m.'!$D$8:$H$986,3,0)))</f>
        <v/>
      </c>
      <c r="M9" s="50" t="str">
        <f>IF(ISERROR(VLOOKUP(B9,'[7]800m.'!$D$8:$G$986,4,0)),"",(VLOOKUP(B9,'[7]800m.'!$D$8:$G$986,4,0)))</f>
        <v/>
      </c>
      <c r="N9" s="61" t="str">
        <f>IF(ISERROR(VLOOKUP(B9,'[7]80m.'!$D$8:$F$1000,3,0)),"",(VLOOKUP(B9,'[7]80m.'!$D$8:$H$1000,3,0)))</f>
        <v/>
      </c>
      <c r="O9" s="22" t="str">
        <f>IF(ISERROR(VLOOKUP(B9,'[7]80m.'!$D$8:$G$1000,4,0)),"",(VLOOKUP(B9,'[7]80m.'!$D$8:$G$1000,4,0)))</f>
        <v/>
      </c>
      <c r="P9" s="48">
        <f>SUM(E9,G9,I9,M9,,O9,K9)</f>
        <v>187</v>
      </c>
      <c r="Q9" s="54"/>
      <c r="R9" s="45"/>
      <c r="S9" s="45"/>
      <c r="T9" s="45"/>
      <c r="U9" s="45"/>
      <c r="V9" s="45"/>
    </row>
    <row r="10" spans="1:22" ht="24.75" hidden="1" customHeight="1" x14ac:dyDescent="0.2">
      <c r="A10" s="31">
        <v>3</v>
      </c>
      <c r="B10" s="30" t="s">
        <v>89</v>
      </c>
      <c r="C10" s="30" t="s">
        <v>42</v>
      </c>
      <c r="D10" s="47">
        <f>IF(ISERROR(VLOOKUP(B10,'[7]60m.'!$D$8:$F$1000,3,0)),"",(VLOOKUP(B10,'[7]60m.'!$D$8:$H$1000,3,0)))</f>
        <v>843</v>
      </c>
      <c r="E10" s="27">
        <f>IF(ISERROR(VLOOKUP(B10,'[7]60m.'!$D$8:$G$1000,4,0)),"",(VLOOKUP(B10,'[7]60m.'!$D$8:$G$1000,4,0)))</f>
        <v>91</v>
      </c>
      <c r="F10" s="53">
        <f>IF(ISERROR(VLOOKUP(B10,[7]Uzun!$E$8:$K$1000,7,0)),"",(VLOOKUP(B10,[7]Uzun!$E$8:$K$1000,7,0)))</f>
        <v>410</v>
      </c>
      <c r="G10" s="22">
        <f>IF(ISERROR(VLOOKUP(B10,[7]Uzun!$E$8:$L$1000,8,0)),"",(VLOOKUP(B10,[7]Uzun!$E$8:$L$1000,8,0)))</f>
        <v>57</v>
      </c>
      <c r="H10" s="28">
        <f>IF(ISERROR(VLOOKUP(B10,[7]Gülle!$E$8:$K$1000,7,0)),"",(VLOOKUP(B10,[7]Gülle!$E$8:$K$1000,7,0)))</f>
        <v>623</v>
      </c>
      <c r="I10" s="27">
        <f>IF(ISERROR(VLOOKUP(B10,[7]Gülle!$E$8:$L$1000,8,0)),"",(VLOOKUP(B10,[7]Gülle!$E$8:$L$1000,8,0)))</f>
        <v>48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IF(ISERROR(VLOOKUP(B10,'[7]800m.'!$D$8:$F$986,3,0)),"",(VLOOKUP(B10,'[7]800m.'!$D$8:$H$986,3,0)))</f>
        <v/>
      </c>
      <c r="M10" s="50" t="str">
        <f>IF(ISERROR(VLOOKUP(B10,'[7]800m.'!$D$8:$G$986,4,0)),"",(VLOOKUP(B10,'[7]800m.'!$D$8:$G$986,4,0)))</f>
        <v/>
      </c>
      <c r="N10" s="61" t="str">
        <f>IF(ISERROR(VLOOKUP(B10,'[7]80m.'!$D$8:$F$1000,3,0)),"",(VLOOKUP(B10,'[7]80m.'!$D$8:$H$1000,3,0)))</f>
        <v/>
      </c>
      <c r="O10" s="22" t="str">
        <f>IF(ISERROR(VLOOKUP(B10,'[7]80m.'!$D$8:$G$1000,4,0)),"",(VLOOKUP(B10,'[7]80m.'!$D$8:$G$1000,4,0)))</f>
        <v/>
      </c>
      <c r="P10" s="48">
        <f>SUM(E10,G10,I10,M10,,O10,K10)</f>
        <v>196</v>
      </c>
      <c r="Q10" s="54"/>
      <c r="R10" s="45"/>
      <c r="S10" s="45"/>
      <c r="T10" s="45"/>
      <c r="U10" s="45"/>
      <c r="V10" s="45"/>
    </row>
    <row r="11" spans="1:22" ht="24.75" hidden="1" customHeight="1" x14ac:dyDescent="0.2">
      <c r="A11" s="31">
        <v>4</v>
      </c>
      <c r="B11" s="30" t="s">
        <v>90</v>
      </c>
      <c r="C11" s="30" t="s">
        <v>46</v>
      </c>
      <c r="D11" s="47" t="str">
        <f>IF(ISERROR(VLOOKUP(B11,'[7]60m.'!$D$8:$F$1000,3,0)),"",(VLOOKUP(B11,'[7]60m.'!$D$8:$H$1000,3,0)))</f>
        <v/>
      </c>
      <c r="E11" s="27" t="str">
        <f>IF(ISERROR(VLOOKUP(B11,'[7]60m.'!$D$8:$G$1000,4,0)),"",(VLOOKUP(B11,'[7]60m.'!$D$8:$G$1000,4,0)))</f>
        <v/>
      </c>
      <c r="F11" s="53">
        <f>IF(ISERROR(VLOOKUP(B11,[7]Uzun!$E$8:$K$1000,7,0)),"",(VLOOKUP(B11,[7]Uzun!$E$8:$K$1000,7,0)))</f>
        <v>406</v>
      </c>
      <c r="G11" s="22">
        <f>IF(ISERROR(VLOOKUP(B11,[7]Uzun!$E$8:$L$1000,8,0)),"",(VLOOKUP(B11,[7]Uzun!$E$8:$L$1000,8,0)))</f>
        <v>56</v>
      </c>
      <c r="H11" s="28">
        <f>IF(ISERROR(VLOOKUP(B11,[7]Gülle!$E$8:$K$1000,7,0)),"",(VLOOKUP(B11,[7]Gülle!$E$8:$K$1000,7,0)))</f>
        <v>592</v>
      </c>
      <c r="I11" s="27">
        <f>IF(ISERROR(VLOOKUP(B11,[7]Gülle!$E$8:$L$1000,8,0)),"",(VLOOKUP(B11,[7]Gülle!$E$8:$L$1000,8,0)))</f>
        <v>46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IF(ISERROR(VLOOKUP(B11,'[7]800m.'!$D$8:$F$986,3,0)),"",(VLOOKUP(B11,'[7]800m.'!$D$8:$H$986,3,0)))</f>
        <v/>
      </c>
      <c r="M11" s="50" t="str">
        <f>IF(ISERROR(VLOOKUP(B11,'[7]800m.'!$D$8:$G$986,4,0)),"",(VLOOKUP(B11,'[7]800m.'!$D$8:$G$986,4,0)))</f>
        <v/>
      </c>
      <c r="N11" s="61">
        <f>IF(ISERROR(VLOOKUP(B11,'[7]80m.'!$D$8:$F$1000,3,0)),"",(VLOOKUP(B11,'[7]80m.'!$D$8:$H$1000,3,0)))</f>
        <v>1176</v>
      </c>
      <c r="O11" s="22">
        <f>IF(ISERROR(VLOOKUP(B11,'[7]80m.'!$D$8:$G$1000,4,0)),"",(VLOOKUP(B11,'[7]80m.'!$D$8:$G$1000,4,0)))</f>
        <v>72</v>
      </c>
      <c r="P11" s="48">
        <f>SUM(E11,G11,I11,M11,,O11,K11)</f>
        <v>174</v>
      </c>
      <c r="Q11" s="54"/>
      <c r="R11" s="45"/>
      <c r="S11" s="45"/>
      <c r="T11" s="45"/>
      <c r="U11" s="45"/>
      <c r="V11" s="45"/>
    </row>
    <row r="12" spans="1:22" ht="24.75" hidden="1" customHeight="1" x14ac:dyDescent="0.2">
      <c r="A12" s="31">
        <v>5</v>
      </c>
      <c r="B12" s="30" t="s">
        <v>91</v>
      </c>
      <c r="C12" s="30" t="s">
        <v>46</v>
      </c>
      <c r="D12" s="47">
        <f>IF(ISERROR(VLOOKUP(B12,'[7]60m.'!$D$8:$F$1000,3,0)),"",(VLOOKUP(B12,'[7]60m.'!$D$8:$H$1000,3,0)))</f>
        <v>950</v>
      </c>
      <c r="E12" s="27">
        <f>IF(ISERROR(VLOOKUP(B12,'[7]60m.'!$D$8:$G$1000,4,0)),"",(VLOOKUP(B12,'[7]60m.'!$D$8:$G$1000,4,0)))</f>
        <v>70</v>
      </c>
      <c r="F12" s="53">
        <f>IF(ISERROR(VLOOKUP(B12,[7]Uzun!$E$8:$K$1000,7,0)),"",(VLOOKUP(B12,[7]Uzun!$E$8:$K$1000,7,0)))</f>
        <v>400</v>
      </c>
      <c r="G12" s="22">
        <f>IF(ISERROR(VLOOKUP(B12,[7]Uzun!$E$8:$L$1000,8,0)),"",(VLOOKUP(B12,[7]Uzun!$E$8:$L$1000,8,0)))</f>
        <v>55</v>
      </c>
      <c r="H12" s="28">
        <f>IF(ISERROR(VLOOKUP(B12,[7]Gülle!$E$8:$K$1000,7,0)),"",(VLOOKUP(B12,[7]Gülle!$E$8:$K$1000,7,0)))</f>
        <v>546</v>
      </c>
      <c r="I12" s="27">
        <f>IF(ISERROR(VLOOKUP(B12,[7]Gülle!$E$8:$L$1000,8,0)),"",(VLOOKUP(B12,[7]Gülle!$E$8:$L$1000,8,0)))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IF(ISERROR(VLOOKUP(B12,'[7]800m.'!$D$8:$F$986,3,0)),"",(VLOOKUP(B12,'[7]800m.'!$D$8:$H$986,3,0)))</f>
        <v/>
      </c>
      <c r="M12" s="50" t="str">
        <f>IF(ISERROR(VLOOKUP(B12,'[7]800m.'!$D$8:$G$986,4,0)),"",(VLOOKUP(B12,'[7]800m.'!$D$8:$G$986,4,0)))</f>
        <v/>
      </c>
      <c r="N12" s="61" t="str">
        <f>IF(ISERROR(VLOOKUP(B12,'[7]80m.'!$D$8:$F$1000,3,0)),"",(VLOOKUP(B12,'[7]80m.'!$D$8:$H$1000,3,0)))</f>
        <v/>
      </c>
      <c r="O12" s="22" t="str">
        <f>IF(ISERROR(VLOOKUP(B12,'[7]80m.'!$D$8:$G$1000,4,0)),"",(VLOOKUP(B12,'[7]80m.'!$D$8:$G$1000,4,0)))</f>
        <v/>
      </c>
      <c r="P12" s="48">
        <f>SUM(E12,G12,I12,M12,,O12,K12)</f>
        <v>168</v>
      </c>
      <c r="Q12" s="54"/>
      <c r="R12" s="45"/>
      <c r="S12" s="45"/>
      <c r="T12" s="45"/>
      <c r="U12" s="45"/>
      <c r="V12" s="45"/>
    </row>
    <row r="13" spans="1:22" ht="24.75" hidden="1" customHeight="1" x14ac:dyDescent="0.2">
      <c r="A13" s="31">
        <v>6</v>
      </c>
      <c r="B13" s="30" t="s">
        <v>92</v>
      </c>
      <c r="C13" s="30" t="s">
        <v>24</v>
      </c>
      <c r="D13" s="47">
        <f>IF(ISERROR(VLOOKUP(B13,'[7]60m.'!$D$8:$F$1000,3,0)),"",(VLOOKUP(B13,'[7]60m.'!$D$8:$H$1000,3,0)))</f>
        <v>893</v>
      </c>
      <c r="E13" s="27">
        <f>IF(ISERROR(VLOOKUP(B13,'[7]60m.'!$D$8:$G$1000,4,0)),"",(VLOOKUP(B13,'[7]60m.'!$D$8:$G$1000,4,0)))</f>
        <v>81</v>
      </c>
      <c r="F13" s="53">
        <f>IF(ISERROR(VLOOKUP(B13,[7]Uzun!$E$8:$K$1000,7,0)),"",(VLOOKUP(B13,[7]Uzun!$E$8:$K$1000,7,0)))</f>
        <v>399</v>
      </c>
      <c r="G13" s="22">
        <f>IF(ISERROR(VLOOKUP(B13,[7]Uzun!$E$8:$L$1000,8,0)),"",(VLOOKUP(B13,[7]Uzun!$E$8:$L$1000,8,0)))</f>
        <v>54</v>
      </c>
      <c r="H13" s="28">
        <f>IF(ISERROR(VLOOKUP(B13,[7]Gülle!$E$8:$K$1000,7,0)),"",(VLOOKUP(B13,[7]Gülle!$E$8:$K$1000,7,0)))</f>
        <v>535</v>
      </c>
      <c r="I13" s="27">
        <f>IF(ISERROR(VLOOKUP(B13,[7]Gülle!$E$8:$L$1000,8,0)),"",(VLOOKUP(B13,[7]Gülle!$E$8:$L$1000,8,0)))</f>
        <v>42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IF(ISERROR(VLOOKUP(B13,'[7]800m.'!$D$8:$F$986,3,0)),"",(VLOOKUP(B13,'[7]800m.'!$D$8:$H$986,3,0)))</f>
        <v/>
      </c>
      <c r="M13" s="50" t="str">
        <f>IF(ISERROR(VLOOKUP(B13,'[7]800m.'!$D$8:$G$986,4,0)),"",(VLOOKUP(B13,'[7]800m.'!$D$8:$G$986,4,0)))</f>
        <v/>
      </c>
      <c r="N13" s="61" t="str">
        <f>IF(ISERROR(VLOOKUP(B13,'[7]80m.'!$D$8:$F$1000,3,0)),"",(VLOOKUP(B13,'[7]80m.'!$D$8:$H$1000,3,0)))</f>
        <v/>
      </c>
      <c r="O13" s="22" t="str">
        <f>IF(ISERROR(VLOOKUP(B13,'[7]80m.'!$D$8:$G$1000,4,0)),"",(VLOOKUP(B13,'[7]80m.'!$D$8:$G$1000,4,0)))</f>
        <v/>
      </c>
      <c r="P13" s="48">
        <f>SUM(E13,G13,I13,M13,,O13,K13)</f>
        <v>177</v>
      </c>
      <c r="Q13" s="54"/>
      <c r="R13" s="45"/>
      <c r="S13" s="45"/>
      <c r="T13" s="45"/>
      <c r="U13" s="45"/>
      <c r="V13" s="45"/>
    </row>
    <row r="14" spans="1:22" ht="24.75" customHeight="1" x14ac:dyDescent="0.2">
      <c r="A14" s="31">
        <v>7</v>
      </c>
      <c r="B14" s="30" t="s">
        <v>93</v>
      </c>
      <c r="C14" s="30" t="s">
        <v>57</v>
      </c>
      <c r="D14" s="47">
        <f>IF(ISERROR(VLOOKUP(B14,'[7]60m.'!$D$8:$F$1000,3,0)),"",(VLOOKUP(B14,'[7]60m.'!$D$8:$H$1000,3,0)))</f>
        <v>901</v>
      </c>
      <c r="E14" s="27">
        <f>IF(ISERROR(VLOOKUP(B14,'[7]60m.'!$D$8:$G$1000,4,0)),"",(VLOOKUP(B14,'[7]60m.'!$D$8:$G$1000,4,0)))</f>
        <v>79</v>
      </c>
      <c r="F14" s="53">
        <f>IF(ISERROR(VLOOKUP(B14,[7]Uzun!$E$8:$K$1000,7,0)),"",(VLOOKUP(B14,[7]Uzun!$E$8:$K$1000,7,0)))</f>
        <v>394</v>
      </c>
      <c r="G14" s="22">
        <f>IF(ISERROR(VLOOKUP(B14,[7]Uzun!$E$8:$L$1000,8,0)),"",(VLOOKUP(B14,[7]Uzun!$E$8:$L$1000,8,0)))</f>
        <v>53</v>
      </c>
      <c r="H14" s="28">
        <f>IF(ISERROR(VLOOKUP(B14,[7]Gülle!$E$8:$K$1000,7,0)),"",(VLOOKUP(B14,[7]Gülle!$E$8:$K$1000,7,0)))</f>
        <v>516</v>
      </c>
      <c r="I14" s="27">
        <f>IF(ISERROR(VLOOKUP(B14,[7]Gülle!$E$8:$L$1000,8,0)),"",(VLOOKUP(B14,[7]Gülle!$E$8:$L$1000,8,0)))</f>
        <v>41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IF(ISERROR(VLOOKUP(B14,'[7]800m.'!$D$8:$F$986,3,0)),"",(VLOOKUP(B14,'[7]800m.'!$D$8:$H$986,3,0)))</f>
        <v/>
      </c>
      <c r="M14" s="50" t="str">
        <f>IF(ISERROR(VLOOKUP(B14,'[7]800m.'!$D$8:$G$986,4,0)),"",(VLOOKUP(B14,'[7]800m.'!$D$8:$G$986,4,0)))</f>
        <v/>
      </c>
      <c r="N14" s="61" t="str">
        <f>IF(ISERROR(VLOOKUP(B14,'[7]80m.'!$D$8:$F$1000,3,0)),"",(VLOOKUP(B14,'[7]80m.'!$D$8:$H$1000,3,0)))</f>
        <v/>
      </c>
      <c r="O14" s="22" t="str">
        <f>IF(ISERROR(VLOOKUP(B14,'[7]80m.'!$D$8:$G$1000,4,0)),"",(VLOOKUP(B14,'[7]80m.'!$D$8:$G$1000,4,0)))</f>
        <v/>
      </c>
      <c r="P14" s="48">
        <f>SUM(E14,G14,I14,M14,,O14,K14)</f>
        <v>173</v>
      </c>
      <c r="Q14" s="54"/>
      <c r="R14" s="45"/>
      <c r="S14" s="45"/>
      <c r="T14" s="45"/>
      <c r="U14" s="45"/>
      <c r="V14" s="45"/>
    </row>
    <row r="15" spans="1:22" ht="24.75" hidden="1" customHeight="1" x14ac:dyDescent="0.2">
      <c r="A15" s="31">
        <v>8</v>
      </c>
      <c r="B15" s="30" t="s">
        <v>94</v>
      </c>
      <c r="C15" s="30" t="s">
        <v>37</v>
      </c>
      <c r="D15" s="47" t="str">
        <f>IF(ISERROR(VLOOKUP(B15,'[7]60m.'!$D$8:$F$1000,3,0)),"",(VLOOKUP(B15,'[7]60m.'!$D$8:$H$1000,3,0)))</f>
        <v/>
      </c>
      <c r="E15" s="27" t="str">
        <f>IF(ISERROR(VLOOKUP(B15,'[7]60m.'!$D$8:$G$1000,4,0)),"",(VLOOKUP(B15,'[7]60m.'!$D$8:$G$1000,4,0)))</f>
        <v/>
      </c>
      <c r="F15" s="53">
        <f>IF(ISERROR(VLOOKUP(B15,[7]Uzun!$E$8:$K$1000,7,0)),"",(VLOOKUP(B15,[7]Uzun!$E$8:$K$1000,7,0)))</f>
        <v>389</v>
      </c>
      <c r="G15" s="22">
        <f>IF(ISERROR(VLOOKUP(B15,[7]Uzun!$E$8:$L$1000,8,0)),"",(VLOOKUP(B15,[7]Uzun!$E$8:$L$1000,8,0)))</f>
        <v>51</v>
      </c>
      <c r="H15" s="28" t="str">
        <f>IF(ISERROR(VLOOKUP(B15,[7]Gülle!$E$8:$K$1000,7,0)),"",(VLOOKUP(B15,[7]Gülle!$E$8:$K$1000,7,0)))</f>
        <v/>
      </c>
      <c r="I15" s="27" t="str">
        <f>IF(ISERROR(VLOOKUP(B15,[7]Gülle!$E$8:$L$1000,8,0)),"",(VLOOKUP(B15,[7]Gülle!$E$8:$L$1000,8,0)))</f>
        <v/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IF(ISERROR(VLOOKUP(B15,'[7]800m.'!$D$8:$F$986,3,0)),"",(VLOOKUP(B15,'[7]800m.'!$D$8:$H$986,3,0)))</f>
        <v/>
      </c>
      <c r="M15" s="50" t="str">
        <f>IF(ISERROR(VLOOKUP(B15,'[7]800m.'!$D$8:$G$986,4,0)),"",(VLOOKUP(B15,'[7]800m.'!$D$8:$G$986,4,0)))</f>
        <v/>
      </c>
      <c r="N15" s="61">
        <f>IF(ISERROR(VLOOKUP(B15,'[7]80m.'!$D$8:$F$1000,3,0)),"",(VLOOKUP(B15,'[7]80m.'!$D$8:$H$1000,3,0)))</f>
        <v>1196</v>
      </c>
      <c r="O15" s="22">
        <f>IF(ISERROR(VLOOKUP(B15,'[7]80m.'!$D$8:$G$1000,4,0)),"",(VLOOKUP(B15,'[7]80m.'!$D$8:$G$1000,4,0)))</f>
        <v>68</v>
      </c>
      <c r="P15" s="48">
        <f>SUM(E15,G15,I15,M15,,O15,K15)</f>
        <v>119</v>
      </c>
      <c r="Q15" s="54"/>
      <c r="R15" s="45"/>
      <c r="S15" s="45"/>
      <c r="T15" s="45"/>
      <c r="U15" s="45"/>
      <c r="V15" s="45"/>
    </row>
    <row r="16" spans="1:22" ht="24.75" hidden="1" customHeight="1" x14ac:dyDescent="0.2">
      <c r="A16" s="31">
        <v>9</v>
      </c>
      <c r="B16" s="30" t="s">
        <v>95</v>
      </c>
      <c r="C16" s="30" t="s">
        <v>46</v>
      </c>
      <c r="D16" s="47">
        <f>IF(ISERROR(VLOOKUP(B16,'[7]60m.'!$D$8:$F$1000,3,0)),"",(VLOOKUP(B16,'[7]60m.'!$D$8:$H$1000,3,0)))</f>
        <v>909</v>
      </c>
      <c r="E16" s="27">
        <f>IF(ISERROR(VLOOKUP(B16,'[7]60m.'!$D$8:$G$1000,4,0)),"",(VLOOKUP(B16,'[7]60m.'!$D$8:$G$1000,4,0)))</f>
        <v>78</v>
      </c>
      <c r="F16" s="53">
        <f>IF(ISERROR(VLOOKUP(B16,[7]Uzun!$E$8:$K$1000,7,0)),"",(VLOOKUP(B16,[7]Uzun!$E$8:$K$1000,7,0)))</f>
        <v>387</v>
      </c>
      <c r="G16" s="22">
        <f>IF(ISERROR(VLOOKUP(B16,[7]Uzun!$E$8:$L$1000,8,0)),"",(VLOOKUP(B16,[7]Uzun!$E$8:$L$1000,8,0)))</f>
        <v>50</v>
      </c>
      <c r="H16" s="28">
        <f>IF(ISERROR(VLOOKUP(B16,[7]Gülle!$E$8:$K$1000,7,0)),"",(VLOOKUP(B16,[7]Gülle!$E$8:$K$1000,7,0)))</f>
        <v>586</v>
      </c>
      <c r="I16" s="27">
        <f>IF(ISERROR(VLOOKUP(B16,[7]Gülle!$E$8:$L$1000,8,0)),"",(VLOOKUP(B16,[7]Gülle!$E$8:$L$1000,8,0)))</f>
        <v>45</v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IF(ISERROR(VLOOKUP(B16,'[7]800m.'!$D$8:$F$986,3,0)),"",(VLOOKUP(B16,'[7]800m.'!$D$8:$H$986,3,0)))</f>
        <v/>
      </c>
      <c r="M16" s="50" t="str">
        <f>IF(ISERROR(VLOOKUP(B16,'[7]800m.'!$D$8:$G$986,4,0)),"",(VLOOKUP(B16,'[7]800m.'!$D$8:$G$986,4,0)))</f>
        <v/>
      </c>
      <c r="N16" s="61" t="str">
        <f>IF(ISERROR(VLOOKUP(B16,'[7]80m.'!$D$8:$F$1000,3,0)),"",(VLOOKUP(B16,'[7]80m.'!$D$8:$H$1000,3,0)))</f>
        <v/>
      </c>
      <c r="O16" s="22" t="str">
        <f>IF(ISERROR(VLOOKUP(B16,'[7]80m.'!$D$8:$G$1000,4,0)),"",(VLOOKUP(B16,'[7]80m.'!$D$8:$G$1000,4,0)))</f>
        <v/>
      </c>
      <c r="P16" s="48">
        <f>SUM(E16,G16,I16,M16,,O16,K16)</f>
        <v>173</v>
      </c>
      <c r="Q16" s="54"/>
      <c r="R16" s="45"/>
      <c r="S16" s="45"/>
      <c r="T16" s="45"/>
      <c r="U16" s="45"/>
      <c r="V16" s="45"/>
    </row>
    <row r="17" spans="1:22" ht="24.75" hidden="1" customHeight="1" x14ac:dyDescent="0.2">
      <c r="A17" s="31">
        <v>10</v>
      </c>
      <c r="B17" s="30" t="s">
        <v>96</v>
      </c>
      <c r="C17" s="30" t="s">
        <v>24</v>
      </c>
      <c r="D17" s="47" t="str">
        <f>IF(ISERROR(VLOOKUP(B17,'[7]60m.'!$D$8:$F$1000,3,0)),"",(VLOOKUP(B17,'[7]60m.'!$D$8:$H$1000,3,0)))</f>
        <v/>
      </c>
      <c r="E17" s="27" t="str">
        <f>IF(ISERROR(VLOOKUP(B17,'[7]60m.'!$D$8:$G$1000,4,0)),"",(VLOOKUP(B17,'[7]60m.'!$D$8:$G$1000,4,0)))</f>
        <v/>
      </c>
      <c r="F17" s="53">
        <f>IF(ISERROR(VLOOKUP(B17,[7]Uzun!$E$8:$K$1000,7,0)),"",(VLOOKUP(B17,[7]Uzun!$E$8:$K$1000,7,0)))</f>
        <v>385</v>
      </c>
      <c r="G17" s="22">
        <f>IF(ISERROR(VLOOKUP(B17,[7]Uzun!$E$8:$L$1000,8,0)),"",(VLOOKUP(B17,[7]Uzun!$E$8:$L$1000,8,0)))</f>
        <v>50</v>
      </c>
      <c r="H17" s="28">
        <f>IF(ISERROR(VLOOKUP(B17,[7]Gülle!$E$8:$K$1000,7,0)),"",(VLOOKUP(B17,[7]Gülle!$E$8:$K$1000,7,0)))</f>
        <v>553</v>
      </c>
      <c r="I17" s="27">
        <f>IF(ISERROR(VLOOKUP(B17,[7]Gülle!$E$8:$L$1000,8,0)),"",(VLOOKUP(B17,[7]Gülle!$E$8:$L$1000,8,0)))</f>
        <v>43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IF(ISERROR(VLOOKUP(B17,'[7]800m.'!$D$8:$F$986,3,0)),"",(VLOOKUP(B17,'[7]800m.'!$D$8:$H$986,3,0)))</f>
        <v/>
      </c>
      <c r="M17" s="50" t="str">
        <f>IF(ISERROR(VLOOKUP(B17,'[7]800m.'!$D$8:$G$986,4,0)),"",(VLOOKUP(B17,'[7]800m.'!$D$8:$G$986,4,0)))</f>
        <v/>
      </c>
      <c r="N17" s="61">
        <f>IF(ISERROR(VLOOKUP(B17,'[7]80m.'!$D$8:$F$1000,3,0)),"",(VLOOKUP(B17,'[7]80m.'!$D$8:$H$1000,3,0)))</f>
        <v>1147</v>
      </c>
      <c r="O17" s="22">
        <f>IF(ISERROR(VLOOKUP(B17,'[7]80m.'!$D$8:$G$1000,4,0)),"",(VLOOKUP(B17,'[7]80m.'!$D$8:$G$1000,4,0)))</f>
        <v>78</v>
      </c>
      <c r="P17" s="48">
        <f>SUM(E17,G17,I17,M17,,O17,K17)</f>
        <v>171</v>
      </c>
      <c r="Q17" s="54"/>
      <c r="R17" s="45"/>
      <c r="S17" s="45"/>
      <c r="T17" s="45"/>
      <c r="U17" s="45"/>
      <c r="V17" s="45"/>
    </row>
    <row r="18" spans="1:22" ht="24.75" customHeight="1" x14ac:dyDescent="0.2">
      <c r="A18" s="31">
        <v>11</v>
      </c>
      <c r="B18" s="30" t="s">
        <v>97</v>
      </c>
      <c r="C18" s="30" t="s">
        <v>57</v>
      </c>
      <c r="D18" s="47">
        <f>IF(ISERROR(VLOOKUP(B18,'[7]60m.'!$D$8:$F$1000,3,0)),"",(VLOOKUP(B18,'[7]60m.'!$D$8:$H$1000,3,0)))</f>
        <v>951</v>
      </c>
      <c r="E18" s="27">
        <f>IF(ISERROR(VLOOKUP(B18,'[7]60m.'!$D$8:$G$1000,4,0)),"",(VLOOKUP(B18,'[7]60m.'!$D$8:$G$1000,4,0)))</f>
        <v>69</v>
      </c>
      <c r="F18" s="53">
        <f>IF(ISERROR(VLOOKUP(B18,[7]Uzun!$E$8:$K$1000,7,0)),"",(VLOOKUP(B18,[7]Uzun!$E$8:$K$1000,7,0)))</f>
        <v>383</v>
      </c>
      <c r="G18" s="22">
        <f>IF(ISERROR(VLOOKUP(B18,[7]Uzun!$E$8:$L$1000,8,0)),"",(VLOOKUP(B18,[7]Uzun!$E$8:$L$1000,8,0)))</f>
        <v>49</v>
      </c>
      <c r="H18" s="28">
        <f>IF(ISERROR(VLOOKUP(B18,[7]Gülle!$E$8:$K$1000,7,0)),"",(VLOOKUP(B18,[7]Gülle!$E$8:$K$1000,7,0)))</f>
        <v>504</v>
      </c>
      <c r="I18" s="27">
        <f>IF(ISERROR(VLOOKUP(B18,[7]Gülle!$E$8:$L$1000,8,0)),"",(VLOOKUP(B18,[7]Gülle!$E$8:$L$1000,8,0)))</f>
        <v>40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IF(ISERROR(VLOOKUP(B18,'[7]800m.'!$D$8:$F$986,3,0)),"",(VLOOKUP(B18,'[7]800m.'!$D$8:$H$986,3,0)))</f>
        <v/>
      </c>
      <c r="M18" s="50" t="str">
        <f>IF(ISERROR(VLOOKUP(B18,'[7]800m.'!$D$8:$G$986,4,0)),"",(VLOOKUP(B18,'[7]800m.'!$D$8:$G$986,4,0)))</f>
        <v/>
      </c>
      <c r="N18" s="61" t="str">
        <f>IF(ISERROR(VLOOKUP(B18,'[7]80m.'!$D$8:$F$1000,3,0)),"",(VLOOKUP(B18,'[7]80m.'!$D$8:$H$1000,3,0)))</f>
        <v/>
      </c>
      <c r="O18" s="22" t="str">
        <f>IF(ISERROR(VLOOKUP(B18,'[7]80m.'!$D$8:$G$1000,4,0)),"",(VLOOKUP(B18,'[7]80m.'!$D$8:$G$1000,4,0)))</f>
        <v/>
      </c>
      <c r="P18" s="48">
        <f>SUM(E18,G18,I18,M18,,O18,K18)</f>
        <v>158</v>
      </c>
      <c r="Q18" s="54"/>
      <c r="R18" s="45"/>
      <c r="S18" s="45"/>
      <c r="T18" s="45"/>
      <c r="U18" s="45"/>
      <c r="V18" s="45"/>
    </row>
    <row r="19" spans="1:22" ht="24.75" customHeight="1" x14ac:dyDescent="0.2">
      <c r="A19" s="31">
        <v>12</v>
      </c>
      <c r="B19" s="30" t="s">
        <v>200</v>
      </c>
      <c r="C19" s="30" t="s">
        <v>57</v>
      </c>
      <c r="D19" s="47">
        <f>IF(ISERROR(VLOOKUP(B19,'[7]60m.'!$D$8:$F$1000,3,0)),"",(VLOOKUP(B19,'[7]60m.'!$D$8:$H$1000,3,0)))</f>
        <v>917</v>
      </c>
      <c r="E19" s="27">
        <f>IF(ISERROR(VLOOKUP(B19,'[7]60m.'!$D$8:$G$1000,4,0)),"",(VLOOKUP(B19,'[7]60m.'!$D$8:$G$1000,4,0)))</f>
        <v>76</v>
      </c>
      <c r="F19" s="53">
        <f>IF(ISERROR(VLOOKUP(B19,[7]Uzun!$E$8:$K$1000,7,0)),"",(VLOOKUP(B19,[7]Uzun!$E$8:$K$1000,7,0)))</f>
        <v>383</v>
      </c>
      <c r="G19" s="22">
        <f>IF(ISERROR(VLOOKUP(B19,[7]Uzun!$E$8:$L$1000,8,0)),"",(VLOOKUP(B19,[7]Uzun!$E$8:$L$1000,8,0)))</f>
        <v>49</v>
      </c>
      <c r="H19" s="28">
        <f>IF(ISERROR(VLOOKUP(B19,[7]Gülle!$E$8:$K$1000,7,0)),"",(VLOOKUP(B19,[7]Gülle!$E$8:$K$1000,7,0)))</f>
        <v>562</v>
      </c>
      <c r="I19" s="27">
        <f>IF(ISERROR(VLOOKUP(B19,[7]Gülle!$E$8:$L$1000,8,0)),"",(VLOOKUP(B19,[7]Gülle!$E$8:$L$1000,8,0)))</f>
        <v>44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IF(ISERROR(VLOOKUP(B19,'[7]800m.'!$D$8:$F$986,3,0)),"",(VLOOKUP(B19,'[7]800m.'!$D$8:$H$986,3,0)))</f>
        <v/>
      </c>
      <c r="M19" s="50" t="str">
        <f>IF(ISERROR(VLOOKUP(B19,'[7]800m.'!$D$8:$G$986,4,0)),"",(VLOOKUP(B19,'[7]800m.'!$D$8:$G$986,4,0)))</f>
        <v/>
      </c>
      <c r="N19" s="61" t="str">
        <f>IF(ISERROR(VLOOKUP(B19,'[7]80m.'!$D$8:$F$1000,3,0)),"",(VLOOKUP(B19,'[7]80m.'!$D$8:$H$1000,3,0)))</f>
        <v/>
      </c>
      <c r="O19" s="22" t="str">
        <f>IF(ISERROR(VLOOKUP(B19,'[7]80m.'!$D$8:$G$1000,4,0)),"",(VLOOKUP(B19,'[7]80m.'!$D$8:$G$1000,4,0)))</f>
        <v/>
      </c>
      <c r="P19" s="48">
        <f>SUM(E19,G19,I19,M19,,O19,K19)</f>
        <v>169</v>
      </c>
      <c r="Q19" s="54"/>
      <c r="R19" s="45"/>
      <c r="S19" s="45"/>
      <c r="T19" s="45"/>
      <c r="U19" s="45"/>
      <c r="V19" s="45"/>
    </row>
    <row r="20" spans="1:22" ht="24.75" hidden="1" customHeight="1" x14ac:dyDescent="0.2">
      <c r="A20" s="31">
        <v>13</v>
      </c>
      <c r="B20" s="30" t="s">
        <v>98</v>
      </c>
      <c r="C20" s="30" t="s">
        <v>24</v>
      </c>
      <c r="D20" s="47" t="str">
        <f>IF(ISERROR(VLOOKUP(B20,'[7]60m.'!$D$8:$F$1000,3,0)),"",(VLOOKUP(B20,'[7]60m.'!$D$8:$H$1000,3,0)))</f>
        <v/>
      </c>
      <c r="E20" s="27" t="str">
        <f>IF(ISERROR(VLOOKUP(B20,'[7]60m.'!$D$8:$G$1000,4,0)),"",(VLOOKUP(B20,'[7]60m.'!$D$8:$G$1000,4,0)))</f>
        <v/>
      </c>
      <c r="F20" s="53">
        <f>IF(ISERROR(VLOOKUP(B20,[7]Uzun!$E$8:$K$1000,7,0)),"",(VLOOKUP(B20,[7]Uzun!$E$8:$K$1000,7,0)))</f>
        <v>380</v>
      </c>
      <c r="G20" s="22">
        <f>IF(ISERROR(VLOOKUP(B20,[7]Uzun!$E$8:$L$1000,8,0)),"",(VLOOKUP(B20,[7]Uzun!$E$8:$L$1000,8,0)))</f>
        <v>48</v>
      </c>
      <c r="H20" s="28" t="str">
        <f>IF(ISERROR(VLOOKUP(B20,[7]Gülle!$E$8:$K$1000,7,0)),"",(VLOOKUP(B20,[7]Gülle!$E$8:$K$1000,7,0)))</f>
        <v/>
      </c>
      <c r="I20" s="27" t="str">
        <f>IF(ISERROR(VLOOKUP(B20,[7]Gülle!$E$8:$L$1000,8,0)),"",(VLOOKUP(B20,[7]Gülle!$E$8:$L$1000,8,0)))</f>
        <v/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>
        <f>IF(ISERROR(VLOOKUP(B20,'[7]800m.'!$D$8:$F$986,3,0)),"",(VLOOKUP(B20,'[7]800m.'!$D$8:$H$986,3,0)))</f>
        <v>25482</v>
      </c>
      <c r="M20" s="50">
        <f>IF(ISERROR(VLOOKUP(B20,'[7]800m.'!$D$8:$G$986,4,0)),"",(VLOOKUP(B20,'[7]800m.'!$D$8:$G$986,4,0)))</f>
        <v>26</v>
      </c>
      <c r="N20" s="61" t="str">
        <f>IF(ISERROR(VLOOKUP(B20,'[7]80m.'!$D$8:$F$1000,3,0)),"",(VLOOKUP(B20,'[7]80m.'!$D$8:$H$1000,3,0)))</f>
        <v/>
      </c>
      <c r="O20" s="22" t="str">
        <f>IF(ISERROR(VLOOKUP(B20,'[7]80m.'!$D$8:$G$1000,4,0)),"",(VLOOKUP(B20,'[7]80m.'!$D$8:$G$1000,4,0)))</f>
        <v/>
      </c>
      <c r="P20" s="48">
        <f>SUM(E20,G20,I20,M20,,O20,K20)</f>
        <v>74</v>
      </c>
      <c r="Q20" s="54"/>
      <c r="R20" s="45"/>
      <c r="S20" s="45"/>
      <c r="T20" s="45"/>
      <c r="U20" s="45"/>
      <c r="V20" s="45"/>
    </row>
    <row r="21" spans="1:22" ht="24.75" hidden="1" customHeight="1" x14ac:dyDescent="0.2">
      <c r="A21" s="31">
        <v>14</v>
      </c>
      <c r="B21" s="30" t="s">
        <v>99</v>
      </c>
      <c r="C21" s="30" t="s">
        <v>37</v>
      </c>
      <c r="D21" s="47">
        <f>IF(ISERROR(VLOOKUP(B21,'[7]60m.'!$D$8:$F$1000,3,0)),"",(VLOOKUP(B21,'[7]60m.'!$D$8:$H$1000,3,0)))</f>
        <v>972</v>
      </c>
      <c r="E21" s="27">
        <f>IF(ISERROR(VLOOKUP(B21,'[7]60m.'!$D$8:$G$1000,4,0)),"",(VLOOKUP(B21,'[7]60m.'!$D$8:$G$1000,4,0)))</f>
        <v>65</v>
      </c>
      <c r="F21" s="53">
        <f>IF(ISERROR(VLOOKUP(B21,[7]Uzun!$E$8:$K$1000,7,0)),"",(VLOOKUP(B21,[7]Uzun!$E$8:$K$1000,7,0)))</f>
        <v>373</v>
      </c>
      <c r="G21" s="22">
        <f>IF(ISERROR(VLOOKUP(B21,[7]Uzun!$E$8:$L$1000,8,0)),"",(VLOOKUP(B21,[7]Uzun!$E$8:$L$1000,8,0)))</f>
        <v>46</v>
      </c>
      <c r="H21" s="28" t="str">
        <f>IF(ISERROR(VLOOKUP(B21,[7]Gülle!$E$8:$K$1000,7,0)),"",(VLOOKUP(B21,[7]Gülle!$E$8:$K$1000,7,0)))</f>
        <v/>
      </c>
      <c r="I21" s="27" t="str">
        <f>IF(ISERROR(VLOOKUP(B21,[7]Gülle!$E$8:$L$1000,8,0)),"",(VLOOKUP(B21,[7]Gülle!$E$8:$L$1000,8,0)))</f>
        <v/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IF(ISERROR(VLOOKUP(B21,'[7]800m.'!$D$8:$F$986,3,0)),"",(VLOOKUP(B21,'[7]800m.'!$D$8:$H$986,3,0)))</f>
        <v/>
      </c>
      <c r="M21" s="50" t="str">
        <f>IF(ISERROR(VLOOKUP(B21,'[7]800m.'!$D$8:$G$986,4,0)),"",(VLOOKUP(B21,'[7]800m.'!$D$8:$G$986,4,0)))</f>
        <v/>
      </c>
      <c r="N21" s="61" t="str">
        <f>IF(ISERROR(VLOOKUP(B21,'[7]80m.'!$D$8:$F$1000,3,0)),"",(VLOOKUP(B21,'[7]80m.'!$D$8:$H$1000,3,0)))</f>
        <v/>
      </c>
      <c r="O21" s="22" t="str">
        <f>IF(ISERROR(VLOOKUP(B21,'[7]80m.'!$D$8:$G$1000,4,0)),"",(VLOOKUP(B21,'[7]80m.'!$D$8:$G$1000,4,0)))</f>
        <v/>
      </c>
      <c r="P21" s="48">
        <f>SUM(E21,G21,I21,M21,,O21,K21)</f>
        <v>111</v>
      </c>
      <c r="Q21" s="54"/>
      <c r="R21" s="45"/>
      <c r="S21" s="45"/>
      <c r="T21" s="45"/>
      <c r="U21" s="45"/>
      <c r="V21" s="45"/>
    </row>
    <row r="22" spans="1:22" ht="24.75" hidden="1" customHeight="1" x14ac:dyDescent="0.2">
      <c r="A22" s="31">
        <v>15</v>
      </c>
      <c r="B22" s="30" t="s">
        <v>100</v>
      </c>
      <c r="C22" s="30" t="s">
        <v>24</v>
      </c>
      <c r="D22" s="47">
        <f>IF(ISERROR(VLOOKUP(B22,'[7]60m.'!$D$8:$F$1000,3,0)),"",(VLOOKUP(B22,'[7]60m.'!$D$8:$H$1000,3,0)))</f>
        <v>918</v>
      </c>
      <c r="E22" s="27">
        <f>IF(ISERROR(VLOOKUP(B22,'[7]60m.'!$D$8:$G$1000,4,0)),"",(VLOOKUP(B22,'[7]60m.'!$D$8:$G$1000,4,0)))</f>
        <v>76</v>
      </c>
      <c r="F22" s="53">
        <f>IF(ISERROR(VLOOKUP(B22,[7]Uzun!$E$8:$K$1000,7,0)),"",(VLOOKUP(B22,[7]Uzun!$E$8:$K$1000,7,0)))</f>
        <v>372</v>
      </c>
      <c r="G22" s="22">
        <f>IF(ISERROR(VLOOKUP(B22,[7]Uzun!$E$8:$L$1000,8,0)),"",(VLOOKUP(B22,[7]Uzun!$E$8:$L$1000,8,0)))</f>
        <v>46</v>
      </c>
      <c r="H22" s="28" t="str">
        <f>IF(ISERROR(VLOOKUP(B22,[7]Gülle!$E$8:$K$1000,7,0)),"",(VLOOKUP(B22,[7]Gülle!$E$8:$K$1000,7,0)))</f>
        <v/>
      </c>
      <c r="I22" s="27" t="str">
        <f>IF(ISERROR(VLOOKUP(B22,[7]Gülle!$E$8:$L$1000,8,0)),"",(VLOOKUP(B22,[7]Gülle!$E$8:$L$1000,8,0)))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IF(ISERROR(VLOOKUP(B22,'[7]800m.'!$D$8:$F$986,3,0)),"",(VLOOKUP(B22,'[7]800m.'!$D$8:$H$986,3,0)))</f>
        <v/>
      </c>
      <c r="M22" s="50" t="str">
        <f>IF(ISERROR(VLOOKUP(B22,'[7]800m.'!$D$8:$G$986,4,0)),"",(VLOOKUP(B22,'[7]800m.'!$D$8:$G$986,4,0)))</f>
        <v/>
      </c>
      <c r="N22" s="61" t="str">
        <f>IF(ISERROR(VLOOKUP(B22,'[7]80m.'!$D$8:$F$1000,3,0)),"",(VLOOKUP(B22,'[7]80m.'!$D$8:$H$1000,3,0)))</f>
        <v/>
      </c>
      <c r="O22" s="22" t="str">
        <f>IF(ISERROR(VLOOKUP(B22,'[7]80m.'!$D$8:$G$1000,4,0)),"",(VLOOKUP(B22,'[7]80m.'!$D$8:$G$1000,4,0)))</f>
        <v/>
      </c>
      <c r="P22" s="48">
        <f>SUM(E22,G22,I22,M22,,O22,K22)</f>
        <v>122</v>
      </c>
      <c r="Q22" s="54"/>
      <c r="R22" s="45"/>
      <c r="S22" s="45"/>
      <c r="T22" s="45"/>
      <c r="U22" s="45"/>
      <c r="V22" s="45"/>
    </row>
    <row r="23" spans="1:22" ht="24.75" hidden="1" customHeight="1" x14ac:dyDescent="0.2">
      <c r="A23" s="31">
        <v>16</v>
      </c>
      <c r="B23" s="30" t="s">
        <v>101</v>
      </c>
      <c r="C23" s="30" t="s">
        <v>35</v>
      </c>
      <c r="D23" s="47" t="str">
        <f>IF(ISERROR(VLOOKUP(B23,'[7]60m.'!$D$8:$F$1000,3,0)),"",(VLOOKUP(B23,'[7]60m.'!$D$8:$H$1000,3,0)))</f>
        <v/>
      </c>
      <c r="E23" s="27" t="str">
        <f>IF(ISERROR(VLOOKUP(B23,'[7]60m.'!$D$8:$G$1000,4,0)),"",(VLOOKUP(B23,'[7]60m.'!$D$8:$G$1000,4,0)))</f>
        <v/>
      </c>
      <c r="F23" s="53">
        <f>IF(ISERROR(VLOOKUP(B23,[7]Uzun!$E$8:$K$1000,7,0)),"",(VLOOKUP(B23,[7]Uzun!$E$8:$K$1000,7,0)))</f>
        <v>363</v>
      </c>
      <c r="G23" s="22">
        <f>IF(ISERROR(VLOOKUP(B23,[7]Uzun!$E$8:$L$1000,8,0)),"",(VLOOKUP(B23,[7]Uzun!$E$8:$L$1000,8,0)))</f>
        <v>43</v>
      </c>
      <c r="H23" s="28">
        <f>IF(ISERROR(VLOOKUP(B23,[7]Gülle!$E$8:$K$1000,7,0)),"",(VLOOKUP(B23,[7]Gülle!$E$8:$K$1000,7,0)))</f>
        <v>407</v>
      </c>
      <c r="I23" s="27">
        <f>IF(ISERROR(VLOOKUP(B23,[7]Gülle!$E$8:$L$1000,8,0)),"",(VLOOKUP(B23,[7]Gülle!$E$8:$L$1000,8,0)))</f>
        <v>33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IF(ISERROR(VLOOKUP(B23,'[7]800m.'!$D$8:$F$986,3,0)),"",(VLOOKUP(B23,'[7]800m.'!$D$8:$H$986,3,0)))</f>
        <v/>
      </c>
      <c r="M23" s="50" t="str">
        <f>IF(ISERROR(VLOOKUP(B23,'[7]800m.'!$D$8:$G$986,4,0)),"",(VLOOKUP(B23,'[7]800m.'!$D$8:$G$986,4,0)))</f>
        <v/>
      </c>
      <c r="N23" s="61">
        <f>IF(ISERROR(VLOOKUP(B23,'[7]80m.'!$D$8:$F$1000,3,0)),"",(VLOOKUP(B23,'[7]80m.'!$D$8:$H$1000,3,0)))</f>
        <v>1325</v>
      </c>
      <c r="O23" s="22">
        <f>IF(ISERROR(VLOOKUP(B23,'[7]80m.'!$D$8:$G$1000,4,0)),"",(VLOOKUP(B23,'[7]80m.'!$D$8:$G$1000,4,0)))</f>
        <v>43</v>
      </c>
      <c r="P23" s="48">
        <f>SUM(E23,G23,I23,M23,,O23,K23)</f>
        <v>119</v>
      </c>
      <c r="Q23" s="54"/>
      <c r="R23" s="45"/>
      <c r="S23" s="45"/>
      <c r="T23" s="45"/>
      <c r="U23" s="45"/>
      <c r="V23" s="45"/>
    </row>
    <row r="24" spans="1:22" ht="24.75" hidden="1" customHeight="1" x14ac:dyDescent="0.2">
      <c r="A24" s="31">
        <v>17</v>
      </c>
      <c r="B24" s="30" t="s">
        <v>102</v>
      </c>
      <c r="C24" s="30" t="s">
        <v>24</v>
      </c>
      <c r="D24" s="47">
        <f>IF(ISERROR(VLOOKUP(B24,'[7]60m.'!$D$8:$F$1000,3,0)),"",(VLOOKUP(B24,'[7]60m.'!$D$8:$H$1000,3,0)))</f>
        <v>966</v>
      </c>
      <c r="E24" s="27">
        <f>IF(ISERROR(VLOOKUP(B24,'[7]60m.'!$D$8:$G$1000,4,0)),"",(VLOOKUP(B24,'[7]60m.'!$D$8:$G$1000,4,0)))</f>
        <v>66</v>
      </c>
      <c r="F24" s="53">
        <f>IF(ISERROR(VLOOKUP(B24,[7]Uzun!$E$8:$K$1000,7,0)),"",(VLOOKUP(B24,[7]Uzun!$E$8:$K$1000,7,0)))</f>
        <v>357</v>
      </c>
      <c r="G24" s="22">
        <f>IF(ISERROR(VLOOKUP(B24,[7]Uzun!$E$8:$L$1000,8,0)),"",(VLOOKUP(B24,[7]Uzun!$E$8:$L$1000,8,0)))</f>
        <v>41</v>
      </c>
      <c r="H24" s="28" t="str">
        <f>IF(ISERROR(VLOOKUP(B24,[7]Gülle!$E$8:$K$1000,7,0)),"",(VLOOKUP(B24,[7]Gülle!$E$8:$K$1000,7,0)))</f>
        <v/>
      </c>
      <c r="I24" s="27" t="str">
        <f>IF(ISERROR(VLOOKUP(B24,[7]Gülle!$E$8:$L$1000,8,0)),"",(VLOOKUP(B24,[7]Gülle!$E$8:$L$1000,8,0)))</f>
        <v/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IF(ISERROR(VLOOKUP(B24,'[7]800m.'!$D$8:$F$986,3,0)),"",(VLOOKUP(B24,'[7]800m.'!$D$8:$H$986,3,0)))</f>
        <v/>
      </c>
      <c r="M24" s="50" t="str">
        <f>IF(ISERROR(VLOOKUP(B24,'[7]800m.'!$D$8:$G$986,4,0)),"",(VLOOKUP(B24,'[7]800m.'!$D$8:$G$986,4,0)))</f>
        <v/>
      </c>
      <c r="N24" s="61" t="str">
        <f>IF(ISERROR(VLOOKUP(B24,'[7]80m.'!$D$8:$F$1000,3,0)),"",(VLOOKUP(B24,'[7]80m.'!$D$8:$H$1000,3,0)))</f>
        <v/>
      </c>
      <c r="O24" s="22" t="str">
        <f>IF(ISERROR(VLOOKUP(B24,'[7]80m.'!$D$8:$G$1000,4,0)),"",(VLOOKUP(B24,'[7]80m.'!$D$8:$G$1000,4,0)))</f>
        <v/>
      </c>
      <c r="P24" s="48">
        <f>SUM(E24,G24,I24,M24,,O24,K24)</f>
        <v>107</v>
      </c>
      <c r="Q24" s="54"/>
      <c r="R24" s="45"/>
      <c r="S24" s="45"/>
      <c r="T24" s="45"/>
      <c r="U24" s="45"/>
      <c r="V24" s="45"/>
    </row>
    <row r="25" spans="1:22" ht="24.75" customHeight="1" x14ac:dyDescent="0.2">
      <c r="A25" s="31">
        <v>18</v>
      </c>
      <c r="B25" s="30" t="s">
        <v>103</v>
      </c>
      <c r="C25" s="30" t="s">
        <v>57</v>
      </c>
      <c r="D25" s="47">
        <f>IF(ISERROR(VLOOKUP(B25,'[7]60m.'!$D$8:$F$1000,3,0)),"",(VLOOKUP(B25,'[7]60m.'!$D$8:$H$1000,3,0)))</f>
        <v>965</v>
      </c>
      <c r="E25" s="27">
        <f>IF(ISERROR(VLOOKUP(B25,'[7]60m.'!$D$8:$G$1000,4,0)),"",(VLOOKUP(B25,'[7]60m.'!$D$8:$G$1000,4,0)))</f>
        <v>67</v>
      </c>
      <c r="F25" s="53">
        <f>IF(ISERROR(VLOOKUP(B25,[7]Uzun!$E$8:$K$1000,7,0)),"",(VLOOKUP(B25,[7]Uzun!$E$8:$K$1000,7,0)))</f>
        <v>356</v>
      </c>
      <c r="G25" s="22">
        <f>IF(ISERROR(VLOOKUP(B25,[7]Uzun!$E$8:$L$1000,8,0)),"",(VLOOKUP(B25,[7]Uzun!$E$8:$L$1000,8,0)))</f>
        <v>40</v>
      </c>
      <c r="H25" s="28">
        <f>IF(ISERROR(VLOOKUP(B25,[7]Gülle!$E$8:$K$1000,7,0)),"",(VLOOKUP(B25,[7]Gülle!$E$8:$K$1000,7,0)))</f>
        <v>545</v>
      </c>
      <c r="I25" s="27">
        <f>IF(ISERROR(VLOOKUP(B25,[7]Gülle!$E$8:$L$1000,8,0)),"",(VLOOKUP(B25,[7]Gülle!$E$8:$L$1000,8,0)))</f>
        <v>43</v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IF(ISERROR(VLOOKUP(B25,'[7]800m.'!$D$8:$F$986,3,0)),"",(VLOOKUP(B25,'[7]800m.'!$D$8:$H$986,3,0)))</f>
        <v/>
      </c>
      <c r="M25" s="50" t="str">
        <f>IF(ISERROR(VLOOKUP(B25,'[7]800m.'!$D$8:$G$986,4,0)),"",(VLOOKUP(B25,'[7]800m.'!$D$8:$G$986,4,0)))</f>
        <v/>
      </c>
      <c r="N25" s="61" t="str">
        <f>IF(ISERROR(VLOOKUP(B25,'[7]80m.'!$D$8:$F$1000,3,0)),"",(VLOOKUP(B25,'[7]80m.'!$D$8:$H$1000,3,0)))</f>
        <v/>
      </c>
      <c r="O25" s="22" t="str">
        <f>IF(ISERROR(VLOOKUP(B25,'[7]80m.'!$D$8:$G$1000,4,0)),"",(VLOOKUP(B25,'[7]80m.'!$D$8:$G$1000,4,0)))</f>
        <v/>
      </c>
      <c r="P25" s="48">
        <f>SUM(E25,G25,I25,M25,,O25,K25)</f>
        <v>150</v>
      </c>
      <c r="Q25" s="54"/>
      <c r="R25" s="45"/>
      <c r="S25" s="45"/>
      <c r="T25" s="45"/>
      <c r="U25" s="45"/>
      <c r="V25" s="45"/>
    </row>
    <row r="26" spans="1:22" ht="24.75" hidden="1" customHeight="1" x14ac:dyDescent="0.2">
      <c r="A26" s="31">
        <v>19</v>
      </c>
      <c r="B26" s="30" t="s">
        <v>104</v>
      </c>
      <c r="C26" s="30" t="s">
        <v>24</v>
      </c>
      <c r="D26" s="47">
        <f>IF(ISERROR(VLOOKUP(B26,'[7]60m.'!$D$8:$F$1000,3,0)),"",(VLOOKUP(B26,'[7]60m.'!$D$8:$H$1000,3,0)))</f>
        <v>981</v>
      </c>
      <c r="E26" s="27">
        <f>IF(ISERROR(VLOOKUP(B26,'[7]60m.'!$D$8:$G$1000,4,0)),"",(VLOOKUP(B26,'[7]60m.'!$D$8:$G$1000,4,0)))</f>
        <v>63</v>
      </c>
      <c r="F26" s="53">
        <f>IF(ISERROR(VLOOKUP(B26,[7]Uzun!$E$8:$K$1000,7,0)),"",(VLOOKUP(B26,[7]Uzun!$E$8:$K$1000,7,0)))</f>
        <v>355</v>
      </c>
      <c r="G26" s="22">
        <f>IF(ISERROR(VLOOKUP(B26,[7]Uzun!$E$8:$L$1000,8,0)),"",(VLOOKUP(B26,[7]Uzun!$E$8:$L$1000,8,0)))</f>
        <v>40</v>
      </c>
      <c r="H26" s="28" t="str">
        <f>IF(ISERROR(VLOOKUP(B26,[7]Gülle!$E$8:$K$1000,7,0)),"",(VLOOKUP(B26,[7]Gülle!$E$8:$K$1000,7,0)))</f>
        <v/>
      </c>
      <c r="I26" s="27" t="str">
        <f>IF(ISERROR(VLOOKUP(B26,[7]Gülle!$E$8:$L$1000,8,0)),"",(VLOOKUP(B26,[7]Gülle!$E$8:$L$1000,8,0)))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IF(ISERROR(VLOOKUP(B26,'[7]800m.'!$D$8:$F$986,3,0)),"",(VLOOKUP(B26,'[7]800m.'!$D$8:$H$986,3,0)))</f>
        <v/>
      </c>
      <c r="M26" s="50" t="str">
        <f>IF(ISERROR(VLOOKUP(B26,'[7]800m.'!$D$8:$G$986,4,0)),"",(VLOOKUP(B26,'[7]800m.'!$D$8:$G$986,4,0)))</f>
        <v/>
      </c>
      <c r="N26" s="61" t="str">
        <f>IF(ISERROR(VLOOKUP(B26,'[7]80m.'!$D$8:$F$1000,3,0)),"",(VLOOKUP(B26,'[7]80m.'!$D$8:$H$1000,3,0)))</f>
        <v/>
      </c>
      <c r="O26" s="22" t="str">
        <f>IF(ISERROR(VLOOKUP(B26,'[7]80m.'!$D$8:$G$1000,4,0)),"",(VLOOKUP(B26,'[7]80m.'!$D$8:$G$1000,4,0)))</f>
        <v/>
      </c>
      <c r="P26" s="48">
        <f>SUM(E26,G26,I26,M26,,O26,K26)</f>
        <v>103</v>
      </c>
      <c r="Q26" s="54"/>
      <c r="R26" s="45"/>
      <c r="S26" s="45"/>
      <c r="T26" s="45"/>
      <c r="U26" s="45"/>
      <c r="V26" s="45"/>
    </row>
    <row r="27" spans="1:22" ht="24.75" hidden="1" customHeight="1" x14ac:dyDescent="0.2">
      <c r="A27" s="31">
        <v>20</v>
      </c>
      <c r="B27" s="30" t="s">
        <v>105</v>
      </c>
      <c r="C27" s="30" t="s">
        <v>37</v>
      </c>
      <c r="D27" s="47">
        <f>IF(ISERROR(VLOOKUP(B27,'[7]60m.'!$D$8:$F$1000,3,0)),"",(VLOOKUP(B27,'[7]60m.'!$D$8:$H$1000,3,0)))</f>
        <v>1042</v>
      </c>
      <c r="E27" s="27">
        <f>IF(ISERROR(VLOOKUP(B27,'[7]60m.'!$D$8:$G$1000,4,0)),"",(VLOOKUP(B27,'[7]60m.'!$D$8:$G$1000,4,0)))</f>
        <v>51</v>
      </c>
      <c r="F27" s="53">
        <f>IF(ISERROR(VLOOKUP(B27,[7]Uzun!$E$8:$K$1000,7,0)),"",(VLOOKUP(B27,[7]Uzun!$E$8:$K$1000,7,0)))</f>
        <v>351</v>
      </c>
      <c r="G27" s="22">
        <f>IF(ISERROR(VLOOKUP(B27,[7]Uzun!$E$8:$L$1000,8,0)),"",(VLOOKUP(B27,[7]Uzun!$E$8:$L$1000,8,0)))</f>
        <v>39</v>
      </c>
      <c r="H27" s="28">
        <f>IF(ISERROR(VLOOKUP(B27,[7]Gülle!$E$8:$K$1000,7,0)),"",(VLOOKUP(B27,[7]Gülle!$E$8:$K$1000,7,0)))</f>
        <v>655</v>
      </c>
      <c r="I27" s="27">
        <f>IF(ISERROR(VLOOKUP(B27,[7]Gülle!$E$8:$L$1000,8,0)),"",(VLOOKUP(B27,[7]Gülle!$E$8:$L$1000,8,0)))</f>
        <v>50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IF(ISERROR(VLOOKUP(B27,'[7]800m.'!$D$8:$F$986,3,0)),"",(VLOOKUP(B27,'[7]800m.'!$D$8:$H$986,3,0)))</f>
        <v/>
      </c>
      <c r="M27" s="50" t="str">
        <f>IF(ISERROR(VLOOKUP(B27,'[7]800m.'!$D$8:$G$986,4,0)),"",(VLOOKUP(B27,'[7]800m.'!$D$8:$G$986,4,0)))</f>
        <v/>
      </c>
      <c r="N27" s="61" t="str">
        <f>IF(ISERROR(VLOOKUP(B27,'[7]80m.'!$D$8:$F$1000,3,0)),"",(VLOOKUP(B27,'[7]80m.'!$D$8:$H$1000,3,0)))</f>
        <v/>
      </c>
      <c r="O27" s="22" t="str">
        <f>IF(ISERROR(VLOOKUP(B27,'[7]80m.'!$D$8:$G$1000,4,0)),"",(VLOOKUP(B27,'[7]80m.'!$D$8:$G$1000,4,0)))</f>
        <v/>
      </c>
      <c r="P27" s="48">
        <f>SUM(E27,G27,I27,M27,,O27,K27)</f>
        <v>140</v>
      </c>
      <c r="Q27" s="54"/>
      <c r="R27" s="45"/>
      <c r="S27" s="45"/>
      <c r="T27" s="45"/>
      <c r="U27" s="45"/>
      <c r="V27" s="45"/>
    </row>
    <row r="28" spans="1:22" ht="24.75" customHeight="1" x14ac:dyDescent="0.2">
      <c r="A28" s="31">
        <v>21</v>
      </c>
      <c r="B28" s="30" t="s">
        <v>106</v>
      </c>
      <c r="C28" s="30" t="s">
        <v>57</v>
      </c>
      <c r="D28" s="47">
        <f>IF(ISERROR(VLOOKUP(B28,'[7]60m.'!$D$8:$F$1000,3,0)),"",(VLOOKUP(B28,'[7]60m.'!$D$8:$H$1000,3,0)))</f>
        <v>914</v>
      </c>
      <c r="E28" s="27">
        <f>IF(ISERROR(VLOOKUP(B28,'[7]60m.'!$D$8:$G$1000,4,0)),"",(VLOOKUP(B28,'[7]60m.'!$D$8:$G$1000,4,0)))</f>
        <v>77</v>
      </c>
      <c r="F28" s="53">
        <f>IF(ISERROR(VLOOKUP(B28,[7]Uzun!$E$8:$K$1000,7,0)),"",(VLOOKUP(B28,[7]Uzun!$E$8:$K$1000,7,0)))</f>
        <v>350</v>
      </c>
      <c r="G28" s="22">
        <f>IF(ISERROR(VLOOKUP(B28,[7]Uzun!$E$8:$L$1000,8,0)),"",(VLOOKUP(B28,[7]Uzun!$E$8:$L$1000,8,0)))</f>
        <v>38</v>
      </c>
      <c r="H28" s="28">
        <f>IF(ISERROR(VLOOKUP(B28,[7]Gülle!$E$8:$K$1000,7,0)),"",(VLOOKUP(B28,[7]Gülle!$E$8:$K$1000,7,0)))</f>
        <v>540</v>
      </c>
      <c r="I28" s="27">
        <f>IF(ISERROR(VLOOKUP(B28,[7]Gülle!$E$8:$L$1000,8,0)),"",(VLOOKUP(B28,[7]Gülle!$E$8:$L$1000,8,0)))</f>
        <v>42</v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IF(ISERROR(VLOOKUP(B28,'[7]800m.'!$D$8:$F$986,3,0)),"",(VLOOKUP(B28,'[7]800m.'!$D$8:$H$986,3,0)))</f>
        <v/>
      </c>
      <c r="M28" s="50" t="str">
        <f>IF(ISERROR(VLOOKUP(B28,'[7]800m.'!$D$8:$G$986,4,0)),"",(VLOOKUP(B28,'[7]800m.'!$D$8:$G$986,4,0)))</f>
        <v/>
      </c>
      <c r="N28" s="61" t="str">
        <f>IF(ISERROR(VLOOKUP(B28,'[7]80m.'!$D$8:$F$1000,3,0)),"",(VLOOKUP(B28,'[7]80m.'!$D$8:$H$1000,3,0)))</f>
        <v/>
      </c>
      <c r="O28" s="22" t="str">
        <f>IF(ISERROR(VLOOKUP(B28,'[7]80m.'!$D$8:$G$1000,4,0)),"",(VLOOKUP(B28,'[7]80m.'!$D$8:$G$1000,4,0)))</f>
        <v/>
      </c>
      <c r="P28" s="48">
        <f>SUM(E28,G28,I28,M28,,O28,K28)</f>
        <v>157</v>
      </c>
      <c r="Q28" s="54"/>
      <c r="R28" s="45"/>
      <c r="S28" s="45"/>
      <c r="T28" s="45"/>
      <c r="U28" s="45"/>
      <c r="V28" s="45"/>
    </row>
    <row r="29" spans="1:22" ht="24.75" hidden="1" customHeight="1" x14ac:dyDescent="0.2">
      <c r="A29" s="31">
        <v>22</v>
      </c>
      <c r="B29" s="30" t="s">
        <v>107</v>
      </c>
      <c r="C29" s="30" t="s">
        <v>24</v>
      </c>
      <c r="D29" s="47">
        <f>IF(ISERROR(VLOOKUP(B29,'[7]60m.'!$D$8:$F$1000,3,0)),"",(VLOOKUP(B29,'[7]60m.'!$D$8:$H$1000,3,0)))</f>
        <v>962</v>
      </c>
      <c r="E29" s="27">
        <f>IF(ISERROR(VLOOKUP(B29,'[7]60m.'!$D$8:$G$1000,4,0)),"",(VLOOKUP(B29,'[7]60m.'!$D$8:$G$1000,4,0)))</f>
        <v>67</v>
      </c>
      <c r="F29" s="53">
        <f>IF(ISERROR(VLOOKUP(B29,[7]Uzun!$E$8:$K$1000,7,0)),"",(VLOOKUP(B29,[7]Uzun!$E$8:$K$1000,7,0)))</f>
        <v>348</v>
      </c>
      <c r="G29" s="22">
        <f>IF(ISERROR(VLOOKUP(B29,[7]Uzun!$E$8:$L$1000,8,0)),"",(VLOOKUP(B29,[7]Uzun!$E$8:$L$1000,8,0)))</f>
        <v>38</v>
      </c>
      <c r="H29" s="28" t="str">
        <f>IF(ISERROR(VLOOKUP(B29,[7]Gülle!$E$8:$K$1000,7,0)),"",(VLOOKUP(B29,[7]Gülle!$E$8:$K$1000,7,0)))</f>
        <v/>
      </c>
      <c r="I29" s="27" t="str">
        <f>IF(ISERROR(VLOOKUP(B29,[7]Gülle!$E$8:$L$1000,8,0)),"",(VLOOKUP(B29,[7]Gülle!$E$8:$L$1000,8,0)))</f>
        <v/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IF(ISERROR(VLOOKUP(B29,'[7]800m.'!$D$8:$F$986,3,0)),"",(VLOOKUP(B29,'[7]800m.'!$D$8:$H$986,3,0)))</f>
        <v/>
      </c>
      <c r="M29" s="50" t="str">
        <f>IF(ISERROR(VLOOKUP(B29,'[7]800m.'!$D$8:$G$986,4,0)),"",(VLOOKUP(B29,'[7]800m.'!$D$8:$G$986,4,0)))</f>
        <v/>
      </c>
      <c r="N29" s="61" t="str">
        <f>IF(ISERROR(VLOOKUP(B29,'[7]80m.'!$D$8:$F$1000,3,0)),"",(VLOOKUP(B29,'[7]80m.'!$D$8:$H$1000,3,0)))</f>
        <v/>
      </c>
      <c r="O29" s="22" t="str">
        <f>IF(ISERROR(VLOOKUP(B29,'[7]80m.'!$D$8:$G$1000,4,0)),"",(VLOOKUP(B29,'[7]80m.'!$D$8:$G$1000,4,0)))</f>
        <v/>
      </c>
      <c r="P29" s="48">
        <f>SUM(E29,G29,I29,M29,,O29,K29)</f>
        <v>105</v>
      </c>
      <c r="Q29" s="54"/>
      <c r="R29" s="45"/>
      <c r="S29" s="45"/>
      <c r="T29" s="45"/>
      <c r="U29" s="45"/>
      <c r="V29" s="45"/>
    </row>
    <row r="30" spans="1:22" ht="24.75" hidden="1" customHeight="1" x14ac:dyDescent="0.2">
      <c r="A30" s="31">
        <v>23</v>
      </c>
      <c r="B30" s="30" t="s">
        <v>108</v>
      </c>
      <c r="C30" s="30" t="s">
        <v>24</v>
      </c>
      <c r="D30" s="47">
        <f>IF(ISERROR(VLOOKUP(B30,'[7]60m.'!$D$8:$F$1000,3,0)),"",(VLOOKUP(B30,'[7]60m.'!$D$8:$H$1000,3,0)))</f>
        <v>1008</v>
      </c>
      <c r="E30" s="27">
        <f>IF(ISERROR(VLOOKUP(B30,'[7]60m.'!$D$8:$G$1000,4,0)),"",(VLOOKUP(B30,'[7]60m.'!$D$8:$G$1000,4,0)))</f>
        <v>58</v>
      </c>
      <c r="F30" s="53">
        <f>IF(ISERROR(VLOOKUP(B30,[7]Uzun!$E$8:$K$1000,7,0)),"",(VLOOKUP(B30,[7]Uzun!$E$8:$K$1000,7,0)))</f>
        <v>347</v>
      </c>
      <c r="G30" s="22">
        <f>IF(ISERROR(VLOOKUP(B30,[7]Uzun!$E$8:$L$1000,8,0)),"",(VLOOKUP(B30,[7]Uzun!$E$8:$L$1000,8,0)))</f>
        <v>37</v>
      </c>
      <c r="H30" s="28">
        <f>IF(ISERROR(VLOOKUP(B30,[7]Gülle!$E$8:$K$1000,7,0)),"",(VLOOKUP(B30,[7]Gülle!$E$8:$K$1000,7,0)))</f>
        <v>604</v>
      </c>
      <c r="I30" s="27">
        <f>IF(ISERROR(VLOOKUP(B30,[7]Gülle!$E$8:$L$1000,8,0)),"",(VLOOKUP(B30,[7]Gülle!$E$8:$L$1000,8,0)))</f>
        <v>46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IF(ISERROR(VLOOKUP(B30,'[7]800m.'!$D$8:$F$986,3,0)),"",(VLOOKUP(B30,'[7]800m.'!$D$8:$H$986,3,0)))</f>
        <v/>
      </c>
      <c r="M30" s="50" t="str">
        <f>IF(ISERROR(VLOOKUP(B30,'[7]800m.'!$D$8:$G$986,4,0)),"",(VLOOKUP(B30,'[7]800m.'!$D$8:$G$986,4,0)))</f>
        <v/>
      </c>
      <c r="N30" s="61" t="str">
        <f>IF(ISERROR(VLOOKUP(B30,'[7]80m.'!$D$8:$F$1000,3,0)),"",(VLOOKUP(B30,'[7]80m.'!$D$8:$H$1000,3,0)))</f>
        <v/>
      </c>
      <c r="O30" s="22" t="str">
        <f>IF(ISERROR(VLOOKUP(B30,'[7]80m.'!$D$8:$G$1000,4,0)),"",(VLOOKUP(B30,'[7]80m.'!$D$8:$G$1000,4,0)))</f>
        <v/>
      </c>
      <c r="P30" s="48">
        <f>SUM(E30,G30,I30,M30,,O30,K30)</f>
        <v>141</v>
      </c>
      <c r="Q30" s="54"/>
      <c r="R30" s="45"/>
      <c r="S30" s="45"/>
      <c r="T30" s="45"/>
      <c r="U30" s="45"/>
      <c r="V30" s="45"/>
    </row>
    <row r="31" spans="1:22" ht="24.75" hidden="1" customHeight="1" x14ac:dyDescent="0.2">
      <c r="A31" s="31">
        <v>24</v>
      </c>
      <c r="B31" s="30" t="s">
        <v>109</v>
      </c>
      <c r="C31" s="30" t="s">
        <v>24</v>
      </c>
      <c r="D31" s="47">
        <f>IF(ISERROR(VLOOKUP(B31,'[7]60m.'!$D$8:$F$1000,3,0)),"",(VLOOKUP(B31,'[7]60m.'!$D$8:$H$1000,3,0)))</f>
        <v>1063</v>
      </c>
      <c r="E31" s="27">
        <f>IF(ISERROR(VLOOKUP(B31,'[7]60m.'!$D$8:$G$1000,4,0)),"",(VLOOKUP(B31,'[7]60m.'!$D$8:$G$1000,4,0)))</f>
        <v>47</v>
      </c>
      <c r="F31" s="53">
        <f>IF(ISERROR(VLOOKUP(B31,[7]Uzun!$E$8:$K$1000,7,0)),"",(VLOOKUP(B31,[7]Uzun!$E$8:$K$1000,7,0)))</f>
        <v>347</v>
      </c>
      <c r="G31" s="22">
        <f>IF(ISERROR(VLOOKUP(B31,[7]Uzun!$E$8:$L$1000,8,0)),"",(VLOOKUP(B31,[7]Uzun!$E$8:$L$1000,8,0)))</f>
        <v>37</v>
      </c>
      <c r="H31" s="28">
        <f>IF(ISERROR(VLOOKUP(B31,[7]Gülle!$E$8:$K$1000,7,0)),"",(VLOOKUP(B31,[7]Gülle!$E$8:$K$1000,7,0)))</f>
        <v>561</v>
      </c>
      <c r="I31" s="27">
        <f>IF(ISERROR(VLOOKUP(B31,[7]Gülle!$E$8:$L$1000,8,0)),"",(VLOOKUP(B31,[7]Gülle!$E$8:$L$1000,8,0)))</f>
        <v>44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IF(ISERROR(VLOOKUP(B31,'[7]800m.'!$D$8:$F$986,3,0)),"",(VLOOKUP(B31,'[7]800m.'!$D$8:$H$986,3,0)))</f>
        <v/>
      </c>
      <c r="M31" s="50" t="str">
        <f>IF(ISERROR(VLOOKUP(B31,'[7]800m.'!$D$8:$G$986,4,0)),"",(VLOOKUP(B31,'[7]800m.'!$D$8:$G$986,4,0)))</f>
        <v/>
      </c>
      <c r="N31" s="61" t="str">
        <f>IF(ISERROR(VLOOKUP(B31,'[7]80m.'!$D$8:$F$1000,3,0)),"",(VLOOKUP(B31,'[7]80m.'!$D$8:$H$1000,3,0)))</f>
        <v/>
      </c>
      <c r="O31" s="22" t="str">
        <f>IF(ISERROR(VLOOKUP(B31,'[7]80m.'!$D$8:$G$1000,4,0)),"",(VLOOKUP(B31,'[7]80m.'!$D$8:$G$1000,4,0)))</f>
        <v/>
      </c>
      <c r="P31" s="48">
        <f>SUM(E31,G31,I31,M31,,O31,K31)</f>
        <v>128</v>
      </c>
      <c r="Q31" s="54"/>
      <c r="R31" s="45"/>
      <c r="S31" s="45"/>
      <c r="T31" s="45"/>
      <c r="U31" s="45"/>
      <c r="V31" s="45"/>
    </row>
    <row r="32" spans="1:22" ht="24.75" hidden="1" customHeight="1" x14ac:dyDescent="0.2">
      <c r="A32" s="31">
        <v>25</v>
      </c>
      <c r="B32" s="30" t="s">
        <v>110</v>
      </c>
      <c r="C32" s="30" t="s">
        <v>42</v>
      </c>
      <c r="D32" s="47" t="str">
        <f>IF(ISERROR(VLOOKUP(B32,'[7]60m.'!$D$8:$F$1000,3,0)),"",(VLOOKUP(B32,'[7]60m.'!$D$8:$H$1000,3,0)))</f>
        <v/>
      </c>
      <c r="E32" s="27" t="str">
        <f>IF(ISERROR(VLOOKUP(B32,'[7]60m.'!$D$8:$G$1000,4,0)),"",(VLOOKUP(B32,'[7]60m.'!$D$8:$G$1000,4,0)))</f>
        <v/>
      </c>
      <c r="F32" s="53">
        <f>IF(ISERROR(VLOOKUP(B32,[7]Uzun!$E$8:$K$1000,7,0)),"",(VLOOKUP(B32,[7]Uzun!$E$8:$K$1000,7,0)))</f>
        <v>342</v>
      </c>
      <c r="G32" s="22">
        <f>IF(ISERROR(VLOOKUP(B32,[7]Uzun!$E$8:$L$1000,8,0)),"",(VLOOKUP(B32,[7]Uzun!$E$8:$L$1000,8,0)))</f>
        <v>36</v>
      </c>
      <c r="H32" s="28">
        <f>IF(ISERROR(VLOOKUP(B32,[7]Gülle!$E$8:$K$1000,7,0)),"",(VLOOKUP(B32,[7]Gülle!$E$8:$K$1000,7,0)))</f>
        <v>552</v>
      </c>
      <c r="I32" s="27">
        <f>IF(ISERROR(VLOOKUP(B32,[7]Gülle!$E$8:$L$1000,8,0)),"",(VLOOKUP(B32,[7]Gülle!$E$8:$L$1000,8,0)))</f>
        <v>43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IF(ISERROR(VLOOKUP(B32,'[7]800m.'!$D$8:$F$986,3,0)),"",(VLOOKUP(B32,'[7]800m.'!$D$8:$H$986,3,0)))</f>
        <v/>
      </c>
      <c r="M32" s="50" t="str">
        <f>IF(ISERROR(VLOOKUP(B32,'[7]800m.'!$D$8:$G$986,4,0)),"",(VLOOKUP(B32,'[7]800m.'!$D$8:$G$986,4,0)))</f>
        <v/>
      </c>
      <c r="N32" s="61">
        <f>IF(ISERROR(VLOOKUP(B32,'[7]80m.'!$D$8:$F$1000,3,0)),"",(VLOOKUP(B32,'[7]80m.'!$D$8:$H$1000,3,0)))</f>
        <v>1192</v>
      </c>
      <c r="O32" s="22">
        <f>IF(ISERROR(VLOOKUP(B32,'[7]80m.'!$D$8:$G$1000,4,0)),"",(VLOOKUP(B32,'[7]80m.'!$D$8:$G$1000,4,0)))</f>
        <v>69</v>
      </c>
      <c r="P32" s="48">
        <f>SUM(E32,G32,I32,M32,,O32,K32)</f>
        <v>148</v>
      </c>
      <c r="Q32" s="54"/>
      <c r="R32" s="45"/>
      <c r="S32" s="45"/>
      <c r="T32" s="45"/>
      <c r="U32" s="45"/>
      <c r="V32" s="45"/>
    </row>
    <row r="33" spans="1:22" ht="24.75" hidden="1" customHeight="1" x14ac:dyDescent="0.2">
      <c r="A33" s="31">
        <v>26</v>
      </c>
      <c r="B33" s="30" t="s">
        <v>111</v>
      </c>
      <c r="C33" s="30" t="s">
        <v>37</v>
      </c>
      <c r="D33" s="47">
        <f>IF(ISERROR(VLOOKUP(B33,'[7]60m.'!$D$8:$F$1000,3,0)),"",(VLOOKUP(B33,'[7]60m.'!$D$8:$H$1000,3,0)))</f>
        <v>938</v>
      </c>
      <c r="E33" s="27">
        <f>IF(ISERROR(VLOOKUP(B33,'[7]60m.'!$D$8:$G$1000,4,0)),"",(VLOOKUP(B33,'[7]60m.'!$D$8:$G$1000,4,0)))</f>
        <v>72</v>
      </c>
      <c r="F33" s="53">
        <f>IF(ISERROR(VLOOKUP(B33,[7]Uzun!$E$8:$K$1000,7,0)),"",(VLOOKUP(B33,[7]Uzun!$E$8:$K$1000,7,0)))</f>
        <v>333</v>
      </c>
      <c r="G33" s="22">
        <f>IF(ISERROR(VLOOKUP(B33,[7]Uzun!$E$8:$L$1000,8,0)),"",(VLOOKUP(B33,[7]Uzun!$E$8:$L$1000,8,0)))</f>
        <v>33</v>
      </c>
      <c r="H33" s="28">
        <f>IF(ISERROR(VLOOKUP(B33,[7]Gülle!$E$8:$K$1000,7,0)),"",(VLOOKUP(B33,[7]Gülle!$E$8:$K$1000,7,0)))</f>
        <v>512</v>
      </c>
      <c r="I33" s="27">
        <f>IF(ISERROR(VLOOKUP(B33,[7]Gülle!$E$8:$L$1000,8,0)),"",(VLOOKUP(B33,[7]Gülle!$E$8:$L$1000,8,0)))</f>
        <v>40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IF(ISERROR(VLOOKUP(B33,'[7]800m.'!$D$8:$F$986,3,0)),"",(VLOOKUP(B33,'[7]800m.'!$D$8:$H$986,3,0)))</f>
        <v/>
      </c>
      <c r="M33" s="50" t="str">
        <f>IF(ISERROR(VLOOKUP(B33,'[7]800m.'!$D$8:$G$986,4,0)),"",(VLOOKUP(B33,'[7]800m.'!$D$8:$G$986,4,0)))</f>
        <v/>
      </c>
      <c r="N33" s="61" t="str">
        <f>IF(ISERROR(VLOOKUP(B33,'[7]80m.'!$D$8:$F$1000,3,0)),"",(VLOOKUP(B33,'[7]80m.'!$D$8:$H$1000,3,0)))</f>
        <v/>
      </c>
      <c r="O33" s="22" t="str">
        <f>IF(ISERROR(VLOOKUP(B33,'[7]80m.'!$D$8:$G$1000,4,0)),"",(VLOOKUP(B33,'[7]80m.'!$D$8:$G$1000,4,0)))</f>
        <v/>
      </c>
      <c r="P33" s="48">
        <f>SUM(E33,G33,I33,M33,,O33,K33)</f>
        <v>145</v>
      </c>
      <c r="Q33" s="54"/>
      <c r="R33" s="45"/>
      <c r="S33" s="45"/>
      <c r="T33" s="45"/>
      <c r="U33" s="45"/>
      <c r="V33" s="45"/>
    </row>
    <row r="34" spans="1:22" ht="24.75" hidden="1" customHeight="1" x14ac:dyDescent="0.2">
      <c r="A34" s="31">
        <v>27</v>
      </c>
      <c r="B34" s="30" t="s">
        <v>112</v>
      </c>
      <c r="C34" s="30" t="s">
        <v>35</v>
      </c>
      <c r="D34" s="47" t="str">
        <f>IF(ISERROR(VLOOKUP(B34,'[7]60m.'!$D$8:$F$1000,3,0)),"",(VLOOKUP(B34,'[7]60m.'!$D$8:$H$1000,3,0)))</f>
        <v/>
      </c>
      <c r="E34" s="27" t="str">
        <f>IF(ISERROR(VLOOKUP(B34,'[7]60m.'!$D$8:$G$1000,4,0)),"",(VLOOKUP(B34,'[7]60m.'!$D$8:$G$1000,4,0)))</f>
        <v/>
      </c>
      <c r="F34" s="53">
        <f>IF(ISERROR(VLOOKUP(B34,[7]Uzun!$E$8:$K$1000,7,0)),"",(VLOOKUP(B34,[7]Uzun!$E$8:$K$1000,7,0)))</f>
        <v>326</v>
      </c>
      <c r="G34" s="22">
        <f>IF(ISERROR(VLOOKUP(B34,[7]Uzun!$E$8:$L$1000,8,0)),"",(VLOOKUP(B34,[7]Uzun!$E$8:$L$1000,8,0)))</f>
        <v>30</v>
      </c>
      <c r="H34" s="28">
        <f>IF(ISERROR(VLOOKUP(B34,[7]Gülle!$E$8:$K$1000,7,0)),"",(VLOOKUP(B34,[7]Gülle!$E$8:$K$1000,7,0)))</f>
        <v>592</v>
      </c>
      <c r="I34" s="27">
        <f>IF(ISERROR(VLOOKUP(B34,[7]Gülle!$E$8:$L$1000,8,0)),"",(VLOOKUP(B34,[7]Gülle!$E$8:$L$1000,8,0)))</f>
        <v>46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IF(ISERROR(VLOOKUP(B34,'[7]800m.'!$D$8:$F$986,3,0)),"",(VLOOKUP(B34,'[7]800m.'!$D$8:$H$986,3,0)))</f>
        <v/>
      </c>
      <c r="M34" s="50" t="str">
        <f>IF(ISERROR(VLOOKUP(B34,'[7]800m.'!$D$8:$G$986,4,0)),"",(VLOOKUP(B34,'[7]800m.'!$D$8:$G$986,4,0)))</f>
        <v/>
      </c>
      <c r="N34" s="61">
        <f>IF(ISERROR(VLOOKUP(B34,'[7]80m.'!$D$8:$F$1000,3,0)),"",(VLOOKUP(B34,'[7]80m.'!$D$8:$H$1000,3,0)))</f>
        <v>1342</v>
      </c>
      <c r="O34" s="22">
        <f>IF(ISERROR(VLOOKUP(B34,'[7]80m.'!$D$8:$G$1000,4,0)),"",(VLOOKUP(B34,'[7]80m.'!$D$8:$G$1000,4,0)))</f>
        <v>39</v>
      </c>
      <c r="P34" s="48">
        <f>SUM(E34,G34,I34,M34,,O34,K34)</f>
        <v>115</v>
      </c>
      <c r="Q34" s="54"/>
      <c r="R34" s="45"/>
      <c r="S34" s="45"/>
      <c r="T34" s="45"/>
      <c r="U34" s="45"/>
      <c r="V34" s="45"/>
    </row>
    <row r="35" spans="1:22" ht="24.75" hidden="1" customHeight="1" x14ac:dyDescent="0.2">
      <c r="A35" s="31">
        <v>28</v>
      </c>
      <c r="B35" s="30" t="s">
        <v>113</v>
      </c>
      <c r="C35" s="30" t="s">
        <v>24</v>
      </c>
      <c r="D35" s="47" t="str">
        <f>IF(ISERROR(VLOOKUP(B35,'[7]60m.'!$D$8:$F$1000,3,0)),"",(VLOOKUP(B35,'[7]60m.'!$D$8:$H$1000,3,0)))</f>
        <v/>
      </c>
      <c r="E35" s="27" t="str">
        <f>IF(ISERROR(VLOOKUP(B35,'[7]60m.'!$D$8:$G$1000,4,0)),"",(VLOOKUP(B35,'[7]60m.'!$D$8:$G$1000,4,0)))</f>
        <v/>
      </c>
      <c r="F35" s="53">
        <f>IF(ISERROR(VLOOKUP(B35,[7]Uzun!$E$8:$K$1000,7,0)),"",(VLOOKUP(B35,[7]Uzun!$E$8:$K$1000,7,0)))</f>
        <v>315</v>
      </c>
      <c r="G35" s="22">
        <f>IF(ISERROR(VLOOKUP(B35,[7]Uzun!$E$8:$L$1000,8,0)),"",(VLOOKUP(B35,[7]Uzun!$E$8:$L$1000,8,0)))</f>
        <v>27</v>
      </c>
      <c r="H35" s="28" t="str">
        <f>IF(ISERROR(VLOOKUP(B35,[7]Gülle!$E$8:$K$1000,7,0)),"",(VLOOKUP(B35,[7]Gülle!$E$8:$K$1000,7,0)))</f>
        <v/>
      </c>
      <c r="I35" s="27" t="str">
        <f>IF(ISERROR(VLOOKUP(B35,[7]Gülle!$E$8:$L$1000,8,0)),"",(VLOOKUP(B35,[7]Gülle!$E$8:$L$1000,8,0)))</f>
        <v/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IF(ISERROR(VLOOKUP(B35,'[7]800m.'!$D$8:$F$986,3,0)),"",(VLOOKUP(B35,'[7]800m.'!$D$8:$H$986,3,0)))</f>
        <v/>
      </c>
      <c r="M35" s="50" t="str">
        <f>IF(ISERROR(VLOOKUP(B35,'[7]800m.'!$D$8:$G$986,4,0)),"",(VLOOKUP(B35,'[7]800m.'!$D$8:$G$986,4,0)))</f>
        <v/>
      </c>
      <c r="N35" s="61">
        <f>IF(ISERROR(VLOOKUP(B35,'[7]80m.'!$D$8:$F$1000,3,0)),"",(VLOOKUP(B35,'[7]80m.'!$D$8:$H$1000,3,0)))</f>
        <v>1270</v>
      </c>
      <c r="O35" s="22">
        <f>IF(ISERROR(VLOOKUP(B35,'[7]80m.'!$D$8:$G$1000,4,0)),"",(VLOOKUP(B35,'[7]80m.'!$D$8:$G$1000,4,0)))</f>
        <v>54</v>
      </c>
      <c r="P35" s="48">
        <f>SUM(E35,G35,I35,M35,,O35,K35)</f>
        <v>81</v>
      </c>
      <c r="Q35" s="54"/>
      <c r="R35" s="45"/>
      <c r="S35" s="45"/>
      <c r="T35" s="45"/>
      <c r="U35" s="45"/>
      <c r="V35" s="45"/>
    </row>
    <row r="36" spans="1:22" ht="24.75" hidden="1" customHeight="1" x14ac:dyDescent="0.2">
      <c r="A36" s="31">
        <v>29</v>
      </c>
      <c r="B36" s="30" t="s">
        <v>114</v>
      </c>
      <c r="C36" s="30" t="s">
        <v>24</v>
      </c>
      <c r="D36" s="47">
        <f>IF(ISERROR(VLOOKUP(B36,'[7]60m.'!$D$8:$F$1000,3,0)),"",(VLOOKUP(B36,'[7]60m.'!$D$8:$H$1000,3,0)))</f>
        <v>1040</v>
      </c>
      <c r="E36" s="27">
        <f>IF(ISERROR(VLOOKUP(B36,'[7]60m.'!$D$8:$G$1000,4,0)),"",(VLOOKUP(B36,'[7]60m.'!$D$8:$G$1000,4,0)))</f>
        <v>52</v>
      </c>
      <c r="F36" s="53">
        <f>IF(ISERROR(VLOOKUP(B36,[7]Uzun!$E$8:$K$1000,7,0)),"",(VLOOKUP(B36,[7]Uzun!$E$8:$K$1000,7,0)))</f>
        <v>276</v>
      </c>
      <c r="G36" s="22">
        <f>IF(ISERROR(VLOOKUP(B36,[7]Uzun!$E$8:$L$1000,8,0)),"",(VLOOKUP(B36,[7]Uzun!$E$8:$L$1000,8,0)))</f>
        <v>17</v>
      </c>
      <c r="H36" s="28" t="str">
        <f>IF(ISERROR(VLOOKUP(B36,[7]Gülle!$E$8:$K$1000,7,0)),"",(VLOOKUP(B36,[7]Gülle!$E$8:$K$1000,7,0)))</f>
        <v/>
      </c>
      <c r="I36" s="27" t="str">
        <f>IF(ISERROR(VLOOKUP(B36,[7]Gülle!$E$8:$L$1000,8,0)),"",(VLOOKUP(B36,[7]Gülle!$E$8:$L$1000,8,0)))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IF(ISERROR(VLOOKUP(B36,'[7]800m.'!$D$8:$F$986,3,0)),"",(VLOOKUP(B36,'[7]800m.'!$D$8:$H$986,3,0)))</f>
        <v/>
      </c>
      <c r="M36" s="50" t="str">
        <f>IF(ISERROR(VLOOKUP(B36,'[7]800m.'!$D$8:$G$986,4,0)),"",(VLOOKUP(B36,'[7]800m.'!$D$8:$G$986,4,0)))</f>
        <v/>
      </c>
      <c r="N36" s="61" t="str">
        <f>IF(ISERROR(VLOOKUP(B36,'[7]80m.'!$D$8:$F$1000,3,0)),"",(VLOOKUP(B36,'[7]80m.'!$D$8:$H$1000,3,0)))</f>
        <v/>
      </c>
      <c r="O36" s="22" t="str">
        <f>IF(ISERROR(VLOOKUP(B36,'[7]80m.'!$D$8:$G$1000,4,0)),"",(VLOOKUP(B36,'[7]80m.'!$D$8:$G$1000,4,0)))</f>
        <v/>
      </c>
      <c r="P36" s="48">
        <f>SUM(E36,G36,I36,M36,,O36,K36)</f>
        <v>69</v>
      </c>
      <c r="Q36" s="54"/>
      <c r="R36" s="45"/>
      <c r="S36" s="45"/>
      <c r="T36" s="45"/>
      <c r="U36" s="45"/>
      <c r="V36" s="45"/>
    </row>
    <row r="37" spans="1:22" ht="24.75" hidden="1" customHeight="1" x14ac:dyDescent="0.2">
      <c r="A37" s="31">
        <v>30</v>
      </c>
      <c r="B37" s="30" t="s">
        <v>115</v>
      </c>
      <c r="C37" s="30" t="s">
        <v>35</v>
      </c>
      <c r="D37" s="47" t="str">
        <f>IF(ISERROR(VLOOKUP(B37,'[7]60m.'!$D$8:$F$1000,3,0)),"",(VLOOKUP(B37,'[7]60m.'!$D$8:$H$1000,3,0)))</f>
        <v/>
      </c>
      <c r="E37" s="27" t="str">
        <f>IF(ISERROR(VLOOKUP(B37,'[7]60m.'!$D$8:$G$1000,4,0)),"",(VLOOKUP(B37,'[7]60m.'!$D$8:$G$1000,4,0)))</f>
        <v/>
      </c>
      <c r="F37" s="53">
        <f>IF(ISERROR(VLOOKUP(B37,[7]Uzun!$E$8:$K$1000,7,0)),"",(VLOOKUP(B37,[7]Uzun!$E$8:$K$1000,7,0)))</f>
        <v>274</v>
      </c>
      <c r="G37" s="22">
        <f>IF(ISERROR(VLOOKUP(B37,[7]Uzun!$E$8:$L$1000,8,0)),"",(VLOOKUP(B37,[7]Uzun!$E$8:$L$1000,8,0)))</f>
        <v>16</v>
      </c>
      <c r="H37" s="28">
        <f>IF(ISERROR(VLOOKUP(B37,[7]Gülle!$E$8:$K$1000,7,0)),"",(VLOOKUP(B37,[7]Gülle!$E$8:$K$1000,7,0)))</f>
        <v>546</v>
      </c>
      <c r="I37" s="27">
        <f>IF(ISERROR(VLOOKUP(B37,[7]Gülle!$E$8:$L$1000,8,0)),"",(VLOOKUP(B37,[7]Gülle!$E$8:$L$1000,8,0)))</f>
        <v>43</v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IF(ISERROR(VLOOKUP(B37,'[7]800m.'!$D$8:$F$986,3,0)),"",(VLOOKUP(B37,'[7]800m.'!$D$8:$H$986,3,0)))</f>
        <v/>
      </c>
      <c r="M37" s="50" t="str">
        <f>IF(ISERROR(VLOOKUP(B37,'[7]800m.'!$D$8:$G$986,4,0)),"",(VLOOKUP(B37,'[7]800m.'!$D$8:$G$986,4,0)))</f>
        <v/>
      </c>
      <c r="N37" s="61">
        <f>IF(ISERROR(VLOOKUP(B37,'[7]80m.'!$D$8:$F$1000,3,0)),"",(VLOOKUP(B37,'[7]80m.'!$D$8:$H$1000,3,0)))</f>
        <v>1328</v>
      </c>
      <c r="O37" s="22">
        <f>IF(ISERROR(VLOOKUP(B37,'[7]80m.'!$D$8:$G$1000,4,0)),"",(VLOOKUP(B37,'[7]80m.'!$D$8:$G$1000,4,0)))</f>
        <v>42</v>
      </c>
      <c r="P37" s="48">
        <f>SUM(E37,G37,I37,M37,,O37,K37)</f>
        <v>101</v>
      </c>
      <c r="Q37" s="54"/>
      <c r="R37" s="45"/>
      <c r="S37" s="45"/>
      <c r="T37" s="45"/>
      <c r="U37" s="45"/>
      <c r="V37" s="45"/>
    </row>
    <row r="38" spans="1:22" ht="24.75" hidden="1" customHeight="1" x14ac:dyDescent="0.2">
      <c r="A38" s="31">
        <v>31</v>
      </c>
      <c r="B38" s="30" t="s">
        <v>116</v>
      </c>
      <c r="C38" s="30" t="s">
        <v>35</v>
      </c>
      <c r="D38" s="47" t="str">
        <f>IF(ISERROR(VLOOKUP(B38,'[7]60m.'!$D$8:$F$1000,3,0)),"",(VLOOKUP(B38,'[7]60m.'!$D$8:$H$1000,3,0)))</f>
        <v/>
      </c>
      <c r="E38" s="27" t="str">
        <f>IF(ISERROR(VLOOKUP(B38,'[7]60m.'!$D$8:$G$1000,4,0)),"",(VLOOKUP(B38,'[7]60m.'!$D$8:$G$1000,4,0)))</f>
        <v/>
      </c>
      <c r="F38" s="53">
        <f>IF(ISERROR(VLOOKUP(B38,[7]Uzun!$E$8:$K$1000,7,0)),"",(VLOOKUP(B38,[7]Uzun!$E$8:$K$1000,7,0)))</f>
        <v>256</v>
      </c>
      <c r="G38" s="22">
        <f>IF(ISERROR(VLOOKUP(B38,[7]Uzun!$E$8:$L$1000,8,0)),"",(VLOOKUP(B38,[7]Uzun!$E$8:$L$1000,8,0)))</f>
        <v>13</v>
      </c>
      <c r="H38" s="28">
        <f>IF(ISERROR(VLOOKUP(B38,[7]Gülle!$E$8:$K$1000,7,0)),"",(VLOOKUP(B38,[7]Gülle!$E$8:$K$1000,7,0)))</f>
        <v>554</v>
      </c>
      <c r="I38" s="27">
        <f>IF(ISERROR(VLOOKUP(B38,[7]Gülle!$E$8:$L$1000,8,0)),"",(VLOOKUP(B38,[7]Gülle!$E$8:$L$1000,8,0)))</f>
        <v>43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IF(ISERROR(VLOOKUP(B38,'[7]800m.'!$D$8:$F$986,3,0)),"",(VLOOKUP(B38,'[7]800m.'!$D$8:$H$986,3,0)))</f>
        <v/>
      </c>
      <c r="M38" s="50" t="str">
        <f>IF(ISERROR(VLOOKUP(B38,'[7]800m.'!$D$8:$G$986,4,0)),"",(VLOOKUP(B38,'[7]800m.'!$D$8:$G$986,4,0)))</f>
        <v/>
      </c>
      <c r="N38" s="61">
        <f>IF(ISERROR(VLOOKUP(B38,'[7]80m.'!$D$8:$F$1000,3,0)),"",(VLOOKUP(B38,'[7]80m.'!$D$8:$H$1000,3,0)))</f>
        <v>1365</v>
      </c>
      <c r="O38" s="22">
        <f>IF(ISERROR(VLOOKUP(B38,'[7]80m.'!$D$8:$G$1000,4,0)),"",(VLOOKUP(B38,'[7]80m.'!$D$8:$G$1000,4,0)))</f>
        <v>35</v>
      </c>
      <c r="P38" s="48">
        <f>SUM(E38,G38,I38,M38,,O38,K38)</f>
        <v>91</v>
      </c>
      <c r="Q38" s="54"/>
      <c r="R38" s="45"/>
      <c r="S38" s="45"/>
      <c r="T38" s="45"/>
      <c r="U38" s="45"/>
      <c r="V38" s="45"/>
    </row>
    <row r="39" spans="1:22" ht="24.75" hidden="1" customHeight="1" x14ac:dyDescent="0.2">
      <c r="A39" s="31">
        <v>32</v>
      </c>
      <c r="B39" s="30" t="s">
        <v>117</v>
      </c>
      <c r="C39" s="30" t="s">
        <v>35</v>
      </c>
      <c r="D39" s="47" t="str">
        <f>IF(ISERROR(VLOOKUP(B39,'[7]60m.'!$D$8:$F$1000,3,0)),"",(VLOOKUP(B39,'[7]60m.'!$D$8:$H$1000,3,0)))</f>
        <v/>
      </c>
      <c r="E39" s="27" t="str">
        <f>IF(ISERROR(VLOOKUP(B39,'[7]60m.'!$D$8:$G$1000,4,0)),"",(VLOOKUP(B39,'[7]60m.'!$D$8:$G$1000,4,0)))</f>
        <v/>
      </c>
      <c r="F39" s="53">
        <f>IF(ISERROR(VLOOKUP(B39,[7]Uzun!$E$8:$K$1000,7,0)),"",(VLOOKUP(B39,[7]Uzun!$E$8:$K$1000,7,0)))</f>
        <v>256</v>
      </c>
      <c r="G39" s="22">
        <f>IF(ISERROR(VLOOKUP(B39,[7]Uzun!$E$8:$L$1000,8,0)),"",(VLOOKUP(B39,[7]Uzun!$E$8:$L$1000,8,0)))</f>
        <v>13</v>
      </c>
      <c r="H39" s="28">
        <f>IF(ISERROR(VLOOKUP(B39,[7]Gülle!$E$8:$K$1000,7,0)),"",(VLOOKUP(B39,[7]Gülle!$E$8:$K$1000,7,0)))</f>
        <v>453</v>
      </c>
      <c r="I39" s="27">
        <f>IF(ISERROR(VLOOKUP(B39,[7]Gülle!$E$8:$L$1000,8,0)),"",(VLOOKUP(B39,[7]Gülle!$E$8:$L$1000,8,0)))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IF(ISERROR(VLOOKUP(B39,'[7]800m.'!$D$8:$F$986,3,0)),"",(VLOOKUP(B39,'[7]800m.'!$D$8:$H$986,3,0)))</f>
        <v/>
      </c>
      <c r="M39" s="50" t="str">
        <f>IF(ISERROR(VLOOKUP(B39,'[7]800m.'!$D$8:$G$986,4,0)),"",(VLOOKUP(B39,'[7]800m.'!$D$8:$G$986,4,0)))</f>
        <v/>
      </c>
      <c r="N39" s="61">
        <f>IF(ISERROR(VLOOKUP(B39,'[7]80m.'!$D$8:$F$1000,3,0)),"",(VLOOKUP(B39,'[7]80m.'!$D$8:$H$1000,3,0)))</f>
        <v>1420</v>
      </c>
      <c r="O39" s="22">
        <f>IF(ISERROR(VLOOKUP(B39,'[7]80m.'!$D$8:$G$1000,4,0)),"",(VLOOKUP(B39,'[7]80m.'!$D$8:$G$1000,4,0)))</f>
        <v>24</v>
      </c>
      <c r="P39" s="48">
        <f>SUM(E39,G39,I39,M39,,O39,K39)</f>
        <v>73</v>
      </c>
      <c r="Q39" s="54"/>
      <c r="R39" s="45"/>
      <c r="S39" s="45"/>
      <c r="T39" s="45"/>
      <c r="U39" s="45"/>
      <c r="V39" s="45"/>
    </row>
    <row r="40" spans="1:22" ht="24.75" hidden="1" customHeight="1" x14ac:dyDescent="0.2">
      <c r="A40" s="31">
        <v>33</v>
      </c>
      <c r="B40" s="30" t="s">
        <v>118</v>
      </c>
      <c r="C40" s="30" t="s">
        <v>24</v>
      </c>
      <c r="D40" s="47">
        <f>IF(ISERROR(VLOOKUP(B40,'[7]60m.'!$D$8:$F$1000,3,0)),"",(VLOOKUP(B40,'[7]60m.'!$D$8:$H$1000,3,0)))</f>
        <v>959</v>
      </c>
      <c r="E40" s="27">
        <f>IF(ISERROR(VLOOKUP(B40,'[7]60m.'!$D$8:$G$1000,4,0)),"",(VLOOKUP(B40,'[7]60m.'!$D$8:$G$1000,4,0)))</f>
        <v>68</v>
      </c>
      <c r="F40" s="53" t="str">
        <f>IF(ISERROR(VLOOKUP(B40,[7]Uzun!$E$8:$K$1000,7,0)),"",(VLOOKUP(B40,[7]Uzun!$E$8:$K$1000,7,0)))</f>
        <v/>
      </c>
      <c r="G40" s="22" t="str">
        <f>IF(ISERROR(VLOOKUP(B40,[7]Uzun!$E$8:$L$1000,8,0)),"",(VLOOKUP(B40,[7]Uzun!$E$8:$L$1000,8,0)))</f>
        <v/>
      </c>
      <c r="H40" s="28" t="str">
        <f>IF(ISERROR(VLOOKUP(B40,[7]Gülle!$E$8:$K$1000,7,0)),"",(VLOOKUP(B40,[7]Gülle!$E$8:$K$1000,7,0)))</f>
        <v/>
      </c>
      <c r="I40" s="27" t="str">
        <f>IF(ISERROR(VLOOKUP(B40,[7]Gülle!$E$8:$L$1000,8,0)),"",(VLOOKUP(B40,[7]Gülle!$E$8:$L$1000,8,0)))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IF(ISERROR(VLOOKUP(B40,'[7]800m.'!$D$8:$F$986,3,0)),"",(VLOOKUP(B40,'[7]800m.'!$D$8:$H$986,3,0)))</f>
        <v/>
      </c>
      <c r="M40" s="50" t="str">
        <f>IF(ISERROR(VLOOKUP(B40,'[7]800m.'!$D$8:$G$986,4,0)),"",(VLOOKUP(B40,'[7]800m.'!$D$8:$G$986,4,0)))</f>
        <v/>
      </c>
      <c r="N40" s="61" t="str">
        <f>IF(ISERROR(VLOOKUP(B40,'[7]80m.'!$D$8:$F$1000,3,0)),"",(VLOOKUP(B40,'[7]80m.'!$D$8:$H$1000,3,0)))</f>
        <v/>
      </c>
      <c r="O40" s="22" t="str">
        <f>IF(ISERROR(VLOOKUP(B40,'[7]80m.'!$D$8:$G$1000,4,0)),"",(VLOOKUP(B40,'[7]80m.'!$D$8:$G$1000,4,0)))</f>
        <v/>
      </c>
      <c r="P40" s="48">
        <f>SUM(E40,G40,I40,M40,,O40,K40)</f>
        <v>68</v>
      </c>
      <c r="Q40" s="54"/>
      <c r="R40" s="45"/>
      <c r="S40" s="45"/>
      <c r="T40" s="45"/>
      <c r="U40" s="45"/>
      <c r="V40" s="45"/>
    </row>
    <row r="41" spans="1:22" ht="24.75" hidden="1" customHeight="1" x14ac:dyDescent="0.2">
      <c r="A41" s="31">
        <v>34</v>
      </c>
      <c r="B41" s="30" t="s">
        <v>119</v>
      </c>
      <c r="C41" s="30" t="s">
        <v>37</v>
      </c>
      <c r="D41" s="47" t="str">
        <f>IF(ISERROR(VLOOKUP(B41,'[7]60m.'!$D$8:$F$1000,3,0)),"",(VLOOKUP(B41,'[7]60m.'!$D$8:$H$1000,3,0)))</f>
        <v/>
      </c>
      <c r="E41" s="27" t="str">
        <f>IF(ISERROR(VLOOKUP(B41,'[7]60m.'!$D$8:$G$1000,4,0)),"",(VLOOKUP(B41,'[7]60m.'!$D$8:$G$1000,4,0)))</f>
        <v/>
      </c>
      <c r="F41" s="53" t="str">
        <f>IF(ISERROR(VLOOKUP(B41,[7]Uzun!$E$8:$K$1000,7,0)),"",(VLOOKUP(B41,[7]Uzun!$E$8:$K$1000,7,0)))</f>
        <v/>
      </c>
      <c r="G41" s="22" t="str">
        <f>IF(ISERROR(VLOOKUP(B41,[7]Uzun!$E$8:$L$1000,8,0)),"",(VLOOKUP(B41,[7]Uzun!$E$8:$L$1000,8,0)))</f>
        <v/>
      </c>
      <c r="H41" s="28" t="str">
        <f>IF(ISERROR(VLOOKUP(B41,[7]Gülle!$E$8:$K$1000,7,0)),"",(VLOOKUP(B41,[7]Gülle!$E$8:$K$1000,7,0)))</f>
        <v/>
      </c>
      <c r="I41" s="27" t="str">
        <f>IF(ISERROR(VLOOKUP(B41,[7]Gülle!$E$8:$L$1000,8,0)),"",(VLOOKUP(B41,[7]Gülle!$E$8:$L$1000,8,0)))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IF(ISERROR(VLOOKUP(B41,'[7]800m.'!$D$8:$F$986,3,0)),"",(VLOOKUP(B41,'[7]800m.'!$D$8:$H$986,3,0)))</f>
        <v/>
      </c>
      <c r="M41" s="50" t="str">
        <f>IF(ISERROR(VLOOKUP(B41,'[7]800m.'!$D$8:$G$986,4,0)),"",(VLOOKUP(B41,'[7]800m.'!$D$8:$G$986,4,0)))</f>
        <v/>
      </c>
      <c r="N41" s="61">
        <f>IF(ISERROR(VLOOKUP(B41,'[7]80m.'!$D$8:$F$1000,3,0)),"",(VLOOKUP(B41,'[7]80m.'!$D$8:$H$1000,3,0)))</f>
        <v>1173</v>
      </c>
      <c r="O41" s="22">
        <f>IF(ISERROR(VLOOKUP(B41,'[7]80m.'!$D$8:$G$1000,4,0)),"",(VLOOKUP(B41,'[7]80m.'!$D$8:$G$1000,4,0)))</f>
        <v>73</v>
      </c>
      <c r="P41" s="48">
        <f>SUM(E41,G41,I41,M41,,O41,K41)</f>
        <v>73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IF(ISERROR(VLOOKUP(B42,'[7]60m.'!$D$8:$F$1000,3,0)),"",(VLOOKUP(B42,'[7]60m.'!$D$8:$H$1000,3,0)))</f>
        <v/>
      </c>
      <c r="E42" s="27" t="str">
        <f>IF(ISERROR(VLOOKUP(B42,'[7]60m.'!$D$8:$G$1000,4,0)),"",(VLOOKUP(B42,'[7]60m.'!$D$8:$G$1000,4,0)))</f>
        <v/>
      </c>
      <c r="F42" s="53" t="str">
        <f>IF(ISERROR(VLOOKUP(B42,[7]Uzun!$E$8:$K$1000,7,0)),"",(VLOOKUP(B42,[7]Uzun!$E$8:$K$1000,7,0)))</f>
        <v/>
      </c>
      <c r="G42" s="22" t="str">
        <f>IF(ISERROR(VLOOKUP(B42,[7]Uzun!$E$8:$L$1000,8,0)),"",(VLOOKUP(B42,[7]Uzun!$E$8:$L$1000,8,0)))</f>
        <v/>
      </c>
      <c r="H42" s="28" t="str">
        <f>IF(ISERROR(VLOOKUP(B42,[7]Gülle!$E$8:$K$1000,7,0)),"",(VLOOKUP(B42,[7]Gülle!$E$8:$K$1000,7,0)))</f>
        <v/>
      </c>
      <c r="I42" s="27" t="str">
        <f>IF(ISERROR(VLOOKUP(B42,[7]Gülle!$E$8:$L$1000,8,0)),"",(VLOOKUP(B42,[7]Gülle!$E$8:$L$1000,8,0)))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IF(ISERROR(VLOOKUP(B42,'[7]800m.'!$D$8:$F$986,3,0)),"",(VLOOKUP(B42,'[7]800m.'!$D$8:$H$986,3,0)))</f>
        <v/>
      </c>
      <c r="M42" s="50" t="str">
        <f>IF(ISERROR(VLOOKUP(B42,'[7]800m.'!$D$8:$G$986,4,0)),"",(VLOOKUP(B42,'[7]800m.'!$D$8:$G$986,4,0)))</f>
        <v/>
      </c>
      <c r="N42" s="61" t="str">
        <f>IF(ISERROR(VLOOKUP(B42,'[7]80m.'!$D$8:$F$1000,3,0)),"",(VLOOKUP(B42,'[7]80m.'!$D$8:$H$1000,3,0)))</f>
        <v/>
      </c>
      <c r="O42" s="22" t="str">
        <f>IF(ISERROR(VLOOKUP(B42,'[7]80m.'!$D$8:$G$1000,4,0)),"",(VLOOKUP(B42,'[7]80m.'!$D$8:$G$1000,4,0)))</f>
        <v/>
      </c>
      <c r="P42" s="48">
        <f>SUM(E42,G42,I42,M42,,O42,K42)</f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IF(ISERROR(VLOOKUP(B43,'[7]60m.'!$D$8:$F$1000,3,0)),"",(VLOOKUP(B43,'[7]60m.'!$D$8:$H$1000,3,0)))</f>
        <v/>
      </c>
      <c r="E43" s="27" t="str">
        <f>IF(ISERROR(VLOOKUP(B43,'[7]60m.'!$D$8:$G$1000,4,0)),"",(VLOOKUP(B43,'[7]60m.'!$D$8:$G$1000,4,0)))</f>
        <v/>
      </c>
      <c r="F43" s="53" t="str">
        <f>IF(ISERROR(VLOOKUP(B43,[7]Uzun!$E$8:$K$1000,7,0)),"",(VLOOKUP(B43,[7]Uzun!$E$8:$K$1000,7,0)))</f>
        <v/>
      </c>
      <c r="G43" s="22" t="str">
        <f>IF(ISERROR(VLOOKUP(B43,[7]Uzun!$E$8:$L$1000,8,0)),"",(VLOOKUP(B43,[7]Uzun!$E$8:$L$1000,8,0)))</f>
        <v/>
      </c>
      <c r="H43" s="28" t="str">
        <f>IF(ISERROR(VLOOKUP(B43,[7]Gülle!$E$8:$K$1000,7,0)),"",(VLOOKUP(B43,[7]Gülle!$E$8:$K$1000,7,0)))</f>
        <v/>
      </c>
      <c r="I43" s="27" t="str">
        <f>IF(ISERROR(VLOOKUP(B43,[7]Gülle!$E$8:$L$1000,8,0)),"",(VLOOKUP(B43,[7]Gülle!$E$8:$L$1000,8,0)))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IF(ISERROR(VLOOKUP(B43,'[7]800m.'!$D$8:$F$986,3,0)),"",(VLOOKUP(B43,'[7]800m.'!$D$8:$H$986,3,0)))</f>
        <v/>
      </c>
      <c r="M43" s="50" t="str">
        <f>IF(ISERROR(VLOOKUP(B43,'[7]800m.'!$D$8:$G$986,4,0)),"",(VLOOKUP(B43,'[7]800m.'!$D$8:$G$986,4,0)))</f>
        <v/>
      </c>
      <c r="N43" s="61" t="str">
        <f>IF(ISERROR(VLOOKUP(B43,'[7]80m.'!$D$8:$F$1000,3,0)),"",(VLOOKUP(B43,'[7]80m.'!$D$8:$H$1000,3,0)))</f>
        <v/>
      </c>
      <c r="O43" s="22" t="str">
        <f>IF(ISERROR(VLOOKUP(B43,'[7]80m.'!$D$8:$G$1000,4,0)),"",(VLOOKUP(B43,'[7]80m.'!$D$8:$G$1000,4,0)))</f>
        <v/>
      </c>
      <c r="P43" s="48">
        <f>SUM(E43,G43,I43,M43,,O43,K43)</f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IF(ISERROR(VLOOKUP(B44,'[7]60m.'!$D$8:$F$1000,3,0)),"",(VLOOKUP(B44,'[7]60m.'!$D$8:$H$1000,3,0)))</f>
        <v/>
      </c>
      <c r="E44" s="27" t="str">
        <f>IF(ISERROR(VLOOKUP(B44,'[7]60m.'!$D$8:$G$1000,4,0)),"",(VLOOKUP(B44,'[7]60m.'!$D$8:$G$1000,4,0)))</f>
        <v/>
      </c>
      <c r="F44" s="53" t="str">
        <f>IF(ISERROR(VLOOKUP(B44,[7]Uzun!$E$8:$K$1000,7,0)),"",(VLOOKUP(B44,[7]Uzun!$E$8:$K$1000,7,0)))</f>
        <v/>
      </c>
      <c r="G44" s="22" t="str">
        <f>IF(ISERROR(VLOOKUP(B44,[7]Uzun!$E$8:$L$1000,8,0)),"",(VLOOKUP(B44,[7]Uzun!$E$8:$L$1000,8,0)))</f>
        <v/>
      </c>
      <c r="H44" s="28" t="str">
        <f>IF(ISERROR(VLOOKUP(B44,[7]Gülle!$E$8:$K$1000,7,0)),"",(VLOOKUP(B44,[7]Gülle!$E$8:$K$1000,7,0)))</f>
        <v/>
      </c>
      <c r="I44" s="27" t="str">
        <f>IF(ISERROR(VLOOKUP(B44,[7]Gülle!$E$8:$L$1000,8,0)),"",(VLOOKUP(B44,[7]Gülle!$E$8:$L$1000,8,0)))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IF(ISERROR(VLOOKUP(B44,'[7]800m.'!$D$8:$F$986,3,0)),"",(VLOOKUP(B44,'[7]800m.'!$D$8:$H$986,3,0)))</f>
        <v/>
      </c>
      <c r="M44" s="50" t="str">
        <f>IF(ISERROR(VLOOKUP(B44,'[7]800m.'!$D$8:$G$986,4,0)),"",(VLOOKUP(B44,'[7]800m.'!$D$8:$G$986,4,0)))</f>
        <v/>
      </c>
      <c r="N44" s="61" t="str">
        <f>IF(ISERROR(VLOOKUP(B44,'[7]80m.'!$D$8:$F$1000,3,0)),"",(VLOOKUP(B44,'[7]80m.'!$D$8:$H$1000,3,0)))</f>
        <v/>
      </c>
      <c r="O44" s="22" t="str">
        <f>IF(ISERROR(VLOOKUP(B44,'[7]80m.'!$D$8:$G$1000,4,0)),"",(VLOOKUP(B44,'[7]80m.'!$D$8:$G$1000,4,0)))</f>
        <v/>
      </c>
      <c r="P44" s="48">
        <f>SUM(E44,G44,I44,M44,,O44,K44)</f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IF(ISERROR(VLOOKUP(B45,'[7]60m.'!$D$8:$F$1000,3,0)),"",(VLOOKUP(B45,'[7]60m.'!$D$8:$H$1000,3,0)))</f>
        <v/>
      </c>
      <c r="E45" s="27" t="str">
        <f>IF(ISERROR(VLOOKUP(B45,'[7]60m.'!$D$8:$G$1000,4,0)),"",(VLOOKUP(B45,'[7]60m.'!$D$8:$G$1000,4,0)))</f>
        <v/>
      </c>
      <c r="F45" s="53" t="str">
        <f>IF(ISERROR(VLOOKUP(B45,[7]Uzun!$E$8:$K$1000,7,0)),"",(VLOOKUP(B45,[7]Uzun!$E$8:$K$1000,7,0)))</f>
        <v/>
      </c>
      <c r="G45" s="22" t="str">
        <f>IF(ISERROR(VLOOKUP(B45,[7]Uzun!$E$8:$L$1000,8,0)),"",(VLOOKUP(B45,[7]Uzun!$E$8:$L$1000,8,0)))</f>
        <v/>
      </c>
      <c r="H45" s="28" t="str">
        <f>IF(ISERROR(VLOOKUP(B45,[7]Gülle!$E$8:$K$1000,7,0)),"",(VLOOKUP(B45,[7]Gülle!$E$8:$K$1000,7,0)))</f>
        <v/>
      </c>
      <c r="I45" s="27" t="str">
        <f>IF(ISERROR(VLOOKUP(B45,[7]Gülle!$E$8:$L$1000,8,0)),"",(VLOOKUP(B45,[7]Gülle!$E$8:$L$1000,8,0)))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IF(ISERROR(VLOOKUP(B45,'[7]800m.'!$D$8:$F$986,3,0)),"",(VLOOKUP(B45,'[7]800m.'!$D$8:$H$986,3,0)))</f>
        <v/>
      </c>
      <c r="M45" s="50" t="str">
        <f>IF(ISERROR(VLOOKUP(B45,'[7]800m.'!$D$8:$G$986,4,0)),"",(VLOOKUP(B45,'[7]800m.'!$D$8:$G$986,4,0)))</f>
        <v/>
      </c>
      <c r="N45" s="61" t="str">
        <f>IF(ISERROR(VLOOKUP(B45,'[7]80m.'!$D$8:$F$1000,3,0)),"",(VLOOKUP(B45,'[7]80m.'!$D$8:$H$1000,3,0)))</f>
        <v/>
      </c>
      <c r="O45" s="22" t="str">
        <f>IF(ISERROR(VLOOKUP(B45,'[7]80m.'!$D$8:$G$1000,4,0)),"",(VLOOKUP(B45,'[7]80m.'!$D$8:$G$1000,4,0)))</f>
        <v/>
      </c>
      <c r="P45" s="48">
        <f>SUM(E45,G45,I45,M45,,O45,K45)</f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IF(ISERROR(VLOOKUP(B46,'[7]60m.'!$D$8:$F$1000,3,0)),"",(VLOOKUP(B46,'[7]60m.'!$D$8:$H$1000,3,0)))</f>
        <v/>
      </c>
      <c r="E46" s="27" t="str">
        <f>IF(ISERROR(VLOOKUP(B46,'[7]60m.'!$D$8:$G$1000,4,0)),"",(VLOOKUP(B46,'[7]60m.'!$D$8:$G$1000,4,0)))</f>
        <v/>
      </c>
      <c r="F46" s="53" t="str">
        <f>IF(ISERROR(VLOOKUP(B46,[7]Uzun!$E$8:$K$1000,7,0)),"",(VLOOKUP(B46,[7]Uzun!$E$8:$K$1000,7,0)))</f>
        <v/>
      </c>
      <c r="G46" s="22" t="str">
        <f>IF(ISERROR(VLOOKUP(B46,[7]Uzun!$E$8:$L$1000,8,0)),"",(VLOOKUP(B46,[7]Uzun!$E$8:$L$1000,8,0)))</f>
        <v/>
      </c>
      <c r="H46" s="28" t="str">
        <f>IF(ISERROR(VLOOKUP(B46,[7]Gülle!$E$8:$K$1000,7,0)),"",(VLOOKUP(B46,[7]Gülle!$E$8:$K$1000,7,0)))</f>
        <v/>
      </c>
      <c r="I46" s="27" t="str">
        <f>IF(ISERROR(VLOOKUP(B46,[7]Gülle!$E$8:$L$1000,8,0)),"",(VLOOKUP(B46,[7]Gülle!$E$8:$L$1000,8,0)))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IF(ISERROR(VLOOKUP(B46,'[7]800m.'!$E$8:$F$986,2,0)),"",(VLOOKUP(B46,'[7]800m.'!$E$8:$H$986,2,0)))</f>
        <v/>
      </c>
      <c r="M46" s="50" t="str">
        <f>IF(ISERROR(VLOOKUP(B46,'[7]800m.'!$E$8:$G$986,3,0)),"",(VLOOKUP(B46,'[7]800m.'!$E$8:$G$986,3,0)))</f>
        <v/>
      </c>
      <c r="N46" s="61" t="str">
        <f>IF(ISERROR(VLOOKUP(B46,'[7]80m.'!$D$8:$F$1000,3,0)),"",(VLOOKUP(B46,'[7]80m.'!$D$8:$H$1000,3,0)))</f>
        <v/>
      </c>
      <c r="O46" s="22" t="str">
        <f>IF(ISERROR(VLOOKUP(B46,'[7]80m.'!$D$8:$G$1000,4,0)),"",(VLOOKUP(B46,'[7]80m.'!$D$8:$G$1000,4,0)))</f>
        <v/>
      </c>
      <c r="P46" s="48">
        <f>SUM(E46,G46,I46,M46,,O46,K46)</f>
        <v>0</v>
      </c>
      <c r="Q46" s="45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IF(ISERROR(VLOOKUP(B47,'[7]60m.'!$D$8:$F$1000,3,0)),"",(VLOOKUP(B47,'[7]60m.'!$D$8:$H$1000,3,0)))</f>
        <v/>
      </c>
      <c r="E47" s="27" t="str">
        <f>IF(ISERROR(VLOOKUP(B47,'[7]60m.'!$D$8:$G$1000,4,0)),"",(VLOOKUP(B47,'[7]60m.'!$D$8:$G$1000,4,0)))</f>
        <v/>
      </c>
      <c r="F47" s="53" t="str">
        <f>IF(ISERROR(VLOOKUP(B47,[7]Uzun!$E$8:$K$1000,7,0)),"",(VLOOKUP(B47,[7]Uzun!$E$8:$K$1000,7,0)))</f>
        <v/>
      </c>
      <c r="G47" s="22" t="str">
        <f>IF(ISERROR(VLOOKUP(B47,[7]Uzun!$E$8:$L$1000,8,0)),"",(VLOOKUP(B47,[7]Uzun!$E$8:$L$1000,8,0)))</f>
        <v/>
      </c>
      <c r="H47" s="28" t="str">
        <f>IF(ISERROR(VLOOKUP(B47,[7]Gülle!$E$8:$K$1000,7,0)),"",(VLOOKUP(B47,[7]Gülle!$E$8:$K$1000,7,0)))</f>
        <v/>
      </c>
      <c r="I47" s="27" t="str">
        <f>IF(ISERROR(VLOOKUP(B47,[7]Gülle!$E$8:$L$1000,8,0)),"",(VLOOKUP(B47,[7]Gülle!$E$8:$L$1000,8,0)))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IF(ISERROR(VLOOKUP(B47,'[7]800m.'!$E$8:$F$986,2,0)),"",(VLOOKUP(B47,'[7]800m.'!$E$8:$H$986,2,0)))</f>
        <v/>
      </c>
      <c r="M47" s="50" t="str">
        <f>IF(ISERROR(VLOOKUP(B47,'[7]800m.'!$E$8:$G$986,3,0)),"",(VLOOKUP(B47,'[7]800m.'!$E$8:$G$986,3,0)))</f>
        <v/>
      </c>
      <c r="N47" s="61" t="str">
        <f>IF(ISERROR(VLOOKUP(B47,'[7]80m.'!$D$8:$F$1000,3,0)),"",(VLOOKUP(B47,'[7]80m.'!$D$8:$H$1000,3,0)))</f>
        <v/>
      </c>
      <c r="O47" s="22" t="str">
        <f>IF(ISERROR(VLOOKUP(B47,'[7]80m.'!$D$8:$G$1000,4,0)),"",(VLOOKUP(B47,'[7]80m.'!$D$8:$G$1000,4,0)))</f>
        <v/>
      </c>
      <c r="P47" s="48">
        <f>SUM(E47,G47,I47,M47,,O47,K47)</f>
        <v>0</v>
      </c>
      <c r="Q47" s="45"/>
      <c r="R47" s="45"/>
      <c r="S47" s="45"/>
      <c r="T47" s="45"/>
      <c r="U47" s="45"/>
      <c r="V47" s="45"/>
    </row>
    <row r="48" spans="1:22" ht="12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0" ht="30" customHeight="1" x14ac:dyDescent="0.2">
      <c r="A49" s="88" t="s">
        <v>72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</row>
    <row r="50" spans="1:20" ht="24" customHeight="1" x14ac:dyDescent="0.2">
      <c r="A50" s="81" t="str">
        <f>'[7]YARIŞMA BİLGİLERİ'!F21</f>
        <v>2009 Doğumlu Kızlar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</row>
    <row r="51" spans="1:20" ht="24" customHeight="1" x14ac:dyDescent="0.2">
      <c r="A51" s="82" t="s">
        <v>0</v>
      </c>
      <c r="B51" s="84" t="s">
        <v>1</v>
      </c>
      <c r="C51" s="69"/>
      <c r="D51" s="85" t="s">
        <v>14</v>
      </c>
      <c r="E51" s="85"/>
      <c r="F51" s="85" t="s">
        <v>19</v>
      </c>
      <c r="G51" s="85"/>
      <c r="H51" s="86"/>
      <c r="I51" s="87"/>
      <c r="J51" s="86" t="s">
        <v>16</v>
      </c>
      <c r="K51" s="87"/>
      <c r="L51" s="85" t="s">
        <v>7</v>
      </c>
      <c r="M51" s="85"/>
      <c r="N51" s="85" t="s">
        <v>18</v>
      </c>
      <c r="O51" s="85"/>
      <c r="P51" s="80"/>
      <c r="Q51" s="80"/>
      <c r="R51" s="80" t="s">
        <v>25</v>
      </c>
    </row>
    <row r="52" spans="1:20" ht="24" customHeight="1" x14ac:dyDescent="0.2">
      <c r="A52" s="83"/>
      <c r="B52" s="84"/>
      <c r="C52" s="69"/>
      <c r="D52" s="44" t="s">
        <v>10</v>
      </c>
      <c r="E52" s="42" t="s">
        <v>11</v>
      </c>
      <c r="F52" s="44" t="s">
        <v>10</v>
      </c>
      <c r="G52" s="42" t="s">
        <v>11</v>
      </c>
      <c r="H52" s="44" t="s">
        <v>10</v>
      </c>
      <c r="I52" s="42" t="s">
        <v>11</v>
      </c>
      <c r="J52" s="44" t="s">
        <v>10</v>
      </c>
      <c r="K52" s="42" t="s">
        <v>11</v>
      </c>
      <c r="L52" s="44" t="s">
        <v>10</v>
      </c>
      <c r="M52" s="42" t="s">
        <v>11</v>
      </c>
      <c r="N52" s="44" t="s">
        <v>10</v>
      </c>
      <c r="O52" s="42" t="s">
        <v>11</v>
      </c>
      <c r="P52" s="80"/>
      <c r="Q52" s="80"/>
      <c r="R52" s="80"/>
    </row>
    <row r="53" spans="1:20" ht="27" customHeight="1" x14ac:dyDescent="0.2">
      <c r="A53" s="32">
        <v>1</v>
      </c>
      <c r="B53" s="33" t="s">
        <v>87</v>
      </c>
      <c r="C53" s="33" t="s">
        <v>57</v>
      </c>
      <c r="D53" s="47" t="str">
        <f>IF(ISERROR(VLOOKUP(B53,'[7]80m.Eng'!$E$8:$F$1000,2,0)),"",(VLOOKUP(B53,'[7]80m.Eng'!$E$8:$H$1000,2,0)))</f>
        <v/>
      </c>
      <c r="E53" s="27" t="str">
        <f>IF(ISERROR(VLOOKUP(B53,'[7]80m.Eng'!$E$8:$G$1000,3,0)),"",(VLOOKUP(B53,'[7]80m.Eng'!$E$8:$G$1000,3,0)))</f>
        <v/>
      </c>
      <c r="F53" s="29" t="str">
        <f>IF(ISERROR(VLOOKUP(B53,[7]Cirit!$E$8:$K$1000,7,0)),"",(VLOOKUP(B53,[7]Cirit!$E$8:$K$1000,7,0)))</f>
        <v/>
      </c>
      <c r="G53" s="22" t="str">
        <f>IF(ISERROR(VLOOKUP(B53,[7]Cirit!$E$8:$L$1000,8,0)),"",(VLOOKUP(B53,[7]Cirit!$E$8:$L$1000,8,0)))</f>
        <v/>
      </c>
      <c r="H53" s="28"/>
      <c r="I53" s="27"/>
      <c r="J53" s="26" t="str">
        <f>IF(ISERROR(VLOOKUP(B53,'[7]1500m.'!$E$8:$F$1000,2,0)),"",(VLOOKUP(B53,'[7]1500m.'!$E$8:$H$1000,2,0)))</f>
        <v/>
      </c>
      <c r="K53" s="22" t="str">
        <f>IF(ISERROR(VLOOKUP(B53,'[7]1500m.'!$E$8:$G$1000,3,0)),"",(VLOOKUP(B53,'[7]1500m.'!$E$8:$G$1000,3,0)))</f>
        <v/>
      </c>
      <c r="L53" s="25" t="str">
        <f>IF(ISERROR(VLOOKUP(B53,[7]Yüksek!$E$8:$AG$1000,29,0)),"",(VLOOKUP(B53,[7]Yüksek!$E$8:$AG$1000,29,0)))</f>
        <v/>
      </c>
      <c r="M53" s="24" t="str">
        <f>IF(ISERROR(VLOOKUP(B53,[7]Yüksek!$E$8:$AH$1000,30,0)),"",(VLOOKUP(B53,[7]Yüksek!$E$8:$AH$1000,30,0)))</f>
        <v/>
      </c>
      <c r="N53" s="29">
        <f>IF(ISERROR(VLOOKUP(B53,[7]Disk!$E$8:$K$1000,7,0)),"",(VLOOKUP(B53,[7]Disk!$E$8:$K$1000,7,0)))</f>
        <v>1397</v>
      </c>
      <c r="O53" s="22">
        <f>IF(ISERROR(VLOOKUP(B53,[7]Disk!$E$8:$L$1000,8,0)),"",(VLOOKUP(B53,[7]Disk!$E$8:$L$1000,8,0)))</f>
        <v>40</v>
      </c>
      <c r="P53" s="21">
        <f>IFERROR(VLOOKUP(B53,'2009 13 YAŞ KIZLAR'!$B$8:$P$47,15,0)," ")</f>
        <v>141</v>
      </c>
      <c r="Q53" s="20">
        <f>SUM(E53,G53,I53,K53,M53,O53)</f>
        <v>40</v>
      </c>
      <c r="R53" s="19">
        <f>SUM(P53,Q53)</f>
        <v>181</v>
      </c>
    </row>
    <row r="54" spans="1:20" ht="27" customHeight="1" x14ac:dyDescent="0.2">
      <c r="A54" s="32">
        <v>2</v>
      </c>
      <c r="B54" s="33" t="s">
        <v>93</v>
      </c>
      <c r="C54" s="33" t="s">
        <v>57</v>
      </c>
      <c r="D54" s="47" t="str">
        <f>IF(ISERROR(VLOOKUP(B54,'[7]80m.Eng'!$E$8:$F$1000,2,0)),"",(VLOOKUP(B54,'[7]80m.Eng'!$E$8:$H$1000,2,0)))</f>
        <v/>
      </c>
      <c r="E54" s="27" t="str">
        <f>IF(ISERROR(VLOOKUP(B54,'[7]80m.Eng'!$E$8:$G$1000,3,0)),"",(VLOOKUP(B54,'[7]80m.Eng'!$E$8:$G$1000,3,0)))</f>
        <v/>
      </c>
      <c r="F54" s="29" t="str">
        <f>IF(ISERROR(VLOOKUP(B54,[7]Cirit!$E$8:$K$1000,7,0)),"",(VLOOKUP(B54,[7]Cirit!$E$8:$K$1000,7,0)))</f>
        <v/>
      </c>
      <c r="G54" s="22" t="str">
        <f>IF(ISERROR(VLOOKUP(B54,[7]Cirit!$E$8:$L$1000,8,0)),"",(VLOOKUP(B54,[7]Cirit!$E$8:$L$1000,8,0)))</f>
        <v/>
      </c>
      <c r="H54" s="28"/>
      <c r="I54" s="27"/>
      <c r="J54" s="26" t="str">
        <f>IF(ISERROR(VLOOKUP(B54,'[7]1500m.'!$E$8:$F$1000,2,0)),"",(VLOOKUP(B54,'[7]1500m.'!$E$8:$H$1000,2,0)))</f>
        <v/>
      </c>
      <c r="K54" s="22" t="str">
        <f>IF(ISERROR(VLOOKUP(B54,'[7]1500m.'!$E$8:$G$1000,3,0)),"",(VLOOKUP(B54,'[7]1500m.'!$E$8:$G$1000,3,0)))</f>
        <v/>
      </c>
      <c r="L54" s="25" t="str">
        <f>IF(ISERROR(VLOOKUP(B54,[7]Yüksek!$E$8:$AG$1000,29,0)),"",(VLOOKUP(B54,[7]Yüksek!$E$8:$AG$1000,29,0)))</f>
        <v/>
      </c>
      <c r="M54" s="24" t="str">
        <f>IF(ISERROR(VLOOKUP(B54,[7]Yüksek!$E$8:$AH$1000,30,0)),"",(VLOOKUP(B54,[7]Yüksek!$E$8:$AH$1000,30,0)))</f>
        <v/>
      </c>
      <c r="N54" s="29" t="str">
        <f>IF(ISERROR(VLOOKUP(B54,[7]Disk!$E$8:$K$1000,7,0)),"",(VLOOKUP(B54,[7]Disk!$E$8:$K$1000,7,0)))</f>
        <v/>
      </c>
      <c r="O54" s="22" t="str">
        <f>IF(ISERROR(VLOOKUP(B54,[7]Disk!$E$8:$L$1000,8,0)),"",(VLOOKUP(B54,[7]Disk!$E$8:$L$1000,8,0)))</f>
        <v/>
      </c>
      <c r="P54" s="21">
        <f>IFERROR(VLOOKUP(B54,'2009 13 YAŞ KIZLAR'!$B$8:$P$47,15,0)," ")</f>
        <v>173</v>
      </c>
      <c r="Q54" s="20">
        <f>SUM(E54,G54,I54,K54,M54,O54)</f>
        <v>0</v>
      </c>
      <c r="R54" s="19">
        <f>SUM(P54,Q54)</f>
        <v>173</v>
      </c>
    </row>
    <row r="55" spans="1:20" ht="27" customHeight="1" x14ac:dyDescent="0.2">
      <c r="A55" s="32">
        <v>3</v>
      </c>
      <c r="B55" s="33" t="s">
        <v>201</v>
      </c>
      <c r="C55" s="33" t="s">
        <v>57</v>
      </c>
      <c r="D55" s="47" t="str">
        <f>IF(ISERROR(VLOOKUP(B55,'[7]80m.Eng'!$E$8:$F$1000,2,0)),"",(VLOOKUP(B55,'[7]80m.Eng'!$E$8:$H$1000,2,0)))</f>
        <v/>
      </c>
      <c r="E55" s="27" t="str">
        <f>IF(ISERROR(VLOOKUP(B55,'[7]80m.Eng'!$E$8:$G$1000,3,0)),"",(VLOOKUP(B55,'[7]80m.Eng'!$E$8:$G$1000,3,0)))</f>
        <v/>
      </c>
      <c r="F55" s="29" t="str">
        <f>IF(ISERROR(VLOOKUP(B55,[7]Cirit!$E$8:$K$1000,7,0)),"",(VLOOKUP(B55,[7]Cirit!$E$8:$K$1000,7,0)))</f>
        <v/>
      </c>
      <c r="G55" s="22" t="str">
        <f>IF(ISERROR(VLOOKUP(B55,[7]Cirit!$E$8:$L$1000,8,0)),"",(VLOOKUP(B55,[7]Cirit!$E$8:$L$1000,8,0)))</f>
        <v/>
      </c>
      <c r="H55" s="28"/>
      <c r="I55" s="27"/>
      <c r="J55" s="26" t="str">
        <f>IF(ISERROR(VLOOKUP(B55,'[7]1500m.'!$E$8:$F$1000,2,0)),"",(VLOOKUP(B55,'[7]1500m.'!$E$8:$H$1000,2,0)))</f>
        <v/>
      </c>
      <c r="K55" s="22" t="str">
        <f>IF(ISERROR(VLOOKUP(B55,'[7]1500m.'!$E$8:$G$1000,3,0)),"",(VLOOKUP(B55,'[7]1500m.'!$E$8:$G$1000,3,0)))</f>
        <v/>
      </c>
      <c r="L55" s="25" t="str">
        <f>IF(ISERROR(VLOOKUP(B55,[7]Yüksek!$E$8:$AG$1000,29,0)),"",(VLOOKUP(B55,[7]Yüksek!$E$8:$AG$1000,29,0)))</f>
        <v/>
      </c>
      <c r="M55" s="24" t="str">
        <f>IF(ISERROR(VLOOKUP(B55,[7]Yüksek!$E$8:$AH$1000,30,0)),"",(VLOOKUP(B55,[7]Yüksek!$E$8:$AH$1000,30,0)))</f>
        <v/>
      </c>
      <c r="N55" s="29" t="str">
        <f>IF(ISERROR(VLOOKUP(B55,[7]Disk!$E$8:$K$1000,7,0)),"",(VLOOKUP(B55,[7]Disk!$E$8:$K$1000,7,0)))</f>
        <v/>
      </c>
      <c r="O55" s="22" t="str">
        <f>IF(ISERROR(VLOOKUP(B55,[7]Disk!$E$8:$L$1000,8,0)),"",(VLOOKUP(B55,[7]Disk!$E$8:$L$1000,8,0)))</f>
        <v/>
      </c>
      <c r="P55" s="21" t="str">
        <f>IFERROR(VLOOKUP(B55,'2009 13 YAŞ KIZLAR'!$B$8:$P$47,15,0)," ")</f>
        <v xml:space="preserve"> </v>
      </c>
      <c r="Q55" s="20">
        <f>SUM(E55,G55,I55,K55,M55,O55)</f>
        <v>0</v>
      </c>
      <c r="R55" s="19">
        <f>SUM(P55,Q55)</f>
        <v>0</v>
      </c>
    </row>
    <row r="56" spans="1:20" ht="27" customHeight="1" x14ac:dyDescent="0.2">
      <c r="A56" s="32">
        <v>4</v>
      </c>
      <c r="B56" s="33" t="s">
        <v>97</v>
      </c>
      <c r="C56" s="33" t="s">
        <v>57</v>
      </c>
      <c r="D56" s="47" t="str">
        <f>IF(ISERROR(VLOOKUP(B56,'[7]80m.Eng'!$E$8:$F$1000,2,0)),"",(VLOOKUP(B56,'[7]80m.Eng'!$E$8:$H$1000,2,0)))</f>
        <v/>
      </c>
      <c r="E56" s="27" t="str">
        <f>IF(ISERROR(VLOOKUP(B56,'[7]80m.Eng'!$E$8:$G$1000,3,0)),"",(VLOOKUP(B56,'[7]80m.Eng'!$E$8:$G$1000,3,0)))</f>
        <v/>
      </c>
      <c r="F56" s="29" t="str">
        <f>IF(ISERROR(VLOOKUP(B56,[7]Cirit!$E$8:$K$1000,7,0)),"",(VLOOKUP(B56,[7]Cirit!$E$8:$K$1000,7,0)))</f>
        <v/>
      </c>
      <c r="G56" s="22" t="str">
        <f>IF(ISERROR(VLOOKUP(B56,[7]Cirit!$E$8:$L$1000,8,0)),"",(VLOOKUP(B56,[7]Cirit!$E$8:$L$1000,8,0)))</f>
        <v/>
      </c>
      <c r="H56" s="28"/>
      <c r="I56" s="27"/>
      <c r="J56" s="26" t="str">
        <f>IF(ISERROR(VLOOKUP(B56,'[7]1500m.'!$E$8:$F$1000,2,0)),"",(VLOOKUP(B56,'[7]1500m.'!$E$8:$H$1000,2,0)))</f>
        <v/>
      </c>
      <c r="K56" s="22" t="str">
        <f>IF(ISERROR(VLOOKUP(B56,'[7]1500m.'!$E$8:$G$1000,3,0)),"",(VLOOKUP(B56,'[7]1500m.'!$E$8:$G$1000,3,0)))</f>
        <v/>
      </c>
      <c r="L56" s="25" t="str">
        <f>IF(ISERROR(VLOOKUP(B56,[7]Yüksek!$E$8:$AG$1000,29,0)),"",(VLOOKUP(B56,[7]Yüksek!$E$8:$AG$1000,29,0)))</f>
        <v/>
      </c>
      <c r="M56" s="24" t="str">
        <f>IF(ISERROR(VLOOKUP(B56,[7]Yüksek!$E$8:$AH$1000,30,0)),"",(VLOOKUP(B56,[7]Yüksek!$E$8:$AH$1000,30,0)))</f>
        <v/>
      </c>
      <c r="N56" s="29" t="str">
        <f>IF(ISERROR(VLOOKUP(B56,[7]Disk!$E$8:$K$1000,7,0)),"",(VLOOKUP(B56,[7]Disk!$E$8:$K$1000,7,0)))</f>
        <v/>
      </c>
      <c r="O56" s="22" t="str">
        <f>IF(ISERROR(VLOOKUP(B56,[7]Disk!$E$8:$L$1000,8,0)),"",(VLOOKUP(B56,[7]Disk!$E$8:$L$1000,8,0)))</f>
        <v/>
      </c>
      <c r="P56" s="21">
        <f>IFERROR(VLOOKUP(B56,'2009 13 YAŞ KIZLAR'!$B$8:$P$47,15,0)," ")</f>
        <v>158</v>
      </c>
      <c r="Q56" s="20">
        <f>SUM(E56,G56,I56,K56,M56,O56)</f>
        <v>0</v>
      </c>
      <c r="R56" s="19">
        <f>SUM(P56,Q56)</f>
        <v>158</v>
      </c>
    </row>
    <row r="57" spans="1:20" ht="27" customHeight="1" x14ac:dyDescent="0.2">
      <c r="A57" s="32">
        <v>5</v>
      </c>
      <c r="B57" s="33" t="s">
        <v>106</v>
      </c>
      <c r="C57" s="33" t="s">
        <v>57</v>
      </c>
      <c r="D57" s="47" t="str">
        <f>IF(ISERROR(VLOOKUP(B57,'[7]80m.Eng'!$E$8:$F$1000,2,0)),"",(VLOOKUP(B57,'[7]80m.Eng'!$E$8:$H$1000,2,0)))</f>
        <v/>
      </c>
      <c r="E57" s="27" t="str">
        <f>IF(ISERROR(VLOOKUP(B57,'[7]80m.Eng'!$E$8:$G$1000,3,0)),"",(VLOOKUP(B57,'[7]80m.Eng'!$E$8:$G$1000,3,0)))</f>
        <v/>
      </c>
      <c r="F57" s="29" t="str">
        <f>IF(ISERROR(VLOOKUP(B57,[7]Cirit!$E$8:$K$1000,7,0)),"",(VLOOKUP(B57,[7]Cirit!$E$8:$K$1000,7,0)))</f>
        <v/>
      </c>
      <c r="G57" s="22" t="str">
        <f>IF(ISERROR(VLOOKUP(B57,[7]Cirit!$E$8:$L$1000,8,0)),"",(VLOOKUP(B57,[7]Cirit!$E$8:$L$1000,8,0)))</f>
        <v/>
      </c>
      <c r="H57" s="28"/>
      <c r="I57" s="27"/>
      <c r="J57" s="26" t="str">
        <f>IF(ISERROR(VLOOKUP(B57,'[7]1500m.'!$E$8:$F$1000,2,0)),"",(VLOOKUP(B57,'[7]1500m.'!$E$8:$H$1000,2,0)))</f>
        <v/>
      </c>
      <c r="K57" s="22" t="str">
        <f>IF(ISERROR(VLOOKUP(B57,'[7]1500m.'!$E$8:$G$1000,3,0)),"",(VLOOKUP(B57,'[7]1500m.'!$E$8:$G$1000,3,0)))</f>
        <v/>
      </c>
      <c r="L57" s="25" t="str">
        <f>IF(ISERROR(VLOOKUP(B57,[7]Yüksek!$E$8:$AG$1000,29,0)),"",(VLOOKUP(B57,[7]Yüksek!$E$8:$AG$1000,29,0)))</f>
        <v/>
      </c>
      <c r="M57" s="24" t="str">
        <f>IF(ISERROR(VLOOKUP(B57,[7]Yüksek!$E$8:$AH$1000,30,0)),"",(VLOOKUP(B57,[7]Yüksek!$E$8:$AH$1000,30,0)))</f>
        <v/>
      </c>
      <c r="N57" s="29" t="str">
        <f>IF(ISERROR(VLOOKUP(B57,[7]Disk!$E$8:$K$1000,7,0)),"",(VLOOKUP(B57,[7]Disk!$E$8:$K$1000,7,0)))</f>
        <v/>
      </c>
      <c r="O57" s="22" t="str">
        <f>IF(ISERROR(VLOOKUP(B57,[7]Disk!$E$8:$L$1000,8,0)),"",(VLOOKUP(B57,[7]Disk!$E$8:$L$1000,8,0)))</f>
        <v/>
      </c>
      <c r="P57" s="21">
        <f>IFERROR(VLOOKUP(B57,'2009 13 YAŞ KIZLAR'!$B$8:$P$47,15,0)," ")</f>
        <v>157</v>
      </c>
      <c r="Q57" s="20">
        <f>SUM(E57,G57,I57,K57,M57,O57)</f>
        <v>0</v>
      </c>
      <c r="R57" s="19">
        <f>SUM(P57,Q57)</f>
        <v>157</v>
      </c>
    </row>
    <row r="58" spans="1:20" ht="27" customHeight="1" x14ac:dyDescent="0.2">
      <c r="A58" s="32">
        <v>6</v>
      </c>
      <c r="B58" s="33" t="s">
        <v>103</v>
      </c>
      <c r="C58" s="33" t="s">
        <v>57</v>
      </c>
      <c r="D58" s="47" t="str">
        <f>IF(ISERROR(VLOOKUP(B58,'[7]80m.Eng'!$E$8:$F$1000,2,0)),"",(VLOOKUP(B58,'[7]80m.Eng'!$E$8:$H$1000,2,0)))</f>
        <v/>
      </c>
      <c r="E58" s="27" t="str">
        <f>IF(ISERROR(VLOOKUP(B58,'[7]80m.Eng'!$E$8:$G$1000,3,0)),"",(VLOOKUP(B58,'[7]80m.Eng'!$E$8:$G$1000,3,0)))</f>
        <v/>
      </c>
      <c r="F58" s="29" t="str">
        <f>IF(ISERROR(VLOOKUP(B58,[7]Cirit!$E$8:$K$1000,7,0)),"",(VLOOKUP(B58,[7]Cirit!$E$8:$K$1000,7,0)))</f>
        <v/>
      </c>
      <c r="G58" s="22" t="str">
        <f>IF(ISERROR(VLOOKUP(B58,[7]Cirit!$E$8:$L$1000,8,0)),"",(VLOOKUP(B58,[7]Cirit!$E$8:$L$1000,8,0)))</f>
        <v/>
      </c>
      <c r="H58" s="28"/>
      <c r="I58" s="27"/>
      <c r="J58" s="26" t="str">
        <f>IF(ISERROR(VLOOKUP(B58,'[7]1500m.'!$E$8:$F$1000,2,0)),"",(VLOOKUP(B58,'[7]1500m.'!$E$8:$H$1000,2,0)))</f>
        <v/>
      </c>
      <c r="K58" s="22" t="str">
        <f>IF(ISERROR(VLOOKUP(B58,'[7]1500m.'!$E$8:$G$1000,3,0)),"",(VLOOKUP(B58,'[7]1500m.'!$E$8:$G$1000,3,0)))</f>
        <v/>
      </c>
      <c r="L58" s="25" t="str">
        <f>IF(ISERROR(VLOOKUP(B58,[7]Yüksek!$E$8:$AG$1000,29,0)),"",(VLOOKUP(B58,[7]Yüksek!$E$8:$AG$1000,29,0)))</f>
        <v/>
      </c>
      <c r="M58" s="24" t="str">
        <f>IF(ISERROR(VLOOKUP(B58,[7]Yüksek!$E$8:$AH$1000,30,0)),"",(VLOOKUP(B58,[7]Yüksek!$E$8:$AH$1000,30,0)))</f>
        <v/>
      </c>
      <c r="N58" s="29" t="str">
        <f>IF(ISERROR(VLOOKUP(B58,[7]Disk!$E$8:$K$1000,7,0)),"",(VLOOKUP(B58,[7]Disk!$E$8:$K$1000,7,0)))</f>
        <v/>
      </c>
      <c r="O58" s="22" t="str">
        <f>IF(ISERROR(VLOOKUP(B58,[7]Disk!$E$8:$L$1000,8,0)),"",(VLOOKUP(B58,[7]Disk!$E$8:$L$1000,8,0)))</f>
        <v/>
      </c>
      <c r="P58" s="21">
        <f>IFERROR(VLOOKUP(B58,'2009 13 YAŞ KIZLAR'!$B$8:$P$47,15,0)," ")</f>
        <v>150</v>
      </c>
      <c r="Q58" s="20">
        <f>SUM(E58,G58,I58,K58,M58,O58)</f>
        <v>0</v>
      </c>
      <c r="R58" s="19">
        <f>SUM(P58,Q58)</f>
        <v>150</v>
      </c>
    </row>
    <row r="59" spans="1:20" ht="30" x14ac:dyDescent="0.2">
      <c r="A59" s="32"/>
      <c r="B59" s="33"/>
      <c r="C59" s="33"/>
      <c r="D59" s="47" t="str">
        <f>IF(ISERROR(VLOOKUP(B59,'[7]80m.Eng'!$E$8:$F$1000,2,0)),"",(VLOOKUP(B59,'[7]80m.Eng'!$E$8:$H$1000,2,0)))</f>
        <v/>
      </c>
      <c r="E59" s="27" t="str">
        <f>IF(ISERROR(VLOOKUP(B59,'[7]80m.Eng'!$E$8:$G$1000,3,0)),"",(VLOOKUP(B59,'[7]80m.Eng'!$E$8:$G$1000,3,0)))</f>
        <v/>
      </c>
      <c r="F59" s="29" t="str">
        <f>IF(ISERROR(VLOOKUP(B59,[7]Cirit!$E$8:$K$1000,7,0)),"",(VLOOKUP(B59,[7]Cirit!$E$8:$K$1000,7,0)))</f>
        <v/>
      </c>
      <c r="G59" s="22" t="str">
        <f>IF(ISERROR(VLOOKUP(B59,[7]Cirit!$E$8:$L$1000,8,0)),"",(VLOOKUP(B59,[7]Cirit!$E$8:$L$1000,8,0)))</f>
        <v/>
      </c>
      <c r="H59" s="28"/>
      <c r="I59" s="27"/>
      <c r="J59" s="26" t="str">
        <f>IF(ISERROR(VLOOKUP(B59,'[7]1500m.'!$E$8:$F$1000,2,0)),"",(VLOOKUP(B59,'[7]1500m.'!$E$8:$H$1000,2,0)))</f>
        <v/>
      </c>
      <c r="K59" s="22" t="str">
        <f>IF(ISERROR(VLOOKUP(B59,'[7]1500m.'!$E$8:$G$1000,3,0)),"",(VLOOKUP(B59,'[7]1500m.'!$E$8:$G$1000,3,0)))</f>
        <v/>
      </c>
      <c r="L59" s="25" t="str">
        <f>IF(ISERROR(VLOOKUP(B59,[7]Yüksek!$E$8:$AG$1000,29,0)),"",(VLOOKUP(B59,[7]Yüksek!$E$8:$AG$1000,29,0)))</f>
        <v/>
      </c>
      <c r="M59" s="24" t="str">
        <f>IF(ISERROR(VLOOKUP(B59,[7]Yüksek!$E$8:$AH$1000,30,0)),"",(VLOOKUP(B59,[7]Yüksek!$E$8:$AH$1000,30,0)))</f>
        <v/>
      </c>
      <c r="N59" s="29" t="str">
        <f>IF(ISERROR(VLOOKUP(B42,[7]Disk!$F$8:$K$1000,6,0)),"",(VLOOKUP(B42,[7]Disk!$F$8:$K$1000,6,0)))</f>
        <v/>
      </c>
      <c r="O59" s="22" t="str">
        <f>IF(ISERROR(VLOOKUP(B42,[7]Disk!$F$8:$L$1000,7,0)),"",(VLOOKUP(B42,[7]Disk!$F$8:$L$1000,7,0)))</f>
        <v/>
      </c>
      <c r="P59" s="21" t="str">
        <f>IFERROR(VLOOKUP(B59,'2009 13 YAŞ KIZLAR'!$B$8:$P$47,14,0)," ")</f>
        <v xml:space="preserve"> </v>
      </c>
      <c r="Q59" s="20">
        <f>SUM(E59,G59,I59,K59,M59,O59)</f>
        <v>0</v>
      </c>
      <c r="R59" s="19">
        <f>SUM(P59,Q59)</f>
        <v>0</v>
      </c>
    </row>
    <row r="60" spans="1:20" ht="30" x14ac:dyDescent="0.2">
      <c r="A60" s="32"/>
      <c r="B60" s="33"/>
      <c r="C60" s="33"/>
      <c r="D60" s="47" t="str">
        <f>IF(ISERROR(VLOOKUP(B60,'[7]80m.Eng'!$E$8:$F$1000,2,0)),"",(VLOOKUP(B60,'[7]80m.Eng'!$E$8:$H$1000,2,0)))</f>
        <v/>
      </c>
      <c r="E60" s="27" t="str">
        <f>IF(ISERROR(VLOOKUP(B60,'[7]80m.Eng'!$E$8:$G$1000,3,0)),"",(VLOOKUP(B60,'[7]80m.Eng'!$E$8:$G$1000,3,0)))</f>
        <v/>
      </c>
      <c r="F60" s="29" t="str">
        <f>IF(ISERROR(VLOOKUP(B60,[7]Cirit!$E$8:$K$1000,7,0)),"",(VLOOKUP(B60,[7]Cirit!$E$8:$K$1000,7,0)))</f>
        <v/>
      </c>
      <c r="G60" s="22" t="str">
        <f>IF(ISERROR(VLOOKUP(B60,[7]Cirit!$E$8:$L$1000,8,0)),"",(VLOOKUP(B60,[7]Cirit!$E$8:$L$1000,8,0)))</f>
        <v/>
      </c>
      <c r="H60" s="28"/>
      <c r="I60" s="27"/>
      <c r="J60" s="26" t="str">
        <f>IF(ISERROR(VLOOKUP(B60,'[7]1500m.'!$E$8:$F$1000,2,0)),"",(VLOOKUP(B60,'[7]1500m.'!$E$8:$H$1000,2,0)))</f>
        <v/>
      </c>
      <c r="K60" s="22" t="str">
        <f>IF(ISERROR(VLOOKUP(B60,'[7]1500m.'!$E$8:$G$1000,3,0)),"",(VLOOKUP(B60,'[7]1500m.'!$E$8:$G$1000,3,0)))</f>
        <v/>
      </c>
      <c r="L60" s="25" t="str">
        <f>IF(ISERROR(VLOOKUP(B60,[7]Yüksek!$E$8:$AG$1000,29,0)),"",(VLOOKUP(B60,[7]Yüksek!$E$8:$AG$1000,29,0)))</f>
        <v/>
      </c>
      <c r="M60" s="24" t="str">
        <f>IF(ISERROR(VLOOKUP(B60,[7]Yüksek!$E$8:$AH$1000,30,0)),"",(VLOOKUP(B60,[7]Yüksek!$E$8:$AH$1000,30,0)))</f>
        <v/>
      </c>
      <c r="N60" s="29" t="str">
        <f>IF(ISERROR(VLOOKUP(B43,[7]Disk!$F$8:$K$1000,6,0)),"",(VLOOKUP(B43,[7]Disk!$F$8:$K$1000,6,0)))</f>
        <v/>
      </c>
      <c r="O60" s="22" t="str">
        <f>IF(ISERROR(VLOOKUP(B43,[7]Disk!$F$8:$L$1000,7,0)),"",(VLOOKUP(B43,[7]Disk!$F$8:$L$1000,7,0)))</f>
        <v/>
      </c>
      <c r="P60" s="21" t="str">
        <f>IFERROR(VLOOKUP(B60,'2009 13 YAŞ KIZLAR'!$B$8:$P$47,14,0)," ")</f>
        <v xml:space="preserve"> </v>
      </c>
      <c r="Q60" s="20">
        <f>SUM(E60,G60,I60,K60,M60,O60)</f>
        <v>0</v>
      </c>
      <c r="R60" s="19">
        <f>SUM(P60,Q60)</f>
        <v>0</v>
      </c>
    </row>
    <row r="61" spans="1:20" ht="30" x14ac:dyDescent="0.2">
      <c r="A61" s="32"/>
      <c r="B61" s="33"/>
      <c r="C61" s="33"/>
      <c r="D61" s="47" t="str">
        <f>IF(ISERROR(VLOOKUP(B61,'[7]80m.Eng'!$E$8:$F$1000,2,0)),"",(VLOOKUP(B61,'[7]80m.Eng'!$E$8:$H$1000,2,0)))</f>
        <v/>
      </c>
      <c r="E61" s="27" t="str">
        <f>IF(ISERROR(VLOOKUP(B61,'[7]80m.Eng'!$E$8:$G$1000,3,0)),"",(VLOOKUP(B61,'[7]80m.Eng'!$E$8:$G$1000,3,0)))</f>
        <v/>
      </c>
      <c r="F61" s="29" t="str">
        <f>IF(ISERROR(VLOOKUP(B61,[7]Cirit!$E$8:$K$1000,7,0)),"",(VLOOKUP(B61,[7]Cirit!$E$8:$K$1000,7,0)))</f>
        <v/>
      </c>
      <c r="G61" s="22" t="str">
        <f>IF(ISERROR(VLOOKUP(B61,[7]Cirit!$E$8:$L$1000,8,0)),"",(VLOOKUP(B61,[7]Cirit!$E$8:$L$1000,8,0)))</f>
        <v/>
      </c>
      <c r="H61" s="28"/>
      <c r="I61" s="27"/>
      <c r="J61" s="26" t="str">
        <f>IF(ISERROR(VLOOKUP(B61,'[7]1500m.'!$E$8:$F$1000,2,0)),"",(VLOOKUP(B61,'[7]1500m.'!$E$8:$H$1000,2,0)))</f>
        <v/>
      </c>
      <c r="K61" s="22" t="str">
        <f>IF(ISERROR(VLOOKUP(B61,'[7]1500m.'!$E$8:$G$1000,3,0)),"",(VLOOKUP(B61,'[7]1500m.'!$E$8:$G$1000,3,0)))</f>
        <v/>
      </c>
      <c r="L61" s="25" t="str">
        <f>IF(ISERROR(VLOOKUP(B61,[7]Yüksek!$E$8:$AG$1000,29,0)),"",(VLOOKUP(B61,[7]Yüksek!$E$8:$AG$1000,29,0)))</f>
        <v/>
      </c>
      <c r="M61" s="24" t="str">
        <f>IF(ISERROR(VLOOKUP(B61,[7]Yüksek!$E$8:$AH$1000,30,0)),"",(VLOOKUP(B61,[7]Yüksek!$E$8:$AH$1000,30,0)))</f>
        <v/>
      </c>
      <c r="N61" s="29" t="str">
        <f>IF(ISERROR(VLOOKUP(B44,[7]Disk!$F$8:$K$1000,6,0)),"",(VLOOKUP(B44,[7]Disk!$F$8:$K$1000,6,0)))</f>
        <v/>
      </c>
      <c r="O61" s="22" t="str">
        <f>IF(ISERROR(VLOOKUP(B44,[7]Disk!$F$8:$L$1000,7,0)),"",(VLOOKUP(B44,[7]Disk!$F$8:$L$1000,7,0)))</f>
        <v/>
      </c>
      <c r="P61" s="21" t="str">
        <f>IFERROR(VLOOKUP(B61,'2009 13 YAŞ KIZLAR'!$B$8:$P$47,14,0)," ")</f>
        <v xml:space="preserve"> </v>
      </c>
      <c r="Q61" s="20">
        <f>SUM(E61,G61,I61,K61,M61,O61)</f>
        <v>0</v>
      </c>
      <c r="R61" s="19">
        <f>SUM(P61,Q61)</f>
        <v>0</v>
      </c>
    </row>
    <row r="62" spans="1:20" ht="30" x14ac:dyDescent="0.2">
      <c r="A62" s="32"/>
      <c r="B62" s="33"/>
      <c r="C62" s="33"/>
      <c r="D62" s="47" t="str">
        <f>IF(ISERROR(VLOOKUP(B62,'[7]80m.Eng'!$E$8:$F$1000,2,0)),"",(VLOOKUP(B62,'[7]80m.Eng'!$E$8:$H$1000,2,0)))</f>
        <v/>
      </c>
      <c r="E62" s="27" t="str">
        <f>IF(ISERROR(VLOOKUP(B62,'[7]80m.Eng'!$E$8:$G$1000,3,0)),"",(VLOOKUP(B62,'[7]80m.Eng'!$E$8:$G$1000,3,0)))</f>
        <v/>
      </c>
      <c r="F62" s="29" t="str">
        <f>IF(ISERROR(VLOOKUP(B62,[7]Cirit!$E$8:$K$1000,7,0)),"",(VLOOKUP(B62,[7]Cirit!$E$8:$K$1000,7,0)))</f>
        <v/>
      </c>
      <c r="G62" s="22" t="str">
        <f>IF(ISERROR(VLOOKUP(B62,[7]Cirit!$E$8:$L$1000,8,0)),"",(VLOOKUP(B62,[7]Cirit!$E$8:$L$1000,8,0)))</f>
        <v/>
      </c>
      <c r="H62" s="28"/>
      <c r="I62" s="27"/>
      <c r="J62" s="26" t="str">
        <f>IF(ISERROR(VLOOKUP(B62,'[7]1500m.'!$E$8:$F$1000,2,0)),"",(VLOOKUP(B62,'[7]1500m.'!$E$8:$H$1000,2,0)))</f>
        <v/>
      </c>
      <c r="K62" s="22" t="str">
        <f>IF(ISERROR(VLOOKUP(B62,'[7]1500m.'!$E$8:$G$1000,3,0)),"",(VLOOKUP(B62,'[7]1500m.'!$E$8:$G$1000,3,0)))</f>
        <v/>
      </c>
      <c r="L62" s="25" t="str">
        <f>IF(ISERROR(VLOOKUP(B62,[7]Yüksek!$E$8:$AG$1000,29,0)),"",(VLOOKUP(B62,[7]Yüksek!$E$8:$AG$1000,29,0)))</f>
        <v/>
      </c>
      <c r="M62" s="24" t="str">
        <f>IF(ISERROR(VLOOKUP(B62,[7]Yüksek!$E$8:$AH$1000,30,0)),"",(VLOOKUP(B62,[7]Yüksek!$E$8:$AH$1000,30,0)))</f>
        <v/>
      </c>
      <c r="N62" s="29" t="str">
        <f>IF(ISERROR(VLOOKUP(B45,[7]Disk!$F$8:$K$1000,6,0)),"",(VLOOKUP(B45,[7]Disk!$F$8:$K$1000,6,0)))</f>
        <v/>
      </c>
      <c r="O62" s="22" t="str">
        <f>IF(ISERROR(VLOOKUP(B45,[7]Disk!$F$8:$L$1000,7,0)),"",(VLOOKUP(B45,[7]Disk!$F$8:$L$1000,7,0)))</f>
        <v/>
      </c>
      <c r="P62" s="21" t="str">
        <f>IFERROR(VLOOKUP(B62,'2009 13 YAŞ KIZLAR'!$B$8:$P$47,14,0)," ")</f>
        <v xml:space="preserve"> </v>
      </c>
      <c r="Q62" s="20">
        <f>SUM(E62,G62,I62,K62,M62,O62)</f>
        <v>0</v>
      </c>
      <c r="R62" s="19">
        <f>SUM(P62,Q62)</f>
        <v>0</v>
      </c>
    </row>
    <row r="63" spans="1:20" ht="30" x14ac:dyDescent="0.2">
      <c r="A63" s="32"/>
      <c r="B63" s="33"/>
      <c r="C63" s="33"/>
      <c r="D63" s="47" t="str">
        <f>IF(ISERROR(VLOOKUP(B63,'[7]80m.Eng'!$E$8:$F$1000,2,0)),"",(VLOOKUP(B63,'[7]80m.Eng'!$E$8:$H$1000,2,0)))</f>
        <v/>
      </c>
      <c r="E63" s="27" t="str">
        <f>IF(ISERROR(VLOOKUP(B63,'[7]80m.Eng'!$E$8:$G$1000,3,0)),"",(VLOOKUP(B63,'[7]80m.Eng'!$E$8:$G$1000,3,0)))</f>
        <v/>
      </c>
      <c r="F63" s="29" t="str">
        <f>IF(ISERROR(VLOOKUP(B63,[7]Cirit!$E$8:$K$1000,7,0)),"",(VLOOKUP(B63,[7]Cirit!$E$8:$K$1000,7,0)))</f>
        <v/>
      </c>
      <c r="G63" s="22" t="str">
        <f>IF(ISERROR(VLOOKUP(B63,[7]Cirit!$E$8:$L$1000,8,0)),"",(VLOOKUP(B63,[7]Cirit!$E$8:$L$1000,8,0)))</f>
        <v/>
      </c>
      <c r="H63" s="28"/>
      <c r="I63" s="27"/>
      <c r="J63" s="26" t="str">
        <f>IF(ISERROR(VLOOKUP(B63,'[7]1500m.'!$E$8:$F$1000,2,0)),"",(VLOOKUP(B63,'[7]1500m.'!$E$8:$H$1000,2,0)))</f>
        <v/>
      </c>
      <c r="K63" s="22" t="str">
        <f>IF(ISERROR(VLOOKUP(B63,'[7]1500m.'!$E$8:$G$1000,3,0)),"",(VLOOKUP(B63,'[7]1500m.'!$E$8:$G$1000,3,0)))</f>
        <v/>
      </c>
      <c r="L63" s="25" t="str">
        <f>IF(ISERROR(VLOOKUP(B63,[7]Yüksek!$E$8:$AG$1000,29,0)),"",(VLOOKUP(B63,[7]Yüksek!$E$8:$AG$1000,29,0)))</f>
        <v/>
      </c>
      <c r="M63" s="24" t="str">
        <f>IF(ISERROR(VLOOKUP(B63,[7]Yüksek!$E$8:$AH$1000,30,0)),"",(VLOOKUP(B63,[7]Yüksek!$E$8:$AH$1000,30,0)))</f>
        <v/>
      </c>
      <c r="N63" s="29" t="str">
        <f>IF(ISERROR(VLOOKUP(B46,[7]Disk!$F$8:$K$1000,6,0)),"",(VLOOKUP(B46,[7]Disk!$F$8:$K$1000,6,0)))</f>
        <v/>
      </c>
      <c r="O63" s="22" t="str">
        <f>IF(ISERROR(VLOOKUP(B46,[7]Disk!$F$8:$L$1000,7,0)),"",(VLOOKUP(B46,[7]Disk!$F$8:$L$1000,7,0)))</f>
        <v/>
      </c>
      <c r="P63" s="21" t="str">
        <f>IFERROR(VLOOKUP(B63,'2009 13 YAŞ KIZLAR'!$B$8:$P$47,14,0)," ")</f>
        <v xml:space="preserve"> </v>
      </c>
      <c r="Q63" s="20">
        <f>SUM(E63,G63,I63,K63,M63,O63)</f>
        <v>0</v>
      </c>
      <c r="R63" s="19">
        <f>SUM(P63,Q63)</f>
        <v>0</v>
      </c>
    </row>
    <row r="64" spans="1:20" ht="30" x14ac:dyDescent="0.2">
      <c r="A64" s="32"/>
      <c r="B64" s="33"/>
      <c r="C64" s="33"/>
      <c r="D64" s="47" t="str">
        <f>IF(ISERROR(VLOOKUP(B64,'[7]80m.Eng'!$E$8:$F$1000,2,0)),"",(VLOOKUP(B64,'[7]80m.Eng'!$E$8:$H$1000,2,0)))</f>
        <v/>
      </c>
      <c r="E64" s="27" t="str">
        <f>IF(ISERROR(VLOOKUP(B64,'[7]80m.Eng'!$E$8:$G$1000,3,0)),"",(VLOOKUP(B64,'[7]80m.Eng'!$E$8:$G$1000,3,0)))</f>
        <v/>
      </c>
      <c r="F64" s="29" t="str">
        <f>IF(ISERROR(VLOOKUP(B64,[7]Cirit!$E$8:$K$1000,7,0)),"",(VLOOKUP(B64,[7]Cirit!$E$8:$K$1000,7,0)))</f>
        <v/>
      </c>
      <c r="G64" s="22" t="str">
        <f>IF(ISERROR(VLOOKUP(B64,[7]Cirit!$E$8:$L$1000,8,0)),"",(VLOOKUP(B64,[7]Cirit!$E$8:$L$1000,8,0)))</f>
        <v/>
      </c>
      <c r="H64" s="28"/>
      <c r="I64" s="27"/>
      <c r="J64" s="26" t="str">
        <f>IF(ISERROR(VLOOKUP(B64,'[7]1500m.'!$E$8:$F$1000,2,0)),"",(VLOOKUP(B64,'[7]1500m.'!$E$8:$H$1000,2,0)))</f>
        <v/>
      </c>
      <c r="K64" s="22" t="str">
        <f>IF(ISERROR(VLOOKUP(B64,'[7]1500m.'!$E$8:$G$1000,3,0)),"",(VLOOKUP(B64,'[7]1500m.'!$E$8:$G$1000,3,0)))</f>
        <v/>
      </c>
      <c r="L64" s="25" t="str">
        <f>IF(ISERROR(VLOOKUP(B64,[7]Yüksek!$E$8:$AG$1000,29,0)),"",(VLOOKUP(B64,[7]Yüksek!$E$8:$AG$1000,29,0)))</f>
        <v/>
      </c>
      <c r="M64" s="24" t="str">
        <f>IF(ISERROR(VLOOKUP(B64,[7]Yüksek!$E$8:$AH$1000,30,0)),"",(VLOOKUP(B64,[7]Yüksek!$E$8:$AH$1000,30,0)))</f>
        <v/>
      </c>
      <c r="N64" s="29" t="str">
        <f>IF(ISERROR(VLOOKUP(B47,[7]Disk!$F$8:$K$1000,6,0)),"",(VLOOKUP(B47,[7]Disk!$F$8:$K$1000,6,0)))</f>
        <v/>
      </c>
      <c r="O64" s="22" t="str">
        <f>IF(ISERROR(VLOOKUP(B47,[7]Disk!$F$8:$L$1000,7,0)),"",(VLOOKUP(B47,[7]Disk!$F$8:$L$1000,7,0)))</f>
        <v/>
      </c>
      <c r="P64" s="21" t="str">
        <f>IFERROR(VLOOKUP(B64,'2009 13 YAŞ KIZLAR'!$B$8:$P$47,14,0)," ")</f>
        <v xml:space="preserve"> </v>
      </c>
      <c r="Q64" s="20">
        <f>SUM(E64,G64,I64,K64,M64,O64)</f>
        <v>0</v>
      </c>
      <c r="R64" s="19">
        <f>SUM(P64,Q64)</f>
        <v>0</v>
      </c>
    </row>
  </sheetData>
  <autoFilter ref="B6:P47" xr:uid="{00000000-0009-0000-0000-000010000000}">
    <filterColumn colId="1">
      <filters>
        <filter val="ERZİNCA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D6:E6"/>
    <mergeCell ref="J6:K6"/>
    <mergeCell ref="P5:R5"/>
    <mergeCell ref="F6:G6"/>
    <mergeCell ref="H6:I6"/>
    <mergeCell ref="A4:T4"/>
    <mergeCell ref="N6:O6"/>
    <mergeCell ref="C6:C7"/>
    <mergeCell ref="R51:R52"/>
    <mergeCell ref="Q51:Q52"/>
    <mergeCell ref="A51:A52"/>
    <mergeCell ref="A1:T1"/>
    <mergeCell ref="A2:T2"/>
    <mergeCell ref="A3:T3"/>
    <mergeCell ref="P6:P7"/>
    <mergeCell ref="A6:A7"/>
    <mergeCell ref="B6:B7"/>
    <mergeCell ref="L6:M6"/>
    <mergeCell ref="D51:E51"/>
    <mergeCell ref="F51:G51"/>
    <mergeCell ref="H51:I51"/>
    <mergeCell ref="A49:T49"/>
    <mergeCell ref="A50:T50"/>
    <mergeCell ref="B51:B52"/>
    <mergeCell ref="P51:P52"/>
    <mergeCell ref="J51:K51"/>
    <mergeCell ref="L51:M51"/>
    <mergeCell ref="N51:O51"/>
  </mergeCells>
  <conditionalFormatting sqref="D53:D64">
    <cfRule type="cellIs" dxfId="4" priority="3" operator="between">
      <formula>1300</formula>
      <formula>1744</formula>
    </cfRule>
  </conditionalFormatting>
  <conditionalFormatting sqref="B47:C47 B8:B46">
    <cfRule type="duplicateValues" dxfId="3" priority="2"/>
  </conditionalFormatting>
  <conditionalFormatting sqref="B8:B40">
    <cfRule type="duplicateValues" dxfId="2" priority="1"/>
  </conditionalFormatting>
  <conditionalFormatting sqref="B53:B64">
    <cfRule type="duplicateValues" dxfId="1" priority="4"/>
  </conditionalFormatting>
  <conditionalFormatting sqref="R53:R58">
    <cfRule type="duplicateValues" dxfId="0" priority="5"/>
  </conditionalFormatting>
  <hyperlinks>
    <hyperlink ref="A3:T3" location="'YARIŞMA PROGRAMI'!A1" display="GENEL PUAN TABLOSU" xr:uid="{6B0306B0-0A50-4DED-9356-EA70E2DF5B20}"/>
    <hyperlink ref="A49:T49" location="'YARIŞMA PROGRAMI'!A1" display="GENEL PUAN TABLOSU" xr:uid="{AFA60692-9639-4EE9-87A9-20DF5FE5CEE7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F15C-1FD3-46AC-932A-F36E6827B71C}">
  <sheetPr codeName="Sayfa15" filterMode="1">
    <tabColor rgb="FF00B0F0"/>
    <pageSetUpPr fitToPage="1"/>
  </sheetPr>
  <dimension ref="A1:V72"/>
  <sheetViews>
    <sheetView view="pageBreakPreview" zoomScale="55" zoomScaleSheetLayoutView="55" workbookViewId="0">
      <selection activeCell="A65" sqref="A65"/>
    </sheetView>
  </sheetViews>
  <sheetFormatPr defaultRowHeight="12.75" x14ac:dyDescent="0.2"/>
  <cols>
    <col min="1" max="1" width="9.140625" style="17"/>
    <col min="2" max="2" width="50.85546875" style="17" bestFit="1" customWidth="1"/>
    <col min="3" max="3" width="35.5703125" style="17" customWidth="1"/>
    <col min="4" max="4" width="12.7109375" style="18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7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9" t="str">
        <f>('[5]YARIŞMA BİLGİLERİ'!A2)</f>
        <v>Türkiye Atletizm Federasyonu
Trabzon Atletizm İl Temsilciliği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27.75" customHeight="1" x14ac:dyDescent="0.2">
      <c r="A2" s="90" t="str">
        <f>'[5]YARIŞMA BİLGİLERİ'!F19</f>
        <v>SPORCU EĞİTİM MERKEZLERİ (SEM) ATLETİZM FİNAL YARIŞMALARI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23.25" customHeight="1" x14ac:dyDescent="0.2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23.25" customHeight="1" x14ac:dyDescent="0.2">
      <c r="A4" s="91" t="str">
        <f>'[5]YARIŞMA BİLGİLERİ'!F21</f>
        <v>2009 Doğumlu Erkekler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2" ht="23.25" customHeight="1" x14ac:dyDescent="0.2">
      <c r="A5" s="65"/>
      <c r="B5" s="65"/>
      <c r="C5" s="65"/>
      <c r="D5" s="56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92">
        <f ca="1">NOW()</f>
        <v>44706.45399224537</v>
      </c>
      <c r="Q5" s="92"/>
      <c r="R5" s="92"/>
      <c r="S5" s="55"/>
      <c r="T5" s="55"/>
    </row>
    <row r="6" spans="1:22" ht="36.75" customHeight="1" x14ac:dyDescent="0.2">
      <c r="A6" s="84" t="s">
        <v>0</v>
      </c>
      <c r="B6" s="84" t="s">
        <v>1</v>
      </c>
      <c r="C6" s="82" t="s">
        <v>2</v>
      </c>
      <c r="D6" s="85" t="s">
        <v>3</v>
      </c>
      <c r="E6" s="85"/>
      <c r="F6" s="85" t="s">
        <v>6</v>
      </c>
      <c r="G6" s="85"/>
      <c r="H6" s="86" t="s">
        <v>17</v>
      </c>
      <c r="I6" s="87"/>
      <c r="J6" s="86"/>
      <c r="K6" s="87"/>
      <c r="L6" s="86" t="s">
        <v>15</v>
      </c>
      <c r="M6" s="87"/>
      <c r="N6" s="85" t="s">
        <v>4</v>
      </c>
      <c r="O6" s="85"/>
      <c r="P6" s="80"/>
      <c r="Q6" s="54"/>
      <c r="R6" s="45"/>
      <c r="S6" s="45"/>
      <c r="T6" s="45"/>
      <c r="U6" s="45"/>
      <c r="V6" s="45"/>
    </row>
    <row r="7" spans="1:22" ht="27" hidden="1" customHeight="1" x14ac:dyDescent="0.2">
      <c r="A7" s="84"/>
      <c r="B7" s="84"/>
      <c r="C7" s="83"/>
      <c r="D7" s="43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4" t="s">
        <v>10</v>
      </c>
      <c r="O7" s="42" t="s">
        <v>11</v>
      </c>
      <c r="P7" s="80"/>
      <c r="Q7" s="54"/>
      <c r="R7" s="45"/>
      <c r="S7" s="45"/>
      <c r="T7" s="45"/>
      <c r="U7" s="45"/>
      <c r="V7" s="45"/>
    </row>
    <row r="8" spans="1:22" ht="27.75" hidden="1" customHeight="1" x14ac:dyDescent="0.2">
      <c r="A8" s="31">
        <v>1</v>
      </c>
      <c r="B8" s="30" t="s">
        <v>120</v>
      </c>
      <c r="C8" s="30" t="s">
        <v>24</v>
      </c>
      <c r="D8" s="60">
        <f>IF(ISERROR(VLOOKUP(B8,'[5]60m.'!$D$8:$F$1000,3,0)),"",(VLOOKUP(B8,'[5]60m.'!$D$8:$H$1000,3,0)))</f>
        <v>852</v>
      </c>
      <c r="E8" s="27">
        <f>IF(ISERROR(VLOOKUP(B8,'[5]60m.'!$D$8:$G$1000,4,0)),"",(VLOOKUP(B8,'[5]60m.'!$D$8:$G$1000,4,0)))</f>
        <v>75</v>
      </c>
      <c r="F8" s="53">
        <f>IF(ISERROR(VLOOKUP(B8,[5]Uzun!$E$8:$K$1000,7,0)),"",(VLOOKUP(B8,[5]Uzun!$E$8:$K$1000,7,0)))</f>
        <v>468</v>
      </c>
      <c r="G8" s="22">
        <f>IF(ISERROR(VLOOKUP(B8,[5]Uzun!$E$8:$L$1000,8,0)),"",(VLOOKUP(B8,[5]Uzun!$E$8:$L$1000,8,0)))</f>
        <v>57</v>
      </c>
      <c r="H8" s="28">
        <f>IF(ISERROR(VLOOKUP(B8,[5]Gülle!$E$8:$K$1000,7,0)),"",(VLOOKUP(B8,[5]Gülle!$E$8:$K$1000,7,0)))</f>
        <v>740</v>
      </c>
      <c r="I8" s="27">
        <f>IF(ISERROR(VLOOKUP(B8,[5]Gülle!$E$8:$L$1000,8,0)),"",(VLOOKUP(B8,[5]Gülle!$E$8:$L$1000,8,0)))</f>
        <v>43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IF(ISERROR(VLOOKUP(B8,'[5]800m.'!$D$8:$F$986,3,0)),"",(VLOOKUP(B8,'[5]800m.'!$D$8:$H$986,3,0)))</f>
        <v/>
      </c>
      <c r="M8" s="50" t="str">
        <f>IF(ISERROR(VLOOKUP(B8,'[5]800m.'!$D$8:$G$986,4,0)),"",(VLOOKUP(B8,'[5]800m.'!$D$8:$G$986,4,0)))</f>
        <v/>
      </c>
      <c r="N8" s="61" t="str">
        <f>IF(ISERROR(VLOOKUP(B8,'[5]80m.'!$D$8:$F$1000,3,0)),"",(VLOOKUP(B8,'[5]80m.'!$D$8:$H$1000,3,0)))</f>
        <v/>
      </c>
      <c r="O8" s="22" t="str">
        <f>IF(ISERROR(VLOOKUP(B8,'[5]80m.'!$D$8:$G$1000,4,0)),"",(VLOOKUP(B8,'[5]80m.'!$D$8:$G$1000,4,0)))</f>
        <v/>
      </c>
      <c r="P8" s="48">
        <f t="shared" ref="P8:P56" si="0">SUM(E8,G8,I8,M8,,O8,K8)</f>
        <v>175</v>
      </c>
      <c r="Q8" s="54"/>
      <c r="R8" s="45"/>
      <c r="S8" s="45"/>
      <c r="T8" s="45"/>
      <c r="U8" s="45"/>
      <c r="V8" s="45"/>
    </row>
    <row r="9" spans="1:22" ht="27.75" hidden="1" customHeight="1" x14ac:dyDescent="0.2">
      <c r="A9" s="31">
        <v>2</v>
      </c>
      <c r="B9" s="30" t="s">
        <v>121</v>
      </c>
      <c r="C9" s="30" t="s">
        <v>46</v>
      </c>
      <c r="D9" s="60">
        <f>IF(ISERROR(VLOOKUP(B9,'[5]60m.'!$D$8:$F$1000,3,0)),"",(VLOOKUP(B9,'[5]60m.'!$D$8:$H$1000,3,0)))</f>
        <v>838</v>
      </c>
      <c r="E9" s="27">
        <f>IF(ISERROR(VLOOKUP(B9,'[5]60m.'!$D$8:$G$1000,4,0)),"",(VLOOKUP(B9,'[5]60m.'!$D$8:$G$1000,4,0)))</f>
        <v>78</v>
      </c>
      <c r="F9" s="53">
        <f>IF(ISERROR(VLOOKUP(B9,[5]Uzun!$E$8:$K$1000,7,0)),"",(VLOOKUP(B9,[5]Uzun!$E$8:$K$1000,7,0)))</f>
        <v>420</v>
      </c>
      <c r="G9" s="22">
        <f>IF(ISERROR(VLOOKUP(B9,[5]Uzun!$E$8:$L$1000,8,0)),"",(VLOOKUP(B9,[5]Uzun!$E$8:$L$1000,8,0)))</f>
        <v>45</v>
      </c>
      <c r="H9" s="28">
        <f>IF(ISERROR(VLOOKUP(B9,[5]Gülle!$E$8:$K$1000,7,0)),"",(VLOOKUP(B9,[5]Gülle!$E$8:$K$1000,7,0)))</f>
        <v>748</v>
      </c>
      <c r="I9" s="27">
        <f>IF(ISERROR(VLOOKUP(B9,[5]Gülle!$E$8:$L$1000,8,0)),"",(VLOOKUP(B9,[5]Gülle!$E$8:$L$1000,8,0)))</f>
        <v>43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IF(ISERROR(VLOOKUP(B9,'[5]800m.'!$D$8:$F$986,3,0)),"",(VLOOKUP(B9,'[5]800m.'!$D$8:$H$986,3,0)))</f>
        <v/>
      </c>
      <c r="M9" s="50" t="str">
        <f>IF(ISERROR(VLOOKUP(B9,'[5]800m.'!$D$8:$G$986,4,0)),"",(VLOOKUP(B9,'[5]800m.'!$D$8:$G$986,4,0)))</f>
        <v/>
      </c>
      <c r="N9" s="61" t="str">
        <f>IF(ISERROR(VLOOKUP(B9,'[5]80m.'!$D$8:$F$1000,3,0)),"",(VLOOKUP(B9,'[5]80m.'!$D$8:$H$1000,3,0)))</f>
        <v/>
      </c>
      <c r="O9" s="22" t="str">
        <f>IF(ISERROR(VLOOKUP(B9,'[5]80m.'!$D$8:$G$1000,4,0)),"",(VLOOKUP(B9,'[5]80m.'!$D$8:$G$1000,4,0)))</f>
        <v/>
      </c>
      <c r="P9" s="48">
        <f t="shared" si="0"/>
        <v>166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122</v>
      </c>
      <c r="C10" s="30" t="s">
        <v>42</v>
      </c>
      <c r="D10" s="60">
        <f>IF(ISERROR(VLOOKUP(B10,'[5]60m.'!$D$8:$F$1000,3,0)),"",(VLOOKUP(B10,'[5]60m.'!$D$8:$H$1000,3,0)))</f>
        <v>834</v>
      </c>
      <c r="E10" s="27">
        <f>IF(ISERROR(VLOOKUP(B10,'[5]60m.'!$D$8:$G$1000,4,0)),"",(VLOOKUP(B10,'[5]60m.'!$D$8:$G$1000,4,0)))</f>
        <v>79</v>
      </c>
      <c r="F10" s="53">
        <f>IF(ISERROR(VLOOKUP(B10,[5]Uzun!$E$8:$K$1000,7,0)),"",(VLOOKUP(B10,[5]Uzun!$E$8:$K$1000,7,0)))</f>
        <v>405</v>
      </c>
      <c r="G10" s="22">
        <f>IF(ISERROR(VLOOKUP(B10,[5]Uzun!$E$8:$L$1000,8,0)),"",(VLOOKUP(B10,[5]Uzun!$E$8:$L$1000,8,0)))</f>
        <v>41</v>
      </c>
      <c r="H10" s="28">
        <f>IF(ISERROR(VLOOKUP(B10,[5]Gülle!$E$8:$K$1000,7,0)),"",(VLOOKUP(B10,[5]Gülle!$E$8:$K$1000,7,0)))</f>
        <v>640</v>
      </c>
      <c r="I10" s="27">
        <f>IF(ISERROR(VLOOKUP(B10,[5]Gülle!$E$8:$L$1000,8,0)),"",(VLOOKUP(B10,[5]Gülle!$E$8:$L$1000,8,0)))</f>
        <v>36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IF(ISERROR(VLOOKUP(B10,'[5]800m.'!$D$8:$F$986,3,0)),"",(VLOOKUP(B10,'[5]800m.'!$D$8:$H$986,3,0)))</f>
        <v/>
      </c>
      <c r="M10" s="50" t="str">
        <f>IF(ISERROR(VLOOKUP(B10,'[5]800m.'!$D$8:$G$986,4,0)),"",(VLOOKUP(B10,'[5]800m.'!$D$8:$G$986,4,0)))</f>
        <v/>
      </c>
      <c r="N10" s="61" t="str">
        <f>IF(ISERROR(VLOOKUP(B10,'[5]80m.'!$D$8:$F$1000,3,0)),"",(VLOOKUP(B10,'[5]80m.'!$D$8:$H$1000,3,0)))</f>
        <v/>
      </c>
      <c r="O10" s="22" t="str">
        <f>IF(ISERROR(VLOOKUP(B10,'[5]80m.'!$D$8:$G$1000,4,0)),"",(VLOOKUP(B10,'[5]80m.'!$D$8:$G$1000,4,0)))</f>
        <v/>
      </c>
      <c r="P10" s="48">
        <f t="shared" si="0"/>
        <v>156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30" t="s">
        <v>123</v>
      </c>
      <c r="C11" s="30" t="s">
        <v>37</v>
      </c>
      <c r="D11" s="60">
        <f>IF(ISERROR(VLOOKUP(B11,'[5]60m.'!$D$8:$F$1000,3,0)),"",(VLOOKUP(B11,'[5]60m.'!$D$8:$H$1000,3,0)))</f>
        <v>899</v>
      </c>
      <c r="E11" s="27">
        <f>IF(ISERROR(VLOOKUP(B11,'[5]60m.'!$D$8:$G$1000,4,0)),"",(VLOOKUP(B11,'[5]60m.'!$D$8:$G$1000,4,0)))</f>
        <v>66</v>
      </c>
      <c r="F11" s="53">
        <f>IF(ISERROR(VLOOKUP(B11,[5]Uzun!$E$8:$K$1000,7,0)),"",(VLOOKUP(B11,[5]Uzun!$E$8:$K$1000,7,0)))</f>
        <v>441</v>
      </c>
      <c r="G11" s="22">
        <f>IF(ISERROR(VLOOKUP(B11,[5]Uzun!$E$8:$L$1000,8,0)),"",(VLOOKUP(B11,[5]Uzun!$E$8:$L$1000,8,0)))</f>
        <v>50</v>
      </c>
      <c r="H11" s="28">
        <f>IF(ISERROR(VLOOKUP(B11,[5]Gülle!$E$8:$K$1000,7,0)),"",(VLOOKUP(B11,[5]Gülle!$E$8:$K$1000,7,0)))</f>
        <v>514</v>
      </c>
      <c r="I11" s="27">
        <f>IF(ISERROR(VLOOKUP(B11,[5]Gülle!$E$8:$L$1000,8,0)),"",(VLOOKUP(B11,[5]Gülle!$E$8:$L$1000,8,0)))</f>
        <v>27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IF(ISERROR(VLOOKUP(B11,'[5]800m.'!$D$8:$F$986,3,0)),"",(VLOOKUP(B11,'[5]800m.'!$D$8:$H$986,3,0)))</f>
        <v/>
      </c>
      <c r="M11" s="50" t="str">
        <f>IF(ISERROR(VLOOKUP(B11,'[5]800m.'!$D$8:$G$986,4,0)),"",(VLOOKUP(B11,'[5]800m.'!$D$8:$G$986,4,0)))</f>
        <v/>
      </c>
      <c r="N11" s="61" t="str">
        <f>IF(ISERROR(VLOOKUP(B11,'[5]80m.'!$D$8:$F$1000,3,0)),"",(VLOOKUP(B11,'[5]80m.'!$D$8:$H$1000,3,0)))</f>
        <v/>
      </c>
      <c r="O11" s="22" t="str">
        <f>IF(ISERROR(VLOOKUP(B11,'[5]80m.'!$D$8:$G$1000,4,0)),"",(VLOOKUP(B11,'[5]80m.'!$D$8:$G$1000,4,0)))</f>
        <v/>
      </c>
      <c r="P11" s="48">
        <f t="shared" si="0"/>
        <v>143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124</v>
      </c>
      <c r="C12" s="30" t="s">
        <v>24</v>
      </c>
      <c r="D12" s="60">
        <f>IF(ISERROR(VLOOKUP(B12,'[5]60m.'!$D$8:$F$1000,3,0)),"",(VLOOKUP(B12,'[5]60m.'!$D$8:$H$1000,3,0)))</f>
        <v>900</v>
      </c>
      <c r="E12" s="27">
        <f>IF(ISERROR(VLOOKUP(B12,'[5]60m.'!$D$8:$G$1000,4,0)),"",(VLOOKUP(B12,'[5]60m.'!$D$8:$G$1000,4,0)))</f>
        <v>66</v>
      </c>
      <c r="F12" s="53">
        <f>IF(ISERROR(VLOOKUP(B12,[5]Uzun!$E$8:$K$1000,7,0)),"",(VLOOKUP(B12,[5]Uzun!$E$8:$K$1000,7,0)))</f>
        <v>420</v>
      </c>
      <c r="G12" s="22">
        <f>IF(ISERROR(VLOOKUP(B12,[5]Uzun!$E$8:$L$1000,8,0)),"",(VLOOKUP(B12,[5]Uzun!$E$8:$L$1000,8,0)))</f>
        <v>45</v>
      </c>
      <c r="H12" s="28" t="str">
        <f>IF(ISERROR(VLOOKUP(B12,[5]Gülle!$E$8:$K$1000,7,0)),"",(VLOOKUP(B12,[5]Gülle!$E$8:$K$1000,7,0)))</f>
        <v>DNS</v>
      </c>
      <c r="I12" s="27">
        <f>IF(ISERROR(VLOOKUP(B12,[5]Gülle!$E$8:$L$1000,8,0)),"",(VLOOKUP(B12,[5]Gülle!$E$8:$L$1000,8,0)))</f>
        <v>0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IF(ISERROR(VLOOKUP(B12,'[5]800m.'!$D$8:$F$986,3,0)),"",(VLOOKUP(B12,'[5]800m.'!$D$8:$H$986,3,0)))</f>
        <v/>
      </c>
      <c r="M12" s="50" t="str">
        <f>IF(ISERROR(VLOOKUP(B12,'[5]800m.'!$D$8:$G$986,4,0)),"",(VLOOKUP(B12,'[5]800m.'!$D$8:$G$986,4,0)))</f>
        <v/>
      </c>
      <c r="N12" s="61" t="str">
        <f>IF(ISERROR(VLOOKUP(B12,'[5]80m.'!$D$8:$F$1000,3,0)),"",(VLOOKUP(B12,'[5]80m.'!$D$8:$H$1000,3,0)))</f>
        <v/>
      </c>
      <c r="O12" s="22" t="str">
        <f>IF(ISERROR(VLOOKUP(B12,'[5]80m.'!$D$8:$G$1000,4,0)),"",(VLOOKUP(B12,'[5]80m.'!$D$8:$G$1000,4,0)))</f>
        <v/>
      </c>
      <c r="P12" s="48">
        <f t="shared" si="0"/>
        <v>111</v>
      </c>
      <c r="Q12" s="54"/>
      <c r="R12" s="45"/>
      <c r="S12" s="45"/>
      <c r="T12" s="45"/>
      <c r="U12" s="45"/>
      <c r="V12" s="45"/>
    </row>
    <row r="13" spans="1:22" ht="27.75" hidden="1" customHeight="1" x14ac:dyDescent="0.2">
      <c r="A13" s="31">
        <v>6</v>
      </c>
      <c r="B13" s="30" t="s">
        <v>125</v>
      </c>
      <c r="C13" s="30" t="s">
        <v>24</v>
      </c>
      <c r="D13" s="60">
        <f>IF(ISERROR(VLOOKUP(B13,'[5]60m.'!$D$8:$F$1000,3,0)),"",(VLOOKUP(B13,'[5]60m.'!$D$8:$H$1000,3,0)))</f>
        <v>873</v>
      </c>
      <c r="E13" s="27">
        <f>IF(ISERROR(VLOOKUP(B13,'[5]60m.'!$D$8:$G$1000,4,0)),"",(VLOOKUP(B13,'[5]60m.'!$D$8:$G$1000,4,0)))</f>
        <v>71</v>
      </c>
      <c r="F13" s="53">
        <f>IF(ISERROR(VLOOKUP(B13,[5]Uzun!$E$8:$K$1000,7,0)),"",(VLOOKUP(B13,[5]Uzun!$E$8:$K$1000,7,0)))</f>
        <v>386</v>
      </c>
      <c r="G13" s="22">
        <f>IF(ISERROR(VLOOKUP(B13,[5]Uzun!$E$8:$L$1000,8,0)),"",(VLOOKUP(B13,[5]Uzun!$E$8:$L$1000,8,0)))</f>
        <v>37</v>
      </c>
      <c r="H13" s="28">
        <f>IF(ISERROR(VLOOKUP(B13,[5]Gülle!$E$8:$K$1000,7,0)),"",(VLOOKUP(B13,[5]Gülle!$E$8:$K$1000,7,0)))</f>
        <v>482</v>
      </c>
      <c r="I13" s="27">
        <f>IF(ISERROR(VLOOKUP(B13,[5]Gülle!$E$8:$L$1000,8,0)),"",(VLOOKUP(B13,[5]Gülle!$E$8:$L$1000,8,0)))</f>
        <v>25</v>
      </c>
      <c r="J13" s="52"/>
      <c r="K13" s="22" t="str">
        <f>IF(ISERROR(VLOOKUP(B13,#REF!,7,0)),"",(VLOOKUP(B13,#REF!,7,0)))</f>
        <v/>
      </c>
      <c r="L13" s="51" t="str">
        <f>IF(ISERROR(VLOOKUP(B13,'[5]800m.'!$D$8:$F$986,3,0)),"",(VLOOKUP(B13,'[5]800m.'!$D$8:$H$986,3,0)))</f>
        <v/>
      </c>
      <c r="M13" s="50" t="str">
        <f>IF(ISERROR(VLOOKUP(B13,'[5]800m.'!$D$8:$G$986,4,0)),"",(VLOOKUP(B13,'[5]800m.'!$D$8:$G$986,4,0)))</f>
        <v/>
      </c>
      <c r="N13" s="61" t="str">
        <f>IF(ISERROR(VLOOKUP(B13,'[5]80m.'!$D$8:$F$1000,3,0)),"",(VLOOKUP(B13,'[5]80m.'!$D$8:$H$1000,3,0)))</f>
        <v/>
      </c>
      <c r="O13" s="22" t="str">
        <f>IF(ISERROR(VLOOKUP(B13,'[5]80m.'!$D$8:$G$1000,4,0)),"",(VLOOKUP(B13,'[5]80m.'!$D$8:$G$1000,4,0)))</f>
        <v/>
      </c>
      <c r="P13" s="48">
        <f t="shared" si="0"/>
        <v>133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126</v>
      </c>
      <c r="C14" s="30" t="s">
        <v>24</v>
      </c>
      <c r="D14" s="60">
        <f>IF(ISERROR(VLOOKUP(B14,'[5]60m.'!$D$8:$F$1000,3,0)),"",(VLOOKUP(B14,'[5]60m.'!$D$8:$H$1000,3,0)))</f>
        <v>914</v>
      </c>
      <c r="E14" s="27">
        <f>IF(ISERROR(VLOOKUP(B14,'[5]60m.'!$D$8:$G$1000,4,0)),"",(VLOOKUP(B14,'[5]60m.'!$D$8:$G$1000,4,0)))</f>
        <v>63</v>
      </c>
      <c r="F14" s="53">
        <f>IF(ISERROR(VLOOKUP(B14,[5]Uzun!$E$8:$K$1000,7,0)),"",(VLOOKUP(B14,[5]Uzun!$E$8:$K$1000,7,0)))</f>
        <v>386</v>
      </c>
      <c r="G14" s="22">
        <f>IF(ISERROR(VLOOKUP(B14,[5]Uzun!$E$8:$L$1000,8,0)),"",(VLOOKUP(B14,[5]Uzun!$E$8:$L$1000,8,0)))</f>
        <v>37</v>
      </c>
      <c r="H14" s="28">
        <f>IF(ISERROR(VLOOKUP(B14,[5]Gülle!$E$8:$K$1000,7,0)),"",(VLOOKUP(B14,[5]Gülle!$E$8:$K$1000,7,0)))</f>
        <v>596</v>
      </c>
      <c r="I14" s="27">
        <f>IF(ISERROR(VLOOKUP(B14,[5]Gülle!$E$8:$L$1000,8,0)),"",(VLOOKUP(B14,[5]Gülle!$E$8:$L$1000,8,0)))</f>
        <v>33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IF(ISERROR(VLOOKUP(B14,'[5]800m.'!$D$8:$F$986,3,0)),"",(VLOOKUP(B14,'[5]800m.'!$D$8:$H$986,3,0)))</f>
        <v/>
      </c>
      <c r="M14" s="50" t="str">
        <f>IF(ISERROR(VLOOKUP(B14,'[5]800m.'!$D$8:$G$986,4,0)),"",(VLOOKUP(B14,'[5]800m.'!$D$8:$G$986,4,0)))</f>
        <v/>
      </c>
      <c r="N14" s="61" t="str">
        <f>IF(ISERROR(VLOOKUP(B14,'[5]80m.'!$D$8:$F$1000,3,0)),"",(VLOOKUP(B14,'[5]80m.'!$D$8:$H$1000,3,0)))</f>
        <v/>
      </c>
      <c r="O14" s="22" t="str">
        <f>IF(ISERROR(VLOOKUP(B14,'[5]80m.'!$D$8:$G$1000,4,0)),"",(VLOOKUP(B14,'[5]80m.'!$D$8:$G$1000,4,0)))</f>
        <v/>
      </c>
      <c r="P14" s="48">
        <f t="shared" si="0"/>
        <v>133</v>
      </c>
      <c r="Q14" s="54"/>
      <c r="R14" s="45"/>
      <c r="S14" s="45"/>
      <c r="T14" s="45"/>
      <c r="U14" s="45"/>
      <c r="V14" s="45"/>
    </row>
    <row r="15" spans="1:22" ht="27.75" hidden="1" customHeight="1" x14ac:dyDescent="0.2">
      <c r="A15" s="31">
        <v>8</v>
      </c>
      <c r="B15" s="30" t="s">
        <v>127</v>
      </c>
      <c r="C15" s="30" t="s">
        <v>37</v>
      </c>
      <c r="D15" s="60">
        <f>IF(ISERROR(VLOOKUP(B15,'[5]60m.'!$D$8:$F$1000,3,0)),"",(VLOOKUP(B15,'[5]60m.'!$D$8:$H$1000,3,0)))</f>
        <v>927</v>
      </c>
      <c r="E15" s="27">
        <f>IF(ISERROR(VLOOKUP(B15,'[5]60m.'!$D$8:$G$1000,4,0)),"",(VLOOKUP(B15,'[5]60m.'!$D$8:$G$1000,4,0)))</f>
        <v>60</v>
      </c>
      <c r="F15" s="53">
        <f>IF(ISERROR(VLOOKUP(B15,[5]Uzun!$E$8:$K$1000,7,0)),"",(VLOOKUP(B15,[5]Uzun!$E$8:$K$1000,7,0)))</f>
        <v>365</v>
      </c>
      <c r="G15" s="22">
        <f>IF(ISERROR(VLOOKUP(B15,[5]Uzun!$E$8:$L$1000,8,0)),"",(VLOOKUP(B15,[5]Uzun!$E$8:$L$1000,8,0)))</f>
        <v>33</v>
      </c>
      <c r="H15" s="28">
        <f>IF(ISERROR(VLOOKUP(B15,[5]Gülle!$E$8:$K$1000,7,0)),"",(VLOOKUP(B15,[5]Gülle!$E$8:$K$1000,7,0)))</f>
        <v>849</v>
      </c>
      <c r="I15" s="27">
        <f>IF(ISERROR(VLOOKUP(B15,[5]Gülle!$E$8:$L$1000,8,0)),"",(VLOOKUP(B15,[5]Gülle!$E$8:$L$1000,8,0)))</f>
        <v>50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IF(ISERROR(VLOOKUP(B15,'[5]800m.'!$D$8:$F$986,3,0)),"",(VLOOKUP(B15,'[5]800m.'!$D$8:$H$986,3,0)))</f>
        <v/>
      </c>
      <c r="M15" s="50" t="str">
        <f>IF(ISERROR(VLOOKUP(B15,'[5]800m.'!$D$8:$G$986,4,0)),"",(VLOOKUP(B15,'[5]800m.'!$D$8:$G$986,4,0)))</f>
        <v/>
      </c>
      <c r="N15" s="61" t="str">
        <f>IF(ISERROR(VLOOKUP(B15,'[5]80m.'!$D$8:$F$1000,3,0)),"",(VLOOKUP(B15,'[5]80m.'!$D$8:$H$1000,3,0)))</f>
        <v/>
      </c>
      <c r="O15" s="22" t="str">
        <f>IF(ISERROR(VLOOKUP(B15,'[5]80m.'!$D$8:$G$1000,4,0)),"",(VLOOKUP(B15,'[5]80m.'!$D$8:$G$1000,4,0)))</f>
        <v/>
      </c>
      <c r="P15" s="48">
        <f t="shared" si="0"/>
        <v>143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128</v>
      </c>
      <c r="C16" s="30" t="s">
        <v>37</v>
      </c>
      <c r="D16" s="60">
        <f>IF(ISERROR(VLOOKUP(B16,'[5]60m.'!$D$8:$F$1000,3,0)),"",(VLOOKUP(B16,'[5]60m.'!$D$8:$H$1000,3,0)))</f>
        <v>925</v>
      </c>
      <c r="E16" s="27">
        <f>IF(ISERROR(VLOOKUP(B16,'[5]60m.'!$D$8:$G$1000,4,0)),"",(VLOOKUP(B16,'[5]60m.'!$D$8:$G$1000,4,0)))</f>
        <v>61</v>
      </c>
      <c r="F16" s="53">
        <f>IF(ISERROR(VLOOKUP(B16,[5]Uzun!$E$8:$K$1000,7,0)),"",(VLOOKUP(B16,[5]Uzun!$E$8:$K$1000,7,0)))</f>
        <v>359</v>
      </c>
      <c r="G16" s="22">
        <f>IF(ISERROR(VLOOKUP(B16,[5]Uzun!$E$8:$L$1000,8,0)),"",(VLOOKUP(B16,[5]Uzun!$E$8:$L$1000,8,0)))</f>
        <v>31</v>
      </c>
      <c r="H16" s="28" t="str">
        <f>IF(ISERROR(VLOOKUP(B16,[5]Gülle!$E$8:$K$1000,7,0)),"",(VLOOKUP(B16,[5]Gülle!$E$8:$K$1000,7,0)))</f>
        <v/>
      </c>
      <c r="I16" s="27" t="str">
        <f>IF(ISERROR(VLOOKUP(B16,[5]Gülle!$E$8:$L$1000,8,0)),"",(VLOOKUP(B16,[5]Gülle!$E$8:$L$1000,8,0)))</f>
        <v/>
      </c>
      <c r="J16" s="52" t="str">
        <f>IF(ISERROR(VLOOKUP(B16,#REF!,6,0)),"",(VLOOKUP(B16,#REF!,6,0)))</f>
        <v/>
      </c>
      <c r="K16" s="22" t="str">
        <f>IF(ISERROR(VLOOKUP(B16,#REF!,7,0)),"",(VLOOKUP(B16,#REF!,7,0)))</f>
        <v/>
      </c>
      <c r="L16" s="51" t="str">
        <f>IF(ISERROR(VLOOKUP(B16,'[5]800m.'!$D$8:$F$986,3,0)),"",(VLOOKUP(B16,'[5]800m.'!$D$8:$H$986,3,0)))</f>
        <v/>
      </c>
      <c r="M16" s="50" t="str">
        <f>IF(ISERROR(VLOOKUP(B16,'[5]800m.'!$D$8:$G$986,4,0)),"",(VLOOKUP(B16,'[5]800m.'!$D$8:$G$986,4,0)))</f>
        <v/>
      </c>
      <c r="N16" s="61" t="str">
        <f>IF(ISERROR(VLOOKUP(B16,'[5]80m.'!$D$8:$F$1000,3,0)),"",(VLOOKUP(B16,'[5]80m.'!$D$8:$H$1000,3,0)))</f>
        <v/>
      </c>
      <c r="O16" s="22" t="str">
        <f>IF(ISERROR(VLOOKUP(B16,'[5]80m.'!$D$8:$G$1000,4,0)),"",(VLOOKUP(B16,'[5]80m.'!$D$8:$G$1000,4,0)))</f>
        <v/>
      </c>
      <c r="P16" s="48">
        <f t="shared" si="0"/>
        <v>92</v>
      </c>
      <c r="Q16" s="54"/>
      <c r="R16" s="45"/>
      <c r="S16" s="45"/>
      <c r="T16" s="45"/>
      <c r="U16" s="45"/>
      <c r="V16" s="45"/>
    </row>
    <row r="17" spans="1:22" ht="27.75" hidden="1" customHeight="1" x14ac:dyDescent="0.2">
      <c r="A17" s="31">
        <v>10</v>
      </c>
      <c r="B17" s="30" t="s">
        <v>129</v>
      </c>
      <c r="C17" s="30" t="s">
        <v>37</v>
      </c>
      <c r="D17" s="60">
        <f>IF(ISERROR(VLOOKUP(B17,'[5]60m.'!$D$8:$F$1000,3,0)),"",(VLOOKUP(B17,'[5]60m.'!$D$8:$H$1000,3,0)))</f>
        <v>935</v>
      </c>
      <c r="E17" s="27">
        <f>IF(ISERROR(VLOOKUP(B17,'[5]60m.'!$D$8:$G$1000,4,0)),"",(VLOOKUP(B17,'[5]60m.'!$D$8:$G$1000,4,0)))</f>
        <v>59</v>
      </c>
      <c r="F17" s="53">
        <f>IF(ISERROR(VLOOKUP(B17,[5]Uzun!$E$8:$K$1000,7,0)),"",(VLOOKUP(B17,[5]Uzun!$E$8:$K$1000,7,0)))</f>
        <v>361</v>
      </c>
      <c r="G17" s="22">
        <f>IF(ISERROR(VLOOKUP(B17,[5]Uzun!$E$8:$L$1000,8,0)),"",(VLOOKUP(B17,[5]Uzun!$E$8:$L$1000,8,0)))</f>
        <v>32</v>
      </c>
      <c r="H17" s="28" t="str">
        <f>IF(ISERROR(VLOOKUP(B17,[5]Gülle!$E$8:$K$1000,7,0)),"",(VLOOKUP(B17,[5]Gülle!$E$8:$K$1000,7,0)))</f>
        <v/>
      </c>
      <c r="I17" s="27" t="str">
        <f>IF(ISERROR(VLOOKUP(B17,[5]Gülle!$E$8:$L$1000,8,0)),"",(VLOOKUP(B17,[5]Gülle!$E$8:$L$1000,8,0)))</f>
        <v/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IF(ISERROR(VLOOKUP(B17,'[5]800m.'!$D$8:$F$986,3,0)),"",(VLOOKUP(B17,'[5]800m.'!$D$8:$H$986,3,0)))</f>
        <v/>
      </c>
      <c r="M17" s="50" t="str">
        <f>IF(ISERROR(VLOOKUP(B17,'[5]800m.'!$D$8:$G$986,4,0)),"",(VLOOKUP(B17,'[5]800m.'!$D$8:$G$986,4,0)))</f>
        <v/>
      </c>
      <c r="N17" s="61" t="str">
        <f>IF(ISERROR(VLOOKUP(B17,'[5]80m.'!$D$8:$F$1000,3,0)),"",(VLOOKUP(B17,'[5]80m.'!$D$8:$H$1000,3,0)))</f>
        <v/>
      </c>
      <c r="O17" s="22" t="str">
        <f>IF(ISERROR(VLOOKUP(B17,'[5]80m.'!$D$8:$G$1000,4,0)),"",(VLOOKUP(B17,'[5]80m.'!$D$8:$G$1000,4,0)))</f>
        <v/>
      </c>
      <c r="P17" s="48">
        <f t="shared" si="0"/>
        <v>91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130</v>
      </c>
      <c r="C18" s="30" t="s">
        <v>24</v>
      </c>
      <c r="D18" s="60">
        <f>IF(ISERROR(VLOOKUP(B18,'[5]60m.'!$D$8:$F$1000,3,0)),"",(VLOOKUP(B18,'[5]60m.'!$D$8:$H$1000,3,0)))</f>
        <v>934</v>
      </c>
      <c r="E18" s="27">
        <f>IF(ISERROR(VLOOKUP(B18,'[5]60m.'!$D$8:$G$1000,4,0)),"",(VLOOKUP(B18,'[5]60m.'!$D$8:$G$1000,4,0)))</f>
        <v>59</v>
      </c>
      <c r="F18" s="53">
        <f>IF(ISERROR(VLOOKUP(B18,[5]Uzun!$E$8:$K$1000,7,0)),"",(VLOOKUP(B18,[5]Uzun!$E$8:$K$1000,7,0)))</f>
        <v>339</v>
      </c>
      <c r="G18" s="22">
        <f>IF(ISERROR(VLOOKUP(B18,[5]Uzun!$E$8:$L$1000,8,0)),"",(VLOOKUP(B18,[5]Uzun!$E$8:$L$1000,8,0)))</f>
        <v>28</v>
      </c>
      <c r="H18" s="28">
        <f>IF(ISERROR(VLOOKUP(B18,[5]Gülle!$E$8:$K$1000,7,0)),"",(VLOOKUP(B18,[5]Gülle!$E$8:$K$1000,7,0)))</f>
        <v>484</v>
      </c>
      <c r="I18" s="27">
        <f>IF(ISERROR(VLOOKUP(B18,[5]Gülle!$E$8:$L$1000,8,0)),"",(VLOOKUP(B18,[5]Gülle!$E$8:$L$1000,8,0)))</f>
        <v>25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IF(ISERROR(VLOOKUP(B18,'[5]800m.'!$D$8:$F$986,3,0)),"",(VLOOKUP(B18,'[5]800m.'!$D$8:$H$986,3,0)))</f>
        <v/>
      </c>
      <c r="M18" s="50" t="str">
        <f>IF(ISERROR(VLOOKUP(B18,'[5]800m.'!$D$8:$G$986,4,0)),"",(VLOOKUP(B18,'[5]800m.'!$D$8:$G$986,4,0)))</f>
        <v/>
      </c>
      <c r="N18" s="61" t="str">
        <f>IF(ISERROR(VLOOKUP(B18,'[5]80m.'!$D$8:$F$1000,3,0)),"",(VLOOKUP(B18,'[5]80m.'!$D$8:$H$1000,3,0)))</f>
        <v/>
      </c>
      <c r="O18" s="22" t="str">
        <f>IF(ISERROR(VLOOKUP(B18,'[5]80m.'!$D$8:$G$1000,4,0)),"",(VLOOKUP(B18,'[5]80m.'!$D$8:$G$1000,4,0)))</f>
        <v/>
      </c>
      <c r="P18" s="48">
        <f t="shared" si="0"/>
        <v>112</v>
      </c>
      <c r="Q18" s="54"/>
      <c r="R18" s="45"/>
      <c r="S18" s="45"/>
      <c r="T18" s="45"/>
      <c r="U18" s="45"/>
      <c r="V18" s="45"/>
    </row>
    <row r="19" spans="1:22" ht="27.75" customHeight="1" x14ac:dyDescent="0.2">
      <c r="A19" s="31">
        <v>12</v>
      </c>
      <c r="B19" s="30" t="s">
        <v>131</v>
      </c>
      <c r="C19" s="30" t="s">
        <v>57</v>
      </c>
      <c r="D19" s="60">
        <f>IF(ISERROR(VLOOKUP(B19,'[5]60m.'!$D$8:$F$1000,3,0)),"",(VLOOKUP(B19,'[5]60m.'!$D$8:$H$1000,3,0)))</f>
        <v>973</v>
      </c>
      <c r="E19" s="27">
        <f>IF(ISERROR(VLOOKUP(B19,'[5]60m.'!$D$8:$G$1000,4,0)),"",(VLOOKUP(B19,'[5]60m.'!$D$8:$G$1000,4,0)))</f>
        <v>51</v>
      </c>
      <c r="F19" s="53">
        <f>IF(ISERROR(VLOOKUP(B19,[5]Uzun!$E$8:$K$1000,7,0)),"",(VLOOKUP(B19,[5]Uzun!$E$8:$K$1000,7,0)))</f>
        <v>370</v>
      </c>
      <c r="G19" s="22">
        <f>IF(ISERROR(VLOOKUP(B19,[5]Uzun!$E$8:$L$1000,8,0)),"",(VLOOKUP(B19,[5]Uzun!$E$8:$L$1000,8,0)))</f>
        <v>34</v>
      </c>
      <c r="H19" s="28" t="str">
        <f>IF(ISERROR(VLOOKUP(B19,[5]Gülle!$E$8:$K$1000,7,0)),"",(VLOOKUP(B19,[5]Gülle!$E$8:$K$1000,7,0)))</f>
        <v/>
      </c>
      <c r="I19" s="27" t="str">
        <f>IF(ISERROR(VLOOKUP(B19,[5]Gülle!$E$8:$L$1000,8,0)),"",(VLOOKUP(B19,[5]Gülle!$E$8:$L$1000,8,0)))</f>
        <v/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IF(ISERROR(VLOOKUP(B19,'[5]800m.'!$D$8:$F$986,3,0)),"",(VLOOKUP(B19,'[5]800m.'!$D$8:$H$986,3,0)))</f>
        <v/>
      </c>
      <c r="M19" s="50" t="str">
        <f>IF(ISERROR(VLOOKUP(B19,'[5]800m.'!$D$8:$G$986,4,0)),"",(VLOOKUP(B19,'[5]800m.'!$D$8:$G$986,4,0)))</f>
        <v/>
      </c>
      <c r="N19" s="61" t="str">
        <f>IF(ISERROR(VLOOKUP(B19,'[5]80m.'!$D$8:$F$1000,3,0)),"",(VLOOKUP(B19,'[5]80m.'!$D$8:$H$1000,3,0)))</f>
        <v/>
      </c>
      <c r="O19" s="22" t="str">
        <f>IF(ISERROR(VLOOKUP(B19,'[5]80m.'!$D$8:$G$1000,4,0)),"",(VLOOKUP(B19,'[5]80m.'!$D$8:$G$1000,4,0)))</f>
        <v/>
      </c>
      <c r="P19" s="48">
        <f t="shared" si="0"/>
        <v>85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132</v>
      </c>
      <c r="C20" s="30" t="s">
        <v>42</v>
      </c>
      <c r="D20" s="60">
        <f>IF(ISERROR(VLOOKUP(B20,'[5]60m.'!$D$8:$F$1000,3,0)),"",(VLOOKUP(B20,'[5]60m.'!$D$8:$H$1000,3,0)))</f>
        <v>944</v>
      </c>
      <c r="E20" s="27">
        <f>IF(ISERROR(VLOOKUP(B20,'[5]60m.'!$D$8:$G$1000,4,0)),"",(VLOOKUP(B20,'[5]60m.'!$D$8:$G$1000,4,0)))</f>
        <v>57</v>
      </c>
      <c r="F20" s="53">
        <f>IF(ISERROR(VLOOKUP(B20,[5]Uzun!$E$8:$K$1000,7,0)),"",(VLOOKUP(B20,[5]Uzun!$E$8:$K$1000,7,0)))</f>
        <v>320</v>
      </c>
      <c r="G20" s="22">
        <f>IF(ISERROR(VLOOKUP(B20,[5]Uzun!$E$8:$L$1000,8,0)),"",(VLOOKUP(B20,[5]Uzun!$E$8:$L$1000,8,0)))</f>
        <v>25</v>
      </c>
      <c r="H20" s="28">
        <f>IF(ISERROR(VLOOKUP(B20,[5]Gülle!$E$8:$K$1000,7,0)),"",(VLOOKUP(B20,[5]Gülle!$E$8:$K$1000,7,0)))</f>
        <v>453</v>
      </c>
      <c r="I20" s="27">
        <f>IF(ISERROR(VLOOKUP(B20,[5]Gülle!$E$8:$L$1000,8,0)),"",(VLOOKUP(B20,[5]Gülle!$E$8:$L$1000,8,0)))</f>
        <v>23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IF(ISERROR(VLOOKUP(B20,'[5]800m.'!$D$8:$F$986,3,0)),"",(VLOOKUP(B20,'[5]800m.'!$D$8:$H$986,3,0)))</f>
        <v/>
      </c>
      <c r="M20" s="50" t="str">
        <f>IF(ISERROR(VLOOKUP(B20,'[5]800m.'!$D$8:$G$986,4,0)),"",(VLOOKUP(B20,'[5]800m.'!$D$8:$G$986,4,0)))</f>
        <v/>
      </c>
      <c r="N20" s="61" t="str">
        <f>IF(ISERROR(VLOOKUP(B20,'[5]80m.'!$D$8:$F$1000,3,0)),"",(VLOOKUP(B20,'[5]80m.'!$D$8:$H$1000,3,0)))</f>
        <v/>
      </c>
      <c r="O20" s="22" t="str">
        <f>IF(ISERROR(VLOOKUP(B20,'[5]80m.'!$D$8:$G$1000,4,0)),"",(VLOOKUP(B20,'[5]80m.'!$D$8:$G$1000,4,0)))</f>
        <v/>
      </c>
      <c r="P20" s="48">
        <f t="shared" si="0"/>
        <v>105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30" t="s">
        <v>133</v>
      </c>
      <c r="C21" s="30" t="s">
        <v>42</v>
      </c>
      <c r="D21" s="60">
        <f>IF(ISERROR(VLOOKUP(B21,'[5]60m.'!$D$8:$F$1000,3,0)),"",(VLOOKUP(B21,'[5]60m.'!$D$8:$H$1000,3,0)))</f>
        <v>989</v>
      </c>
      <c r="E21" s="27">
        <f>IF(ISERROR(VLOOKUP(B21,'[5]60m.'!$D$8:$G$1000,4,0)),"",(VLOOKUP(B21,'[5]60m.'!$D$8:$G$1000,4,0)))</f>
        <v>48</v>
      </c>
      <c r="F21" s="53">
        <f>IF(ISERROR(VLOOKUP(B21,[5]Uzun!$E$8:$K$1000,7,0)),"",(VLOOKUP(B21,[5]Uzun!$E$8:$K$1000,7,0)))</f>
        <v>358</v>
      </c>
      <c r="G21" s="22">
        <f>IF(ISERROR(VLOOKUP(B21,[5]Uzun!$E$8:$L$1000,8,0)),"",(VLOOKUP(B21,[5]Uzun!$E$8:$L$1000,8,0)))</f>
        <v>31</v>
      </c>
      <c r="H21" s="28">
        <f>IF(ISERROR(VLOOKUP(B21,[5]Gülle!$E$8:$K$1000,7,0)),"",(VLOOKUP(B21,[5]Gülle!$E$8:$K$1000,7,0)))</f>
        <v>495</v>
      </c>
      <c r="I21" s="27">
        <f>IF(ISERROR(VLOOKUP(B21,[5]Gülle!$E$8:$L$1000,8,0)),"",(VLOOKUP(B21,[5]Gülle!$E$8:$L$1000,8,0)))</f>
        <v>26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IF(ISERROR(VLOOKUP(B21,'[5]800m.'!$D$8:$F$986,3,0)),"",(VLOOKUP(B21,'[5]800m.'!$D$8:$H$986,3,0)))</f>
        <v/>
      </c>
      <c r="M21" s="50" t="str">
        <f>IF(ISERROR(VLOOKUP(B21,'[5]800m.'!$D$8:$G$986,4,0)),"",(VLOOKUP(B21,'[5]800m.'!$D$8:$G$986,4,0)))</f>
        <v/>
      </c>
      <c r="N21" s="61" t="str">
        <f>IF(ISERROR(VLOOKUP(B21,'[5]80m.'!$D$8:$F$1000,3,0)),"",(VLOOKUP(B21,'[5]80m.'!$D$8:$H$1000,3,0)))</f>
        <v/>
      </c>
      <c r="O21" s="22" t="str">
        <f>IF(ISERROR(VLOOKUP(B21,'[5]80m.'!$D$8:$G$1000,4,0)),"",(VLOOKUP(B21,'[5]80m.'!$D$8:$G$1000,4,0)))</f>
        <v/>
      </c>
      <c r="P21" s="48">
        <f t="shared" si="0"/>
        <v>105</v>
      </c>
      <c r="Q21" s="54"/>
      <c r="R21" s="45"/>
      <c r="S21" s="45"/>
      <c r="T21" s="45"/>
      <c r="U21" s="45"/>
      <c r="V21" s="45"/>
    </row>
    <row r="22" spans="1:22" ht="27.75" hidden="1" customHeight="1" x14ac:dyDescent="0.2">
      <c r="A22" s="31">
        <v>15</v>
      </c>
      <c r="B22" s="30" t="s">
        <v>134</v>
      </c>
      <c r="C22" s="30" t="s">
        <v>24</v>
      </c>
      <c r="D22" s="60">
        <f>IF(ISERROR(VLOOKUP(B22,'[5]60m.'!$D$8:$F$1000,3,0)),"",(VLOOKUP(B22,'[5]60m.'!$D$8:$H$1000,3,0)))</f>
        <v>981</v>
      </c>
      <c r="E22" s="27">
        <f>IF(ISERROR(VLOOKUP(B22,'[5]60m.'!$D$8:$G$1000,4,0)),"",(VLOOKUP(B22,'[5]60m.'!$D$8:$G$1000,4,0)))</f>
        <v>49</v>
      </c>
      <c r="F22" s="53">
        <f>IF(ISERROR(VLOOKUP(B22,[5]Uzun!$E$8:$K$1000,7,0)),"",(VLOOKUP(B22,[5]Uzun!$E$8:$K$1000,7,0)))</f>
        <v>354</v>
      </c>
      <c r="G22" s="22">
        <f>IF(ISERROR(VLOOKUP(B22,[5]Uzun!$E$8:$L$1000,8,0)),"",(VLOOKUP(B22,[5]Uzun!$E$8:$L$1000,8,0)))</f>
        <v>30</v>
      </c>
      <c r="H22" s="28">
        <f>IF(ISERROR(VLOOKUP(B22,[5]Gülle!$E$8:$K$1000,7,0)),"",(VLOOKUP(B22,[5]Gülle!$E$8:$K$1000,7,0)))</f>
        <v>507</v>
      </c>
      <c r="I22" s="27">
        <f>IF(ISERROR(VLOOKUP(B22,[5]Gülle!$E$8:$L$1000,8,0)),"",(VLOOKUP(B22,[5]Gülle!$E$8:$L$1000,8,0)))</f>
        <v>27</v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IF(ISERROR(VLOOKUP(B22,'[5]800m.'!$D$8:$F$986,3,0)),"",(VLOOKUP(B22,'[5]800m.'!$D$8:$H$986,3,0)))</f>
        <v/>
      </c>
      <c r="M22" s="50" t="str">
        <f>IF(ISERROR(VLOOKUP(B22,'[5]800m.'!$D$8:$G$986,4,0)),"",(VLOOKUP(B22,'[5]800m.'!$D$8:$G$986,4,0)))</f>
        <v/>
      </c>
      <c r="N22" s="61" t="str">
        <f>IF(ISERROR(VLOOKUP(B22,'[5]80m.'!$D$8:$F$1000,3,0)),"",(VLOOKUP(B22,'[5]80m.'!$D$8:$H$1000,3,0)))</f>
        <v/>
      </c>
      <c r="O22" s="22" t="str">
        <f>IF(ISERROR(VLOOKUP(B22,'[5]80m.'!$D$8:$G$1000,4,0)),"",(VLOOKUP(B22,'[5]80m.'!$D$8:$G$1000,4,0)))</f>
        <v/>
      </c>
      <c r="P22" s="48">
        <f t="shared" si="0"/>
        <v>106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135</v>
      </c>
      <c r="C23" s="30" t="s">
        <v>24</v>
      </c>
      <c r="D23" s="60" t="str">
        <f>IF(ISERROR(VLOOKUP(B23,'[5]60m.'!$D$8:$F$1000,3,0)),"",(VLOOKUP(B23,'[5]60m.'!$D$8:$H$1000,3,0)))</f>
        <v>9.91
(907)</v>
      </c>
      <c r="E23" s="27">
        <f>IF(ISERROR(VLOOKUP(B23,'[5]60m.'!$D$8:$G$1000,4,0)),"",(VLOOKUP(B23,'[5]60m.'!$D$8:$G$1000,4,0)))</f>
        <v>47</v>
      </c>
      <c r="F23" s="53">
        <f>IF(ISERROR(VLOOKUP(B23,[5]Uzun!$E$8:$K$1000,7,0)),"",(VLOOKUP(B23,[5]Uzun!$E$8:$K$1000,7,0)))</f>
        <v>345</v>
      </c>
      <c r="G23" s="22">
        <f>IF(ISERROR(VLOOKUP(B23,[5]Uzun!$E$8:$L$1000,8,0)),"",(VLOOKUP(B23,[5]Uzun!$E$8:$L$1000,8,0)))</f>
        <v>29</v>
      </c>
      <c r="H23" s="28">
        <f>IF(ISERROR(VLOOKUP(B23,[5]Gülle!$E$8:$K$1000,7,0)),"",(VLOOKUP(B23,[5]Gülle!$E$8:$K$1000,7,0)))</f>
        <v>463</v>
      </c>
      <c r="I23" s="27">
        <f>IF(ISERROR(VLOOKUP(B23,[5]Gülle!$E$8:$L$1000,8,0)),"",(VLOOKUP(B23,[5]Gülle!$E$8:$L$1000,8,0)))</f>
        <v>24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IF(ISERROR(VLOOKUP(B23,'[5]800m.'!$D$8:$F$986,3,0)),"",(VLOOKUP(B23,'[5]800m.'!$D$8:$H$986,3,0)))</f>
        <v/>
      </c>
      <c r="M23" s="50" t="str">
        <f>IF(ISERROR(VLOOKUP(B23,'[5]800m.'!$D$8:$G$986,4,0)),"",(VLOOKUP(B23,'[5]800m.'!$D$8:$G$986,4,0)))</f>
        <v/>
      </c>
      <c r="N23" s="61" t="str">
        <f>IF(ISERROR(VLOOKUP(B23,'[5]80m.'!$D$8:$F$1000,3,0)),"",(VLOOKUP(B23,'[5]80m.'!$D$8:$H$1000,3,0)))</f>
        <v/>
      </c>
      <c r="O23" s="22" t="str">
        <f>IF(ISERROR(VLOOKUP(B23,'[5]80m.'!$D$8:$G$1000,4,0)),"",(VLOOKUP(B23,'[5]80m.'!$D$8:$G$1000,4,0)))</f>
        <v/>
      </c>
      <c r="P23" s="48">
        <f t="shared" si="0"/>
        <v>100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136</v>
      </c>
      <c r="C24" s="30" t="s">
        <v>24</v>
      </c>
      <c r="D24" s="60" t="str">
        <f>IF(ISERROR(VLOOKUP(B24,'[5]60m.'!$D$8:$F$1000,3,0)),"",(VLOOKUP(B24,'[5]60m.'!$D$8:$H$1000,3,0)))</f>
        <v/>
      </c>
      <c r="E24" s="27" t="str">
        <f>IF(ISERROR(VLOOKUP(B24,'[5]60m.'!$D$8:$G$1000,4,0)),"",(VLOOKUP(B24,'[5]60m.'!$D$8:$G$1000,4,0)))</f>
        <v/>
      </c>
      <c r="F24" s="53">
        <f>IF(ISERROR(VLOOKUP(B24,[5]Uzun!$E$8:$K$1000,7,0)),"",(VLOOKUP(B24,[5]Uzun!$E$8:$K$1000,7,0)))</f>
        <v>437</v>
      </c>
      <c r="G24" s="22">
        <f>IF(ISERROR(VLOOKUP(B24,[5]Uzun!$E$8:$L$1000,8,0)),"",(VLOOKUP(B24,[5]Uzun!$E$8:$L$1000,8,0)))</f>
        <v>49</v>
      </c>
      <c r="H24" s="28">
        <f>IF(ISERROR(VLOOKUP(B24,[5]Gülle!$E$8:$K$1000,7,0)),"",(VLOOKUP(B24,[5]Gülle!$E$8:$K$1000,7,0)))</f>
        <v>720</v>
      </c>
      <c r="I24" s="27">
        <f>IF(ISERROR(VLOOKUP(B24,[5]Gülle!$E$8:$L$1000,8,0)),"",(VLOOKUP(B24,[5]Gülle!$E$8:$L$1000,8,0)))</f>
        <v>41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>
        <f>IF(ISERROR(VLOOKUP(B24,'[5]800m.'!$D$8:$F$986,3,0)),"",(VLOOKUP(B24,'[5]800m.'!$D$8:$H$986,3,0)))</f>
        <v>22701</v>
      </c>
      <c r="M24" s="50">
        <f>IF(ISERROR(VLOOKUP(B24,'[5]800m.'!$D$8:$G$986,4,0)),"",(VLOOKUP(B24,'[5]800m.'!$D$8:$G$986,4,0)))</f>
        <v>25</v>
      </c>
      <c r="N24" s="61" t="str">
        <f>IF(ISERROR(VLOOKUP(B24,'[5]80m.'!$D$8:$F$1000,3,0)),"",(VLOOKUP(B24,'[5]80m.'!$D$8:$H$1000,3,0)))</f>
        <v/>
      </c>
      <c r="O24" s="22" t="str">
        <f>IF(ISERROR(VLOOKUP(B24,'[5]80m.'!$D$8:$G$1000,4,0)),"",(VLOOKUP(B24,'[5]80m.'!$D$8:$G$1000,4,0)))</f>
        <v/>
      </c>
      <c r="P24" s="48">
        <f t="shared" si="0"/>
        <v>115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137</v>
      </c>
      <c r="C25" s="30" t="s">
        <v>37</v>
      </c>
      <c r="D25" s="60" t="str">
        <f>IF(ISERROR(VLOOKUP(B25,'[5]60m.'!$D$8:$F$1000,3,0)),"",(VLOOKUP(B25,'[5]60m.'!$D$8:$H$1000,3,0)))</f>
        <v>9.91
(902)</v>
      </c>
      <c r="E25" s="27">
        <f>IF(ISERROR(VLOOKUP(B25,'[5]60m.'!$D$8:$G$1000,4,0)),"",(VLOOKUP(B25,'[5]60m.'!$D$8:$G$1000,4,0)))</f>
        <v>47</v>
      </c>
      <c r="F25" s="53">
        <f>IF(ISERROR(VLOOKUP(B25,[5]Uzun!$E$8:$K$1000,7,0)),"",(VLOOKUP(B25,[5]Uzun!$E$8:$K$1000,7,0)))</f>
        <v>335</v>
      </c>
      <c r="G25" s="22">
        <f>IF(ISERROR(VLOOKUP(B25,[5]Uzun!$E$8:$L$1000,8,0)),"",(VLOOKUP(B25,[5]Uzun!$E$8:$L$1000,8,0)))</f>
        <v>27</v>
      </c>
      <c r="H25" s="28" t="str">
        <f>IF(ISERROR(VLOOKUP(B25,[5]Gülle!$E$8:$K$1000,7,0)),"",(VLOOKUP(B25,[5]Gülle!$E$8:$K$1000,7,0)))</f>
        <v/>
      </c>
      <c r="I25" s="27" t="str">
        <f>IF(ISERROR(VLOOKUP(B25,[5]Gülle!$E$8:$L$1000,8,0)),"",(VLOOKUP(B25,[5]Gülle!$E$8:$L$1000,8,0)))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IF(ISERROR(VLOOKUP(B25,'[5]800m.'!$D$8:$F$986,3,0)),"",(VLOOKUP(B25,'[5]800m.'!$D$8:$H$986,3,0)))</f>
        <v/>
      </c>
      <c r="M25" s="50" t="str">
        <f>IF(ISERROR(VLOOKUP(B25,'[5]800m.'!$D$8:$G$986,4,0)),"",(VLOOKUP(B25,'[5]800m.'!$D$8:$G$986,4,0)))</f>
        <v/>
      </c>
      <c r="N25" s="61" t="str">
        <f>IF(ISERROR(VLOOKUP(B25,'[5]80m.'!$D$8:$F$1000,3,0)),"",(VLOOKUP(B25,'[5]80m.'!$D$8:$H$1000,3,0)))</f>
        <v/>
      </c>
      <c r="O25" s="22" t="str">
        <f>IF(ISERROR(VLOOKUP(B25,'[5]80m.'!$D$8:$G$1000,4,0)),"",(VLOOKUP(B25,'[5]80m.'!$D$8:$G$1000,4,0)))</f>
        <v/>
      </c>
      <c r="P25" s="48">
        <f t="shared" si="0"/>
        <v>74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138</v>
      </c>
      <c r="C26" s="30" t="s">
        <v>37</v>
      </c>
      <c r="D26" s="60">
        <f>IF(ISERROR(VLOOKUP(B26,'[5]60m.'!$D$8:$F$1000,3,0)),"",(VLOOKUP(B26,'[5]60m.'!$D$8:$H$1000,3,0)))</f>
        <v>1004</v>
      </c>
      <c r="E26" s="27">
        <f>IF(ISERROR(VLOOKUP(B26,'[5]60m.'!$D$8:$G$1000,4,0)),"",(VLOOKUP(B26,'[5]60m.'!$D$8:$G$1000,4,0)))</f>
        <v>45</v>
      </c>
      <c r="F26" s="53">
        <f>IF(ISERROR(VLOOKUP(B26,[5]Uzun!$E$8:$K$1000,7,0)),"",(VLOOKUP(B26,[5]Uzun!$E$8:$K$1000,7,0)))</f>
        <v>340</v>
      </c>
      <c r="G26" s="22">
        <f>IF(ISERROR(VLOOKUP(B26,[5]Uzun!$E$8:$L$1000,8,0)),"",(VLOOKUP(B26,[5]Uzun!$E$8:$L$1000,8,0)))</f>
        <v>28</v>
      </c>
      <c r="H26" s="28" t="str">
        <f>IF(ISERROR(VLOOKUP(B26,[5]Gülle!$E$8:$K$1000,7,0)),"",(VLOOKUP(B26,[5]Gülle!$E$8:$K$1000,7,0)))</f>
        <v/>
      </c>
      <c r="I26" s="27" t="str">
        <f>IF(ISERROR(VLOOKUP(B26,[5]Gülle!$E$8:$L$1000,8,0)),"",(VLOOKUP(B26,[5]Gülle!$E$8:$L$1000,8,0)))</f>
        <v/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IF(ISERROR(VLOOKUP(B26,'[5]800m.'!$D$8:$F$986,3,0)),"",(VLOOKUP(B26,'[5]800m.'!$D$8:$H$986,3,0)))</f>
        <v/>
      </c>
      <c r="M26" s="50" t="str">
        <f>IF(ISERROR(VLOOKUP(B26,'[5]800m.'!$D$8:$G$986,4,0)),"",(VLOOKUP(B26,'[5]800m.'!$D$8:$G$986,4,0)))</f>
        <v/>
      </c>
      <c r="N26" s="61" t="str">
        <f>IF(ISERROR(VLOOKUP(B26,'[5]80m.'!$D$8:$F$1000,3,0)),"",(VLOOKUP(B26,'[5]80m.'!$D$8:$H$1000,3,0)))</f>
        <v/>
      </c>
      <c r="O26" s="22" t="str">
        <f>IF(ISERROR(VLOOKUP(B26,'[5]80m.'!$D$8:$G$1000,4,0)),"",(VLOOKUP(B26,'[5]80m.'!$D$8:$G$1000,4,0)))</f>
        <v/>
      </c>
      <c r="P26" s="48">
        <f t="shared" si="0"/>
        <v>73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139</v>
      </c>
      <c r="C27" s="30" t="s">
        <v>24</v>
      </c>
      <c r="D27" s="60">
        <f>IF(ISERROR(VLOOKUP(B27,'[5]60m.'!$D$8:$F$1000,3,0)),"",(VLOOKUP(B27,'[5]60m.'!$D$8:$H$1000,3,0)))</f>
        <v>887</v>
      </c>
      <c r="E27" s="27">
        <f>IF(ISERROR(VLOOKUP(B27,'[5]60m.'!$D$8:$G$1000,4,0)),"",(VLOOKUP(B27,'[5]60m.'!$D$8:$G$1000,4,0)))</f>
        <v>68</v>
      </c>
      <c r="F27" s="53" t="str">
        <f>IF(ISERROR(VLOOKUP(B27,[5]Uzun!$E$8:$K$1000,7,0)),"",(VLOOKUP(B27,[5]Uzun!$E$8:$K$1000,7,0)))</f>
        <v/>
      </c>
      <c r="G27" s="22" t="str">
        <f>IF(ISERROR(VLOOKUP(B27,[5]Uzun!$E$8:$L$1000,8,0)),"",(VLOOKUP(B27,[5]Uzun!$E$8:$L$1000,8,0)))</f>
        <v/>
      </c>
      <c r="H27" s="28" t="str">
        <f>IF(ISERROR(VLOOKUP(B27,[5]Gülle!$E$8:$K$1000,7,0)),"",(VLOOKUP(B27,[5]Gülle!$E$8:$K$1000,7,0)))</f>
        <v/>
      </c>
      <c r="I27" s="27" t="str">
        <f>IF(ISERROR(VLOOKUP(B27,[5]Gülle!$E$8:$L$1000,8,0)),"",(VLOOKUP(B27,[5]Gülle!$E$8:$L$1000,8,0)))</f>
        <v/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IF(ISERROR(VLOOKUP(B27,'[5]800m.'!$D$8:$F$986,3,0)),"",(VLOOKUP(B27,'[5]800m.'!$D$8:$H$986,3,0)))</f>
        <v/>
      </c>
      <c r="M27" s="50" t="str">
        <f>IF(ISERROR(VLOOKUP(B27,'[5]800m.'!$D$8:$G$986,4,0)),"",(VLOOKUP(B27,'[5]800m.'!$D$8:$G$986,4,0)))</f>
        <v/>
      </c>
      <c r="N27" s="61" t="str">
        <f>IF(ISERROR(VLOOKUP(B27,'[5]80m.'!$D$8:$F$1000,3,0)),"",(VLOOKUP(B27,'[5]80m.'!$D$8:$H$1000,3,0)))</f>
        <v/>
      </c>
      <c r="O27" s="22" t="str">
        <f>IF(ISERROR(VLOOKUP(B27,'[5]80m.'!$D$8:$G$1000,4,0)),"",(VLOOKUP(B27,'[5]80m.'!$D$8:$G$1000,4,0)))</f>
        <v/>
      </c>
      <c r="P27" s="48">
        <f t="shared" si="0"/>
        <v>68</v>
      </c>
      <c r="Q27" s="54"/>
      <c r="R27" s="45"/>
      <c r="S27" s="45"/>
      <c r="T27" s="45"/>
      <c r="U27" s="45"/>
      <c r="V27" s="45"/>
    </row>
    <row r="28" spans="1:22" ht="27.75" hidden="1" customHeight="1" x14ac:dyDescent="0.2">
      <c r="A28" s="31">
        <v>21</v>
      </c>
      <c r="B28" s="30" t="s">
        <v>140</v>
      </c>
      <c r="C28" s="30" t="s">
        <v>37</v>
      </c>
      <c r="D28" s="60">
        <f>IF(ISERROR(VLOOKUP(B28,'[5]60m.'!$D$8:$F$1000,3,0)),"",(VLOOKUP(B28,'[5]60m.'!$D$8:$H$1000,3,0)))</f>
        <v>1008</v>
      </c>
      <c r="E28" s="27">
        <f>IF(ISERROR(VLOOKUP(B28,'[5]60m.'!$D$8:$G$1000,4,0)),"",(VLOOKUP(B28,'[5]60m.'!$D$8:$G$1000,4,0)))</f>
        <v>44</v>
      </c>
      <c r="F28" s="53">
        <f>IF(ISERROR(VLOOKUP(B28,[5]Uzun!$E$8:$K$1000,7,0)),"",(VLOOKUP(B28,[5]Uzun!$E$8:$K$1000,7,0)))</f>
        <v>301</v>
      </c>
      <c r="G28" s="22">
        <f>IF(ISERROR(VLOOKUP(B28,[5]Uzun!$E$8:$L$1000,8,0)),"",(VLOOKUP(B28,[5]Uzun!$E$8:$L$1000,8,0)))</f>
        <v>21</v>
      </c>
      <c r="H28" s="28" t="str">
        <f>IF(ISERROR(VLOOKUP(B28,[5]Gülle!$E$8:$K$1000,7,0)),"",(VLOOKUP(B28,[5]Gülle!$E$8:$K$1000,7,0)))</f>
        <v/>
      </c>
      <c r="I28" s="27" t="str">
        <f>IF(ISERROR(VLOOKUP(B28,[5]Gülle!$E$8:$L$1000,8,0)),"",(VLOOKUP(B28,[5]Gülle!$E$8:$L$1000,8,0)))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IF(ISERROR(VLOOKUP(B28,'[5]800m.'!$D$8:$F$986,3,0)),"",(VLOOKUP(B28,'[5]800m.'!$D$8:$H$986,3,0)))</f>
        <v/>
      </c>
      <c r="M28" s="50" t="str">
        <f>IF(ISERROR(VLOOKUP(B28,'[5]800m.'!$D$8:$G$986,4,0)),"",(VLOOKUP(B28,'[5]800m.'!$D$8:$G$986,4,0)))</f>
        <v/>
      </c>
      <c r="N28" s="61" t="str">
        <f>IF(ISERROR(VLOOKUP(B28,'[5]80m.'!$D$8:$F$1000,3,0)),"",(VLOOKUP(B28,'[5]80m.'!$D$8:$H$1000,3,0)))</f>
        <v/>
      </c>
      <c r="O28" s="22" t="str">
        <f>IF(ISERROR(VLOOKUP(B28,'[5]80m.'!$D$8:$G$1000,4,0)),"",(VLOOKUP(B28,'[5]80m.'!$D$8:$G$1000,4,0)))</f>
        <v/>
      </c>
      <c r="P28" s="48">
        <f t="shared" si="0"/>
        <v>65</v>
      </c>
      <c r="Q28" s="54"/>
      <c r="R28" s="45"/>
      <c r="S28" s="45"/>
      <c r="T28" s="45"/>
      <c r="U28" s="45"/>
      <c r="V28" s="45"/>
    </row>
    <row r="29" spans="1:22" ht="27.75" customHeight="1" x14ac:dyDescent="0.2">
      <c r="A29" s="31">
        <v>22</v>
      </c>
      <c r="B29" s="30" t="s">
        <v>141</v>
      </c>
      <c r="C29" s="30" t="s">
        <v>57</v>
      </c>
      <c r="D29" s="60">
        <f>IF(ISERROR(VLOOKUP(B29,'[5]60m.'!$D$8:$F$1000,3,0)),"",(VLOOKUP(B29,'[5]60m.'!$D$8:$H$1000,3,0)))</f>
        <v>1097</v>
      </c>
      <c r="E29" s="27">
        <f>IF(ISERROR(VLOOKUP(B29,'[5]60m.'!$D$8:$G$1000,4,0)),"",(VLOOKUP(B29,'[5]60m.'!$D$8:$G$1000,4,0)))</f>
        <v>26</v>
      </c>
      <c r="F29" s="53">
        <f>IF(ISERROR(VLOOKUP(B29,[5]Uzun!$E$8:$K$1000,7,0)),"",(VLOOKUP(B29,[5]Uzun!$E$8:$K$1000,7,0)))</f>
        <v>310</v>
      </c>
      <c r="G29" s="22">
        <f>IF(ISERROR(VLOOKUP(B29,[5]Uzun!$E$8:$L$1000,8,0)),"",(VLOOKUP(B29,[5]Uzun!$E$8:$L$1000,8,0)))</f>
        <v>23</v>
      </c>
      <c r="H29" s="28">
        <f>IF(ISERROR(VLOOKUP(B29,[5]Gülle!$E$8:$K$1000,7,0)),"",(VLOOKUP(B29,[5]Gülle!$E$8:$K$1000,7,0)))</f>
        <v>502</v>
      </c>
      <c r="I29" s="27">
        <f>IF(ISERROR(VLOOKUP(B29,[5]Gülle!$E$8:$L$1000,8,0)),"",(VLOOKUP(B29,[5]Gülle!$E$8:$L$1000,8,0)))</f>
        <v>27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IF(ISERROR(VLOOKUP(B29,'[5]800m.'!$D$8:$F$986,3,0)),"",(VLOOKUP(B29,'[5]800m.'!$D$8:$H$986,3,0)))</f>
        <v/>
      </c>
      <c r="M29" s="50" t="str">
        <f>IF(ISERROR(VLOOKUP(B29,'[5]800m.'!$D$8:$G$986,4,0)),"",(VLOOKUP(B29,'[5]800m.'!$D$8:$G$986,4,0)))</f>
        <v/>
      </c>
      <c r="N29" s="61" t="str">
        <f>IF(ISERROR(VLOOKUP(B29,'[5]80m.'!$D$8:$F$1000,3,0)),"",(VLOOKUP(B29,'[5]80m.'!$D$8:$H$1000,3,0)))</f>
        <v/>
      </c>
      <c r="O29" s="22" t="str">
        <f>IF(ISERROR(VLOOKUP(B29,'[5]80m.'!$D$8:$G$1000,4,0)),"",(VLOOKUP(B29,'[5]80m.'!$D$8:$G$1000,4,0)))</f>
        <v/>
      </c>
      <c r="P29" s="48">
        <f t="shared" si="0"/>
        <v>76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142</v>
      </c>
      <c r="C30" s="30" t="s">
        <v>42</v>
      </c>
      <c r="D30" s="60" t="str">
        <f>IF(ISERROR(VLOOKUP(B30,'[5]60m.'!$D$8:$F$1000,3,0)),"",(VLOOKUP(B30,'[5]60m.'!$D$8:$H$1000,3,0)))</f>
        <v/>
      </c>
      <c r="E30" s="27" t="str">
        <f>IF(ISERROR(VLOOKUP(B30,'[5]60m.'!$D$8:$G$1000,4,0)),"",(VLOOKUP(B30,'[5]60m.'!$D$8:$G$1000,4,0)))</f>
        <v/>
      </c>
      <c r="F30" s="53">
        <f>IF(ISERROR(VLOOKUP(B30,[5]Uzun!$E$8:$K$1000,7,0)),"",(VLOOKUP(B30,[5]Uzun!$E$8:$K$1000,7,0)))</f>
        <v>422</v>
      </c>
      <c r="G30" s="22">
        <f>IF(ISERROR(VLOOKUP(B30,[5]Uzun!$E$8:$L$1000,8,0)),"",(VLOOKUP(B30,[5]Uzun!$E$8:$L$1000,8,0)))</f>
        <v>45</v>
      </c>
      <c r="H30" s="28">
        <f>IF(ISERROR(VLOOKUP(B30,[5]Gülle!$E$8:$K$1000,7,0)),"",(VLOOKUP(B30,[5]Gülle!$E$8:$K$1000,7,0)))</f>
        <v>602</v>
      </c>
      <c r="I30" s="27">
        <f>IF(ISERROR(VLOOKUP(B30,[5]Gülle!$E$8:$L$1000,8,0)),"",(VLOOKUP(B30,[5]Gülle!$E$8:$L$1000,8,0)))</f>
        <v>33</v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IF(ISERROR(VLOOKUP(B30,'[5]800m.'!$D$8:$F$986,3,0)),"",(VLOOKUP(B30,'[5]800m.'!$D$8:$H$986,3,0)))</f>
        <v/>
      </c>
      <c r="M30" s="50" t="str">
        <f>IF(ISERROR(VLOOKUP(B30,'[5]800m.'!$D$8:$G$986,4,0)),"",(VLOOKUP(B30,'[5]800m.'!$D$8:$G$986,4,0)))</f>
        <v/>
      </c>
      <c r="N30" s="61">
        <f>IF(ISERROR(VLOOKUP(B30,'[5]80m.'!$D$8:$F$1000,3,0)),"",(VLOOKUP(B30,'[5]80m.'!$D$8:$H$1000,3,0)))</f>
        <v>1111</v>
      </c>
      <c r="O30" s="22">
        <f>IF(ISERROR(VLOOKUP(B30,'[5]80m.'!$D$8:$G$1000,4,0)),"",(VLOOKUP(B30,'[5]80m.'!$D$8:$G$1000,4,0)))</f>
        <v>67</v>
      </c>
      <c r="P30" s="48">
        <f t="shared" si="0"/>
        <v>145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143</v>
      </c>
      <c r="C31" s="30" t="s">
        <v>35</v>
      </c>
      <c r="D31" s="60" t="str">
        <f>IF(ISERROR(VLOOKUP(B31,'[5]60m.'!$D$8:$F$1000,3,0)),"",(VLOOKUP(B31,'[5]60m.'!$D$8:$H$1000,3,0)))</f>
        <v/>
      </c>
      <c r="E31" s="27" t="str">
        <f>IF(ISERROR(VLOOKUP(B31,'[5]60m.'!$D$8:$G$1000,4,0)),"",(VLOOKUP(B31,'[5]60m.'!$D$8:$G$1000,4,0)))</f>
        <v/>
      </c>
      <c r="F31" s="53">
        <f>IF(ISERROR(VLOOKUP(B31,[5]Uzun!$E$8:$K$1000,7,0)),"",(VLOOKUP(B31,[5]Uzun!$E$8:$K$1000,7,0)))</f>
        <v>404</v>
      </c>
      <c r="G31" s="22">
        <f>IF(ISERROR(VLOOKUP(B31,[5]Uzun!$E$8:$L$1000,8,0)),"",(VLOOKUP(B31,[5]Uzun!$E$8:$L$1000,8,0)))</f>
        <v>41</v>
      </c>
      <c r="H31" s="28">
        <f>IF(ISERROR(VLOOKUP(B31,[5]Gülle!$E$8:$K$1000,7,0)),"",(VLOOKUP(B31,[5]Gülle!$E$8:$K$1000,7,0)))</f>
        <v>594</v>
      </c>
      <c r="I31" s="27">
        <f>IF(ISERROR(VLOOKUP(B31,[5]Gülle!$E$8:$L$1000,8,0)),"",(VLOOKUP(B31,[5]Gülle!$E$8:$L$1000,8,0)))</f>
        <v>33</v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IF(ISERROR(VLOOKUP(B31,'[5]800m.'!$D$8:$F$986,3,0)),"",(VLOOKUP(B31,'[5]800m.'!$D$8:$H$986,3,0)))</f>
        <v/>
      </c>
      <c r="M31" s="50" t="str">
        <f>IF(ISERROR(VLOOKUP(B31,'[5]800m.'!$D$8:$G$986,4,0)),"",(VLOOKUP(B31,'[5]800m.'!$D$8:$G$986,4,0)))</f>
        <v/>
      </c>
      <c r="N31" s="61">
        <f>IF(ISERROR(VLOOKUP(B31,'[5]80m.'!$D$8:$F$1000,3,0)),"",(VLOOKUP(B31,'[5]80m.'!$D$8:$H$1000,3,0)))</f>
        <v>1189</v>
      </c>
      <c r="O31" s="22">
        <f>IF(ISERROR(VLOOKUP(B31,'[5]80m.'!$D$8:$G$1000,4,0)),"",(VLOOKUP(B31,'[5]80m.'!$D$8:$G$1000,4,0)))</f>
        <v>52</v>
      </c>
      <c r="P31" s="48">
        <f t="shared" si="0"/>
        <v>126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144</v>
      </c>
      <c r="C32" s="30" t="s">
        <v>37</v>
      </c>
      <c r="D32" s="60" t="str">
        <f>IF(ISERROR(VLOOKUP(B32,'[5]60m.'!$D$8:$F$1000,3,0)),"",(VLOOKUP(B32,'[5]60m.'!$D$8:$H$1000,3,0)))</f>
        <v/>
      </c>
      <c r="E32" s="27" t="str">
        <f>IF(ISERROR(VLOOKUP(B32,'[5]60m.'!$D$8:$G$1000,4,0)),"",(VLOOKUP(B32,'[5]60m.'!$D$8:$G$1000,4,0)))</f>
        <v/>
      </c>
      <c r="F32" s="53">
        <f>IF(ISERROR(VLOOKUP(B32,[5]Uzun!$E$8:$K$1000,7,0)),"",(VLOOKUP(B32,[5]Uzun!$E$8:$K$1000,7,0)))</f>
        <v>404</v>
      </c>
      <c r="G32" s="22">
        <f>IF(ISERROR(VLOOKUP(B32,[5]Uzun!$E$8:$L$1000,8,0)),"",(VLOOKUP(B32,[5]Uzun!$E$8:$L$1000,8,0)))</f>
        <v>41</v>
      </c>
      <c r="H32" s="28" t="str">
        <f>IF(ISERROR(VLOOKUP(B32,[5]Gülle!$E$8:$K$1000,7,0)),"",(VLOOKUP(B32,[5]Gülle!$E$8:$K$1000,7,0)))</f>
        <v/>
      </c>
      <c r="I32" s="27" t="str">
        <f>IF(ISERROR(VLOOKUP(B32,[5]Gülle!$E$8:$L$1000,8,0)),"",(VLOOKUP(B32,[5]Gülle!$E$8:$L$1000,8,0)))</f>
        <v/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IF(ISERROR(VLOOKUP(B32,'[5]800m.'!$D$8:$F$986,3,0)),"",(VLOOKUP(B32,'[5]800m.'!$D$8:$H$986,3,0)))</f>
        <v/>
      </c>
      <c r="M32" s="50" t="str">
        <f>IF(ISERROR(VLOOKUP(B32,'[5]800m.'!$D$8:$G$986,4,0)),"",(VLOOKUP(B32,'[5]800m.'!$D$8:$G$986,4,0)))</f>
        <v/>
      </c>
      <c r="N32" s="61">
        <f>IF(ISERROR(VLOOKUP(B32,'[5]80m.'!$D$8:$F$1000,3,0)),"",(VLOOKUP(B32,'[5]80m.'!$D$8:$H$1000,3,0)))</f>
        <v>1149</v>
      </c>
      <c r="O32" s="22">
        <f>IF(ISERROR(VLOOKUP(B32,'[5]80m.'!$D$8:$G$1000,4,0)),"",(VLOOKUP(B32,'[5]80m.'!$D$8:$G$1000,4,0)))</f>
        <v>60</v>
      </c>
      <c r="P32" s="48">
        <f t="shared" si="0"/>
        <v>101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145</v>
      </c>
      <c r="C33" s="30" t="s">
        <v>42</v>
      </c>
      <c r="D33" s="60" t="str">
        <f>IF(ISERROR(VLOOKUP(B33,'[5]60m.'!$D$8:$F$1000,3,0)),"",(VLOOKUP(B33,'[5]60m.'!$D$8:$H$1000,3,0)))</f>
        <v/>
      </c>
      <c r="E33" s="27" t="str">
        <f>IF(ISERROR(VLOOKUP(B33,'[5]60m.'!$D$8:$G$1000,4,0)),"",(VLOOKUP(B33,'[5]60m.'!$D$8:$G$1000,4,0)))</f>
        <v/>
      </c>
      <c r="F33" s="53">
        <f>IF(ISERROR(VLOOKUP(B33,[5]Uzun!$E$8:$K$1000,7,0)),"",(VLOOKUP(B33,[5]Uzun!$E$8:$K$1000,7,0)))</f>
        <v>397</v>
      </c>
      <c r="G33" s="22">
        <f>IF(ISERROR(VLOOKUP(B33,[5]Uzun!$E$8:$L$1000,8,0)),"",(VLOOKUP(B33,[5]Uzun!$E$8:$L$1000,8,0)))</f>
        <v>39</v>
      </c>
      <c r="H33" s="28">
        <f>IF(ISERROR(VLOOKUP(B33,[5]Gülle!$E$8:$K$1000,7,0)),"",(VLOOKUP(B33,[5]Gülle!$E$8:$K$1000,7,0)))</f>
        <v>643</v>
      </c>
      <c r="I33" s="27">
        <f>IF(ISERROR(VLOOKUP(B33,[5]Gülle!$E$8:$L$1000,8,0)),"",(VLOOKUP(B33,[5]Gülle!$E$8:$L$1000,8,0)))</f>
        <v>36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IF(ISERROR(VLOOKUP(B33,'[5]800m.'!$D$8:$F$986,3,0)),"",(VLOOKUP(B33,'[5]800m.'!$D$8:$H$986,3,0)))</f>
        <v/>
      </c>
      <c r="M33" s="50" t="str">
        <f>IF(ISERROR(VLOOKUP(B33,'[5]800m.'!$D$8:$G$986,4,0)),"",(VLOOKUP(B33,'[5]800m.'!$D$8:$G$986,4,0)))</f>
        <v/>
      </c>
      <c r="N33" s="61">
        <f>IF(ISERROR(VLOOKUP(B33,'[5]80m.'!$D$8:$F$1000,3,0)),"",(VLOOKUP(B33,'[5]80m.'!$D$8:$H$1000,3,0)))</f>
        <v>1137</v>
      </c>
      <c r="O33" s="22">
        <f>IF(ISERROR(VLOOKUP(B33,'[5]80m.'!$D$8:$G$1000,4,0)),"",(VLOOKUP(B33,'[5]80m.'!$D$8:$G$1000,4,0)))</f>
        <v>62</v>
      </c>
      <c r="P33" s="48">
        <f t="shared" si="0"/>
        <v>137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146</v>
      </c>
      <c r="C34" s="30" t="s">
        <v>24</v>
      </c>
      <c r="D34" s="60">
        <f>IF(ISERROR(VLOOKUP(B34,'[5]60m.'!$D$8:$F$1000,3,0)),"",(VLOOKUP(B34,'[5]60m.'!$D$8:$H$1000,3,0)))</f>
        <v>1032</v>
      </c>
      <c r="E34" s="27">
        <f>IF(ISERROR(VLOOKUP(B34,'[5]60m.'!$D$8:$G$1000,4,0)),"",(VLOOKUP(B34,'[5]60m.'!$D$8:$G$1000,4,0)))</f>
        <v>39</v>
      </c>
      <c r="F34" s="53" t="str">
        <f>IF(ISERROR(VLOOKUP(B34,[5]Uzun!$E$8:$K$1000,7,0)),"",(VLOOKUP(B34,[5]Uzun!$E$8:$K$1000,7,0)))</f>
        <v/>
      </c>
      <c r="G34" s="22" t="str">
        <f>IF(ISERROR(VLOOKUP(B34,[5]Uzun!$E$8:$L$1000,8,0)),"",(VLOOKUP(B34,[5]Uzun!$E$8:$L$1000,8,0)))</f>
        <v/>
      </c>
      <c r="H34" s="28" t="str">
        <f>IF(ISERROR(VLOOKUP(B34,[5]Gülle!$E$8:$K$1000,7,0)),"",(VLOOKUP(B34,[5]Gülle!$E$8:$K$1000,7,0)))</f>
        <v/>
      </c>
      <c r="I34" s="27" t="str">
        <f>IF(ISERROR(VLOOKUP(B34,[5]Gülle!$E$8:$L$1000,8,0)),"",(VLOOKUP(B34,[5]Gülle!$E$8:$L$1000,8,0)))</f>
        <v/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IF(ISERROR(VLOOKUP(B34,'[5]800m.'!$D$8:$F$986,3,0)),"",(VLOOKUP(B34,'[5]800m.'!$D$8:$H$986,3,0)))</f>
        <v/>
      </c>
      <c r="M34" s="50" t="str">
        <f>IF(ISERROR(VLOOKUP(B34,'[5]800m.'!$D$8:$G$986,4,0)),"",(VLOOKUP(B34,'[5]800m.'!$D$8:$G$986,4,0)))</f>
        <v/>
      </c>
      <c r="N34" s="61" t="str">
        <f>IF(ISERROR(VLOOKUP(B34,'[5]80m.'!$D$8:$F$1000,3,0)),"",(VLOOKUP(B34,'[5]80m.'!$D$8:$H$1000,3,0)))</f>
        <v/>
      </c>
      <c r="O34" s="22" t="str">
        <f>IF(ISERROR(VLOOKUP(B34,'[5]80m.'!$D$8:$G$1000,4,0)),"",(VLOOKUP(B34,'[5]80m.'!$D$8:$G$1000,4,0)))</f>
        <v/>
      </c>
      <c r="P34" s="48">
        <f t="shared" si="0"/>
        <v>39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147</v>
      </c>
      <c r="C35" s="30" t="s">
        <v>42</v>
      </c>
      <c r="D35" s="60" t="str">
        <f>IF(ISERROR(VLOOKUP(B35,'[5]60m.'!$D$8:$F$1000,3,0)),"",(VLOOKUP(B35,'[5]60m.'!$D$8:$H$1000,3,0)))</f>
        <v/>
      </c>
      <c r="E35" s="27" t="str">
        <f>IF(ISERROR(VLOOKUP(B35,'[5]60m.'!$D$8:$G$1000,4,0)),"",(VLOOKUP(B35,'[5]60m.'!$D$8:$G$1000,4,0)))</f>
        <v/>
      </c>
      <c r="F35" s="53">
        <f>IF(ISERROR(VLOOKUP(B35,[5]Uzun!$E$8:$K$1000,7,0)),"",(VLOOKUP(B35,[5]Uzun!$E$8:$K$1000,7,0)))</f>
        <v>394</v>
      </c>
      <c r="G35" s="22">
        <f>IF(ISERROR(VLOOKUP(B35,[5]Uzun!$E$8:$L$1000,8,0)),"",(VLOOKUP(B35,[5]Uzun!$E$8:$L$1000,8,0)))</f>
        <v>38</v>
      </c>
      <c r="H35" s="28">
        <f>IF(ISERROR(VLOOKUP(B35,[5]Gülle!$E$8:$K$1000,7,0)),"",(VLOOKUP(B35,[5]Gülle!$E$8:$K$1000,7,0)))</f>
        <v>585</v>
      </c>
      <c r="I35" s="27">
        <f>IF(ISERROR(VLOOKUP(B35,[5]Gülle!$E$8:$L$1000,8,0)),"",(VLOOKUP(B35,[5]Gülle!$E$8:$L$1000,8,0)))</f>
        <v>32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IF(ISERROR(VLOOKUP(B35,'[5]800m.'!$D$8:$F$986,3,0)),"",(VLOOKUP(B35,'[5]800m.'!$D$8:$H$986,3,0)))</f>
        <v/>
      </c>
      <c r="M35" s="50" t="str">
        <f>IF(ISERROR(VLOOKUP(B35,'[5]800m.'!$D$8:$G$986,4,0)),"",(VLOOKUP(B35,'[5]800m.'!$D$8:$G$986,4,0)))</f>
        <v/>
      </c>
      <c r="N35" s="61">
        <f>IF(ISERROR(VLOOKUP(B35,'[5]80m.'!$D$8:$F$1000,3,0)),"",(VLOOKUP(B35,'[5]80m.'!$D$8:$H$1000,3,0)))</f>
        <v>1142</v>
      </c>
      <c r="O35" s="22">
        <f>IF(ISERROR(VLOOKUP(B35,'[5]80m.'!$D$8:$G$1000,4,0)),"",(VLOOKUP(B35,'[5]80m.'!$D$8:$G$1000,4,0)))</f>
        <v>61</v>
      </c>
      <c r="P35" s="48">
        <f t="shared" si="0"/>
        <v>131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148</v>
      </c>
      <c r="C36" s="30" t="s">
        <v>42</v>
      </c>
      <c r="D36" s="60" t="str">
        <f>IF(ISERROR(VLOOKUP(B36,'[5]60m.'!$D$8:$F$1000,3,0)),"",(VLOOKUP(B36,'[5]60m.'!$D$8:$H$1000,3,0)))</f>
        <v/>
      </c>
      <c r="E36" s="27" t="str">
        <f>IF(ISERROR(VLOOKUP(B36,'[5]60m.'!$D$8:$G$1000,4,0)),"",(VLOOKUP(B36,'[5]60m.'!$D$8:$G$1000,4,0)))</f>
        <v/>
      </c>
      <c r="F36" s="53">
        <f>IF(ISERROR(VLOOKUP(B36,[5]Uzun!$E$8:$K$1000,7,0)),"",(VLOOKUP(B36,[5]Uzun!$E$8:$K$1000,7,0)))</f>
        <v>393</v>
      </c>
      <c r="G36" s="22">
        <f>IF(ISERROR(VLOOKUP(B36,[5]Uzun!$E$8:$L$1000,8,0)),"",(VLOOKUP(B36,[5]Uzun!$E$8:$L$1000,8,0)))</f>
        <v>38</v>
      </c>
      <c r="H36" s="28">
        <f>IF(ISERROR(VLOOKUP(B36,[5]Gülle!$E$8:$K$1000,7,0)),"",(VLOOKUP(B36,[5]Gülle!$E$8:$K$1000,7,0)))</f>
        <v>559</v>
      </c>
      <c r="I36" s="27">
        <f>IF(ISERROR(VLOOKUP(B36,[5]Gülle!$E$8:$L$1000,8,0)),"",(VLOOKUP(B36,[5]Gülle!$E$8:$L$1000,8,0)))</f>
        <v>30</v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IF(ISERROR(VLOOKUP(B36,'[5]800m.'!$D$8:$F$986,3,0)),"",(VLOOKUP(B36,'[5]800m.'!$D$8:$H$986,3,0)))</f>
        <v/>
      </c>
      <c r="M36" s="50" t="str">
        <f>IF(ISERROR(VLOOKUP(B36,'[5]800m.'!$D$8:$G$986,4,0)),"",(VLOOKUP(B36,'[5]800m.'!$D$8:$G$986,4,0)))</f>
        <v/>
      </c>
      <c r="N36" s="61">
        <f>IF(ISERROR(VLOOKUP(B36,'[5]80m.'!$D$8:$F$1000,3,0)),"",(VLOOKUP(B36,'[5]80m.'!$D$8:$H$1000,3,0)))</f>
        <v>1206</v>
      </c>
      <c r="O36" s="22">
        <f>IF(ISERROR(VLOOKUP(B36,'[5]80m.'!$D$8:$G$1000,4,0)),"",(VLOOKUP(B36,'[5]80m.'!$D$8:$G$1000,4,0)))</f>
        <v>48</v>
      </c>
      <c r="P36" s="48">
        <f t="shared" si="0"/>
        <v>116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149</v>
      </c>
      <c r="C37" s="30" t="s">
        <v>37</v>
      </c>
      <c r="D37" s="60" t="str">
        <f>IF(ISERROR(VLOOKUP(B37,'[5]60m.'!$D$8:$F$1000,3,0)),"",(VLOOKUP(B37,'[5]60m.'!$D$8:$H$1000,3,0)))</f>
        <v/>
      </c>
      <c r="E37" s="27" t="str">
        <f>IF(ISERROR(VLOOKUP(B37,'[5]60m.'!$D$8:$G$1000,4,0)),"",(VLOOKUP(B37,'[5]60m.'!$D$8:$G$1000,4,0)))</f>
        <v/>
      </c>
      <c r="F37" s="53">
        <f>IF(ISERROR(VLOOKUP(B37,[5]Uzun!$E$8:$K$1000,7,0)),"",(VLOOKUP(B37,[5]Uzun!$E$8:$K$1000,7,0)))</f>
        <v>385</v>
      </c>
      <c r="G37" s="22">
        <f>IF(ISERROR(VLOOKUP(B37,[5]Uzun!$E$8:$L$1000,8,0)),"",(VLOOKUP(B37,[5]Uzun!$E$8:$L$1000,8,0)))</f>
        <v>37</v>
      </c>
      <c r="H37" s="28" t="str">
        <f>IF(ISERROR(VLOOKUP(B37,[5]Gülle!$E$8:$K$1000,7,0)),"",(VLOOKUP(B37,[5]Gülle!$E$8:$K$1000,7,0)))</f>
        <v/>
      </c>
      <c r="I37" s="27" t="str">
        <f>IF(ISERROR(VLOOKUP(B37,[5]Gülle!$E$8:$L$1000,8,0)),"",(VLOOKUP(B37,[5]Gülle!$E$8:$L$1000,8,0)))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IF(ISERROR(VLOOKUP(B37,'[5]800m.'!$D$8:$F$986,3,0)),"",(VLOOKUP(B37,'[5]800m.'!$D$8:$H$986,3,0)))</f>
        <v/>
      </c>
      <c r="M37" s="50" t="str">
        <f>IF(ISERROR(VLOOKUP(B37,'[5]800m.'!$D$8:$G$986,4,0)),"",(VLOOKUP(B37,'[5]800m.'!$D$8:$G$986,4,0)))</f>
        <v/>
      </c>
      <c r="N37" s="61">
        <f>IF(ISERROR(VLOOKUP(B37,'[5]80m.'!$D$8:$F$1000,3,0)),"",(VLOOKUP(B37,'[5]80m.'!$D$8:$H$1000,3,0)))</f>
        <v>1229</v>
      </c>
      <c r="O37" s="22">
        <f>IF(ISERROR(VLOOKUP(B37,'[5]80m.'!$D$8:$G$1000,4,0)),"",(VLOOKUP(B37,'[5]80m.'!$D$8:$G$1000,4,0)))</f>
        <v>44</v>
      </c>
      <c r="P37" s="48">
        <f t="shared" si="0"/>
        <v>81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150</v>
      </c>
      <c r="C38" s="30" t="s">
        <v>24</v>
      </c>
      <c r="D38" s="60">
        <f>IF(ISERROR(VLOOKUP(B38,'[5]60m.'!$D$8:$F$1000,3,0)),"",(VLOOKUP(B38,'[5]60m.'!$D$8:$H$1000,3,0)))</f>
        <v>1170</v>
      </c>
      <c r="E38" s="27">
        <f>IF(ISERROR(VLOOKUP(B38,'[5]60m.'!$D$8:$G$1000,4,0)),"",(VLOOKUP(B38,'[5]60m.'!$D$8:$G$1000,4,0)))</f>
        <v>14</v>
      </c>
      <c r="F38" s="53">
        <f>IF(ISERROR(VLOOKUP(B38,[5]Uzun!$E$8:$K$1000,7,0)),"",(VLOOKUP(B38,[5]Uzun!$E$8:$K$1000,7,0)))</f>
        <v>302</v>
      </c>
      <c r="G38" s="22">
        <f>IF(ISERROR(VLOOKUP(B38,[5]Uzun!$E$8:$L$1000,8,0)),"",(VLOOKUP(B38,[5]Uzun!$E$8:$L$1000,8,0)))</f>
        <v>22</v>
      </c>
      <c r="H38" s="28" t="str">
        <f>IF(ISERROR(VLOOKUP(B38,[5]Gülle!$E$8:$K$1000,7,0)),"",(VLOOKUP(B38,[5]Gülle!$E$8:$K$1000,7,0)))</f>
        <v>DNS</v>
      </c>
      <c r="I38" s="27">
        <f>IF(ISERROR(VLOOKUP(B38,[5]Gülle!$E$8:$L$1000,8,0)),"",(VLOOKUP(B38,[5]Gülle!$E$8:$L$1000,8,0)))</f>
        <v>0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IF(ISERROR(VLOOKUP(B38,'[5]800m.'!$D$8:$F$986,3,0)),"",(VLOOKUP(B38,'[5]800m.'!$D$8:$H$986,3,0)))</f>
        <v/>
      </c>
      <c r="M38" s="50" t="str">
        <f>IF(ISERROR(VLOOKUP(B38,'[5]800m.'!$D$8:$G$986,4,0)),"",(VLOOKUP(B38,'[5]800m.'!$D$8:$G$986,4,0)))</f>
        <v/>
      </c>
      <c r="N38" s="61" t="str">
        <f>IF(ISERROR(VLOOKUP(B38,'[5]80m.'!$D$8:$F$1000,3,0)),"",(VLOOKUP(B38,'[5]80m.'!$D$8:$H$1000,3,0)))</f>
        <v/>
      </c>
      <c r="O38" s="22" t="str">
        <f>IF(ISERROR(VLOOKUP(B38,'[5]80m.'!$D$8:$G$1000,4,0)),"",(VLOOKUP(B38,'[5]80m.'!$D$8:$G$1000,4,0)))</f>
        <v/>
      </c>
      <c r="P38" s="48">
        <f t="shared" si="0"/>
        <v>36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151</v>
      </c>
      <c r="C39" s="30" t="s">
        <v>35</v>
      </c>
      <c r="D39" s="60" t="str">
        <f>IF(ISERROR(VLOOKUP(B39,'[5]60m.'!$D$8:$F$1000,3,0)),"",(VLOOKUP(B39,'[5]60m.'!$D$8:$H$1000,3,0)))</f>
        <v/>
      </c>
      <c r="E39" s="27" t="str">
        <f>IF(ISERROR(VLOOKUP(B39,'[5]60m.'!$D$8:$G$1000,4,0)),"",(VLOOKUP(B39,'[5]60m.'!$D$8:$G$1000,4,0)))</f>
        <v/>
      </c>
      <c r="F39" s="53">
        <f>IF(ISERROR(VLOOKUP(B39,[5]Uzun!$E$8:$K$1000,7,0)),"",(VLOOKUP(B39,[5]Uzun!$E$8:$K$1000,7,0)))</f>
        <v>376</v>
      </c>
      <c r="G39" s="22">
        <f>IF(ISERROR(VLOOKUP(B39,[5]Uzun!$E$8:$L$1000,8,0)),"",(VLOOKUP(B39,[5]Uzun!$E$8:$L$1000,8,0)))</f>
        <v>35</v>
      </c>
      <c r="H39" s="28">
        <f>IF(ISERROR(VLOOKUP(B39,[5]Gülle!$E$8:$K$1000,7,0)),"",(VLOOKUP(B39,[5]Gülle!$E$8:$K$1000,7,0)))</f>
        <v>644</v>
      </c>
      <c r="I39" s="27">
        <f>IF(ISERROR(VLOOKUP(B39,[5]Gülle!$E$8:$L$1000,8,0)),"",(VLOOKUP(B39,[5]Gülle!$E$8:$L$1000,8,0)))</f>
        <v>36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IF(ISERROR(VLOOKUP(B39,'[5]800m.'!$D$8:$F$986,3,0)),"",(VLOOKUP(B39,'[5]800m.'!$D$8:$H$986,3,0)))</f>
        <v/>
      </c>
      <c r="M39" s="50" t="str">
        <f>IF(ISERROR(VLOOKUP(B39,'[5]800m.'!$D$8:$G$986,4,0)),"",(VLOOKUP(B39,'[5]800m.'!$D$8:$G$986,4,0)))</f>
        <v/>
      </c>
      <c r="N39" s="61">
        <f>IF(ISERROR(VLOOKUP(B39,'[5]80m.'!$D$8:$F$1000,3,0)),"",(VLOOKUP(B39,'[5]80m.'!$D$8:$H$1000,3,0)))</f>
        <v>1243</v>
      </c>
      <c r="O39" s="22">
        <f>IF(ISERROR(VLOOKUP(B39,'[5]80m.'!$D$8:$G$1000,4,0)),"",(VLOOKUP(B39,'[5]80m.'!$D$8:$G$1000,4,0)))</f>
        <v>41</v>
      </c>
      <c r="P39" s="48">
        <f t="shared" si="0"/>
        <v>112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152</v>
      </c>
      <c r="C40" s="30" t="s">
        <v>37</v>
      </c>
      <c r="D40" s="60" t="str">
        <f>IF(ISERROR(VLOOKUP(B40,'[5]60m.'!$D$8:$F$1000,3,0)),"",(VLOOKUP(B40,'[5]60m.'!$D$8:$H$1000,3,0)))</f>
        <v/>
      </c>
      <c r="E40" s="27" t="str">
        <f>IF(ISERROR(VLOOKUP(B40,'[5]60m.'!$D$8:$G$1000,4,0)),"",(VLOOKUP(B40,'[5]60m.'!$D$8:$G$1000,4,0)))</f>
        <v/>
      </c>
      <c r="F40" s="53">
        <f>IF(ISERROR(VLOOKUP(B40,[5]Uzun!$E$8:$K$1000,7,0)),"",(VLOOKUP(B40,[5]Uzun!$E$8:$K$1000,7,0)))</f>
        <v>375</v>
      </c>
      <c r="G40" s="22">
        <f>IF(ISERROR(VLOOKUP(B40,[5]Uzun!$E$8:$L$1000,8,0)),"",(VLOOKUP(B40,[5]Uzun!$E$8:$L$1000,8,0)))</f>
        <v>35</v>
      </c>
      <c r="H40" s="28" t="str">
        <f>IF(ISERROR(VLOOKUP(B40,[5]Gülle!$E$8:$K$1000,7,0)),"",(VLOOKUP(B40,[5]Gülle!$E$8:$K$1000,7,0)))</f>
        <v/>
      </c>
      <c r="I40" s="27" t="str">
        <f>IF(ISERROR(VLOOKUP(B40,[5]Gülle!$E$8:$L$1000,8,0)),"",(VLOOKUP(B40,[5]Gülle!$E$8:$L$1000,8,0)))</f>
        <v/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IF(ISERROR(VLOOKUP(B40,'[5]800m.'!$D$8:$F$986,3,0)),"",(VLOOKUP(B40,'[5]800m.'!$D$8:$H$986,3,0)))</f>
        <v/>
      </c>
      <c r="M40" s="50" t="str">
        <f>IF(ISERROR(VLOOKUP(B40,'[5]800m.'!$D$8:$G$986,4,0)),"",(VLOOKUP(B40,'[5]800m.'!$D$8:$G$986,4,0)))</f>
        <v/>
      </c>
      <c r="N40" s="61">
        <f>IF(ISERROR(VLOOKUP(B40,'[5]80m.'!$D$8:$F$1000,3,0)),"",(VLOOKUP(B40,'[5]80m.'!$D$8:$H$1000,3,0)))</f>
        <v>1273</v>
      </c>
      <c r="O40" s="22">
        <f>IF(ISERROR(VLOOKUP(B40,'[5]80m.'!$D$8:$G$1000,4,0)),"",(VLOOKUP(B40,'[5]80m.'!$D$8:$G$1000,4,0)))</f>
        <v>35</v>
      </c>
      <c r="P40" s="48">
        <f t="shared" si="0"/>
        <v>70</v>
      </c>
      <c r="Q40" s="54"/>
      <c r="R40" s="45"/>
      <c r="S40" s="45"/>
      <c r="T40" s="45"/>
      <c r="U40" s="45"/>
      <c r="V40" s="45"/>
    </row>
    <row r="41" spans="1:22" ht="27.75" hidden="1" customHeight="1" x14ac:dyDescent="0.2">
      <c r="A41" s="31">
        <v>34</v>
      </c>
      <c r="B41" s="30" t="s">
        <v>153</v>
      </c>
      <c r="C41" s="30" t="s">
        <v>46</v>
      </c>
      <c r="D41" s="60" t="str">
        <f>IF(ISERROR(VLOOKUP(B41,'[5]60m.'!$D$8:$F$1000,3,0)),"",(VLOOKUP(B41,'[5]60m.'!$D$8:$H$1000,3,0)))</f>
        <v/>
      </c>
      <c r="E41" s="27" t="str">
        <f>IF(ISERROR(VLOOKUP(B41,'[5]60m.'!$D$8:$G$1000,4,0)),"",(VLOOKUP(B41,'[5]60m.'!$D$8:$G$1000,4,0)))</f>
        <v/>
      </c>
      <c r="F41" s="53">
        <f>IF(ISERROR(VLOOKUP(B41,[5]Uzun!$E$8:$K$1000,7,0)),"",(VLOOKUP(B41,[5]Uzun!$E$8:$K$1000,7,0)))</f>
        <v>373</v>
      </c>
      <c r="G41" s="22">
        <f>IF(ISERROR(VLOOKUP(B41,[5]Uzun!$E$8:$L$1000,8,0)),"",(VLOOKUP(B41,[5]Uzun!$E$8:$L$1000,8,0)))</f>
        <v>34</v>
      </c>
      <c r="H41" s="28">
        <f>IF(ISERROR(VLOOKUP(B41,[5]Gülle!$E$8:$K$1000,7,0)),"",(VLOOKUP(B41,[5]Gülle!$E$8:$K$1000,7,0)))</f>
        <v>620</v>
      </c>
      <c r="I41" s="27">
        <f>IF(ISERROR(VLOOKUP(B41,[5]Gülle!$E$8:$L$1000,8,0)),"",(VLOOKUP(B41,[5]Gülle!$E$8:$L$1000,8,0)))</f>
        <v>35</v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IF(ISERROR(VLOOKUP(B41,'[5]800m.'!$D$8:$F$986,3,0)),"",(VLOOKUP(B41,'[5]800m.'!$D$8:$H$986,3,0)))</f>
        <v/>
      </c>
      <c r="M41" s="50" t="str">
        <f>IF(ISERROR(VLOOKUP(B41,'[5]800m.'!$D$8:$G$986,4,0)),"",(VLOOKUP(B41,'[5]800m.'!$D$8:$G$986,4,0)))</f>
        <v/>
      </c>
      <c r="N41" s="61">
        <f>IF(ISERROR(VLOOKUP(B41,'[5]80m.'!$D$8:$F$1000,3,0)),"",(VLOOKUP(B41,'[5]80m.'!$D$8:$H$1000,3,0)))</f>
        <v>1253</v>
      </c>
      <c r="O41" s="22">
        <f>IF(ISERROR(VLOOKUP(B41,'[5]80m.'!$D$8:$G$1000,4,0)),"",(VLOOKUP(B41,'[5]80m.'!$D$8:$G$1000,4,0)))</f>
        <v>39</v>
      </c>
      <c r="P41" s="48">
        <f t="shared" si="0"/>
        <v>108</v>
      </c>
      <c r="Q41" s="54"/>
      <c r="R41" s="45"/>
      <c r="S41" s="45"/>
      <c r="T41" s="45"/>
      <c r="U41" s="45"/>
      <c r="V41" s="45"/>
    </row>
    <row r="42" spans="1:22" ht="27.75" hidden="1" customHeight="1" x14ac:dyDescent="0.2">
      <c r="A42" s="31">
        <v>35</v>
      </c>
      <c r="B42" s="30" t="s">
        <v>154</v>
      </c>
      <c r="C42" s="30" t="s">
        <v>35</v>
      </c>
      <c r="D42" s="60" t="str">
        <f>IF(ISERROR(VLOOKUP(B42,'[5]60m.'!$D$8:$F$1000,3,0)),"",(VLOOKUP(B42,'[5]60m.'!$D$8:$H$1000,3,0)))</f>
        <v/>
      </c>
      <c r="E42" s="27" t="str">
        <f>IF(ISERROR(VLOOKUP(B42,'[5]60m.'!$D$8:$G$1000,4,0)),"",(VLOOKUP(B42,'[5]60m.'!$D$8:$G$1000,4,0)))</f>
        <v/>
      </c>
      <c r="F42" s="53">
        <f>IF(ISERROR(VLOOKUP(B42,[5]Uzun!$E$8:$K$1000,7,0)),"",(VLOOKUP(B42,[5]Uzun!$E$8:$K$1000,7,0)))</f>
        <v>365</v>
      </c>
      <c r="G42" s="22">
        <f>IF(ISERROR(VLOOKUP(B42,[5]Uzun!$E$8:$L$1000,8,0)),"",(VLOOKUP(B42,[5]Uzun!$E$8:$L$1000,8,0)))</f>
        <v>33</v>
      </c>
      <c r="H42" s="28">
        <f>IF(ISERROR(VLOOKUP(B42,[5]Gülle!$E$8:$K$1000,7,0)),"",(VLOOKUP(B42,[5]Gülle!$E$8:$K$1000,7,0)))</f>
        <v>596</v>
      </c>
      <c r="I42" s="27">
        <f>IF(ISERROR(VLOOKUP(B42,[5]Gülle!$E$8:$L$1000,8,0)),"",(VLOOKUP(B42,[5]Gülle!$E$8:$L$1000,8,0)))</f>
        <v>33</v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IF(ISERROR(VLOOKUP(B42,'[5]800m.'!$D$8:$F$986,3,0)),"",(VLOOKUP(B42,'[5]800m.'!$D$8:$H$986,3,0)))</f>
        <v/>
      </c>
      <c r="M42" s="50" t="str">
        <f>IF(ISERROR(VLOOKUP(B42,'[5]800m.'!$D$8:$G$986,4,0)),"",(VLOOKUP(B42,'[5]800m.'!$D$8:$G$986,4,0)))</f>
        <v/>
      </c>
      <c r="N42" s="61">
        <f>IF(ISERROR(VLOOKUP(B42,'[5]80m.'!$D$8:$F$1000,3,0)),"",(VLOOKUP(B42,'[5]80m.'!$D$8:$H$1000,3,0)))</f>
        <v>1182</v>
      </c>
      <c r="O42" s="22">
        <f>IF(ISERROR(VLOOKUP(B42,'[5]80m.'!$D$8:$G$1000,4,0)),"",(VLOOKUP(B42,'[5]80m.'!$D$8:$G$1000,4,0)))</f>
        <v>53</v>
      </c>
      <c r="P42" s="48">
        <f t="shared" si="0"/>
        <v>119</v>
      </c>
      <c r="Q42" s="54"/>
      <c r="R42" s="45"/>
      <c r="S42" s="45"/>
      <c r="T42" s="45"/>
      <c r="U42" s="45"/>
      <c r="V42" s="45"/>
    </row>
    <row r="43" spans="1:22" ht="27.75" hidden="1" customHeight="1" x14ac:dyDescent="0.2">
      <c r="A43" s="31">
        <v>36</v>
      </c>
      <c r="B43" s="30" t="s">
        <v>155</v>
      </c>
      <c r="C43" s="30" t="s">
        <v>35</v>
      </c>
      <c r="D43" s="60" t="str">
        <f>IF(ISERROR(VLOOKUP(B43,'[5]60m.'!$D$8:$F$1000,3,0)),"",(VLOOKUP(B43,'[5]60m.'!$D$8:$H$1000,3,0)))</f>
        <v/>
      </c>
      <c r="E43" s="27" t="str">
        <f>IF(ISERROR(VLOOKUP(B43,'[5]60m.'!$D$8:$G$1000,4,0)),"",(VLOOKUP(B43,'[5]60m.'!$D$8:$G$1000,4,0)))</f>
        <v/>
      </c>
      <c r="F43" s="53">
        <f>IF(ISERROR(VLOOKUP(B43,[5]Uzun!$E$8:$K$1000,7,0)),"",(VLOOKUP(B43,[5]Uzun!$E$8:$K$1000,7,0)))</f>
        <v>368</v>
      </c>
      <c r="G43" s="22">
        <f>IF(ISERROR(VLOOKUP(B43,[5]Uzun!$E$8:$L$1000,8,0)),"",(VLOOKUP(B43,[5]Uzun!$E$8:$L$1000,8,0)))</f>
        <v>33</v>
      </c>
      <c r="H43" s="28">
        <f>IF(ISERROR(VLOOKUP(B43,[5]Gülle!$E$8:$K$1000,7,0)),"",(VLOOKUP(B43,[5]Gülle!$E$8:$K$1000,7,0)))</f>
        <v>610</v>
      </c>
      <c r="I43" s="27">
        <f>IF(ISERROR(VLOOKUP(B43,[5]Gülle!$E$8:$L$1000,8,0)),"",(VLOOKUP(B43,[5]Gülle!$E$8:$L$1000,8,0)))</f>
        <v>34</v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IF(ISERROR(VLOOKUP(B43,'[5]800m.'!$D$8:$F$986,3,0)),"",(VLOOKUP(B43,'[5]800m.'!$D$8:$H$986,3,0)))</f>
        <v/>
      </c>
      <c r="M43" s="50" t="str">
        <f>IF(ISERROR(VLOOKUP(B43,'[5]800m.'!$D$8:$G$986,4,0)),"",(VLOOKUP(B43,'[5]800m.'!$D$8:$G$986,4,0)))</f>
        <v/>
      </c>
      <c r="N43" s="61">
        <f>IF(ISERROR(VLOOKUP(B43,'[5]80m.'!$D$8:$F$1000,3,0)),"",(VLOOKUP(B43,'[5]80m.'!$D$8:$H$1000,3,0)))</f>
        <v>1280</v>
      </c>
      <c r="O43" s="22">
        <f>IF(ISERROR(VLOOKUP(B43,'[5]80m.'!$D$8:$G$1000,4,0)),"",(VLOOKUP(B43,'[5]80m.'!$D$8:$G$1000,4,0)))</f>
        <v>34</v>
      </c>
      <c r="P43" s="48">
        <f t="shared" si="0"/>
        <v>101</v>
      </c>
      <c r="Q43" s="54"/>
      <c r="R43" s="45"/>
      <c r="S43" s="45"/>
      <c r="T43" s="45"/>
      <c r="U43" s="45"/>
      <c r="V43" s="45"/>
    </row>
    <row r="44" spans="1:22" ht="27.75" hidden="1" customHeight="1" x14ac:dyDescent="0.2">
      <c r="A44" s="31">
        <v>37</v>
      </c>
      <c r="B44" s="30" t="s">
        <v>156</v>
      </c>
      <c r="C44" s="30" t="s">
        <v>35</v>
      </c>
      <c r="D44" s="60" t="str">
        <f>IF(ISERROR(VLOOKUP(B44,'[5]60m.'!$D$8:$F$1000,3,0)),"",(VLOOKUP(B44,'[5]60m.'!$D$8:$H$1000,3,0)))</f>
        <v/>
      </c>
      <c r="E44" s="27" t="str">
        <f>IF(ISERROR(VLOOKUP(B44,'[5]60m.'!$D$8:$G$1000,4,0)),"",(VLOOKUP(B44,'[5]60m.'!$D$8:$G$1000,4,0)))</f>
        <v/>
      </c>
      <c r="F44" s="53">
        <f>IF(ISERROR(VLOOKUP(B44,[5]Uzun!$E$8:$K$1000,7,0)),"",(VLOOKUP(B44,[5]Uzun!$E$8:$K$1000,7,0)))</f>
        <v>363</v>
      </c>
      <c r="G44" s="22">
        <f>IF(ISERROR(VLOOKUP(B44,[5]Uzun!$E$8:$L$1000,8,0)),"",(VLOOKUP(B44,[5]Uzun!$E$8:$L$1000,8,0)))</f>
        <v>32</v>
      </c>
      <c r="H44" s="28">
        <f>IF(ISERROR(VLOOKUP(B44,[5]Gülle!$E$8:$K$1000,7,0)),"",(VLOOKUP(B44,[5]Gülle!$E$8:$K$1000,7,0)))</f>
        <v>550</v>
      </c>
      <c r="I44" s="27">
        <f>IF(ISERROR(VLOOKUP(B44,[5]Gülle!$E$8:$L$1000,8,0)),"",(VLOOKUP(B44,[5]Gülle!$E$8:$L$1000,8,0)))</f>
        <v>30</v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IF(ISERROR(VLOOKUP(B44,'[5]800m.'!$D$8:$F$986,3,0)),"",(VLOOKUP(B44,'[5]800m.'!$D$8:$H$986,3,0)))</f>
        <v/>
      </c>
      <c r="M44" s="50" t="str">
        <f>IF(ISERROR(VLOOKUP(B44,'[5]800m.'!$D$8:$G$986,4,0)),"",(VLOOKUP(B44,'[5]800m.'!$D$8:$G$986,4,0)))</f>
        <v/>
      </c>
      <c r="N44" s="61">
        <f>IF(ISERROR(VLOOKUP(B44,'[5]80m.'!$D$8:$F$1000,3,0)),"",(VLOOKUP(B44,'[5]80m.'!$D$8:$H$1000,3,0)))</f>
        <v>1309</v>
      </c>
      <c r="O44" s="22">
        <f>IF(ISERROR(VLOOKUP(B44,'[5]80m.'!$D$8:$G$1000,4,0)),"",(VLOOKUP(B44,'[5]80m.'!$D$8:$G$1000,4,0)))</f>
        <v>28</v>
      </c>
      <c r="P44" s="48">
        <f t="shared" si="0"/>
        <v>90</v>
      </c>
      <c r="Q44" s="54"/>
      <c r="R44" s="45"/>
      <c r="S44" s="45"/>
      <c r="T44" s="45"/>
      <c r="U44" s="45"/>
      <c r="V44" s="45"/>
    </row>
    <row r="45" spans="1:22" ht="27.75" customHeight="1" x14ac:dyDescent="0.2">
      <c r="A45" s="31">
        <v>38</v>
      </c>
      <c r="B45" s="30" t="s">
        <v>157</v>
      </c>
      <c r="C45" s="30" t="s">
        <v>57</v>
      </c>
      <c r="D45" s="60" t="str">
        <f>IF(ISERROR(VLOOKUP(B45,'[5]60m.'!$D$8:$F$1000,3,0)),"",(VLOOKUP(B45,'[5]60m.'!$D$8:$H$1000,3,0)))</f>
        <v/>
      </c>
      <c r="E45" s="27" t="str">
        <f>IF(ISERROR(VLOOKUP(B45,'[5]60m.'!$D$8:$G$1000,4,0)),"",(VLOOKUP(B45,'[5]60m.'!$D$8:$G$1000,4,0)))</f>
        <v/>
      </c>
      <c r="F45" s="53">
        <f>IF(ISERROR(VLOOKUP(B45,[5]Uzun!$E$8:$K$1000,7,0)),"",(VLOOKUP(B45,[5]Uzun!$E$8:$K$1000,7,0)))</f>
        <v>359</v>
      </c>
      <c r="G45" s="22">
        <f>IF(ISERROR(VLOOKUP(B45,[5]Uzun!$E$8:$L$1000,8,0)),"",(VLOOKUP(B45,[5]Uzun!$E$8:$L$1000,8,0)))</f>
        <v>31</v>
      </c>
      <c r="H45" s="28">
        <f>IF(ISERROR(VLOOKUP(B45,[5]Gülle!$E$8:$K$1000,7,0)),"",(VLOOKUP(B45,[5]Gülle!$E$8:$K$1000,7,0)))</f>
        <v>481</v>
      </c>
      <c r="I45" s="27">
        <f>IF(ISERROR(VLOOKUP(B45,[5]Gülle!$E$8:$L$1000,8,0)),"",(VLOOKUP(B45,[5]Gülle!$E$8:$L$1000,8,0)))</f>
        <v>25</v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IF(ISERROR(VLOOKUP(B45,'[5]800m.'!$D$8:$F$986,3,0)),"",(VLOOKUP(B45,'[5]800m.'!$D$8:$H$986,3,0)))</f>
        <v/>
      </c>
      <c r="M45" s="50" t="str">
        <f>IF(ISERROR(VLOOKUP(B45,'[5]800m.'!$D$8:$G$986,4,0)),"",(VLOOKUP(B45,'[5]800m.'!$D$8:$G$986,4,0)))</f>
        <v/>
      </c>
      <c r="N45" s="61">
        <f>IF(ISERROR(VLOOKUP(B45,'[5]80m.'!$D$8:$F$1000,3,0)),"",(VLOOKUP(B45,'[5]80m.'!$D$8:$H$1000,3,0)))</f>
        <v>1236</v>
      </c>
      <c r="O45" s="22">
        <f>IF(ISERROR(VLOOKUP(B45,'[5]80m.'!$D$8:$G$1000,4,0)),"",(VLOOKUP(B45,'[5]80m.'!$D$8:$G$1000,4,0)))</f>
        <v>42</v>
      </c>
      <c r="P45" s="48">
        <f t="shared" si="0"/>
        <v>98</v>
      </c>
      <c r="Q45" s="54"/>
      <c r="R45" s="45"/>
      <c r="S45" s="45"/>
      <c r="T45" s="45"/>
      <c r="U45" s="45"/>
      <c r="V45" s="45"/>
    </row>
    <row r="46" spans="1:22" ht="27.75" hidden="1" customHeight="1" x14ac:dyDescent="0.2">
      <c r="A46" s="31">
        <v>39</v>
      </c>
      <c r="B46" s="30" t="s">
        <v>158</v>
      </c>
      <c r="C46" s="30" t="s">
        <v>42</v>
      </c>
      <c r="D46" s="60" t="str">
        <f>IF(ISERROR(VLOOKUP(B46,'[5]60m.'!$D$8:$F$1000,3,0)),"",(VLOOKUP(B46,'[5]60m.'!$D$8:$H$1000,3,0)))</f>
        <v/>
      </c>
      <c r="E46" s="27" t="str">
        <f>IF(ISERROR(VLOOKUP(B46,'[5]60m.'!$D$8:$G$1000,4,0)),"",(VLOOKUP(B46,'[5]60m.'!$D$8:$G$1000,4,0)))</f>
        <v/>
      </c>
      <c r="F46" s="53">
        <f>IF(ISERROR(VLOOKUP(B46,[5]Uzun!$E$8:$K$1000,7,0)),"",(VLOOKUP(B46,[5]Uzun!$E$8:$K$1000,7,0)))</f>
        <v>320</v>
      </c>
      <c r="G46" s="22">
        <f>IF(ISERROR(VLOOKUP(B46,[5]Uzun!$E$8:$L$1000,8,0)),"",(VLOOKUP(B46,[5]Uzun!$E$8:$L$1000,8,0)))</f>
        <v>25</v>
      </c>
      <c r="H46" s="28">
        <f>IF(ISERROR(VLOOKUP(B46,[5]Gülle!$E$8:$K$1000,7,0)),"",(VLOOKUP(B46,[5]Gülle!$E$8:$K$1000,7,0)))</f>
        <v>500</v>
      </c>
      <c r="I46" s="27">
        <f>IF(ISERROR(VLOOKUP(B46,[5]Gülle!$E$8:$L$1000,8,0)),"",(VLOOKUP(B46,[5]Gülle!$E$8:$L$1000,8,0)))</f>
        <v>27</v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IF(ISERROR(VLOOKUP(B46,'[5]800m.'!$D$8:$F$986,3,0)),"",(VLOOKUP(B46,'[5]800m.'!$D$8:$H$986,3,0)))</f>
        <v/>
      </c>
      <c r="M46" s="50" t="str">
        <f>IF(ISERROR(VLOOKUP(B46,'[5]800m.'!$D$8:$G$986,4,0)),"",(VLOOKUP(B46,'[5]800m.'!$D$8:$G$986,4,0)))</f>
        <v/>
      </c>
      <c r="N46" s="61">
        <f>IF(ISERROR(VLOOKUP(B46,'[5]80m.'!$D$8:$F$1000,3,0)),"",(VLOOKUP(B46,'[5]80m.'!$D$8:$H$1000,3,0)))</f>
        <v>1210</v>
      </c>
      <c r="O46" s="22">
        <f>IF(ISERROR(VLOOKUP(B46,'[5]80m.'!$D$8:$G$1000,4,0)),"",(VLOOKUP(B46,'[5]80m.'!$D$8:$G$1000,4,0)))</f>
        <v>48</v>
      </c>
      <c r="P46" s="48">
        <f t="shared" si="0"/>
        <v>100</v>
      </c>
      <c r="Q46" s="54"/>
      <c r="R46" s="45"/>
      <c r="S46" s="45"/>
      <c r="T46" s="45"/>
      <c r="U46" s="45"/>
      <c r="V46" s="45"/>
    </row>
    <row r="47" spans="1:22" ht="27.75" hidden="1" customHeight="1" x14ac:dyDescent="0.2">
      <c r="A47" s="31">
        <v>40</v>
      </c>
      <c r="B47" s="30" t="s">
        <v>159</v>
      </c>
      <c r="C47" s="30" t="s">
        <v>42</v>
      </c>
      <c r="D47" s="60" t="str">
        <f>IF(ISERROR(VLOOKUP(B47,'[5]60m.'!$D$8:$F$1000,3,0)),"",(VLOOKUP(B47,'[5]60m.'!$D$8:$H$1000,3,0)))</f>
        <v/>
      </c>
      <c r="E47" s="27" t="str">
        <f>IF(ISERROR(VLOOKUP(B47,'[5]60m.'!$D$8:$G$1000,4,0)),"",(VLOOKUP(B47,'[5]60m.'!$D$8:$G$1000,4,0)))</f>
        <v/>
      </c>
      <c r="F47" s="53">
        <f>IF(ISERROR(VLOOKUP(B47,[5]Uzun!$E$8:$K$1000,7,0)),"",(VLOOKUP(B47,[5]Uzun!$E$8:$K$1000,7,0)))</f>
        <v>319</v>
      </c>
      <c r="G47" s="22">
        <f>IF(ISERROR(VLOOKUP(B47,[5]Uzun!$E$8:$L$1000,8,0)),"",(VLOOKUP(B47,[5]Uzun!$E$8:$L$1000,8,0)))</f>
        <v>24</v>
      </c>
      <c r="H47" s="28">
        <f>IF(ISERROR(VLOOKUP(B47,[5]Gülle!$E$8:$K$1000,7,0)),"",(VLOOKUP(B47,[5]Gülle!$E$8:$K$1000,7,0)))</f>
        <v>749</v>
      </c>
      <c r="I47" s="27">
        <f>IF(ISERROR(VLOOKUP(B47,[5]Gülle!$E$8:$L$1000,8,0)),"",(VLOOKUP(B47,[5]Gülle!$E$8:$L$1000,8,0)))</f>
        <v>43</v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IF(ISERROR(VLOOKUP(B47,'[5]800m.'!$D$8:$F$986,3,0)),"",(VLOOKUP(B47,'[5]800m.'!$D$8:$H$986,3,0)))</f>
        <v/>
      </c>
      <c r="M47" s="50" t="str">
        <f>IF(ISERROR(VLOOKUP(B47,'[5]800m.'!$D$8:$G$986,4,0)),"",(VLOOKUP(B47,'[5]800m.'!$D$8:$G$986,4,0)))</f>
        <v/>
      </c>
      <c r="N47" s="61">
        <f>IF(ISERROR(VLOOKUP(B47,'[5]80m.'!$D$8:$F$1000,3,0)),"",(VLOOKUP(B47,'[5]80m.'!$D$8:$H$1000,3,0)))</f>
        <v>1212</v>
      </c>
      <c r="O47" s="22">
        <f>IF(ISERROR(VLOOKUP(B47,'[5]80m.'!$D$8:$G$1000,4,0)),"",(VLOOKUP(B47,'[5]80m.'!$D$8:$G$1000,4,0)))</f>
        <v>47</v>
      </c>
      <c r="P47" s="48">
        <f t="shared" si="0"/>
        <v>114</v>
      </c>
      <c r="Q47" s="54"/>
      <c r="R47" s="45"/>
      <c r="S47" s="45"/>
      <c r="T47" s="45"/>
      <c r="U47" s="45"/>
      <c r="V47" s="45"/>
    </row>
    <row r="48" spans="1:22" ht="27.75" hidden="1" customHeight="1" x14ac:dyDescent="0.2">
      <c r="A48" s="31">
        <v>41</v>
      </c>
      <c r="B48" s="30" t="s">
        <v>160</v>
      </c>
      <c r="C48" s="30" t="s">
        <v>35</v>
      </c>
      <c r="D48" s="60" t="str">
        <f>IF(ISERROR(VLOOKUP(B48,'[5]60m.'!$D$8:$F$1000,3,0)),"",(VLOOKUP(B48,'[5]60m.'!$D$8:$H$1000,3,0)))</f>
        <v/>
      </c>
      <c r="E48" s="27" t="str">
        <f>IF(ISERROR(VLOOKUP(B48,'[5]60m.'!$D$8:$G$1000,4,0)),"",(VLOOKUP(B48,'[5]60m.'!$D$8:$G$1000,4,0)))</f>
        <v/>
      </c>
      <c r="F48" s="53">
        <f>IF(ISERROR(VLOOKUP(B48,[5]Uzun!$E$8:$K$1000,7,0)),"",(VLOOKUP(B48,[5]Uzun!$E$8:$K$1000,7,0)))</f>
        <v>276</v>
      </c>
      <c r="G48" s="22">
        <f>IF(ISERROR(VLOOKUP(B48,[5]Uzun!$E$8:$L$1000,8,0)),"",(VLOOKUP(B48,[5]Uzun!$E$8:$L$1000,8,0)))</f>
        <v>18</v>
      </c>
      <c r="H48" s="28">
        <f>IF(ISERROR(VLOOKUP(B48,[5]Gülle!$E$8:$K$1000,7,0)),"",(VLOOKUP(B48,[5]Gülle!$E$8:$K$1000,7,0)))</f>
        <v>644</v>
      </c>
      <c r="I48" s="27">
        <f>IF(ISERROR(VLOOKUP(B48,[5]Gülle!$E$8:$L$1000,8,0)),"",(VLOOKUP(B48,[5]Gülle!$E$8:$L$1000,8,0)))</f>
        <v>36</v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IF(ISERROR(VLOOKUP(B48,'[5]800m.'!$D$8:$F$986,3,0)),"",(VLOOKUP(B48,'[5]800m.'!$D$8:$H$986,3,0)))</f>
        <v/>
      </c>
      <c r="M48" s="50" t="str">
        <f>IF(ISERROR(VLOOKUP(B48,'[5]800m.'!$D$8:$G$986,4,0)),"",(VLOOKUP(B48,'[5]800m.'!$D$8:$G$986,4,0)))</f>
        <v/>
      </c>
      <c r="N48" s="61">
        <f>IF(ISERROR(VLOOKUP(B48,'[5]80m.'!$D$8:$F$1000,3,0)),"",(VLOOKUP(B48,'[5]80m.'!$D$8:$H$1000,3,0)))</f>
        <v>1303</v>
      </c>
      <c r="O48" s="22">
        <f>IF(ISERROR(VLOOKUP(B48,'[5]80m.'!$D$8:$G$1000,4,0)),"",(VLOOKUP(B48,'[5]80m.'!$D$8:$G$1000,4,0)))</f>
        <v>29</v>
      </c>
      <c r="P48" s="48">
        <f t="shared" si="0"/>
        <v>83</v>
      </c>
      <c r="Q48" s="54"/>
      <c r="R48" s="45"/>
      <c r="S48" s="45"/>
      <c r="T48" s="45"/>
      <c r="U48" s="45"/>
      <c r="V48" s="45"/>
    </row>
    <row r="49" spans="1:22" ht="27.75" hidden="1" customHeight="1" x14ac:dyDescent="0.2">
      <c r="A49" s="31" t="s">
        <v>22</v>
      </c>
      <c r="B49" s="30" t="s">
        <v>161</v>
      </c>
      <c r="C49" s="30" t="s">
        <v>42</v>
      </c>
      <c r="D49" s="60" t="str">
        <f>IF(ISERROR(VLOOKUP(B49,'[5]60m.'!$D$8:$F$1000,3,0)),"",(VLOOKUP(B49,'[5]60m.'!$D$8:$H$1000,3,0)))</f>
        <v>DNS</v>
      </c>
      <c r="E49" s="27">
        <f>IF(ISERROR(VLOOKUP(B49,'[5]60m.'!$D$8:$G$1000,4,0)),"",(VLOOKUP(B49,'[5]60m.'!$D$8:$G$1000,4,0)))</f>
        <v>0</v>
      </c>
      <c r="F49" s="53" t="str">
        <f>IF(ISERROR(VLOOKUP(B49,[5]Uzun!$E$8:$K$1000,7,0)),"",(VLOOKUP(B49,[5]Uzun!$E$8:$K$1000,7,0)))</f>
        <v>DNS</v>
      </c>
      <c r="G49" s="22">
        <f>IF(ISERROR(VLOOKUP(B49,[5]Uzun!$E$8:$L$1000,8,0)),"",(VLOOKUP(B49,[5]Uzun!$E$8:$L$1000,8,0)))</f>
        <v>0</v>
      </c>
      <c r="H49" s="28" t="str">
        <f>IF(ISERROR(VLOOKUP(B49,[5]Gülle!$E$8:$K$1000,7,0)),"",(VLOOKUP(B49,[5]Gülle!$E$8:$K$1000,7,0)))</f>
        <v>DNS</v>
      </c>
      <c r="I49" s="27">
        <f>IF(ISERROR(VLOOKUP(B49,[5]Gülle!$E$8:$L$1000,8,0)),"",(VLOOKUP(B49,[5]Gülle!$E$8:$L$1000,8,0)))</f>
        <v>0</v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IF(ISERROR(VLOOKUP(B49,'[5]800m.'!$D$8:$F$986,3,0)),"",(VLOOKUP(B49,'[5]800m.'!$D$8:$H$986,3,0)))</f>
        <v/>
      </c>
      <c r="M49" s="50" t="str">
        <f>IF(ISERROR(VLOOKUP(B49,'[5]800m.'!$D$8:$G$986,4,0)),"",(VLOOKUP(B49,'[5]800m.'!$D$8:$G$986,4,0)))</f>
        <v/>
      </c>
      <c r="N49" s="61" t="str">
        <f>IF(ISERROR(VLOOKUP(B49,'[5]80m.'!$D$8:$F$1000,3,0)),"",(VLOOKUP(B49,'[5]80m.'!$D$8:$H$1000,3,0)))</f>
        <v/>
      </c>
      <c r="O49" s="22" t="str">
        <f>IF(ISERROR(VLOOKUP(B49,'[5]80m.'!$D$8:$G$1000,4,0)),"",(VLOOKUP(B49,'[5]80m.'!$D$8:$G$1000,4,0)))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60" t="str">
        <f>IF(ISERROR(VLOOKUP(B50,'[5]60m.'!$E$8:$F$1000,2,0)),"",(VLOOKUP(B50,'[5]60m.'!$E$8:$H$1000,2,0)))</f>
        <v/>
      </c>
      <c r="E50" s="27" t="str">
        <f>IF(ISERROR(VLOOKUP(B50,'[5]60m.'!$E$8:$G$1000,3,0)),"",(VLOOKUP(B50,'[5]60m.'!$E$8:$G$1000,3,0)))</f>
        <v/>
      </c>
      <c r="F50" s="53" t="str">
        <f>IF(ISERROR(VLOOKUP(B50,[5]Uzun!$F$8:$K$1000,6,0)),"",(VLOOKUP(B50,[5]Uzun!$F$8:$K$1000,6,0)))</f>
        <v/>
      </c>
      <c r="G50" s="22" t="str">
        <f>IF(ISERROR(VLOOKUP(B50,[5]Uzun!$F$8:$L$1000,7,0)),"",(VLOOKUP(B50,[5]Uzun!$F$8:$L$1000,7,0)))</f>
        <v/>
      </c>
      <c r="H50" s="28" t="str">
        <f>IF(ISERROR(VLOOKUP(B50,[5]Gülle!$F$8:$K$1000,6,0)),"",(VLOOKUP(B50,[5]Gülle!$F$8:$K$1000,6,0)))</f>
        <v/>
      </c>
      <c r="I50" s="27" t="str">
        <f>IF(ISERROR(VLOOKUP(B50,[5]Gülle!$F$8:$L$1000,7,0)),"",(VLOOKUP(B50,[5]Gülle!$F$8:$L$1000,7,0)))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IF(ISERROR(VLOOKUP(B50,'[5]800m.'!$D$8:$F$986,3,0)),"",(VLOOKUP(B50,'[5]800m.'!$D$8:$H$986,3,0)))</f>
        <v/>
      </c>
      <c r="M50" s="50" t="str">
        <f>IF(ISERROR(VLOOKUP(B50,'[5]800m.'!$D$8:$G$986,4,0)),"",(VLOOKUP(B50,'[5]800m.'!$D$8:$G$986,4,0)))</f>
        <v/>
      </c>
      <c r="N50" s="61" t="str">
        <f>IF(ISERROR(VLOOKUP(B50,'[5]80m.'!$E$8:$F$1000,2,0)),"",(VLOOKUP(B50,'[5]80m.'!$E$8:$H$1000,2,0)))</f>
        <v/>
      </c>
      <c r="O50" s="22" t="str">
        <f>IF(ISERROR(VLOOKUP(B50,'[5]80m.'!$E$8:$G$1000,3,0)),"",(VLOOKUP(B50,'[5]80m.'!$E$8:$G$1000,3,0)))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60" t="str">
        <f>IF(ISERROR(VLOOKUP(B51,'[5]60m.'!$E$8:$F$1000,2,0)),"",(VLOOKUP(B51,'[5]60m.'!$E$8:$H$1000,2,0)))</f>
        <v/>
      </c>
      <c r="E51" s="27" t="str">
        <f>IF(ISERROR(VLOOKUP(B51,'[5]60m.'!$E$8:$G$1000,3,0)),"",(VLOOKUP(B51,'[5]60m.'!$E$8:$G$1000,3,0)))</f>
        <v/>
      </c>
      <c r="F51" s="53" t="str">
        <f>IF(ISERROR(VLOOKUP(B51,[5]Uzun!$F$8:$K$1000,6,0)),"",(VLOOKUP(B51,[5]Uzun!$F$8:$K$1000,6,0)))</f>
        <v/>
      </c>
      <c r="G51" s="22" t="str">
        <f>IF(ISERROR(VLOOKUP(B51,[5]Uzun!$F$8:$L$1000,7,0)),"",(VLOOKUP(B51,[5]Uzun!$F$8:$L$1000,7,0)))</f>
        <v/>
      </c>
      <c r="H51" s="28" t="str">
        <f>IF(ISERROR(VLOOKUP(B51,[5]Gülle!$F$8:$K$1000,6,0)),"",(VLOOKUP(B51,[5]Gülle!$F$8:$K$1000,6,0)))</f>
        <v/>
      </c>
      <c r="I51" s="27" t="str">
        <f>IF(ISERROR(VLOOKUP(B51,[5]Gülle!$F$8:$L$1000,7,0)),"",(VLOOKUP(B51,[5]Gülle!$F$8:$L$1000,7,0)))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IF(ISERROR(VLOOKUP(B51,'[5]800m.'!$D$8:$F$986,3,0)),"",(VLOOKUP(B51,'[5]800m.'!$D$8:$H$986,3,0)))</f>
        <v/>
      </c>
      <c r="M51" s="50" t="str">
        <f>IF(ISERROR(VLOOKUP(B51,'[5]800m.'!$D$8:$G$986,4,0)),"",(VLOOKUP(B51,'[5]800m.'!$D$8:$G$986,4,0)))</f>
        <v/>
      </c>
      <c r="N51" s="61" t="str">
        <f>IF(ISERROR(VLOOKUP(B51,'[5]80m.'!$E$8:$F$1000,2,0)),"",(VLOOKUP(B51,'[5]80m.'!$E$8:$H$1000,2,0)))</f>
        <v/>
      </c>
      <c r="O51" s="22" t="str">
        <f>IF(ISERROR(VLOOKUP(B51,'[5]80m.'!$E$8:$G$1000,3,0)),"",(VLOOKUP(B51,'[5]80m.'!$E$8:$G$1000,3,0)))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60" t="str">
        <f>IF(ISERROR(VLOOKUP(B52,'[5]60m.'!$E$8:$F$1000,2,0)),"",(VLOOKUP(B52,'[5]60m.'!$E$8:$H$1000,2,0)))</f>
        <v/>
      </c>
      <c r="E52" s="27" t="str">
        <f>IF(ISERROR(VLOOKUP(B52,'[5]60m.'!$E$8:$G$1000,3,0)),"",(VLOOKUP(B52,'[5]60m.'!$E$8:$G$1000,3,0)))</f>
        <v/>
      </c>
      <c r="F52" s="53" t="str">
        <f>IF(ISERROR(VLOOKUP(B52,[5]Uzun!$F$8:$K$1000,6,0)),"",(VLOOKUP(B52,[5]Uzun!$F$8:$K$1000,6,0)))</f>
        <v/>
      </c>
      <c r="G52" s="22" t="str">
        <f>IF(ISERROR(VLOOKUP(B52,[5]Uzun!$F$8:$L$1000,7,0)),"",(VLOOKUP(B52,[5]Uzun!$F$8:$L$1000,7,0)))</f>
        <v/>
      </c>
      <c r="H52" s="28" t="str">
        <f>IF(ISERROR(VLOOKUP(B52,[5]Gülle!$F$8:$K$1000,6,0)),"",(VLOOKUP(B52,[5]Gülle!$F$8:$K$1000,6,0)))</f>
        <v/>
      </c>
      <c r="I52" s="27" t="str">
        <f>IF(ISERROR(VLOOKUP(B52,[5]Gülle!$F$8:$L$1000,7,0)),"",(VLOOKUP(B52,[5]Gülle!$F$8:$L$1000,7,0)))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IF(ISERROR(VLOOKUP(B52,'[5]800m.'!$D$8:$F$986,3,0)),"",(VLOOKUP(B52,'[5]800m.'!$D$8:$H$986,3,0)))</f>
        <v/>
      </c>
      <c r="M52" s="50" t="str">
        <f>IF(ISERROR(VLOOKUP(B52,'[5]800m.'!$D$8:$G$986,4,0)),"",(VLOOKUP(B52,'[5]800m.'!$D$8:$G$986,4,0)))</f>
        <v/>
      </c>
      <c r="N52" s="61" t="str">
        <f>IF(ISERROR(VLOOKUP(B52,'[5]80m.'!$E$8:$F$1000,2,0)),"",(VLOOKUP(B52,'[5]80m.'!$E$8:$H$1000,2,0)))</f>
        <v/>
      </c>
      <c r="O52" s="22" t="str">
        <f>IF(ISERROR(VLOOKUP(B52,'[5]80m.'!$E$8:$G$1000,3,0)),"",(VLOOKUP(B52,'[5]80m.'!$E$8:$G$1000,3,0)))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60" t="str">
        <f>IF(ISERROR(VLOOKUP(B53,'[5]60m.'!$E$8:$F$1000,2,0)),"",(VLOOKUP(B53,'[5]60m.'!$E$8:$H$1000,2,0)))</f>
        <v/>
      </c>
      <c r="E53" s="27" t="str">
        <f>IF(ISERROR(VLOOKUP(B53,'[5]60m.'!$E$8:$G$1000,3,0)),"",(VLOOKUP(B53,'[5]60m.'!$E$8:$G$1000,3,0)))</f>
        <v/>
      </c>
      <c r="F53" s="53" t="str">
        <f>IF(ISERROR(VLOOKUP(B53,[5]Uzun!$F$8:$K$1000,6,0)),"",(VLOOKUP(B53,[5]Uzun!$F$8:$K$1000,6,0)))</f>
        <v/>
      </c>
      <c r="G53" s="22" t="str">
        <f>IF(ISERROR(VLOOKUP(B53,[5]Uzun!$F$8:$L$1000,7,0)),"",(VLOOKUP(B53,[5]Uzun!$F$8:$L$1000,7,0)))</f>
        <v/>
      </c>
      <c r="H53" s="28" t="str">
        <f>IF(ISERROR(VLOOKUP(B53,[5]Gülle!$F$8:$K$1000,6,0)),"",(VLOOKUP(B53,[5]Gülle!$F$8:$K$1000,6,0)))</f>
        <v/>
      </c>
      <c r="I53" s="27" t="str">
        <f>IF(ISERROR(VLOOKUP(B53,[5]Gülle!$F$8:$L$1000,7,0)),"",(VLOOKUP(B53,[5]Gülle!$F$8:$L$1000,7,0)))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IF(ISERROR(VLOOKUP(B53,'[5]800m.'!$D$8:$F$986,3,0)),"",(VLOOKUP(B53,'[5]800m.'!$D$8:$H$986,3,0)))</f>
        <v/>
      </c>
      <c r="M53" s="50" t="str">
        <f>IF(ISERROR(VLOOKUP(B53,'[5]800m.'!$D$8:$G$986,4,0)),"",(VLOOKUP(B53,'[5]800m.'!$D$8:$G$986,4,0)))</f>
        <v/>
      </c>
      <c r="N53" s="61" t="str">
        <f>IF(ISERROR(VLOOKUP(B53,'[5]80m.'!$E$8:$F$1000,2,0)),"",(VLOOKUP(B53,'[5]80m.'!$E$8:$H$1000,2,0)))</f>
        <v/>
      </c>
      <c r="O53" s="22" t="str">
        <f>IF(ISERROR(VLOOKUP(B53,'[5]80m.'!$E$8:$G$1000,3,0)),"",(VLOOKUP(B53,'[5]80m.'!$E$8:$G$1000,3,0)))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60" t="str">
        <f>IF(ISERROR(VLOOKUP(B54,'[5]60m.'!$E$8:$F$1000,2,0)),"",(VLOOKUP(B54,'[5]60m.'!$E$8:$H$1000,2,0)))</f>
        <v/>
      </c>
      <c r="E54" s="27" t="str">
        <f>IF(ISERROR(VLOOKUP(B54,'[5]60m.'!$E$8:$G$1000,3,0)),"",(VLOOKUP(B54,'[5]60m.'!$E$8:$G$1000,3,0)))</f>
        <v/>
      </c>
      <c r="F54" s="53" t="str">
        <f>IF(ISERROR(VLOOKUP(B54,[5]Uzun!$F$8:$K$1000,6,0)),"",(VLOOKUP(B54,[5]Uzun!$F$8:$K$1000,6,0)))</f>
        <v/>
      </c>
      <c r="G54" s="22" t="str">
        <f>IF(ISERROR(VLOOKUP(B54,[5]Uzun!$F$8:$L$1000,7,0)),"",(VLOOKUP(B54,[5]Uzun!$F$8:$L$1000,7,0)))</f>
        <v/>
      </c>
      <c r="H54" s="28" t="str">
        <f>IF(ISERROR(VLOOKUP(B54,[5]Gülle!$F$8:$K$1000,6,0)),"",(VLOOKUP(B54,[5]Gülle!$F$8:$K$1000,6,0)))</f>
        <v/>
      </c>
      <c r="I54" s="27" t="str">
        <f>IF(ISERROR(VLOOKUP(B54,[5]Gülle!$F$8:$L$1000,7,0)),"",(VLOOKUP(B54,[5]Gülle!$F$8:$L$1000,7,0)))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IF(ISERROR(VLOOKUP(B54,'[5]800m.'!$D$8:$F$986,3,0)),"",(VLOOKUP(B54,'[5]800m.'!$D$8:$H$986,3,0)))</f>
        <v/>
      </c>
      <c r="M54" s="50" t="str">
        <f>IF(ISERROR(VLOOKUP(B54,'[5]800m.'!$D$8:$G$986,4,0)),"",(VLOOKUP(B54,'[5]800m.'!$D$8:$G$986,4,0)))</f>
        <v/>
      </c>
      <c r="N54" s="61" t="str">
        <f>IF(ISERROR(VLOOKUP(B54,'[5]80m.'!$E$8:$F$1000,2,0)),"",(VLOOKUP(B54,'[5]80m.'!$E$8:$H$1000,2,0)))</f>
        <v/>
      </c>
      <c r="O54" s="22" t="str">
        <f>IF(ISERROR(VLOOKUP(B54,'[5]80m.'!$E$8:$G$1000,3,0)),"",(VLOOKUP(B54,'[5]80m.'!$E$8:$G$1000,3,0)))</f>
        <v/>
      </c>
      <c r="P54" s="48">
        <f t="shared" si="0"/>
        <v>0</v>
      </c>
      <c r="Q54" s="54"/>
      <c r="R54" s="45"/>
      <c r="S54" s="45"/>
      <c r="T54" s="45"/>
      <c r="U54" s="45"/>
      <c r="V54" s="45"/>
    </row>
    <row r="55" spans="1:22" ht="31.5" hidden="1" customHeight="1" x14ac:dyDescent="0.2">
      <c r="A55" s="31"/>
      <c r="B55" s="30"/>
      <c r="C55" s="30"/>
      <c r="D55" s="60" t="str">
        <f>IF(ISERROR(VLOOKUP(B55,'[5]60m.'!$E$8:$F$1000,2,0)),"",(VLOOKUP(B55,'[5]60m.'!$E$8:$H$1000,2,0)))</f>
        <v/>
      </c>
      <c r="E55" s="27" t="str">
        <f>IF(ISERROR(VLOOKUP(B55,'[5]60m.'!$E$8:$G$1000,3,0)),"",(VLOOKUP(B55,'[5]60m.'!$E$8:$G$1000,3,0)))</f>
        <v/>
      </c>
      <c r="F55" s="53" t="str">
        <f>IF(ISERROR(VLOOKUP(B55,[5]Uzun!$F$8:$K$1000,6,0)),"",(VLOOKUP(B55,[5]Uzun!$F$8:$K$1000,6,0)))</f>
        <v/>
      </c>
      <c r="G55" s="22" t="str">
        <f>IF(ISERROR(VLOOKUP(B55,[5]Uzun!$F$8:$L$1000,7,0)),"",(VLOOKUP(B55,[5]Uzun!$F$8:$L$1000,7,0)))</f>
        <v/>
      </c>
      <c r="H55" s="28" t="str">
        <f>IF(ISERROR(VLOOKUP(B55,[5]Gülle!$F$8:$K$1000,6,0)),"",(VLOOKUP(B55,[5]Gülle!$F$8:$K$1000,6,0)))</f>
        <v/>
      </c>
      <c r="I55" s="27" t="str">
        <f>IF(ISERROR(VLOOKUP(B55,[5]Gülle!$F$8:$L$1000,7,0)),"",(VLOOKUP(B55,[5]Gülle!$F$8:$L$1000,7,0)))</f>
        <v/>
      </c>
      <c r="J55" s="52" t="str">
        <f>IF(ISERROR(VLOOKUP(B55,#REF!,6,0)),"",(VLOOKUP(B55,#REF!,6,0)))</f>
        <v/>
      </c>
      <c r="K55" s="22" t="str">
        <f>IF(ISERROR(VLOOKUP(B55,#REF!,7,0)),"",(VLOOKUP(B55,#REF!,7,0)))</f>
        <v/>
      </c>
      <c r="L55" s="51" t="str">
        <f>IF(ISERROR(VLOOKUP(B55,'[5]800m.'!$D$8:$F$986,3,0)),"",(VLOOKUP(B55,'[5]800m.'!$D$8:$H$986,3,0)))</f>
        <v/>
      </c>
      <c r="M55" s="50" t="str">
        <f>IF(ISERROR(VLOOKUP(B55,'[5]800m.'!$D$8:$G$986,4,0)),"",(VLOOKUP(B55,'[5]800m.'!$D$8:$G$986,4,0)))</f>
        <v/>
      </c>
      <c r="N55" s="61" t="str">
        <f>IF(ISERROR(VLOOKUP(B55,'[5]80m.'!$E$8:$F$1000,2,0)),"",(VLOOKUP(B55,'[5]80m.'!$E$8:$H$1000,2,0)))</f>
        <v/>
      </c>
      <c r="O55" s="22" t="str">
        <f>IF(ISERROR(VLOOKUP(B55,'[5]80m.'!$E$8:$G$1000,3,0)),"",(VLOOKUP(B55,'[5]80m.'!$E$8:$G$1000,3,0)))</f>
        <v/>
      </c>
      <c r="P55" s="48">
        <f t="shared" si="0"/>
        <v>0</v>
      </c>
      <c r="Q55" s="45"/>
      <c r="R55" s="45"/>
      <c r="S55" s="45"/>
      <c r="T55" s="45"/>
      <c r="U55" s="45"/>
      <c r="V55" s="45"/>
    </row>
    <row r="56" spans="1:22" ht="31.5" hidden="1" customHeight="1" x14ac:dyDescent="0.2">
      <c r="A56" s="31"/>
      <c r="B56" s="30"/>
      <c r="C56" s="30"/>
      <c r="D56" s="60" t="str">
        <f>IF(ISERROR(VLOOKUP(B56,'[5]60m.'!$E$8:$F$1000,2,0)),"",(VLOOKUP(B56,'[5]60m.'!$E$8:$H$1000,2,0)))</f>
        <v/>
      </c>
      <c r="E56" s="27" t="str">
        <f>IF(ISERROR(VLOOKUP(B56,'[5]60m.'!$E$8:$G$1000,3,0)),"",(VLOOKUP(B56,'[5]60m.'!$E$8:$G$1000,3,0)))</f>
        <v/>
      </c>
      <c r="F56" s="53" t="str">
        <f>IF(ISERROR(VLOOKUP(B56,[5]Uzun!$F$8:$K$1000,6,0)),"",(VLOOKUP(B56,[5]Uzun!$F$8:$K$1000,6,0)))</f>
        <v/>
      </c>
      <c r="G56" s="22" t="str">
        <f>IF(ISERROR(VLOOKUP(B56,[5]Uzun!$F$8:$L$1000,7,0)),"",(VLOOKUP(B56,[5]Uzun!$F$8:$L$1000,7,0)))</f>
        <v/>
      </c>
      <c r="H56" s="28" t="str">
        <f>IF(ISERROR(VLOOKUP(B56,[5]Gülle!$F$8:$K$1000,6,0)),"",(VLOOKUP(B56,[5]Gülle!$F$8:$K$1000,6,0)))</f>
        <v/>
      </c>
      <c r="I56" s="27" t="str">
        <f>IF(ISERROR(VLOOKUP(B56,[5]Gülle!$F$8:$L$1000,7,0)),"",(VLOOKUP(B56,[5]Gülle!$F$8:$L$1000,7,0)))</f>
        <v/>
      </c>
      <c r="J56" s="52" t="str">
        <f>IF(ISERROR(VLOOKUP(B56,#REF!,6,0)),"",(VLOOKUP(B56,#REF!,6,0)))</f>
        <v/>
      </c>
      <c r="K56" s="22" t="str">
        <f>IF(ISERROR(VLOOKUP(B56,#REF!,7,0)),"",(VLOOKUP(B56,#REF!,7,0)))</f>
        <v/>
      </c>
      <c r="L56" s="51" t="str">
        <f>IF(ISERROR(VLOOKUP(B56,'[5]800m.'!$D$8:$F$986,3,0)),"",(VLOOKUP(B56,'[5]800m.'!$D$8:$H$986,3,0)))</f>
        <v/>
      </c>
      <c r="M56" s="50" t="str">
        <f>IF(ISERROR(VLOOKUP(B56,'[5]800m.'!$D$8:$G$986,4,0)),"",(VLOOKUP(B56,'[5]800m.'!$D$8:$G$986,4,0)))</f>
        <v/>
      </c>
      <c r="N56" s="61" t="str">
        <f>IF(ISERROR(VLOOKUP(B56,'[5]80m.'!$E$8:$F$1000,2,0)),"",(VLOOKUP(B56,'[5]80m.'!$E$8:$H$1000,2,0)))</f>
        <v/>
      </c>
      <c r="O56" s="22" t="str">
        <f>IF(ISERROR(VLOOKUP(B56,'[5]80m.'!$E$8:$G$1000,3,0)),"",(VLOOKUP(B56,'[5]80m.'!$E$8:$G$1000,3,0)))</f>
        <v/>
      </c>
      <c r="P56" s="48">
        <f t="shared" si="0"/>
        <v>0</v>
      </c>
      <c r="Q56" s="45"/>
      <c r="R56" s="45"/>
      <c r="S56" s="45"/>
      <c r="T56" s="45"/>
      <c r="U56" s="45"/>
      <c r="V56" s="45"/>
    </row>
    <row r="57" spans="1:22" ht="12" customHeight="1" x14ac:dyDescent="0.2">
      <c r="A57" s="45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30" customHeight="1" x14ac:dyDescent="0.2">
      <c r="A58" s="88" t="s">
        <v>72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2" ht="24" customHeight="1" x14ac:dyDescent="0.2">
      <c r="A59" s="81" t="str">
        <f>'[5]YARIŞMA BİLGİLERİ'!F21</f>
        <v>2009 Doğumlu Erkekler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</row>
    <row r="60" spans="1:22" ht="24" customHeight="1" x14ac:dyDescent="0.2">
      <c r="A60" s="82" t="s">
        <v>0</v>
      </c>
      <c r="B60" s="84" t="s">
        <v>1</v>
      </c>
      <c r="C60" s="64"/>
      <c r="D60" s="85" t="s">
        <v>14</v>
      </c>
      <c r="E60" s="85"/>
      <c r="F60" s="85" t="s">
        <v>19</v>
      </c>
      <c r="G60" s="85"/>
      <c r="H60" s="86"/>
      <c r="I60" s="87"/>
      <c r="J60" s="86" t="s">
        <v>16</v>
      </c>
      <c r="K60" s="87"/>
      <c r="L60" s="85" t="s">
        <v>7</v>
      </c>
      <c r="M60" s="85"/>
      <c r="N60" s="85" t="s">
        <v>18</v>
      </c>
      <c r="O60" s="85"/>
      <c r="P60" s="80"/>
      <c r="Q60" s="80"/>
      <c r="R60" s="80" t="s">
        <v>25</v>
      </c>
    </row>
    <row r="61" spans="1:22" ht="24" customHeight="1" x14ac:dyDescent="0.2">
      <c r="A61" s="83"/>
      <c r="B61" s="84"/>
      <c r="C61" s="64"/>
      <c r="D61" s="43" t="s">
        <v>10</v>
      </c>
      <c r="E61" s="42" t="s">
        <v>11</v>
      </c>
      <c r="F61" s="44" t="s">
        <v>10</v>
      </c>
      <c r="G61" s="42" t="s">
        <v>11</v>
      </c>
      <c r="H61" s="44" t="s">
        <v>10</v>
      </c>
      <c r="I61" s="42" t="s">
        <v>11</v>
      </c>
      <c r="J61" s="44" t="s">
        <v>10</v>
      </c>
      <c r="K61" s="42" t="s">
        <v>11</v>
      </c>
      <c r="L61" s="44" t="s">
        <v>10</v>
      </c>
      <c r="M61" s="42" t="s">
        <v>11</v>
      </c>
      <c r="N61" s="44" t="s">
        <v>10</v>
      </c>
      <c r="O61" s="42" t="s">
        <v>11</v>
      </c>
      <c r="P61" s="80"/>
      <c r="Q61" s="80"/>
      <c r="R61" s="80"/>
    </row>
    <row r="62" spans="1:22" ht="25.5" customHeight="1" x14ac:dyDescent="0.2">
      <c r="A62" s="31">
        <v>1</v>
      </c>
      <c r="B62" s="30" t="s">
        <v>131</v>
      </c>
      <c r="C62" s="30" t="s">
        <v>57</v>
      </c>
      <c r="D62" s="62" t="str">
        <f>IF(ISERROR(VLOOKUP(B62,'[5]80m.Eng'!$E$8:$F$1000,2,0)),"",(VLOOKUP(B62,'[5]80m.Eng'!$E$8:$H$1000,2,0)))</f>
        <v/>
      </c>
      <c r="E62" s="14" t="str">
        <f>IF(ISERROR(VLOOKUP(B62,'[5]80m.Eng'!$E$8:$G$1000,3,0)),"",(VLOOKUP(B62,'[5]80m.Eng'!$E$8:$G$1000,3,0)))</f>
        <v/>
      </c>
      <c r="F62" s="29">
        <f>IF(ISERROR(VLOOKUP(B62,[5]Cirit!$E$8:$K$1000,7,0)),"",(VLOOKUP(B62,[5]Cirit!$E$8:$K$1000,7,0)))</f>
        <v>2407</v>
      </c>
      <c r="G62" s="22">
        <f>IF(ISERROR(VLOOKUP(B62,[5]Cirit!$E$8:$L$1000,8,0)),"",(VLOOKUP(B62,[5]Cirit!$E$8:$L$1000,8,0)))</f>
        <v>47</v>
      </c>
      <c r="H62" s="28"/>
      <c r="I62" s="27"/>
      <c r="J62" s="26" t="str">
        <f>IF(ISERROR(VLOOKUP(B62,'[5]2000m.'!$E$8:$F$1000,2,0)),"",(VLOOKUP(B62,'[5]2000m.'!$E$8:$H$1000,2,0)))</f>
        <v/>
      </c>
      <c r="K62" s="22" t="str">
        <f>IF(ISERROR(VLOOKUP(B62,'[5]2000m.'!$E$8:$G$1000,3,0)),"",(VLOOKUP(B62,'[5]2000m.'!$E$8:$G$1000,3,0)))</f>
        <v/>
      </c>
      <c r="L62" s="25" t="str">
        <f>IF(ISERROR(VLOOKUP(B62,[5]Yüksek!$E$8:$AG$1000,29,0)),"",(VLOOKUP(B62,[5]Yüksek!$E$8:$AG$1000,29,0)))</f>
        <v/>
      </c>
      <c r="M62" s="24" t="str">
        <f>IF(ISERROR(VLOOKUP(B62,[5]Yüksek!$E$8:$AH$1000,30,0)),"",(VLOOKUP(B62,[5]Yüksek!$E$8:$AH$1000,30,0)))</f>
        <v/>
      </c>
      <c r="N62" s="29" t="str">
        <f>IF(ISERROR(VLOOKUP(B62,[5]Disk!$E$8:$K$1000,7,0)),"",(VLOOKUP(B62,[5]Disk!$E$8:$K$1000,7,0)))</f>
        <v/>
      </c>
      <c r="O62" s="22" t="str">
        <f>IF(ISERROR(VLOOKUP(B62,[5]Disk!$E$8:$L$1000,8,0)),"",(VLOOKUP(B62,[5]Disk!$E$8:$L$1000,8,0)))</f>
        <v/>
      </c>
      <c r="P62" s="21">
        <f>IFERROR(VLOOKUP(B62,'2009 13 YAŞ ERKEKLER'!$B$8:$P$56,15,0)," ")</f>
        <v>85</v>
      </c>
      <c r="Q62" s="20">
        <f t="shared" ref="Q62:Q72" si="1">SUM(E62,G62,I62,K62,M62,O62)</f>
        <v>47</v>
      </c>
      <c r="R62" s="19">
        <f t="shared" ref="R62:R72" si="2">SUM(P62,Q62)</f>
        <v>132</v>
      </c>
    </row>
    <row r="63" spans="1:22" ht="25.5" customHeight="1" x14ac:dyDescent="0.2">
      <c r="A63" s="31">
        <v>2</v>
      </c>
      <c r="B63" s="30" t="s">
        <v>157</v>
      </c>
      <c r="C63" s="30" t="s">
        <v>57</v>
      </c>
      <c r="D63" s="62" t="str">
        <f>IF(ISERROR(VLOOKUP(B63,'[5]80m.Eng'!$E$8:$F$1000,2,0)),"",(VLOOKUP(B63,'[5]80m.Eng'!$E$8:$H$1000,2,0)))</f>
        <v/>
      </c>
      <c r="E63" s="14" t="str">
        <f>IF(ISERROR(VLOOKUP(B63,'[5]80m.Eng'!$E$8:$G$1000,3,0)),"",(VLOOKUP(B63,'[5]80m.Eng'!$E$8:$G$1000,3,0)))</f>
        <v/>
      </c>
      <c r="F63" s="29" t="str">
        <f>IF(ISERROR(VLOOKUP(B63,[5]Cirit!$E$8:$K$1000,7,0)),"",(VLOOKUP(B63,[5]Cirit!$E$8:$K$1000,7,0)))</f>
        <v/>
      </c>
      <c r="G63" s="22" t="str">
        <f>IF(ISERROR(VLOOKUP(B63,[5]Cirit!$E$8:$L$1000,8,0)),"",(VLOOKUP(B63,[5]Cirit!$E$8:$L$1000,8,0)))</f>
        <v/>
      </c>
      <c r="H63" s="28"/>
      <c r="I63" s="27"/>
      <c r="J63" s="26" t="str">
        <f>IF(ISERROR(VLOOKUP(B63,'[5]2000m.'!$E$8:$F$1000,2,0)),"",(VLOOKUP(B63,'[5]2000m.'!$E$8:$H$1000,2,0)))</f>
        <v/>
      </c>
      <c r="K63" s="22" t="str">
        <f>IF(ISERROR(VLOOKUP(B63,'[5]2000m.'!$E$8:$G$1000,3,0)),"",(VLOOKUP(B63,'[5]2000m.'!$E$8:$G$1000,3,0)))</f>
        <v/>
      </c>
      <c r="L63" s="25" t="str">
        <f>IF(ISERROR(VLOOKUP(B63,[5]Yüksek!$E$8:$AG$1000,29,0)),"",(VLOOKUP(B63,[5]Yüksek!$E$8:$AG$1000,29,0)))</f>
        <v/>
      </c>
      <c r="M63" s="24" t="str">
        <f>IF(ISERROR(VLOOKUP(B63,[5]Yüksek!$E$8:$AH$1000,30,0)),"",(VLOOKUP(B63,[5]Yüksek!$E$8:$AH$1000,30,0)))</f>
        <v/>
      </c>
      <c r="N63" s="29" t="str">
        <f>IF(ISERROR(VLOOKUP(B63,[5]Disk!$E$8:$K$1000,7,0)),"",(VLOOKUP(B63,[5]Disk!$E$8:$K$1000,7,0)))</f>
        <v/>
      </c>
      <c r="O63" s="22" t="str">
        <f>IF(ISERROR(VLOOKUP(B63,[5]Disk!$E$8:$L$1000,8,0)),"",(VLOOKUP(B63,[5]Disk!$E$8:$L$1000,8,0)))</f>
        <v/>
      </c>
      <c r="P63" s="21">
        <f>IFERROR(VLOOKUP(B63,'2009 13 YAŞ ERKEKLER'!$B$8:$P$56,15,0)," ")</f>
        <v>98</v>
      </c>
      <c r="Q63" s="20">
        <f t="shared" si="1"/>
        <v>0</v>
      </c>
      <c r="R63" s="19">
        <f t="shared" si="2"/>
        <v>98</v>
      </c>
    </row>
    <row r="64" spans="1:22" ht="25.5" customHeight="1" x14ac:dyDescent="0.2">
      <c r="A64" s="31">
        <v>3</v>
      </c>
      <c r="B64" s="30" t="s">
        <v>141</v>
      </c>
      <c r="C64" s="30" t="s">
        <v>57</v>
      </c>
      <c r="D64" s="62" t="str">
        <f>IF(ISERROR(VLOOKUP(B64,'[5]80m.Eng'!$E$8:$F$1000,2,0)),"",(VLOOKUP(B64,'[5]80m.Eng'!$E$8:$H$1000,2,0)))</f>
        <v/>
      </c>
      <c r="E64" s="14" t="str">
        <f>IF(ISERROR(VLOOKUP(B64,'[5]80m.Eng'!$E$8:$G$1000,3,0)),"",(VLOOKUP(B64,'[5]80m.Eng'!$E$8:$G$1000,3,0)))</f>
        <v/>
      </c>
      <c r="F64" s="29" t="str">
        <f>IF(ISERROR(VLOOKUP(B64,[5]Cirit!$E$8:$K$1000,7,0)),"",(VLOOKUP(B64,[5]Cirit!$E$8:$K$1000,7,0)))</f>
        <v/>
      </c>
      <c r="G64" s="22" t="str">
        <f>IF(ISERROR(VLOOKUP(B64,[5]Cirit!$E$8:$L$1000,8,0)),"",(VLOOKUP(B64,[5]Cirit!$E$8:$L$1000,8,0)))</f>
        <v/>
      </c>
      <c r="H64" s="28"/>
      <c r="I64" s="27"/>
      <c r="J64" s="26" t="str">
        <f>IF(ISERROR(VLOOKUP(B64,'[5]2000m.'!$E$8:$F$1000,2,0)),"",(VLOOKUP(B64,'[5]2000m.'!$E$8:$H$1000,2,0)))</f>
        <v/>
      </c>
      <c r="K64" s="22" t="str">
        <f>IF(ISERROR(VLOOKUP(B64,'[5]2000m.'!$E$8:$G$1000,3,0)),"",(VLOOKUP(B64,'[5]2000m.'!$E$8:$G$1000,3,0)))</f>
        <v/>
      </c>
      <c r="L64" s="25" t="str">
        <f>IF(ISERROR(VLOOKUP(B64,[5]Yüksek!$E$8:$AG$1000,29,0)),"",(VLOOKUP(B64,[5]Yüksek!$E$8:$AG$1000,29,0)))</f>
        <v/>
      </c>
      <c r="M64" s="24" t="str">
        <f>IF(ISERROR(VLOOKUP(B64,[5]Yüksek!$E$8:$AH$1000,30,0)),"",(VLOOKUP(B64,[5]Yüksek!$E$8:$AH$1000,30,0)))</f>
        <v/>
      </c>
      <c r="N64" s="29" t="str">
        <f>IF(ISERROR(VLOOKUP(B64,[5]Disk!$E$8:$K$1000,7,0)),"",(VLOOKUP(B64,[5]Disk!$E$8:$K$1000,7,0)))</f>
        <v/>
      </c>
      <c r="O64" s="22" t="str">
        <f>IF(ISERROR(VLOOKUP(B64,[5]Disk!$E$8:$L$1000,8,0)),"",(VLOOKUP(B64,[5]Disk!$E$8:$L$1000,8,0)))</f>
        <v/>
      </c>
      <c r="P64" s="21">
        <f>IFERROR(VLOOKUP(B64,'2009 13 YAŞ ERKEKLER'!$B$8:$P$56,15,0)," ")</f>
        <v>76</v>
      </c>
      <c r="Q64" s="20">
        <f t="shared" si="1"/>
        <v>0</v>
      </c>
      <c r="R64" s="19">
        <f t="shared" si="2"/>
        <v>76</v>
      </c>
    </row>
    <row r="65" spans="1:18" ht="30" x14ac:dyDescent="0.2">
      <c r="A65" s="31"/>
      <c r="B65" s="30"/>
      <c r="C65" s="30"/>
      <c r="D65" s="62" t="str">
        <f>IF(ISERROR(VLOOKUP(B65,'[5]80m.Eng'!$E$8:$F$1000,2,0)),"",(VLOOKUP(B65,'[5]80m.Eng'!$E$8:$H$1000,2,0)))</f>
        <v/>
      </c>
      <c r="E65" s="14" t="str">
        <f>IF(ISERROR(VLOOKUP(B65,'[5]80m.Eng'!$E$8:$G$1000,3,0)),"",(VLOOKUP(B65,'[5]80m.Eng'!$E$8:$G$1000,3,0)))</f>
        <v/>
      </c>
      <c r="F65" s="29" t="str">
        <f>IF(ISERROR(VLOOKUP(B65,[5]Cirit!$E$8:$K$1000,7,0)),"",(VLOOKUP(B65,[5]Cirit!$E$8:$K$1000,7,0)))</f>
        <v/>
      </c>
      <c r="G65" s="22" t="str">
        <f>IF(ISERROR(VLOOKUP(B65,[5]Cirit!$E$8:$L$1000,8,0)),"",(VLOOKUP(B65,[5]Cirit!$E$8:$L$1000,8,0)))</f>
        <v/>
      </c>
      <c r="H65" s="28"/>
      <c r="I65" s="27"/>
      <c r="J65" s="26" t="str">
        <f>IF(ISERROR(VLOOKUP(B65,'[5]2000m.'!$E$8:$F$1000,2,0)),"",(VLOOKUP(B65,'[5]2000m.'!$E$8:$H$1000,2,0)))</f>
        <v/>
      </c>
      <c r="K65" s="22" t="str">
        <f>IF(ISERROR(VLOOKUP(B65,'[5]2000m.'!$E$8:$G$1000,3,0)),"",(VLOOKUP(B65,'[5]2000m.'!$E$8:$G$1000,3,0)))</f>
        <v/>
      </c>
      <c r="L65" s="25" t="str">
        <f>IF(ISERROR(VLOOKUP(B65,[5]Yüksek!$E$8:$AG$1000,29,0)),"",(VLOOKUP(B65,[5]Yüksek!$E$8:$AG$1000,29,0)))</f>
        <v/>
      </c>
      <c r="M65" s="24" t="str">
        <f>IF(ISERROR(VLOOKUP(B65,[5]Yüksek!$E$8:$AH$1000,30,0)),"",(VLOOKUP(B65,[5]Yüksek!$E$8:$AH$1000,30,0)))</f>
        <v/>
      </c>
      <c r="N65" s="29" t="str">
        <f>IF(ISERROR(VLOOKUP(B50,[5]Disk!$F$8:$K$1000,6,0)),"",(VLOOKUP(B50,[5]Disk!$F$8:$K$1000,6,0)))</f>
        <v/>
      </c>
      <c r="O65" s="22" t="str">
        <f>IF(ISERROR(VLOOKUP(B50,[5]Disk!$F$8:$L$1000,7,0)),"",(VLOOKUP(B50,[5]Disk!$F$8:$L$1000,7,0)))</f>
        <v/>
      </c>
      <c r="P65" s="21" t="str">
        <f>IFERROR(VLOOKUP(B65,'2009 13 YAŞ ERKEKLER'!$B$8:$P$56,15,0)," ")</f>
        <v xml:space="preserve"> </v>
      </c>
      <c r="Q65" s="20">
        <f t="shared" si="1"/>
        <v>0</v>
      </c>
      <c r="R65" s="19">
        <f t="shared" si="2"/>
        <v>0</v>
      </c>
    </row>
    <row r="66" spans="1:18" ht="30" x14ac:dyDescent="0.2">
      <c r="A66" s="31"/>
      <c r="B66" s="30"/>
      <c r="C66" s="30"/>
      <c r="D66" s="62" t="str">
        <f>IF(ISERROR(VLOOKUP(B66,'[5]80m.Eng'!$E$8:$F$1000,2,0)),"",(VLOOKUP(B66,'[5]80m.Eng'!$E$8:$H$1000,2,0)))</f>
        <v/>
      </c>
      <c r="E66" s="14" t="str">
        <f>IF(ISERROR(VLOOKUP(B66,'[5]80m.Eng'!$E$8:$G$1000,3,0)),"",(VLOOKUP(B66,'[5]80m.Eng'!$E$8:$G$1000,3,0)))</f>
        <v/>
      </c>
      <c r="F66" s="29" t="str">
        <f>IF(ISERROR(VLOOKUP(B66,[5]Cirit!$E$8:$K$1000,7,0)),"",(VLOOKUP(B66,[5]Cirit!$E$8:$K$1000,7,0)))</f>
        <v/>
      </c>
      <c r="G66" s="22" t="str">
        <f>IF(ISERROR(VLOOKUP(B66,[5]Cirit!$E$8:$L$1000,8,0)),"",(VLOOKUP(B66,[5]Cirit!$E$8:$L$1000,8,0)))</f>
        <v/>
      </c>
      <c r="H66" s="28"/>
      <c r="I66" s="27"/>
      <c r="J66" s="26" t="str">
        <f>IF(ISERROR(VLOOKUP(B66,'[5]2000m.'!$E$8:$F$1000,2,0)),"",(VLOOKUP(B66,'[5]2000m.'!$E$8:$H$1000,2,0)))</f>
        <v/>
      </c>
      <c r="K66" s="22" t="str">
        <f>IF(ISERROR(VLOOKUP(B66,'[5]2000m.'!$E$8:$G$1000,3,0)),"",(VLOOKUP(B66,'[5]2000m.'!$E$8:$G$1000,3,0)))</f>
        <v/>
      </c>
      <c r="L66" s="25" t="str">
        <f>IF(ISERROR(VLOOKUP(B66,[5]Yüksek!$E$8:$AG$1000,29,0)),"",(VLOOKUP(B66,[5]Yüksek!$E$8:$AG$1000,29,0)))</f>
        <v/>
      </c>
      <c r="M66" s="24" t="str">
        <f>IF(ISERROR(VLOOKUP(B66,[5]Yüksek!$E$8:$AH$1000,30,0)),"",(VLOOKUP(B66,[5]Yüksek!$E$8:$AH$1000,30,0)))</f>
        <v/>
      </c>
      <c r="N66" s="29" t="str">
        <f>IF(ISERROR(VLOOKUP(B51,[5]Disk!$F$8:$K$1000,6,0)),"",(VLOOKUP(B51,[5]Disk!$F$8:$K$1000,6,0)))</f>
        <v/>
      </c>
      <c r="O66" s="22" t="str">
        <f>IF(ISERROR(VLOOKUP(B51,[5]Disk!$F$8:$L$1000,7,0)),"",(VLOOKUP(B51,[5]Disk!$F$8:$L$1000,7,0)))</f>
        <v/>
      </c>
      <c r="P66" s="21" t="str">
        <f>IFERROR(VLOOKUP(B66,'2009 13 YAŞ ERKEKLER'!$B$8:$P$56,15,0)," ")</f>
        <v xml:space="preserve"> </v>
      </c>
      <c r="Q66" s="20">
        <f t="shared" si="1"/>
        <v>0</v>
      </c>
      <c r="R66" s="19">
        <f t="shared" si="2"/>
        <v>0</v>
      </c>
    </row>
    <row r="67" spans="1:18" ht="30" x14ac:dyDescent="0.2">
      <c r="A67" s="31"/>
      <c r="B67" s="30"/>
      <c r="C67" s="30"/>
      <c r="D67" s="62" t="str">
        <f>IF(ISERROR(VLOOKUP(B67,'[5]80m.Eng'!$E$8:$F$1000,2,0)),"",(VLOOKUP(B67,'[5]80m.Eng'!$E$8:$H$1000,2,0)))</f>
        <v/>
      </c>
      <c r="E67" s="14" t="str">
        <f>IF(ISERROR(VLOOKUP(B67,'[5]80m.Eng'!$E$8:$G$1000,3,0)),"",(VLOOKUP(B67,'[5]80m.Eng'!$E$8:$G$1000,3,0)))</f>
        <v/>
      </c>
      <c r="F67" s="29" t="str">
        <f>IF(ISERROR(VLOOKUP(B67,[5]Cirit!$E$8:$K$1000,7,0)),"",(VLOOKUP(B67,[5]Cirit!$E$8:$K$1000,7,0)))</f>
        <v/>
      </c>
      <c r="G67" s="22" t="str">
        <f>IF(ISERROR(VLOOKUP(B67,[5]Cirit!$E$8:$L$1000,8,0)),"",(VLOOKUP(B67,[5]Cirit!$E$8:$L$1000,8,0)))</f>
        <v/>
      </c>
      <c r="H67" s="28"/>
      <c r="I67" s="27"/>
      <c r="J67" s="26" t="str">
        <f>IF(ISERROR(VLOOKUP(B67,'[5]2000m.'!$E$8:$F$1000,2,0)),"",(VLOOKUP(B67,'[5]2000m.'!$E$8:$H$1000,2,0)))</f>
        <v/>
      </c>
      <c r="K67" s="22" t="str">
        <f>IF(ISERROR(VLOOKUP(B67,'[5]2000m.'!$E$8:$G$1000,3,0)),"",(VLOOKUP(B67,'[5]2000m.'!$E$8:$G$1000,3,0)))</f>
        <v/>
      </c>
      <c r="L67" s="25" t="str">
        <f>IF(ISERROR(VLOOKUP(B67,[5]Yüksek!$E$8:$AG$1000,29,0)),"",(VLOOKUP(B67,[5]Yüksek!$E$8:$AG$1000,29,0)))</f>
        <v/>
      </c>
      <c r="M67" s="24" t="str">
        <f>IF(ISERROR(VLOOKUP(B67,[5]Yüksek!$E$8:$AH$1000,30,0)),"",(VLOOKUP(B67,[5]Yüksek!$E$8:$AH$1000,30,0)))</f>
        <v/>
      </c>
      <c r="N67" s="29" t="str">
        <f>IF(ISERROR(VLOOKUP(B52,[5]Disk!$F$8:$K$1000,6,0)),"",(VLOOKUP(B52,[5]Disk!$F$8:$K$1000,6,0)))</f>
        <v/>
      </c>
      <c r="O67" s="22" t="str">
        <f>IF(ISERROR(VLOOKUP(B52,[5]Disk!$F$8:$L$1000,7,0)),"",(VLOOKUP(B52,[5]Disk!$F$8:$L$1000,7,0)))</f>
        <v/>
      </c>
      <c r="P67" s="21" t="str">
        <f>IFERROR(VLOOKUP(B67,'2009 13 YAŞ ERKEKLER'!$B$8:$P$56,15,0)," ")</f>
        <v xml:space="preserve"> </v>
      </c>
      <c r="Q67" s="20">
        <f t="shared" si="1"/>
        <v>0</v>
      </c>
      <c r="R67" s="19">
        <f t="shared" si="2"/>
        <v>0</v>
      </c>
    </row>
    <row r="68" spans="1:18" ht="30" x14ac:dyDescent="0.2">
      <c r="A68" s="31"/>
      <c r="B68" s="30"/>
      <c r="C68" s="30"/>
      <c r="D68" s="62" t="str">
        <f>IF(ISERROR(VLOOKUP(B68,'[5]80m.Eng'!$E$8:$F$1000,2,0)),"",(VLOOKUP(B68,'[5]80m.Eng'!$E$8:$H$1000,2,0)))</f>
        <v/>
      </c>
      <c r="E68" s="14" t="str">
        <f>IF(ISERROR(VLOOKUP(B68,'[5]80m.Eng'!$E$8:$G$1000,3,0)),"",(VLOOKUP(B68,'[5]80m.Eng'!$E$8:$G$1000,3,0)))</f>
        <v/>
      </c>
      <c r="F68" s="29" t="str">
        <f>IF(ISERROR(VLOOKUP(B68,[5]Cirit!$E$8:$K$1000,7,0)),"",(VLOOKUP(B68,[5]Cirit!$E$8:$K$1000,7,0)))</f>
        <v/>
      </c>
      <c r="G68" s="22" t="str">
        <f>IF(ISERROR(VLOOKUP(B68,[5]Cirit!$E$8:$L$1000,8,0)),"",(VLOOKUP(B68,[5]Cirit!$E$8:$L$1000,8,0)))</f>
        <v/>
      </c>
      <c r="H68" s="28"/>
      <c r="I68" s="27"/>
      <c r="J68" s="26" t="str">
        <f>IF(ISERROR(VLOOKUP(B68,'[5]2000m.'!$E$8:$F$1000,2,0)),"",(VLOOKUP(B68,'[5]2000m.'!$E$8:$H$1000,2,0)))</f>
        <v/>
      </c>
      <c r="K68" s="22" t="str">
        <f>IF(ISERROR(VLOOKUP(B68,'[5]2000m.'!$E$8:$G$1000,3,0)),"",(VLOOKUP(B68,'[5]2000m.'!$E$8:$G$1000,3,0)))</f>
        <v/>
      </c>
      <c r="L68" s="25" t="str">
        <f>IF(ISERROR(VLOOKUP(B68,[5]Yüksek!$E$8:$AG$1000,29,0)),"",(VLOOKUP(B68,[5]Yüksek!$E$8:$AG$1000,29,0)))</f>
        <v/>
      </c>
      <c r="M68" s="24" t="str">
        <f>IF(ISERROR(VLOOKUP(B68,[5]Yüksek!$E$8:$AH$1000,30,0)),"",(VLOOKUP(B68,[5]Yüksek!$E$8:$AH$1000,30,0)))</f>
        <v/>
      </c>
      <c r="N68" s="29" t="str">
        <f>IF(ISERROR(VLOOKUP(B53,[5]Disk!$F$8:$K$1000,6,0)),"",(VLOOKUP(B53,[5]Disk!$F$8:$K$1000,6,0)))</f>
        <v/>
      </c>
      <c r="O68" s="22" t="str">
        <f>IF(ISERROR(VLOOKUP(B53,[5]Disk!$F$8:$L$1000,7,0)),"",(VLOOKUP(B53,[5]Disk!$F$8:$L$1000,7,0)))</f>
        <v/>
      </c>
      <c r="P68" s="21" t="str">
        <f>IFERROR(VLOOKUP(B68,'2009 13 YAŞ ERKEKLER'!$B$8:$P$56,15,0)," ")</f>
        <v xml:space="preserve"> </v>
      </c>
      <c r="Q68" s="20">
        <f t="shared" si="1"/>
        <v>0</v>
      </c>
      <c r="R68" s="19">
        <f t="shared" si="2"/>
        <v>0</v>
      </c>
    </row>
    <row r="69" spans="1:18" ht="30" x14ac:dyDescent="0.2">
      <c r="A69" s="31"/>
      <c r="B69" s="30"/>
      <c r="C69" s="30"/>
      <c r="D69" s="62" t="str">
        <f>IF(ISERROR(VLOOKUP(B69,'[5]80m.Eng'!$E$8:$F$1000,2,0)),"",(VLOOKUP(B69,'[5]80m.Eng'!$E$8:$H$1000,2,0)))</f>
        <v/>
      </c>
      <c r="E69" s="14" t="str">
        <f>IF(ISERROR(VLOOKUP(B69,'[5]80m.Eng'!$E$8:$G$1000,3,0)),"",(VLOOKUP(B69,'[5]80m.Eng'!$E$8:$G$1000,3,0)))</f>
        <v/>
      </c>
      <c r="F69" s="29" t="str">
        <f>IF(ISERROR(VLOOKUP(B69,[5]Cirit!$E$8:$K$1000,7,0)),"",(VLOOKUP(B69,[5]Cirit!$E$8:$K$1000,7,0)))</f>
        <v/>
      </c>
      <c r="G69" s="22" t="str">
        <f>IF(ISERROR(VLOOKUP(B69,[5]Cirit!$E$8:$L$1000,8,0)),"",(VLOOKUP(B69,[5]Cirit!$E$8:$L$1000,8,0)))</f>
        <v/>
      </c>
      <c r="H69" s="28"/>
      <c r="I69" s="27"/>
      <c r="J69" s="26" t="str">
        <f>IF(ISERROR(VLOOKUP(B69,'[5]2000m.'!$E$8:$F$1000,2,0)),"",(VLOOKUP(B69,'[5]2000m.'!$E$8:$H$1000,2,0)))</f>
        <v/>
      </c>
      <c r="K69" s="22" t="str">
        <f>IF(ISERROR(VLOOKUP(B69,'[5]2000m.'!$E$8:$G$1000,3,0)),"",(VLOOKUP(B69,'[5]2000m.'!$E$8:$G$1000,3,0)))</f>
        <v/>
      </c>
      <c r="L69" s="25" t="str">
        <f>IF(ISERROR(VLOOKUP(B69,[5]Yüksek!$E$8:$AG$1000,29,0)),"",(VLOOKUP(B69,[5]Yüksek!$E$8:$AG$1000,29,0)))</f>
        <v/>
      </c>
      <c r="M69" s="24" t="str">
        <f>IF(ISERROR(VLOOKUP(B69,[5]Yüksek!$E$8:$AH$1000,30,0)),"",(VLOOKUP(B69,[5]Yüksek!$E$8:$AH$1000,30,0)))</f>
        <v/>
      </c>
      <c r="N69" s="29" t="str">
        <f>IF(ISERROR(VLOOKUP(B54,[5]Disk!$F$8:$K$1000,6,0)),"",(VLOOKUP(B54,[5]Disk!$F$8:$K$1000,6,0)))</f>
        <v/>
      </c>
      <c r="O69" s="22" t="str">
        <f>IF(ISERROR(VLOOKUP(B54,[5]Disk!$F$8:$L$1000,7,0)),"",(VLOOKUP(B54,[5]Disk!$F$8:$L$1000,7,0)))</f>
        <v/>
      </c>
      <c r="P69" s="21" t="str">
        <f>IFERROR(VLOOKUP(B69,'2009 13 YAŞ ERKEKLER'!$B$8:$P$56,15,0)," ")</f>
        <v xml:space="preserve"> </v>
      </c>
      <c r="Q69" s="20">
        <f t="shared" si="1"/>
        <v>0</v>
      </c>
      <c r="R69" s="19">
        <f t="shared" si="2"/>
        <v>0</v>
      </c>
    </row>
    <row r="70" spans="1:18" ht="30" x14ac:dyDescent="0.2">
      <c r="A70" s="31"/>
      <c r="B70" s="30"/>
      <c r="C70" s="30"/>
      <c r="D70" s="62" t="str">
        <f>IF(ISERROR(VLOOKUP(B70,'[5]80m.Eng'!$E$8:$F$1000,2,0)),"",(VLOOKUP(B70,'[5]80m.Eng'!$E$8:$H$1000,2,0)))</f>
        <v/>
      </c>
      <c r="E70" s="14" t="str">
        <f>IF(ISERROR(VLOOKUP(B70,'[5]80m.Eng'!$E$8:$G$1000,3,0)),"",(VLOOKUP(B70,'[5]80m.Eng'!$E$8:$G$1000,3,0)))</f>
        <v/>
      </c>
      <c r="F70" s="29" t="str">
        <f>IF(ISERROR(VLOOKUP(B70,[5]Cirit!$E$8:$K$1000,7,0)),"",(VLOOKUP(B70,[5]Cirit!$E$8:$K$1000,7,0)))</f>
        <v/>
      </c>
      <c r="G70" s="22" t="str">
        <f>IF(ISERROR(VLOOKUP(B70,[5]Cirit!$E$8:$L$1000,8,0)),"",(VLOOKUP(B70,[5]Cirit!$E$8:$L$1000,8,0)))</f>
        <v/>
      </c>
      <c r="H70" s="28"/>
      <c r="I70" s="27"/>
      <c r="J70" s="26" t="str">
        <f>IF(ISERROR(VLOOKUP(B70,'[5]2000m.'!$E$8:$F$1000,2,0)),"",(VLOOKUP(B70,'[5]2000m.'!$E$8:$H$1000,2,0)))</f>
        <v/>
      </c>
      <c r="K70" s="22" t="str">
        <f>IF(ISERROR(VLOOKUP(B70,'[5]2000m.'!$E$8:$G$1000,3,0)),"",(VLOOKUP(B70,'[5]2000m.'!$E$8:$G$1000,3,0)))</f>
        <v/>
      </c>
      <c r="L70" s="25" t="str">
        <f>IF(ISERROR(VLOOKUP(B70,[5]Yüksek!$E$8:$AG$1000,29,0)),"",(VLOOKUP(B70,[5]Yüksek!$E$8:$AG$1000,29,0)))</f>
        <v/>
      </c>
      <c r="M70" s="24" t="str">
        <f>IF(ISERROR(VLOOKUP(B70,[5]Yüksek!$E$8:$AH$1000,30,0)),"",(VLOOKUP(B70,[5]Yüksek!$E$8:$AH$1000,30,0)))</f>
        <v/>
      </c>
      <c r="N70" s="29" t="str">
        <f>IF(ISERROR(VLOOKUP(B55,[5]Disk!$F$8:$K$1000,6,0)),"",(VLOOKUP(B55,[5]Disk!$F$8:$K$1000,6,0)))</f>
        <v/>
      </c>
      <c r="O70" s="22" t="str">
        <f>IF(ISERROR(VLOOKUP(B55,[5]Disk!$F$8:$L$1000,7,0)),"",(VLOOKUP(B55,[5]Disk!$F$8:$L$1000,7,0)))</f>
        <v/>
      </c>
      <c r="P70" s="21" t="str">
        <f>IFERROR(VLOOKUP(B70,'2009 13 YAŞ ERKEKLER'!$B$8:$P$56,15,0)," ")</f>
        <v xml:space="preserve"> </v>
      </c>
      <c r="Q70" s="20">
        <f t="shared" si="1"/>
        <v>0</v>
      </c>
      <c r="R70" s="19">
        <f t="shared" si="2"/>
        <v>0</v>
      </c>
    </row>
    <row r="71" spans="1:18" ht="30" x14ac:dyDescent="0.2">
      <c r="A71" s="31"/>
      <c r="B71" s="30"/>
      <c r="C71" s="30"/>
      <c r="D71" s="62" t="str">
        <f>IF(ISERROR(VLOOKUP(B71,'[5]80m.Eng'!$E$8:$F$1000,2,0)),"",(VLOOKUP(B71,'[5]80m.Eng'!$E$8:$H$1000,2,0)))</f>
        <v/>
      </c>
      <c r="E71" s="14" t="str">
        <f>IF(ISERROR(VLOOKUP(B71,'[5]80m.Eng'!$E$8:$G$1000,3,0)),"",(VLOOKUP(B71,'[5]80m.Eng'!$E$8:$G$1000,3,0)))</f>
        <v/>
      </c>
      <c r="F71" s="29" t="str">
        <f>IF(ISERROR(VLOOKUP(B71,[5]Cirit!$E$8:$K$1000,7,0)),"",(VLOOKUP(B71,[5]Cirit!$E$8:$K$1000,7,0)))</f>
        <v/>
      </c>
      <c r="G71" s="22" t="str">
        <f>IF(ISERROR(VLOOKUP(B71,[5]Cirit!$E$8:$L$1000,8,0)),"",(VLOOKUP(B71,[5]Cirit!$E$8:$L$1000,8,0)))</f>
        <v/>
      </c>
      <c r="H71" s="28"/>
      <c r="I71" s="27"/>
      <c r="J71" s="26" t="str">
        <f>IF(ISERROR(VLOOKUP(B71,'[5]2000m.'!$E$8:$F$1000,2,0)),"",(VLOOKUP(B71,'[5]2000m.'!$E$8:$H$1000,2,0)))</f>
        <v/>
      </c>
      <c r="K71" s="22" t="str">
        <f>IF(ISERROR(VLOOKUP(B71,'[5]2000m.'!$E$8:$G$1000,3,0)),"",(VLOOKUP(B71,'[5]2000m.'!$E$8:$G$1000,3,0)))</f>
        <v/>
      </c>
      <c r="L71" s="25" t="str">
        <f>IF(ISERROR(VLOOKUP(B71,[5]Yüksek!$E$8:$AG$1000,29,0)),"",(VLOOKUP(B71,[5]Yüksek!$E$8:$AG$1000,29,0)))</f>
        <v/>
      </c>
      <c r="M71" s="24" t="str">
        <f>IF(ISERROR(VLOOKUP(B71,[5]Yüksek!$E$8:$AH$1000,30,0)),"",(VLOOKUP(B71,[5]Yüksek!$E$8:$AH$1000,30,0)))</f>
        <v/>
      </c>
      <c r="N71" s="29" t="str">
        <f>IF(ISERROR(VLOOKUP(B56,[5]Disk!$F$8:$K$1000,6,0)),"",(VLOOKUP(B56,[5]Disk!$F$8:$K$1000,6,0)))</f>
        <v/>
      </c>
      <c r="O71" s="22" t="str">
        <f>IF(ISERROR(VLOOKUP(B56,[5]Disk!$F$8:$L$1000,7,0)),"",(VLOOKUP(B56,[5]Disk!$F$8:$L$1000,7,0)))</f>
        <v/>
      </c>
      <c r="P71" s="21" t="str">
        <f>IFERROR(VLOOKUP(B71,'2009 13 YAŞ ERKEKLER'!$B$8:$P$56,15,0)," ")</f>
        <v xml:space="preserve"> </v>
      </c>
      <c r="Q71" s="20">
        <f t="shared" si="1"/>
        <v>0</v>
      </c>
      <c r="R71" s="19">
        <f t="shared" si="2"/>
        <v>0</v>
      </c>
    </row>
    <row r="72" spans="1:18" ht="30" x14ac:dyDescent="0.2">
      <c r="A72" s="31"/>
      <c r="B72" s="30"/>
      <c r="C72" s="30"/>
      <c r="D72" s="62" t="str">
        <f>IF(ISERROR(VLOOKUP(B72,'[5]80m.Eng'!$E$8:$F$1000,2,0)),"",(VLOOKUP(B72,'[5]80m.Eng'!$E$8:$H$1000,2,0)))</f>
        <v/>
      </c>
      <c r="E72" s="14" t="str">
        <f>IF(ISERROR(VLOOKUP(B72,'[5]80m.Eng'!$E$8:$G$1000,3,0)),"",(VLOOKUP(B72,'[5]80m.Eng'!$E$8:$G$1000,3,0)))</f>
        <v/>
      </c>
      <c r="F72" s="29" t="str">
        <f>IF(ISERROR(VLOOKUP(B72,[5]Cirit!$E$8:$K$1000,7,0)),"",(VLOOKUP(B72,[5]Cirit!$E$8:$K$1000,7,0)))</f>
        <v/>
      </c>
      <c r="G72" s="22" t="str">
        <f>IF(ISERROR(VLOOKUP(B72,[5]Cirit!$E$8:$L$1000,8,0)),"",(VLOOKUP(B72,[5]Cirit!$E$8:$L$1000,8,0)))</f>
        <v/>
      </c>
      <c r="H72" s="28"/>
      <c r="I72" s="27"/>
      <c r="J72" s="26" t="str">
        <f>IF(ISERROR(VLOOKUP(B72,'[5]2000m.'!$E$8:$F$1000,2,0)),"",(VLOOKUP(B72,'[5]2000m.'!$E$8:$H$1000,2,0)))</f>
        <v/>
      </c>
      <c r="K72" s="22" t="str">
        <f>IF(ISERROR(VLOOKUP(B72,'[5]2000m.'!$E$8:$G$1000,3,0)),"",(VLOOKUP(B72,'[5]2000m.'!$E$8:$G$1000,3,0)))</f>
        <v/>
      </c>
      <c r="L72" s="25" t="str">
        <f>IF(ISERROR(VLOOKUP(B72,[5]Yüksek!$E$8:$AG$1000,29,0)),"",(VLOOKUP(B72,[5]Yüksek!$E$8:$AG$1000,29,0)))</f>
        <v/>
      </c>
      <c r="M72" s="24" t="str">
        <f>IF(ISERROR(VLOOKUP(B72,[5]Yüksek!$E$8:$AH$1000,30,0)),"",(VLOOKUP(B72,[5]Yüksek!$E$8:$AH$1000,30,0)))</f>
        <v/>
      </c>
      <c r="N72" s="29" t="str">
        <f>IF(ISERROR(VLOOKUP(B57,[5]Disk!$F$8:$K$1000,6,0)),"",(VLOOKUP(B57,[5]Disk!$F$8:$K$1000,6,0)))</f>
        <v/>
      </c>
      <c r="O72" s="22" t="str">
        <f>IF(ISERROR(VLOOKUP(B57,[5]Disk!$F$8:$L$1000,7,0)),"",(VLOOKUP(B57,[5]Disk!$F$8:$L$1000,7,0)))</f>
        <v/>
      </c>
      <c r="P72" s="21" t="str">
        <f>IFERROR(VLOOKUP(B72,'2009 13 YAŞ ERKEKLER'!$B$8:$P$56,14,0)," ")</f>
        <v xml:space="preserve"> </v>
      </c>
      <c r="Q72" s="20">
        <f t="shared" si="1"/>
        <v>0</v>
      </c>
      <c r="R72" s="19">
        <f t="shared" si="2"/>
        <v>0</v>
      </c>
    </row>
  </sheetData>
  <autoFilter ref="B6:P56" xr:uid="{00000000-0009-0000-0000-000011000000}">
    <filterColumn colId="1">
      <filters>
        <filter val="ERZİNCA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8:T58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60:Q61"/>
    <mergeCell ref="R60:R61"/>
    <mergeCell ref="A59:T59"/>
    <mergeCell ref="A60:A61"/>
    <mergeCell ref="B60:B61"/>
    <mergeCell ref="D60:E60"/>
    <mergeCell ref="F60:G60"/>
    <mergeCell ref="H60:I60"/>
    <mergeCell ref="J60:K60"/>
    <mergeCell ref="L60:M60"/>
    <mergeCell ref="N60:O60"/>
    <mergeCell ref="P60:P61"/>
  </mergeCells>
  <conditionalFormatting sqref="D62:D72">
    <cfRule type="cellIs" dxfId="12" priority="3" operator="between">
      <formula>1300</formula>
      <formula>1744</formula>
    </cfRule>
  </conditionalFormatting>
  <conditionalFormatting sqref="B8:B32">
    <cfRule type="duplicateValues" dxfId="11" priority="2"/>
  </conditionalFormatting>
  <conditionalFormatting sqref="B8:B47">
    <cfRule type="duplicateValues" dxfId="10" priority="1"/>
  </conditionalFormatting>
  <conditionalFormatting sqref="R62:R64">
    <cfRule type="duplicateValues" dxfId="9" priority="4"/>
  </conditionalFormatting>
  <hyperlinks>
    <hyperlink ref="A3:T3" location="'YARIŞMA PROGRAMI'!A1" display="GENEL PUAN TABLOSU" xr:uid="{4A17A234-CC8C-4840-A407-34D687602D34}"/>
    <hyperlink ref="A58:T58" location="'YARIŞMA PROGRAMI'!A1" display="GENEL PUAN TABLOSU" xr:uid="{F29C5910-CFCE-4F73-9D30-3649DBF9223B}"/>
  </hyperlink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C164-80B3-4BC7-AC6B-7668B1707437}">
  <sheetPr codeName="Sayfa16" filterMode="1">
    <tabColor rgb="FF00B0F0"/>
    <pageSetUpPr fitToPage="1"/>
  </sheetPr>
  <dimension ref="A1:V80"/>
  <sheetViews>
    <sheetView view="pageBreakPreview" zoomScale="55" zoomScaleSheetLayoutView="55" workbookViewId="0">
      <selection activeCell="A67" sqref="A67"/>
    </sheetView>
  </sheetViews>
  <sheetFormatPr defaultRowHeight="12.75" x14ac:dyDescent="0.2"/>
  <cols>
    <col min="1" max="1" width="9.140625" style="17"/>
    <col min="2" max="2" width="56.5703125" style="17" bestFit="1" customWidth="1"/>
    <col min="3" max="3" width="35.5703125" style="17" customWidth="1"/>
    <col min="4" max="4" width="15.5703125" style="17" bestFit="1" customWidth="1"/>
    <col min="5" max="5" width="11.85546875" style="17" customWidth="1"/>
    <col min="6" max="6" width="13.42578125" style="17" customWidth="1"/>
    <col min="7" max="7" width="12.42578125" style="17" customWidth="1"/>
    <col min="8" max="8" width="13.28515625" style="17" customWidth="1"/>
    <col min="9" max="9" width="12.42578125" style="17" customWidth="1"/>
    <col min="10" max="10" width="14.140625" style="17" customWidth="1"/>
    <col min="11" max="11" width="13.140625" style="17" customWidth="1"/>
    <col min="12" max="12" width="15.7109375" style="17" customWidth="1"/>
    <col min="13" max="13" width="13" style="17" customWidth="1"/>
    <col min="14" max="14" width="14.140625" style="18" customWidth="1"/>
    <col min="15" max="15" width="11.7109375" style="17" customWidth="1"/>
    <col min="16" max="16" width="16.7109375" style="17" customWidth="1"/>
    <col min="17" max="17" width="16.85546875" style="17" customWidth="1"/>
    <col min="18" max="18" width="16.7109375" style="17" customWidth="1"/>
    <col min="19" max="19" width="11.7109375" style="17" customWidth="1"/>
    <col min="20" max="16384" width="9.140625" style="17"/>
  </cols>
  <sheetData>
    <row r="1" spans="1:22" ht="57.75" customHeight="1" x14ac:dyDescent="0.2">
      <c r="A1" s="89" t="str">
        <f>('[6]YARIŞMA BİLGİLERİ'!A2)</f>
        <v>Türkiye Atletizm Federasyonu
 Trabzon Atletizm İl Temsilciliği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2" ht="27.75" customHeight="1" x14ac:dyDescent="0.2">
      <c r="A2" s="90" t="str">
        <f>'[6]YARIŞMA BİLGİLERİ'!F19</f>
        <v>SPORCU EĞİTİM MERKEZLERİ (SEM) ATLETİZM FİNAL YARIŞMALARI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ht="23.25" customHeight="1" x14ac:dyDescent="0.2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23.25" customHeight="1" x14ac:dyDescent="0.2">
      <c r="A4" s="91" t="str">
        <f>'[6]YARIŞMA BİLGİLERİ'!F21</f>
        <v>2008 Doğumlu Erkekler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2" ht="23.25" customHeight="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56"/>
      <c r="O5" s="65"/>
      <c r="P5" s="92">
        <f ca="1">NOW()</f>
        <v>44706.45399224537</v>
      </c>
      <c r="Q5" s="92"/>
      <c r="R5" s="92"/>
      <c r="S5" s="55"/>
      <c r="T5" s="55"/>
    </row>
    <row r="6" spans="1:22" ht="36.75" customHeight="1" x14ac:dyDescent="0.2">
      <c r="A6" s="84" t="s">
        <v>0</v>
      </c>
      <c r="B6" s="84" t="s">
        <v>1</v>
      </c>
      <c r="C6" s="82" t="s">
        <v>2</v>
      </c>
      <c r="D6" s="85" t="s">
        <v>3</v>
      </c>
      <c r="E6" s="85"/>
      <c r="F6" s="85" t="s">
        <v>6</v>
      </c>
      <c r="G6" s="85"/>
      <c r="H6" s="86" t="s">
        <v>17</v>
      </c>
      <c r="I6" s="87"/>
      <c r="J6" s="86"/>
      <c r="K6" s="87"/>
      <c r="L6" s="86" t="s">
        <v>15</v>
      </c>
      <c r="M6" s="87"/>
      <c r="N6" s="85" t="s">
        <v>4</v>
      </c>
      <c r="O6" s="85"/>
      <c r="P6" s="80"/>
      <c r="Q6" s="54"/>
      <c r="R6" s="45"/>
      <c r="S6" s="45"/>
      <c r="T6" s="45"/>
      <c r="U6" s="45"/>
      <c r="V6" s="45"/>
    </row>
    <row r="7" spans="1:22" ht="27" hidden="1" customHeight="1" x14ac:dyDescent="0.2">
      <c r="A7" s="84"/>
      <c r="B7" s="84"/>
      <c r="C7" s="83"/>
      <c r="D7" s="44" t="s">
        <v>10</v>
      </c>
      <c r="E7" s="42" t="s">
        <v>11</v>
      </c>
      <c r="F7" s="44" t="s">
        <v>10</v>
      </c>
      <c r="G7" s="42" t="s">
        <v>11</v>
      </c>
      <c r="H7" s="44" t="s">
        <v>10</v>
      </c>
      <c r="I7" s="42" t="s">
        <v>11</v>
      </c>
      <c r="J7" s="44" t="s">
        <v>10</v>
      </c>
      <c r="K7" s="42" t="s">
        <v>11</v>
      </c>
      <c r="L7" s="44" t="s">
        <v>10</v>
      </c>
      <c r="M7" s="42" t="s">
        <v>11</v>
      </c>
      <c r="N7" s="43" t="s">
        <v>10</v>
      </c>
      <c r="O7" s="42" t="s">
        <v>11</v>
      </c>
      <c r="P7" s="80"/>
      <c r="Q7" s="54"/>
      <c r="R7" s="45"/>
      <c r="S7" s="45"/>
      <c r="T7" s="45"/>
      <c r="U7" s="45"/>
      <c r="V7" s="45"/>
    </row>
    <row r="8" spans="1:22" ht="27.75" customHeight="1" x14ac:dyDescent="0.2">
      <c r="A8" s="31">
        <v>1</v>
      </c>
      <c r="B8" s="30" t="s">
        <v>162</v>
      </c>
      <c r="C8" s="30" t="s">
        <v>57</v>
      </c>
      <c r="D8" s="47" t="str">
        <f>IF(ISERROR(VLOOKUP(B8,'[6]60m.'!$D$8:$F$1000,3,0)),"",(VLOOKUP(B8,'[6]60m.'!$D$8:$H$1000,3,0)))</f>
        <v/>
      </c>
      <c r="E8" s="27" t="str">
        <f>IF(ISERROR(VLOOKUP(B8,'[6]60m.'!$D$8:$G$1000,4,0)),"",(VLOOKUP(B8,'[6]60m.'!$D$8:$G$1000,4,0)))</f>
        <v/>
      </c>
      <c r="F8" s="53">
        <f>IF(ISERROR(VLOOKUP(B8,[6]Uzun!$E$8:$K$1006,7,0)),"",(VLOOKUP(B8,[6]Uzun!$E$8:$K$1006,7,0)))</f>
        <v>505</v>
      </c>
      <c r="G8" s="22">
        <f>IF(ISERROR(VLOOKUP(B8,[6]Uzun!$E$8:$L$1006,8,0)),"",(VLOOKUP(B8,[6]Uzun!$E$8:$L$1006,8,0)))</f>
        <v>66</v>
      </c>
      <c r="H8" s="28">
        <f>IF(ISERROR(VLOOKUP(B8,[6]Gülle!$E$8:$K$1000,7,0)),"",(VLOOKUP(B8,[6]Gülle!$E$8:$K$1000,7,0)))</f>
        <v>763</v>
      </c>
      <c r="I8" s="27">
        <f>IF(ISERROR(VLOOKUP(B8,[6]Gülle!$E$8:$L$1000,8,0)),"",(VLOOKUP(B8,[6]Gülle!$E$8:$L$1000,8,0)))</f>
        <v>44</v>
      </c>
      <c r="J8" s="52" t="str">
        <f>IF(ISERROR(VLOOKUP(B8,#REF!,6,0)),"",(VLOOKUP(B8,#REF!,6,0)))</f>
        <v/>
      </c>
      <c r="K8" s="22" t="str">
        <f>IF(ISERROR(VLOOKUP(B8,#REF!,7,0)),"",(VLOOKUP(B8,#REF!,7,0)))</f>
        <v/>
      </c>
      <c r="L8" s="51" t="str">
        <f>IF(ISERROR(VLOOKUP(B8,'[6]800m.'!$E$8:$F$986,2,0)),"",(VLOOKUP(B8,'[6]800m.'!$E$8:$H$986,2,0)))</f>
        <v/>
      </c>
      <c r="M8" s="50" t="str">
        <f>IF(ISERROR(VLOOKUP(B8,'[6]800m.'!$E$8:$G$986,3,0)),"",(VLOOKUP(B8,'[6]800m.'!$E$8:$G$986,3,0)))</f>
        <v/>
      </c>
      <c r="N8" s="49">
        <f>IF(ISERROR(VLOOKUP(B8,'[6]80m.'!$D$8:$F$1001,3,0)),"",(VLOOKUP(B8,'[6]80m.'!$D$8:$H$1001,3,0)))</f>
        <v>1068</v>
      </c>
      <c r="O8" s="22">
        <f>IF(ISERROR(VLOOKUP(B8,'[6]80m.'!$D$8:$G$1001,4,0)),"",(VLOOKUP(B8,'[6]80m.'!$D$8:$G$1001,4,0)))</f>
        <v>76</v>
      </c>
      <c r="P8" s="48">
        <f t="shared" ref="P8:P54" si="0">SUM(E8,G8,I8,M8,,O8,K8)</f>
        <v>186</v>
      </c>
      <c r="Q8" s="54"/>
      <c r="R8" s="45"/>
      <c r="S8" s="45"/>
      <c r="T8" s="45"/>
      <c r="U8" s="45"/>
      <c r="V8" s="45"/>
    </row>
    <row r="9" spans="1:22" ht="27.75" customHeight="1" x14ac:dyDescent="0.2">
      <c r="A9" s="31">
        <v>2</v>
      </c>
      <c r="B9" s="30" t="s">
        <v>163</v>
      </c>
      <c r="C9" s="30" t="s">
        <v>57</v>
      </c>
      <c r="D9" s="47" t="str">
        <f>IF(ISERROR(VLOOKUP(B9,'[6]60m.'!$D$8:$F$1000,3,0)),"",(VLOOKUP(B9,'[6]60m.'!$D$8:$H$1000,3,0)))</f>
        <v/>
      </c>
      <c r="E9" s="27" t="str">
        <f>IF(ISERROR(VLOOKUP(B9,'[6]60m.'!$D$8:$G$1000,4,0)),"",(VLOOKUP(B9,'[6]60m.'!$D$8:$G$1000,4,0)))</f>
        <v/>
      </c>
      <c r="F9" s="53">
        <f>IF(ISERROR(VLOOKUP(B9,[6]Uzun!$E$8:$K$1006,7,0)),"",(VLOOKUP(B9,[6]Uzun!$E$8:$K$1006,7,0)))</f>
        <v>490</v>
      </c>
      <c r="G9" s="22">
        <f>IF(ISERROR(VLOOKUP(B9,[6]Uzun!$E$8:$L$1006,8,0)),"",(VLOOKUP(B9,[6]Uzun!$E$8:$L$1006,8,0)))</f>
        <v>62</v>
      </c>
      <c r="H9" s="28">
        <f>IF(ISERROR(VLOOKUP(B9,[6]Gülle!$E$8:$K$1000,7,0)),"",(VLOOKUP(B9,[6]Gülle!$E$8:$K$1000,7,0)))</f>
        <v>583</v>
      </c>
      <c r="I9" s="27">
        <f>IF(ISERROR(VLOOKUP(B9,[6]Gülle!$E$8:$L$1000,8,0)),"",(VLOOKUP(B9,[6]Gülle!$E$8:$L$1000,8,0)))</f>
        <v>32</v>
      </c>
      <c r="J9" s="52" t="str">
        <f>IF(ISERROR(VLOOKUP(B9,#REF!,6,0)),"",(VLOOKUP(B9,#REF!,6,0)))</f>
        <v/>
      </c>
      <c r="K9" s="22" t="str">
        <f>IF(ISERROR(VLOOKUP(B9,#REF!,7,0)),"",(VLOOKUP(B9,#REF!,7,0)))</f>
        <v/>
      </c>
      <c r="L9" s="51" t="str">
        <f>IF(ISERROR(VLOOKUP(B9,'[6]800m.'!$E$8:$F$986,2,0)),"",(VLOOKUP(B9,'[6]800m.'!$E$8:$H$986,2,0)))</f>
        <v/>
      </c>
      <c r="M9" s="50" t="str">
        <f>IF(ISERROR(VLOOKUP(B9,'[6]800m.'!$E$8:$G$986,3,0)),"",(VLOOKUP(B9,'[6]800m.'!$E$8:$G$986,3,0)))</f>
        <v/>
      </c>
      <c r="N9" s="49">
        <f>IF(ISERROR(VLOOKUP(B9,'[6]80m.'!$D$8:$F$1001,3,0)),"",(VLOOKUP(B9,'[6]80m.'!$D$8:$H$1001,3,0)))</f>
        <v>1047</v>
      </c>
      <c r="O9" s="22">
        <f>IF(ISERROR(VLOOKUP(B9,'[6]80m.'!$D$8:$G$1001,4,0)),"",(VLOOKUP(B9,'[6]80m.'!$D$8:$G$1001,4,0)))</f>
        <v>80</v>
      </c>
      <c r="P9" s="48">
        <f t="shared" si="0"/>
        <v>174</v>
      </c>
      <c r="Q9" s="54"/>
      <c r="R9" s="45"/>
      <c r="S9" s="45"/>
      <c r="T9" s="45"/>
      <c r="U9" s="45"/>
      <c r="V9" s="45"/>
    </row>
    <row r="10" spans="1:22" ht="27.75" hidden="1" customHeight="1" x14ac:dyDescent="0.2">
      <c r="A10" s="31">
        <v>3</v>
      </c>
      <c r="B10" s="30" t="s">
        <v>164</v>
      </c>
      <c r="C10" s="30" t="s">
        <v>24</v>
      </c>
      <c r="D10" s="47" t="str">
        <f>IF(ISERROR(VLOOKUP(B10,'[6]60m.'!$D$8:$F$1000,3,0)),"",(VLOOKUP(B10,'[6]60m.'!$D$8:$H$1000,3,0)))</f>
        <v/>
      </c>
      <c r="E10" s="27" t="str">
        <f>IF(ISERROR(VLOOKUP(B10,'[6]60m.'!$D$8:$G$1000,4,0)),"",(VLOOKUP(B10,'[6]60m.'!$D$8:$G$1000,4,0)))</f>
        <v/>
      </c>
      <c r="F10" s="53">
        <f>IF(ISERROR(VLOOKUP(B10,[6]Uzun!$E$8:$K$1006,7,0)),"",(VLOOKUP(B10,[6]Uzun!$E$8:$K$1006,7,0)))</f>
        <v>488</v>
      </c>
      <c r="G10" s="22">
        <f>IF(ISERROR(VLOOKUP(B10,[6]Uzun!$E$8:$L$1006,8,0)),"",(VLOOKUP(B10,[6]Uzun!$E$8:$L$1006,8,0)))</f>
        <v>62</v>
      </c>
      <c r="H10" s="28">
        <f>IF(ISERROR(VLOOKUP(B10,[6]Gülle!$E$8:$K$1000,7,0)),"",(VLOOKUP(B10,[6]Gülle!$E$8:$K$1000,7,0)))</f>
        <v>668</v>
      </c>
      <c r="I10" s="27">
        <f>IF(ISERROR(VLOOKUP(B10,[6]Gülle!$E$8:$L$1000,8,0)),"",(VLOOKUP(B10,[6]Gülle!$E$8:$L$1000,8,0)))</f>
        <v>38</v>
      </c>
      <c r="J10" s="52" t="str">
        <f>IF(ISERROR(VLOOKUP(B10,#REF!,6,0)),"",(VLOOKUP(B10,#REF!,6,0)))</f>
        <v/>
      </c>
      <c r="K10" s="22" t="str">
        <f>IF(ISERROR(VLOOKUP(B10,#REF!,7,0)),"",(VLOOKUP(B10,#REF!,7,0)))</f>
        <v/>
      </c>
      <c r="L10" s="51" t="str">
        <f>IF(ISERROR(VLOOKUP(B10,'[6]800m.'!$E$8:$F$986,2,0)),"",(VLOOKUP(B10,'[6]800m.'!$E$8:$H$986,2,0)))</f>
        <v/>
      </c>
      <c r="M10" s="50" t="str">
        <f>IF(ISERROR(VLOOKUP(B10,'[6]800m.'!$E$8:$G$986,3,0)),"",(VLOOKUP(B10,'[6]800m.'!$E$8:$G$986,3,0)))</f>
        <v/>
      </c>
      <c r="N10" s="49">
        <f>IF(ISERROR(VLOOKUP(B10,'[6]80m.'!$D$8:$F$1001,3,0)),"",(VLOOKUP(B10,'[6]80m.'!$D$8:$H$1001,3,0)))</f>
        <v>1078</v>
      </c>
      <c r="O10" s="22">
        <f>IF(ISERROR(VLOOKUP(B10,'[6]80m.'!$D$8:$G$1001,4,0)),"",(VLOOKUP(B10,'[6]80m.'!$D$8:$G$1001,4,0)))</f>
        <v>74</v>
      </c>
      <c r="P10" s="48">
        <f t="shared" si="0"/>
        <v>174</v>
      </c>
      <c r="Q10" s="54"/>
      <c r="R10" s="45"/>
      <c r="S10" s="45"/>
      <c r="T10" s="45"/>
      <c r="U10" s="45"/>
      <c r="V10" s="45"/>
    </row>
    <row r="11" spans="1:22" ht="27.75" hidden="1" customHeight="1" x14ac:dyDescent="0.2">
      <c r="A11" s="31">
        <v>4</v>
      </c>
      <c r="B11" s="63" t="s">
        <v>165</v>
      </c>
      <c r="C11" s="63" t="s">
        <v>42</v>
      </c>
      <c r="D11" s="47">
        <f>IF(ISERROR(VLOOKUP(B11,'[6]60m.'!$D$8:$F$1000,3,0)),"",(VLOOKUP(B11,'[6]60m.'!$D$8:$H$1000,3,0)))</f>
        <v>850</v>
      </c>
      <c r="E11" s="27">
        <f>IF(ISERROR(VLOOKUP(B11,'[6]60m.'!$D$8:$G$1000,4,0)),"",(VLOOKUP(B11,'[6]60m.'!$D$8:$G$1000,4,0)))</f>
        <v>76</v>
      </c>
      <c r="F11" s="53">
        <f>IF(ISERROR(VLOOKUP(B11,[6]Uzun!$E$8:$K$1006,7,0)),"",(VLOOKUP(B11,[6]Uzun!$E$8:$K$1006,7,0)))</f>
        <v>427</v>
      </c>
      <c r="G11" s="22">
        <f>IF(ISERROR(VLOOKUP(B11,[6]Uzun!$E$8:$L$1006,8,0)),"",(VLOOKUP(B11,[6]Uzun!$E$8:$L$1006,8,0)))</f>
        <v>46</v>
      </c>
      <c r="H11" s="28">
        <f>IF(ISERROR(VLOOKUP(B11,[6]Gülle!$E$8:$K$1000,7,0)),"",(VLOOKUP(B11,[6]Gülle!$E$8:$K$1000,7,0)))</f>
        <v>819</v>
      </c>
      <c r="I11" s="27">
        <f>IF(ISERROR(VLOOKUP(B11,[6]Gülle!$E$8:$L$1000,8,0)),"",(VLOOKUP(B11,[6]Gülle!$E$8:$L$1000,8,0)))</f>
        <v>48</v>
      </c>
      <c r="J11" s="52" t="str">
        <f>IF(ISERROR(VLOOKUP(B11,#REF!,6,0)),"",(VLOOKUP(B11,#REF!,6,0)))</f>
        <v/>
      </c>
      <c r="K11" s="22" t="str">
        <f>IF(ISERROR(VLOOKUP(B11,#REF!,7,0)),"",(VLOOKUP(B11,#REF!,7,0)))</f>
        <v/>
      </c>
      <c r="L11" s="51" t="str">
        <f>IF(ISERROR(VLOOKUP(B11,'[6]800m.'!$E$8:$F$986,2,0)),"",(VLOOKUP(B11,'[6]800m.'!$E$8:$H$986,2,0)))</f>
        <v/>
      </c>
      <c r="M11" s="50" t="str">
        <f>IF(ISERROR(VLOOKUP(B11,'[6]800m.'!$E$8:$G$986,3,0)),"",(VLOOKUP(B11,'[6]800m.'!$E$8:$G$986,3,0)))</f>
        <v/>
      </c>
      <c r="N11" s="49" t="str">
        <f>IF(ISERROR(VLOOKUP(B11,'[6]80m.'!$D$8:$F$1001,3,0)),"",(VLOOKUP(B11,'[6]80m.'!$D$8:$H$1001,3,0)))</f>
        <v/>
      </c>
      <c r="O11" s="22" t="str">
        <f>IF(ISERROR(VLOOKUP(B11,'[6]80m.'!$D$8:$G$1001,4,0)),"",(VLOOKUP(B11,'[6]80m.'!$D$8:$G$1001,4,0)))</f>
        <v/>
      </c>
      <c r="P11" s="48">
        <f t="shared" si="0"/>
        <v>170</v>
      </c>
      <c r="Q11" s="54"/>
      <c r="R11" s="45"/>
      <c r="S11" s="45"/>
      <c r="T11" s="45"/>
      <c r="U11" s="45"/>
      <c r="V11" s="45"/>
    </row>
    <row r="12" spans="1:22" ht="27.75" hidden="1" customHeight="1" x14ac:dyDescent="0.2">
      <c r="A12" s="31">
        <v>5</v>
      </c>
      <c r="B12" s="30" t="s">
        <v>166</v>
      </c>
      <c r="C12" s="30" t="s">
        <v>24</v>
      </c>
      <c r="D12" s="47">
        <f>IF(ISERROR(VLOOKUP(B12,'[6]60m.'!$D$8:$F$1000,3,0)),"",(VLOOKUP(B12,'[6]60m.'!$D$8:$H$1000,3,0)))</f>
        <v>853</v>
      </c>
      <c r="E12" s="27">
        <f>IF(ISERROR(VLOOKUP(B12,'[6]60m.'!$D$8:$G$1000,4,0)),"",(VLOOKUP(B12,'[6]60m.'!$D$8:$G$1000,4,0)))</f>
        <v>75</v>
      </c>
      <c r="F12" s="53">
        <f>IF(ISERROR(VLOOKUP(B12,[6]Uzun!$E$8:$K$1006,7,0)),"",(VLOOKUP(B12,[6]Uzun!$E$8:$K$1006,7,0)))</f>
        <v>448</v>
      </c>
      <c r="G12" s="22">
        <f>IF(ISERROR(VLOOKUP(B12,[6]Uzun!$E$8:$L$1006,8,0)),"",(VLOOKUP(B12,[6]Uzun!$E$8:$L$1006,8,0)))</f>
        <v>52</v>
      </c>
      <c r="H12" s="28">
        <f>IF(ISERROR(VLOOKUP(B12,[6]Gülle!$E$8:$K$1000,7,0)),"",(VLOOKUP(B12,[6]Gülle!$E$8:$K$1000,7,0)))</f>
        <v>740</v>
      </c>
      <c r="I12" s="27">
        <f>IF(ISERROR(VLOOKUP(B12,[6]Gülle!$E$8:$L$1000,8,0)),"",(VLOOKUP(B12,[6]Gülle!$E$8:$L$1000,8,0)))</f>
        <v>43</v>
      </c>
      <c r="J12" s="52" t="str">
        <f>IF(ISERROR(VLOOKUP(B12,#REF!,6,0)),"",(VLOOKUP(B12,#REF!,6,0)))</f>
        <v/>
      </c>
      <c r="K12" s="22" t="str">
        <f>IF(ISERROR(VLOOKUP(B12,#REF!,7,0)),"",(VLOOKUP(B12,#REF!,7,0)))</f>
        <v/>
      </c>
      <c r="L12" s="51" t="str">
        <f>IF(ISERROR(VLOOKUP(B12,'[6]800m.'!$E$8:$F$986,2,0)),"",(VLOOKUP(B12,'[6]800m.'!$E$8:$H$986,2,0)))</f>
        <v/>
      </c>
      <c r="M12" s="50" t="str">
        <f>IF(ISERROR(VLOOKUP(B12,'[6]800m.'!$E$8:$G$986,3,0)),"",(VLOOKUP(B12,'[6]800m.'!$E$8:$G$986,3,0)))</f>
        <v/>
      </c>
      <c r="N12" s="49" t="str">
        <f>IF(ISERROR(VLOOKUP(B12,'[6]80m.'!$D$8:$F$1001,3,0)),"",(VLOOKUP(B12,'[6]80m.'!$D$8:$H$1001,3,0)))</f>
        <v/>
      </c>
      <c r="O12" s="22" t="str">
        <f>IF(ISERROR(VLOOKUP(B12,'[6]80m.'!$D$8:$G$1001,4,0)),"",(VLOOKUP(B12,'[6]80m.'!$D$8:$G$1001,4,0)))</f>
        <v/>
      </c>
      <c r="P12" s="48">
        <f t="shared" si="0"/>
        <v>170</v>
      </c>
      <c r="Q12" s="54"/>
      <c r="R12" s="45"/>
      <c r="S12" s="45"/>
      <c r="T12" s="45"/>
      <c r="U12" s="45"/>
      <c r="V12" s="45"/>
    </row>
    <row r="13" spans="1:22" ht="27.75" customHeight="1" x14ac:dyDescent="0.2">
      <c r="A13" s="31">
        <v>6</v>
      </c>
      <c r="B13" s="30" t="s">
        <v>167</v>
      </c>
      <c r="C13" s="30" t="s">
        <v>57</v>
      </c>
      <c r="D13" s="47" t="str">
        <f>IF(ISERROR(VLOOKUP(B13,'[6]60m.'!$D$8:$F$1000,3,0)),"",(VLOOKUP(B13,'[6]60m.'!$D$8:$H$1000,3,0)))</f>
        <v/>
      </c>
      <c r="E13" s="27" t="str">
        <f>IF(ISERROR(VLOOKUP(B13,'[6]60m.'!$D$8:$G$1000,4,0)),"",(VLOOKUP(B13,'[6]60m.'!$D$8:$G$1000,4,0)))</f>
        <v/>
      </c>
      <c r="F13" s="53">
        <f>IF(ISERROR(VLOOKUP(B13,[6]Uzun!$E$8:$K$1006,7,0)),"",(VLOOKUP(B13,[6]Uzun!$E$8:$K$1006,7,0)))</f>
        <v>446</v>
      </c>
      <c r="G13" s="22">
        <f>IF(ISERROR(VLOOKUP(B13,[6]Uzun!$E$8:$L$1006,8,0)),"",(VLOOKUP(B13,[6]Uzun!$E$8:$L$1006,8,0)))</f>
        <v>51</v>
      </c>
      <c r="H13" s="28">
        <f>IF(ISERROR(VLOOKUP(B13,[6]Gülle!$E$8:$K$1000,7,0)),"",(VLOOKUP(B13,[6]Gülle!$E$8:$K$1000,7,0)))</f>
        <v>782</v>
      </c>
      <c r="I13" s="27">
        <f>IF(ISERROR(VLOOKUP(B13,[6]Gülle!$E$8:$L$1000,8,0)),"",(VLOOKUP(B13,[6]Gülle!$E$8:$L$1000,8,0)))</f>
        <v>45</v>
      </c>
      <c r="J13" s="52" t="str">
        <f>IF(ISERROR(VLOOKUP(B13,#REF!,6,0)),"",(VLOOKUP(B13,#REF!,6,0)))</f>
        <v/>
      </c>
      <c r="K13" s="22" t="str">
        <f>IF(ISERROR(VLOOKUP(B13,#REF!,7,0)),"",(VLOOKUP(B13,#REF!,7,0)))</f>
        <v/>
      </c>
      <c r="L13" s="51" t="str">
        <f>IF(ISERROR(VLOOKUP(B13,'[6]800m.'!$E$8:$F$986,2,0)),"",(VLOOKUP(B13,'[6]800m.'!$E$8:$H$986,2,0)))</f>
        <v/>
      </c>
      <c r="M13" s="50" t="str">
        <f>IF(ISERROR(VLOOKUP(B13,'[6]800m.'!$E$8:$G$986,3,0)),"",(VLOOKUP(B13,'[6]800m.'!$E$8:$G$986,3,0)))</f>
        <v/>
      </c>
      <c r="N13" s="49">
        <f>IF(ISERROR(VLOOKUP(B13,'[6]80m.'!$D$8:$F$1001,3,0)),"",(VLOOKUP(B13,'[6]80m.'!$D$8:$H$1001,3,0)))</f>
        <v>1082</v>
      </c>
      <c r="O13" s="22">
        <f>IF(ISERROR(VLOOKUP(B13,'[6]80m.'!$D$8:$G$1001,4,0)),"",(VLOOKUP(B13,'[6]80m.'!$D$8:$G$1001,4,0)))</f>
        <v>73</v>
      </c>
      <c r="P13" s="48">
        <f t="shared" si="0"/>
        <v>169</v>
      </c>
      <c r="Q13" s="54"/>
      <c r="R13" s="45"/>
      <c r="S13" s="45"/>
      <c r="T13" s="45"/>
      <c r="U13" s="45"/>
      <c r="V13" s="45"/>
    </row>
    <row r="14" spans="1:22" ht="27.75" hidden="1" customHeight="1" x14ac:dyDescent="0.2">
      <c r="A14" s="31">
        <v>7</v>
      </c>
      <c r="B14" s="30" t="s">
        <v>168</v>
      </c>
      <c r="C14" s="30" t="s">
        <v>35</v>
      </c>
      <c r="D14" s="47" t="str">
        <f>IF(ISERROR(VLOOKUP(B14,'[6]60m.'!$D$8:$F$1000,3,0)),"",(VLOOKUP(B14,'[6]60m.'!$D$8:$H$1000,3,0)))</f>
        <v/>
      </c>
      <c r="E14" s="27" t="str">
        <f>IF(ISERROR(VLOOKUP(B14,'[6]60m.'!$D$8:$G$1000,4,0)),"",(VLOOKUP(B14,'[6]60m.'!$D$8:$G$1000,4,0)))</f>
        <v/>
      </c>
      <c r="F14" s="53">
        <f>IF(ISERROR(VLOOKUP(B14,[6]Uzun!$E$8:$K$1006,7,0)),"",(VLOOKUP(B14,[6]Uzun!$E$8:$K$1006,7,0)))</f>
        <v>490</v>
      </c>
      <c r="G14" s="22">
        <f>IF(ISERROR(VLOOKUP(B14,[6]Uzun!$E$8:$L$1006,8,0)),"",(VLOOKUP(B14,[6]Uzun!$E$8:$L$1006,8,0)))</f>
        <v>62</v>
      </c>
      <c r="H14" s="28">
        <f>IF(ISERROR(VLOOKUP(B14,[6]Gülle!$E$8:$K$1000,7,0)),"",(VLOOKUP(B14,[6]Gülle!$E$8:$K$1000,7,0)))</f>
        <v>799</v>
      </c>
      <c r="I14" s="27">
        <f>IF(ISERROR(VLOOKUP(B14,[6]Gülle!$E$8:$L$1000,8,0)),"",(VLOOKUP(B14,[6]Gülle!$E$8:$L$1000,8,0)))</f>
        <v>46</v>
      </c>
      <c r="J14" s="52" t="str">
        <f>IF(ISERROR(VLOOKUP(B14,#REF!,6,0)),"",(VLOOKUP(B14,#REF!,6,0)))</f>
        <v/>
      </c>
      <c r="K14" s="22" t="str">
        <f>IF(ISERROR(VLOOKUP(B14,#REF!,7,0)),"",(VLOOKUP(B14,#REF!,7,0)))</f>
        <v/>
      </c>
      <c r="L14" s="51" t="str">
        <f>IF(ISERROR(VLOOKUP(B14,'[6]800m.'!$E$8:$F$986,2,0)),"",(VLOOKUP(B14,'[6]800m.'!$E$8:$H$986,2,0)))</f>
        <v/>
      </c>
      <c r="M14" s="50" t="str">
        <f>IF(ISERROR(VLOOKUP(B14,'[6]800m.'!$E$8:$G$986,3,0)),"",(VLOOKUP(B14,'[6]800m.'!$E$8:$G$986,3,0)))</f>
        <v/>
      </c>
      <c r="N14" s="49" t="str">
        <f>IF(ISERROR(VLOOKUP(B14,'[6]80m.'!$D$8:$F$1001,3,0)),"",(VLOOKUP(B14,'[6]80m.'!$D$8:$H$1001,3,0)))</f>
        <v>11.51
(5038)</v>
      </c>
      <c r="O14" s="22">
        <f>IF(ISERROR(VLOOKUP(B14,'[6]80m.'!$D$8:$G$1001,4,0)),"",(VLOOKUP(B14,'[6]80m.'!$D$8:$G$1001,4,0)))</f>
        <v>59</v>
      </c>
      <c r="P14" s="48">
        <f t="shared" si="0"/>
        <v>167</v>
      </c>
      <c r="Q14" s="54"/>
      <c r="R14" s="45"/>
      <c r="S14" s="45"/>
      <c r="T14" s="45"/>
      <c r="U14" s="45"/>
      <c r="V14" s="45"/>
    </row>
    <row r="15" spans="1:22" ht="27.75" customHeight="1" x14ac:dyDescent="0.2">
      <c r="A15" s="31">
        <v>8</v>
      </c>
      <c r="B15" s="30" t="s">
        <v>169</v>
      </c>
      <c r="C15" s="30" t="s">
        <v>57</v>
      </c>
      <c r="D15" s="47">
        <f>IF(ISERROR(VLOOKUP(B15,'[6]60m.'!$D$8:$F$1000,3,0)),"",(VLOOKUP(B15,'[6]60m.'!$D$8:$H$1000,3,0)))</f>
        <v>882</v>
      </c>
      <c r="E15" s="27">
        <f>IF(ISERROR(VLOOKUP(B15,'[6]60m.'!$D$8:$G$1000,4,0)),"",(VLOOKUP(B15,'[6]60m.'!$D$8:$G$1000,4,0)))</f>
        <v>69</v>
      </c>
      <c r="F15" s="53">
        <f>IF(ISERROR(VLOOKUP(B15,[6]Uzun!$E$8:$K$1006,7,0)),"",(VLOOKUP(B15,[6]Uzun!$E$8:$K$1006,7,0)))</f>
        <v>397</v>
      </c>
      <c r="G15" s="22">
        <f>IF(ISERROR(VLOOKUP(B15,[6]Uzun!$E$8:$L$1006,8,0)),"",(VLOOKUP(B15,[6]Uzun!$E$8:$L$1006,8,0)))</f>
        <v>39</v>
      </c>
      <c r="H15" s="28">
        <f>IF(ISERROR(VLOOKUP(B15,[6]Gülle!$E$8:$K$1000,7,0)),"",(VLOOKUP(B15,[6]Gülle!$E$8:$K$1000,7,0)))</f>
        <v>960</v>
      </c>
      <c r="I15" s="27">
        <f>IF(ISERROR(VLOOKUP(B15,[6]Gülle!$E$8:$L$1000,8,0)),"",(VLOOKUP(B15,[6]Gülle!$E$8:$L$1000,8,0)))</f>
        <v>57</v>
      </c>
      <c r="J15" s="52" t="str">
        <f>IF(ISERROR(VLOOKUP(B15,#REF!,6,0)),"",(VLOOKUP(B15,#REF!,6,0)))</f>
        <v/>
      </c>
      <c r="K15" s="22" t="str">
        <f>IF(ISERROR(VLOOKUP(B15,#REF!,7,0)),"",(VLOOKUP(B15,#REF!,7,0)))</f>
        <v/>
      </c>
      <c r="L15" s="51" t="str">
        <f>IF(ISERROR(VLOOKUP(B15,'[6]800m.'!$E$8:$F$986,2,0)),"",(VLOOKUP(B15,'[6]800m.'!$E$8:$H$986,2,0)))</f>
        <v/>
      </c>
      <c r="M15" s="50" t="str">
        <f>IF(ISERROR(VLOOKUP(B15,'[6]800m.'!$E$8:$G$986,3,0)),"",(VLOOKUP(B15,'[6]800m.'!$E$8:$G$986,3,0)))</f>
        <v/>
      </c>
      <c r="N15" s="49" t="str">
        <f>IF(ISERROR(VLOOKUP(B15,'[6]80m.'!$D$8:$F$1001,3,0)),"",(VLOOKUP(B15,'[6]80m.'!$D$8:$H$1001,3,0)))</f>
        <v/>
      </c>
      <c r="O15" s="22" t="str">
        <f>IF(ISERROR(VLOOKUP(B15,'[6]80m.'!$D$8:$G$1001,4,0)),"",(VLOOKUP(B15,'[6]80m.'!$D$8:$G$1001,4,0)))</f>
        <v/>
      </c>
      <c r="P15" s="48">
        <f t="shared" si="0"/>
        <v>165</v>
      </c>
      <c r="Q15" s="54"/>
      <c r="R15" s="45"/>
      <c r="S15" s="45"/>
      <c r="T15" s="45"/>
      <c r="U15" s="45"/>
      <c r="V15" s="45"/>
    </row>
    <row r="16" spans="1:22" ht="27.75" hidden="1" customHeight="1" x14ac:dyDescent="0.2">
      <c r="A16" s="31">
        <v>9</v>
      </c>
      <c r="B16" s="30" t="s">
        <v>170</v>
      </c>
      <c r="C16" s="30" t="s">
        <v>24</v>
      </c>
      <c r="D16" s="47">
        <f>IF(ISERROR(VLOOKUP(B16,'[6]60m.'!$D$8:$F$1000,3,0)),"",(VLOOKUP(B16,'[6]60m.'!$D$8:$H$1000,3,0)))</f>
        <v>852</v>
      </c>
      <c r="E16" s="27">
        <f>IF(ISERROR(VLOOKUP(B16,'[6]60m.'!$D$8:$G$1000,4,0)),"",(VLOOKUP(B16,'[6]60m.'!$D$8:$G$1000,4,0)))</f>
        <v>75</v>
      </c>
      <c r="F16" s="53">
        <f>IF(ISERROR(VLOOKUP(B16,[6]Uzun!$E$8:$K$1006,7,0)),"",(VLOOKUP(B16,[6]Uzun!$E$8:$K$1006,7,0)))</f>
        <v>464</v>
      </c>
      <c r="G16" s="22">
        <f>IF(ISERROR(VLOOKUP(B16,[6]Uzun!$E$8:$L$1006,8,0)),"",(VLOOKUP(B16,[6]Uzun!$E$8:$L$1006,8,0)))</f>
        <v>56</v>
      </c>
      <c r="H16" s="28">
        <f>IF(ISERROR(VLOOKUP(B16,[6]Gülle!$E$8:$K$1000,7,0)),"",(VLOOKUP(B16,[6]Gülle!$E$8:$K$1000,7,0)))</f>
        <v>615</v>
      </c>
      <c r="I16" s="27">
        <f>IF(ISERROR(VLOOKUP(B16,[6]Gülle!$E$8:$L$1000,8,0)),"",(VLOOKUP(B16,[6]Gülle!$E$8:$L$1000,8,0)))</f>
        <v>34</v>
      </c>
      <c r="J16" s="52"/>
      <c r="K16" s="22" t="str">
        <f>IF(ISERROR(VLOOKUP(B16,#REF!,7,0)),"",(VLOOKUP(B16,#REF!,7,0)))</f>
        <v/>
      </c>
      <c r="L16" s="51" t="str">
        <f>IF(ISERROR(VLOOKUP(B16,'[6]800m.'!$E$8:$F$986,2,0)),"",(VLOOKUP(B16,'[6]800m.'!$E$8:$H$986,2,0)))</f>
        <v/>
      </c>
      <c r="M16" s="50" t="str">
        <f>IF(ISERROR(VLOOKUP(B16,'[6]800m.'!$E$8:$G$986,3,0)),"",(VLOOKUP(B16,'[6]800m.'!$E$8:$G$986,3,0)))</f>
        <v/>
      </c>
      <c r="N16" s="49" t="str">
        <f>IF(ISERROR(VLOOKUP(B16,'[6]80m.'!$D$8:$F$1001,3,0)),"",(VLOOKUP(B16,'[6]80m.'!$D$8:$H$1001,3,0)))</f>
        <v/>
      </c>
      <c r="O16" s="22" t="str">
        <f>IF(ISERROR(VLOOKUP(B16,'[6]80m.'!$D$8:$G$1001,4,0)),"",(VLOOKUP(B16,'[6]80m.'!$D$8:$G$1001,4,0)))</f>
        <v/>
      </c>
      <c r="P16" s="48">
        <f t="shared" si="0"/>
        <v>165</v>
      </c>
      <c r="Q16" s="54"/>
      <c r="R16" s="45"/>
      <c r="S16" s="45"/>
      <c r="T16" s="45"/>
      <c r="U16" s="45"/>
      <c r="V16" s="45"/>
    </row>
    <row r="17" spans="1:22" ht="27.75" customHeight="1" x14ac:dyDescent="0.2">
      <c r="A17" s="31">
        <v>10</v>
      </c>
      <c r="B17" s="30" t="s">
        <v>171</v>
      </c>
      <c r="C17" s="30" t="s">
        <v>57</v>
      </c>
      <c r="D17" s="47">
        <f>IF(ISERROR(VLOOKUP(B17,'[6]60m.'!$D$8:$F$1000,3,0)),"",(VLOOKUP(B17,'[6]60m.'!$D$8:$H$1000,3,0)))</f>
        <v>868</v>
      </c>
      <c r="E17" s="27">
        <f>IF(ISERROR(VLOOKUP(B17,'[6]60m.'!$D$8:$G$1000,4,0)),"",(VLOOKUP(B17,'[6]60m.'!$D$8:$G$1000,4,0)))</f>
        <v>72</v>
      </c>
      <c r="F17" s="53">
        <f>IF(ISERROR(VLOOKUP(B17,[6]Uzun!$E$8:$K$1006,7,0)),"",(VLOOKUP(B17,[6]Uzun!$E$8:$K$1006,7,0)))</f>
        <v>432</v>
      </c>
      <c r="G17" s="22">
        <f>IF(ISERROR(VLOOKUP(B17,[6]Uzun!$E$8:$L$1006,8,0)),"",(VLOOKUP(B17,[6]Uzun!$E$8:$L$1006,8,0)))</f>
        <v>48</v>
      </c>
      <c r="H17" s="28">
        <f>IF(ISERROR(VLOOKUP(B17,[6]Gülle!$E$8:$K$1000,7,0)),"",(VLOOKUP(B17,[6]Gülle!$E$8:$K$1000,7,0)))</f>
        <v>690</v>
      </c>
      <c r="I17" s="27">
        <f>IF(ISERROR(VLOOKUP(B17,[6]Gülle!$E$8:$L$1000,8,0)),"",(VLOOKUP(B17,[6]Gülle!$E$8:$L$1000,8,0)))</f>
        <v>39</v>
      </c>
      <c r="J17" s="52" t="str">
        <f>IF(ISERROR(VLOOKUP(B17,#REF!,6,0)),"",(VLOOKUP(B17,#REF!,6,0)))</f>
        <v/>
      </c>
      <c r="K17" s="22" t="str">
        <f>IF(ISERROR(VLOOKUP(B17,#REF!,7,0)),"",(VLOOKUP(B17,#REF!,7,0)))</f>
        <v/>
      </c>
      <c r="L17" s="51" t="str">
        <f>IF(ISERROR(VLOOKUP(B17,'[6]800m.'!$E$8:$F$986,2,0)),"",(VLOOKUP(B17,'[6]800m.'!$E$8:$H$986,2,0)))</f>
        <v/>
      </c>
      <c r="M17" s="50" t="str">
        <f>IF(ISERROR(VLOOKUP(B17,'[6]800m.'!$E$8:$G$986,3,0)),"",(VLOOKUP(B17,'[6]800m.'!$E$8:$G$986,3,0)))</f>
        <v/>
      </c>
      <c r="N17" s="49" t="str">
        <f>IF(ISERROR(VLOOKUP(B17,'[6]80m.'!$D$8:$F$1001,3,0)),"",(VLOOKUP(B17,'[6]80m.'!$D$8:$H$1001,3,0)))</f>
        <v/>
      </c>
      <c r="O17" s="22" t="str">
        <f>IF(ISERROR(VLOOKUP(B17,'[6]80m.'!$D$8:$G$1001,4,0)),"",(VLOOKUP(B17,'[6]80m.'!$D$8:$G$1001,4,0)))</f>
        <v/>
      </c>
      <c r="P17" s="48">
        <f t="shared" si="0"/>
        <v>159</v>
      </c>
      <c r="Q17" s="54"/>
      <c r="R17" s="45"/>
      <c r="S17" s="45"/>
      <c r="T17" s="45"/>
      <c r="U17" s="45"/>
      <c r="V17" s="45"/>
    </row>
    <row r="18" spans="1:22" ht="27.75" hidden="1" customHeight="1" x14ac:dyDescent="0.2">
      <c r="A18" s="31">
        <v>11</v>
      </c>
      <c r="B18" s="30" t="s">
        <v>172</v>
      </c>
      <c r="C18" s="30" t="s">
        <v>37</v>
      </c>
      <c r="D18" s="47" t="str">
        <f>IF(ISERROR(VLOOKUP(B18,'[6]60m.'!$D$8:$F$1000,3,0)),"",(VLOOKUP(B18,'[6]60m.'!$D$8:$H$1000,3,0)))</f>
        <v/>
      </c>
      <c r="E18" s="27" t="str">
        <f>IF(ISERROR(VLOOKUP(B18,'[6]60m.'!$D$8:$G$1000,4,0)),"",(VLOOKUP(B18,'[6]60m.'!$D$8:$G$1000,4,0)))</f>
        <v/>
      </c>
      <c r="F18" s="53">
        <f>IF(ISERROR(VLOOKUP(B18,[6]Uzun!$E$8:$K$1006,7,0)),"",(VLOOKUP(B18,[6]Uzun!$E$8:$K$1006,7,0)))</f>
        <v>427</v>
      </c>
      <c r="G18" s="22">
        <f>IF(ISERROR(VLOOKUP(B18,[6]Uzun!$E$8:$L$1006,8,0)),"",(VLOOKUP(B18,[6]Uzun!$E$8:$L$1006,8,0)))</f>
        <v>46</v>
      </c>
      <c r="H18" s="28">
        <f>IF(ISERROR(VLOOKUP(B18,[6]Gülle!$E$8:$K$1000,7,0)),"",(VLOOKUP(B18,[6]Gülle!$E$8:$K$1000,7,0)))</f>
        <v>765</v>
      </c>
      <c r="I18" s="27">
        <f>IF(ISERROR(VLOOKUP(B18,[6]Gülle!$E$8:$L$1000,8,0)),"",(VLOOKUP(B18,[6]Gülle!$E$8:$L$1000,8,0)))</f>
        <v>44</v>
      </c>
      <c r="J18" s="52" t="str">
        <f>IF(ISERROR(VLOOKUP(B18,#REF!,6,0)),"",(VLOOKUP(B18,#REF!,6,0)))</f>
        <v/>
      </c>
      <c r="K18" s="22" t="str">
        <f>IF(ISERROR(VLOOKUP(B18,#REF!,7,0)),"",(VLOOKUP(B18,#REF!,7,0)))</f>
        <v/>
      </c>
      <c r="L18" s="51" t="str">
        <f>IF(ISERROR(VLOOKUP(B18,'[6]800m.'!$E$8:$F$986,2,0)),"",(VLOOKUP(B18,'[6]800m.'!$E$8:$H$986,2,0)))</f>
        <v/>
      </c>
      <c r="M18" s="50" t="str">
        <f>IF(ISERROR(VLOOKUP(B18,'[6]800m.'!$E$8:$G$986,3,0)),"",(VLOOKUP(B18,'[6]800m.'!$E$8:$G$986,3,0)))</f>
        <v/>
      </c>
      <c r="N18" s="49">
        <f>IF(ISERROR(VLOOKUP(B18,'[6]80m.'!$D$8:$F$1001,3,0)),"",(VLOOKUP(B18,'[6]80m.'!$D$8:$H$1001,3,0)))</f>
        <v>1163</v>
      </c>
      <c r="O18" s="22">
        <f>IF(ISERROR(VLOOKUP(B18,'[6]80m.'!$D$8:$G$1001,4,0)),"",(VLOOKUP(B18,'[6]80m.'!$D$8:$G$1001,4,0)))</f>
        <v>57</v>
      </c>
      <c r="P18" s="48">
        <f t="shared" si="0"/>
        <v>147</v>
      </c>
      <c r="Q18" s="54"/>
      <c r="R18" s="45"/>
      <c r="S18" s="45"/>
      <c r="T18" s="45"/>
      <c r="U18" s="45"/>
      <c r="V18" s="45"/>
    </row>
    <row r="19" spans="1:22" ht="27.75" hidden="1" customHeight="1" x14ac:dyDescent="0.2">
      <c r="A19" s="31">
        <v>12</v>
      </c>
      <c r="B19" s="30" t="s">
        <v>173</v>
      </c>
      <c r="C19" s="30" t="s">
        <v>24</v>
      </c>
      <c r="D19" s="47">
        <f>IF(ISERROR(VLOOKUP(B19,'[6]60m.'!$D$8:$F$1000,3,0)),"",(VLOOKUP(B19,'[6]60m.'!$D$8:$H$1000,3,0)))</f>
        <v>918</v>
      </c>
      <c r="E19" s="27">
        <f>IF(ISERROR(VLOOKUP(B19,'[6]60m.'!$D$8:$G$1000,4,0)),"",(VLOOKUP(B19,'[6]60m.'!$D$8:$G$1000,4,0)))</f>
        <v>62</v>
      </c>
      <c r="F19" s="53">
        <f>IF(ISERROR(VLOOKUP(B19,[6]Uzun!$E$8:$K$1006,7,0)),"",(VLOOKUP(B19,[6]Uzun!$E$8:$K$1006,7,0)))</f>
        <v>392</v>
      </c>
      <c r="G19" s="22">
        <f>IF(ISERROR(VLOOKUP(B19,[6]Uzun!$E$8:$L$1006,8,0)),"",(VLOOKUP(B19,[6]Uzun!$E$8:$L$1006,8,0)))</f>
        <v>38</v>
      </c>
      <c r="H19" s="28">
        <f>IF(ISERROR(VLOOKUP(B19,[6]Gülle!$E$8:$K$1000,7,0)),"",(VLOOKUP(B19,[6]Gülle!$E$8:$K$1000,7,0)))</f>
        <v>730</v>
      </c>
      <c r="I19" s="27">
        <f>IF(ISERROR(VLOOKUP(B19,[6]Gülle!$E$8:$L$1000,8,0)),"",(VLOOKUP(B19,[6]Gülle!$E$8:$L$1000,8,0)))</f>
        <v>42</v>
      </c>
      <c r="J19" s="52" t="str">
        <f>IF(ISERROR(VLOOKUP(B19,#REF!,6,0)),"",(VLOOKUP(B19,#REF!,6,0)))</f>
        <v/>
      </c>
      <c r="K19" s="22" t="str">
        <f>IF(ISERROR(VLOOKUP(B19,#REF!,7,0)),"",(VLOOKUP(B19,#REF!,7,0)))</f>
        <v/>
      </c>
      <c r="L19" s="51" t="str">
        <f>IF(ISERROR(VLOOKUP(B19,'[6]800m.'!$E$8:$F$986,2,0)),"",(VLOOKUP(B19,'[6]800m.'!$E$8:$H$986,2,0)))</f>
        <v/>
      </c>
      <c r="M19" s="50" t="str">
        <f>IF(ISERROR(VLOOKUP(B19,'[6]800m.'!$E$8:$G$986,3,0)),"",(VLOOKUP(B19,'[6]800m.'!$E$8:$G$986,3,0)))</f>
        <v/>
      </c>
      <c r="N19" s="49" t="str">
        <f>IF(ISERROR(VLOOKUP(B19,'[6]80m.'!$D$8:$F$1001,3,0)),"",(VLOOKUP(B19,'[6]80m.'!$D$8:$H$1001,3,0)))</f>
        <v/>
      </c>
      <c r="O19" s="22" t="str">
        <f>IF(ISERROR(VLOOKUP(B19,'[6]80m.'!$D$8:$G$1001,4,0)),"",(VLOOKUP(B19,'[6]80m.'!$D$8:$G$1001,4,0)))</f>
        <v/>
      </c>
      <c r="P19" s="48">
        <f t="shared" si="0"/>
        <v>142</v>
      </c>
      <c r="Q19" s="54"/>
      <c r="R19" s="45"/>
      <c r="S19" s="45"/>
      <c r="T19" s="45"/>
      <c r="U19" s="45"/>
      <c r="V19" s="45"/>
    </row>
    <row r="20" spans="1:22" ht="27.75" hidden="1" customHeight="1" x14ac:dyDescent="0.2">
      <c r="A20" s="31">
        <v>13</v>
      </c>
      <c r="B20" s="30" t="s">
        <v>174</v>
      </c>
      <c r="C20" s="30" t="s">
        <v>35</v>
      </c>
      <c r="D20" s="47" t="str">
        <f>IF(ISERROR(VLOOKUP(B20,'[6]60m.'!$D$8:$F$1000,3,0)),"",(VLOOKUP(B20,'[6]60m.'!$D$8:$H$1000,3,0)))</f>
        <v/>
      </c>
      <c r="E20" s="27" t="str">
        <f>IF(ISERROR(VLOOKUP(B20,'[6]60m.'!$D$8:$G$1000,4,0)),"",(VLOOKUP(B20,'[6]60m.'!$D$8:$G$1000,4,0)))</f>
        <v/>
      </c>
      <c r="F20" s="53">
        <f>IF(ISERROR(VLOOKUP(B20,[6]Uzun!$E$8:$K$1006,7,0)),"",(VLOOKUP(B20,[6]Uzun!$E$8:$K$1006,7,0)))</f>
        <v>455</v>
      </c>
      <c r="G20" s="22">
        <f>IF(ISERROR(VLOOKUP(B20,[6]Uzun!$E$8:$L$1006,8,0)),"",(VLOOKUP(B20,[6]Uzun!$E$8:$L$1006,8,0)))</f>
        <v>53</v>
      </c>
      <c r="H20" s="28">
        <f>IF(ISERROR(VLOOKUP(B20,[6]Gülle!$E$8:$K$1000,7,0)),"",(VLOOKUP(B20,[6]Gülle!$E$8:$K$1000,7,0)))</f>
        <v>670</v>
      </c>
      <c r="I20" s="27">
        <f>IF(ISERROR(VLOOKUP(B20,[6]Gülle!$E$8:$L$1000,8,0)),"",(VLOOKUP(B20,[6]Gülle!$E$8:$L$1000,8,0)))</f>
        <v>38</v>
      </c>
      <c r="J20" s="52" t="str">
        <f>IF(ISERROR(VLOOKUP(B20,#REF!,6,0)),"",(VLOOKUP(B20,#REF!,6,0)))</f>
        <v/>
      </c>
      <c r="K20" s="22" t="str">
        <f>IF(ISERROR(VLOOKUP(B20,#REF!,7,0)),"",(VLOOKUP(B20,#REF!,7,0)))</f>
        <v/>
      </c>
      <c r="L20" s="51" t="str">
        <f>IF(ISERROR(VLOOKUP(B20,'[6]800m.'!$E$8:$F$986,2,0)),"",(VLOOKUP(B20,'[6]800m.'!$E$8:$H$986,2,0)))</f>
        <v/>
      </c>
      <c r="M20" s="50" t="str">
        <f>IF(ISERROR(VLOOKUP(B20,'[6]800m.'!$E$8:$G$986,3,0)),"",(VLOOKUP(B20,'[6]800m.'!$E$8:$G$986,3,0)))</f>
        <v/>
      </c>
      <c r="N20" s="49">
        <f>IF(ISERROR(VLOOKUP(B20,'[6]80m.'!$D$8:$F$1001,3,0)),"",(VLOOKUP(B20,'[6]80m.'!$D$8:$H$1001,3,0)))</f>
        <v>1196</v>
      </c>
      <c r="O20" s="22">
        <f>IF(ISERROR(VLOOKUP(B20,'[6]80m.'!$D$8:$G$1001,4,0)),"",(VLOOKUP(B20,'[6]80m.'!$D$8:$G$1001,4,0)))</f>
        <v>50</v>
      </c>
      <c r="P20" s="48">
        <f t="shared" si="0"/>
        <v>141</v>
      </c>
      <c r="Q20" s="54"/>
      <c r="R20" s="45"/>
      <c r="S20" s="45"/>
      <c r="T20" s="45"/>
      <c r="U20" s="45"/>
      <c r="V20" s="45"/>
    </row>
    <row r="21" spans="1:22" ht="27.75" hidden="1" customHeight="1" x14ac:dyDescent="0.2">
      <c r="A21" s="31">
        <v>14</v>
      </c>
      <c r="B21" s="63" t="s">
        <v>175</v>
      </c>
      <c r="C21" s="63" t="s">
        <v>37</v>
      </c>
      <c r="D21" s="47">
        <f>IF(ISERROR(VLOOKUP(B21,'[6]60m.'!$D$8:$F$1000,3,0)),"",(VLOOKUP(B21,'[6]60m.'!$D$8:$H$1000,3,0)))</f>
        <v>922</v>
      </c>
      <c r="E21" s="27">
        <f>IF(ISERROR(VLOOKUP(B21,'[6]60m.'!$D$8:$G$1000,4,0)),"",(VLOOKUP(B21,'[6]60m.'!$D$8:$G$1000,4,0)))</f>
        <v>61</v>
      </c>
      <c r="F21" s="53">
        <f>IF(ISERROR(VLOOKUP(B21,[6]Uzun!$E$8:$K$1006,7,0)),"",(VLOOKUP(B21,[6]Uzun!$E$8:$K$1006,7,0)))</f>
        <v>428</v>
      </c>
      <c r="G21" s="22">
        <f>IF(ISERROR(VLOOKUP(B21,[6]Uzun!$E$8:$L$1006,8,0)),"",(VLOOKUP(B21,[6]Uzun!$E$8:$L$1006,8,0)))</f>
        <v>47</v>
      </c>
      <c r="H21" s="28">
        <f>IF(ISERROR(VLOOKUP(B21,[6]Gülle!$E$8:$K$1000,7,0)),"",(VLOOKUP(B21,[6]Gülle!$E$8:$K$1000,7,0)))</f>
        <v>569</v>
      </c>
      <c r="I21" s="27">
        <f>IF(ISERROR(VLOOKUP(B21,[6]Gülle!$E$8:$L$1000,8,0)),"",(VLOOKUP(B21,[6]Gülle!$E$8:$L$1000,8,0)))</f>
        <v>31</v>
      </c>
      <c r="J21" s="52" t="str">
        <f>IF(ISERROR(VLOOKUP(B21,#REF!,6,0)),"",(VLOOKUP(B21,#REF!,6,0)))</f>
        <v/>
      </c>
      <c r="K21" s="22" t="str">
        <f>IF(ISERROR(VLOOKUP(B21,#REF!,7,0)),"",(VLOOKUP(B21,#REF!,7,0)))</f>
        <v/>
      </c>
      <c r="L21" s="51" t="str">
        <f>IF(ISERROR(VLOOKUP(B21,'[6]800m.'!$E$8:$F$986,2,0)),"",(VLOOKUP(B21,'[6]800m.'!$E$8:$H$986,2,0)))</f>
        <v/>
      </c>
      <c r="M21" s="50" t="str">
        <f>IF(ISERROR(VLOOKUP(B21,'[6]800m.'!$E$8:$G$986,3,0)),"",(VLOOKUP(B21,'[6]800m.'!$E$8:$G$986,3,0)))</f>
        <v/>
      </c>
      <c r="N21" s="49" t="str">
        <f>IF(ISERROR(VLOOKUP(B21,'[6]80m.'!$D$8:$F$1001,3,0)),"",(VLOOKUP(B21,'[6]80m.'!$D$8:$H$1001,3,0)))</f>
        <v/>
      </c>
      <c r="O21" s="22" t="str">
        <f>IF(ISERROR(VLOOKUP(B21,'[6]80m.'!$D$8:$G$1001,4,0)),"",(VLOOKUP(B21,'[6]80m.'!$D$8:$G$1001,4,0)))</f>
        <v/>
      </c>
      <c r="P21" s="48">
        <f t="shared" si="0"/>
        <v>139</v>
      </c>
      <c r="Q21" s="54"/>
      <c r="R21" s="45"/>
      <c r="S21" s="45"/>
      <c r="T21" s="45"/>
      <c r="U21" s="45"/>
      <c r="V21" s="45"/>
    </row>
    <row r="22" spans="1:22" ht="27.75" customHeight="1" x14ac:dyDescent="0.2">
      <c r="A22" s="31">
        <v>15</v>
      </c>
      <c r="B22" s="30" t="s">
        <v>176</v>
      </c>
      <c r="C22" s="30" t="s">
        <v>57</v>
      </c>
      <c r="D22" s="47" t="str">
        <f>IF(ISERROR(VLOOKUP(B22,'[6]60m.'!$D$8:$F$1000,3,0)),"",(VLOOKUP(B22,'[6]60m.'!$D$8:$H$1000,3,0)))</f>
        <v/>
      </c>
      <c r="E22" s="27" t="str">
        <f>IF(ISERROR(VLOOKUP(B22,'[6]60m.'!$D$8:$G$1000,4,0)),"",(VLOOKUP(B22,'[6]60m.'!$D$8:$G$1000,4,0)))</f>
        <v/>
      </c>
      <c r="F22" s="53">
        <f>IF(ISERROR(VLOOKUP(B22,[6]Uzun!$E$8:$K$1006,7,0)),"",(VLOOKUP(B22,[6]Uzun!$E$8:$K$1006,7,0)))</f>
        <v>517</v>
      </c>
      <c r="G22" s="22">
        <f>IF(ISERROR(VLOOKUP(B22,[6]Uzun!$E$8:$L$1006,8,0)),"",(VLOOKUP(B22,[6]Uzun!$E$8:$L$1006,8,0)))</f>
        <v>69</v>
      </c>
      <c r="H22" s="28" t="str">
        <f>IF(ISERROR(VLOOKUP(B22,[6]Gülle!$E$8:$K$1000,7,0)),"",(VLOOKUP(B22,[6]Gülle!$E$8:$K$1000,7,0)))</f>
        <v/>
      </c>
      <c r="I22" s="27" t="str">
        <f>IF(ISERROR(VLOOKUP(B22,[6]Gülle!$E$8:$L$1000,8,0)),"",(VLOOKUP(B22,[6]Gülle!$E$8:$L$1000,8,0)))</f>
        <v/>
      </c>
      <c r="J22" s="52" t="str">
        <f>IF(ISERROR(VLOOKUP(B22,#REF!,6,0)),"",(VLOOKUP(B22,#REF!,6,0)))</f>
        <v/>
      </c>
      <c r="K22" s="22" t="str">
        <f>IF(ISERROR(VLOOKUP(B22,#REF!,7,0)),"",(VLOOKUP(B22,#REF!,7,0)))</f>
        <v/>
      </c>
      <c r="L22" s="51" t="str">
        <f>IF(ISERROR(VLOOKUP(B22,'[6]800m.'!$E$8:$F$986,2,0)),"",(VLOOKUP(B22,'[6]800m.'!$E$8:$H$986,2,0)))</f>
        <v/>
      </c>
      <c r="M22" s="50" t="str">
        <f>IF(ISERROR(VLOOKUP(B22,'[6]800m.'!$E$8:$G$986,3,0)),"",(VLOOKUP(B22,'[6]800m.'!$E$8:$G$986,3,0)))</f>
        <v/>
      </c>
      <c r="N22" s="49">
        <f>IF(ISERROR(VLOOKUP(B22,'[6]80m.'!$D$8:$F$1001,3,0)),"",(VLOOKUP(B22,'[6]80m.'!$D$8:$H$1001,3,0)))</f>
        <v>1113</v>
      </c>
      <c r="O22" s="22">
        <f>IF(ISERROR(VLOOKUP(B22,'[6]80m.'!$D$8:$G$1001,4,0)),"",(VLOOKUP(B22,'[6]80m.'!$D$8:$G$1001,4,0)))</f>
        <v>67</v>
      </c>
      <c r="P22" s="48">
        <f t="shared" si="0"/>
        <v>136</v>
      </c>
      <c r="Q22" s="54"/>
      <c r="R22" s="45"/>
      <c r="S22" s="45"/>
      <c r="T22" s="45"/>
      <c r="U22" s="45"/>
      <c r="V22" s="45"/>
    </row>
    <row r="23" spans="1:22" ht="27.75" hidden="1" customHeight="1" x14ac:dyDescent="0.2">
      <c r="A23" s="31">
        <v>16</v>
      </c>
      <c r="B23" s="30" t="s">
        <v>177</v>
      </c>
      <c r="C23" s="30" t="s">
        <v>35</v>
      </c>
      <c r="D23" s="47" t="str">
        <f>IF(ISERROR(VLOOKUP(B23,'[6]60m.'!$D$8:$F$1000,3,0)),"",(VLOOKUP(B23,'[6]60m.'!$D$8:$H$1000,3,0)))</f>
        <v/>
      </c>
      <c r="E23" s="27" t="str">
        <f>IF(ISERROR(VLOOKUP(B23,'[6]60m.'!$D$8:$G$1000,4,0)),"",(VLOOKUP(B23,'[6]60m.'!$D$8:$G$1000,4,0)))</f>
        <v/>
      </c>
      <c r="F23" s="53">
        <f>IF(ISERROR(VLOOKUP(B23,[6]Uzun!$E$8:$K$1006,7,0)),"",(VLOOKUP(B23,[6]Uzun!$E$8:$K$1006,7,0)))</f>
        <v>426</v>
      </c>
      <c r="G23" s="22">
        <f>IF(ISERROR(VLOOKUP(B23,[6]Uzun!$E$8:$L$1006,8,0)),"",(VLOOKUP(B23,[6]Uzun!$E$8:$L$1006,8,0)))</f>
        <v>46</v>
      </c>
      <c r="H23" s="28">
        <f>IF(ISERROR(VLOOKUP(B23,[6]Gülle!$E$8:$K$1000,7,0)),"",(VLOOKUP(B23,[6]Gülle!$E$8:$K$1000,7,0)))</f>
        <v>560</v>
      </c>
      <c r="I23" s="27">
        <f>IF(ISERROR(VLOOKUP(B23,[6]Gülle!$E$8:$L$1000,8,0)),"",(VLOOKUP(B23,[6]Gülle!$E$8:$L$1000,8,0)))</f>
        <v>31</v>
      </c>
      <c r="J23" s="52" t="str">
        <f>IF(ISERROR(VLOOKUP(B23,#REF!,6,0)),"",(VLOOKUP(B23,#REF!,6,0)))</f>
        <v/>
      </c>
      <c r="K23" s="22" t="str">
        <f>IF(ISERROR(VLOOKUP(B23,#REF!,7,0)),"",(VLOOKUP(B23,#REF!,7,0)))</f>
        <v/>
      </c>
      <c r="L23" s="51" t="str">
        <f>IF(ISERROR(VLOOKUP(B23,'[6]800m.'!$E$8:$F$986,2,0)),"",(VLOOKUP(B23,'[6]800m.'!$E$8:$H$986,2,0)))</f>
        <v/>
      </c>
      <c r="M23" s="50" t="str">
        <f>IF(ISERROR(VLOOKUP(B23,'[6]800m.'!$E$8:$G$986,3,0)),"",(VLOOKUP(B23,'[6]800m.'!$E$8:$G$986,3,0)))</f>
        <v/>
      </c>
      <c r="N23" s="49">
        <f>IF(ISERROR(VLOOKUP(B23,'[6]80m.'!$D$8:$F$1001,3,0)),"",(VLOOKUP(B23,'[6]80m.'!$D$8:$H$1001,3,0)))</f>
        <v>1168</v>
      </c>
      <c r="O23" s="22">
        <f>IF(ISERROR(VLOOKUP(B23,'[6]80m.'!$D$8:$G$1001,4,0)),"",(VLOOKUP(B23,'[6]80m.'!$D$8:$G$1001,4,0)))</f>
        <v>56</v>
      </c>
      <c r="P23" s="48">
        <f t="shared" si="0"/>
        <v>133</v>
      </c>
      <c r="Q23" s="54"/>
      <c r="R23" s="45"/>
      <c r="S23" s="45"/>
      <c r="T23" s="45"/>
      <c r="U23" s="45"/>
      <c r="V23" s="45"/>
    </row>
    <row r="24" spans="1:22" ht="27.75" hidden="1" customHeight="1" x14ac:dyDescent="0.2">
      <c r="A24" s="31">
        <v>17</v>
      </c>
      <c r="B24" s="30" t="s">
        <v>178</v>
      </c>
      <c r="C24" s="30" t="s">
        <v>46</v>
      </c>
      <c r="D24" s="47" t="str">
        <f>IF(ISERROR(VLOOKUP(B24,'[6]60m.'!$D$8:$F$1000,3,0)),"",(VLOOKUP(B24,'[6]60m.'!$D$8:$H$1000,3,0)))</f>
        <v/>
      </c>
      <c r="E24" s="27" t="str">
        <f>IF(ISERROR(VLOOKUP(B24,'[6]60m.'!$D$8:$G$1000,4,0)),"",(VLOOKUP(B24,'[6]60m.'!$D$8:$G$1000,4,0)))</f>
        <v/>
      </c>
      <c r="F24" s="53">
        <f>IF(ISERROR(VLOOKUP(B24,[6]Uzun!$E$8:$K$1006,7,0)),"",(VLOOKUP(B24,[6]Uzun!$E$8:$K$1006,7,0)))</f>
        <v>350</v>
      </c>
      <c r="G24" s="22">
        <f>IF(ISERROR(VLOOKUP(B24,[6]Uzun!$E$8:$L$1006,8,0)),"",(VLOOKUP(B24,[6]Uzun!$E$8:$L$1006,8,0)))</f>
        <v>30</v>
      </c>
      <c r="H24" s="28">
        <f>IF(ISERROR(VLOOKUP(B24,[6]Gülle!$E$8:$K$1000,7,0)),"",(VLOOKUP(B24,[6]Gülle!$E$8:$K$1000,7,0)))</f>
        <v>609</v>
      </c>
      <c r="I24" s="27">
        <f>IF(ISERROR(VLOOKUP(B24,[6]Gülle!$E$8:$L$1000,8,0)),"",(VLOOKUP(B24,[6]Gülle!$E$8:$L$1000,8,0)))</f>
        <v>34</v>
      </c>
      <c r="J24" s="52" t="str">
        <f>IF(ISERROR(VLOOKUP(B24,#REF!,6,0)),"",(VLOOKUP(B24,#REF!,6,0)))</f>
        <v/>
      </c>
      <c r="K24" s="22" t="str">
        <f>IF(ISERROR(VLOOKUP(B24,#REF!,7,0)),"",(VLOOKUP(B24,#REF!,7,0)))</f>
        <v/>
      </c>
      <c r="L24" s="51" t="str">
        <f>IF(ISERROR(VLOOKUP(B24,'[6]800m.'!$E$8:$F$986,2,0)),"",(VLOOKUP(B24,'[6]800m.'!$E$8:$H$986,2,0)))</f>
        <v/>
      </c>
      <c r="M24" s="50" t="str">
        <f>IF(ISERROR(VLOOKUP(B24,'[6]800m.'!$E$8:$G$986,3,0)),"",(VLOOKUP(B24,'[6]800m.'!$E$8:$G$986,3,0)))</f>
        <v/>
      </c>
      <c r="N24" s="49">
        <f>IF(ISERROR(VLOOKUP(B24,'[6]80m.'!$D$8:$F$1001,3,0)),"",(VLOOKUP(B24,'[6]80m.'!$D$8:$H$1001,3,0)))</f>
        <v>1110</v>
      </c>
      <c r="O24" s="22">
        <f>IF(ISERROR(VLOOKUP(B24,'[6]80m.'!$D$8:$G$1001,4,0)),"",(VLOOKUP(B24,'[6]80m.'!$D$8:$G$1001,4,0)))</f>
        <v>68</v>
      </c>
      <c r="P24" s="48">
        <f t="shared" si="0"/>
        <v>132</v>
      </c>
      <c r="Q24" s="54"/>
      <c r="R24" s="45"/>
      <c r="S24" s="45"/>
      <c r="T24" s="45"/>
      <c r="U24" s="45"/>
      <c r="V24" s="45"/>
    </row>
    <row r="25" spans="1:22" ht="27.75" hidden="1" customHeight="1" x14ac:dyDescent="0.2">
      <c r="A25" s="31">
        <v>18</v>
      </c>
      <c r="B25" s="30" t="s">
        <v>179</v>
      </c>
      <c r="C25" s="30" t="s">
        <v>37</v>
      </c>
      <c r="D25" s="47" t="str">
        <f>IF(ISERROR(VLOOKUP(B25,'[6]60m.'!$D$8:$F$1000,3,0)),"",(VLOOKUP(B25,'[6]60m.'!$D$8:$H$1000,3,0)))</f>
        <v/>
      </c>
      <c r="E25" s="27" t="str">
        <f>IF(ISERROR(VLOOKUP(B25,'[6]60m.'!$D$8:$G$1000,4,0)),"",(VLOOKUP(B25,'[6]60m.'!$D$8:$G$1000,4,0)))</f>
        <v/>
      </c>
      <c r="F25" s="53">
        <f>IF(ISERROR(VLOOKUP(B25,[6]Uzun!$E$8:$K$1006,7,0)),"",(VLOOKUP(B25,[6]Uzun!$E$8:$K$1006,7,0)))</f>
        <v>484</v>
      </c>
      <c r="G25" s="22">
        <f>IF(ISERROR(VLOOKUP(B25,[6]Uzun!$E$8:$L$1006,8,0)),"",(VLOOKUP(B25,[6]Uzun!$E$8:$L$1006,8,0)))</f>
        <v>61</v>
      </c>
      <c r="H25" s="28" t="str">
        <f>IF(ISERROR(VLOOKUP(B25,[6]Gülle!$E$8:$K$1000,7,0)),"",(VLOOKUP(B25,[6]Gülle!$E$8:$K$1000,7,0)))</f>
        <v/>
      </c>
      <c r="I25" s="27" t="str">
        <f>IF(ISERROR(VLOOKUP(B25,[6]Gülle!$E$8:$L$1000,8,0)),"",(VLOOKUP(B25,[6]Gülle!$E$8:$L$1000,8,0)))</f>
        <v/>
      </c>
      <c r="J25" s="52" t="str">
        <f>IF(ISERROR(VLOOKUP(B25,#REF!,6,0)),"",(VLOOKUP(B25,#REF!,6,0)))</f>
        <v/>
      </c>
      <c r="K25" s="22" t="str">
        <f>IF(ISERROR(VLOOKUP(B25,#REF!,7,0)),"",(VLOOKUP(B25,#REF!,7,0)))</f>
        <v/>
      </c>
      <c r="L25" s="51" t="str">
        <f>IF(ISERROR(VLOOKUP(B25,'[6]800m.'!$E$8:$F$986,2,0)),"",(VLOOKUP(B25,'[6]800m.'!$E$8:$H$986,2,0)))</f>
        <v/>
      </c>
      <c r="M25" s="50" t="str">
        <f>IF(ISERROR(VLOOKUP(B25,'[6]800m.'!$E$8:$G$986,3,0)),"",(VLOOKUP(B25,'[6]800m.'!$E$8:$G$986,3,0)))</f>
        <v/>
      </c>
      <c r="N25" s="49">
        <f>IF(ISERROR(VLOOKUP(B25,'[6]80m.'!$D$8:$F$1001,3,0)),"",(VLOOKUP(B25,'[6]80m.'!$D$8:$H$1001,3,0)))</f>
        <v>1116</v>
      </c>
      <c r="O25" s="22">
        <f>IF(ISERROR(VLOOKUP(B25,'[6]80m.'!$D$8:$G$1001,4,0)),"",(VLOOKUP(B25,'[6]80m.'!$D$8:$G$1001,4,0)))</f>
        <v>66</v>
      </c>
      <c r="P25" s="48">
        <f t="shared" si="0"/>
        <v>127</v>
      </c>
      <c r="Q25" s="54"/>
      <c r="R25" s="45"/>
      <c r="S25" s="45"/>
      <c r="T25" s="45"/>
      <c r="U25" s="45"/>
      <c r="V25" s="45"/>
    </row>
    <row r="26" spans="1:22" ht="27.75" hidden="1" customHeight="1" x14ac:dyDescent="0.2">
      <c r="A26" s="31">
        <v>19</v>
      </c>
      <c r="B26" s="30" t="s">
        <v>180</v>
      </c>
      <c r="C26" s="30" t="s">
        <v>37</v>
      </c>
      <c r="D26" s="47" t="str">
        <f>IF(ISERROR(VLOOKUP(B26,'[6]60m.'!$D$8:$F$1000,3,0)),"",(VLOOKUP(B26,'[6]60m.'!$D$8:$H$1000,3,0)))</f>
        <v/>
      </c>
      <c r="E26" s="27" t="str">
        <f>IF(ISERROR(VLOOKUP(B26,'[6]60m.'!$D$8:$G$1000,4,0)),"",(VLOOKUP(B26,'[6]60m.'!$D$8:$G$1000,4,0)))</f>
        <v/>
      </c>
      <c r="F26" s="53">
        <f>IF(ISERROR(VLOOKUP(B26,[6]Uzun!$E$8:$K$1006,7,0)),"",(VLOOKUP(B26,[6]Uzun!$E$8:$K$1006,7,0)))</f>
        <v>402</v>
      </c>
      <c r="G26" s="22">
        <f>IF(ISERROR(VLOOKUP(B26,[6]Uzun!$E$8:$L$1006,8,0)),"",(VLOOKUP(B26,[6]Uzun!$E$8:$L$1006,8,0)))</f>
        <v>40</v>
      </c>
      <c r="H26" s="28">
        <f>IF(ISERROR(VLOOKUP(B26,[6]Gülle!$E$8:$K$1000,7,0)),"",(VLOOKUP(B26,[6]Gülle!$E$8:$K$1000,7,0)))</f>
        <v>782</v>
      </c>
      <c r="I26" s="27">
        <f>IF(ISERROR(VLOOKUP(B26,[6]Gülle!$E$8:$L$1000,8,0)),"",(VLOOKUP(B26,[6]Gülle!$E$8:$L$1000,8,0)))</f>
        <v>45</v>
      </c>
      <c r="J26" s="52" t="str">
        <f>IF(ISERROR(VLOOKUP(B26,#REF!,6,0)),"",(VLOOKUP(B26,#REF!,6,0)))</f>
        <v/>
      </c>
      <c r="K26" s="22" t="str">
        <f>IF(ISERROR(VLOOKUP(B26,#REF!,7,0)),"",(VLOOKUP(B26,#REF!,7,0)))</f>
        <v/>
      </c>
      <c r="L26" s="51" t="str">
        <f>IF(ISERROR(VLOOKUP(B26,'[6]800m.'!$E$8:$F$986,2,0)),"",(VLOOKUP(B26,'[6]800m.'!$E$8:$H$986,2,0)))</f>
        <v/>
      </c>
      <c r="M26" s="50" t="str">
        <f>IF(ISERROR(VLOOKUP(B26,'[6]800m.'!$E$8:$G$986,3,0)),"",(VLOOKUP(B26,'[6]800m.'!$E$8:$G$986,3,0)))</f>
        <v/>
      </c>
      <c r="N26" s="49">
        <f>IF(ISERROR(VLOOKUP(B26,'[6]80m.'!$D$8:$F$1001,3,0)),"",(VLOOKUP(B26,'[6]80m.'!$D$8:$H$1001,3,0)))</f>
        <v>1241</v>
      </c>
      <c r="O26" s="22">
        <f>IF(ISERROR(VLOOKUP(B26,'[6]80m.'!$D$8:$G$1001,4,0)),"",(VLOOKUP(B26,'[6]80m.'!$D$8:$G$1001,4,0)))</f>
        <v>41</v>
      </c>
      <c r="P26" s="48">
        <f t="shared" si="0"/>
        <v>126</v>
      </c>
      <c r="Q26" s="54"/>
      <c r="R26" s="45"/>
      <c r="S26" s="45"/>
      <c r="T26" s="45"/>
      <c r="U26" s="45"/>
      <c r="V26" s="45"/>
    </row>
    <row r="27" spans="1:22" ht="27.75" hidden="1" customHeight="1" x14ac:dyDescent="0.2">
      <c r="A27" s="31">
        <v>20</v>
      </c>
      <c r="B27" s="30" t="s">
        <v>181</v>
      </c>
      <c r="C27" s="30" t="s">
        <v>35</v>
      </c>
      <c r="D27" s="47" t="str">
        <f>IF(ISERROR(VLOOKUP(B27,'[6]60m.'!$D$8:$F$1000,3,0)),"",(VLOOKUP(B27,'[6]60m.'!$D$8:$H$1000,3,0)))</f>
        <v/>
      </c>
      <c r="E27" s="27" t="str">
        <f>IF(ISERROR(VLOOKUP(B27,'[6]60m.'!$D$8:$G$1000,4,0)),"",(VLOOKUP(B27,'[6]60m.'!$D$8:$G$1000,4,0)))</f>
        <v/>
      </c>
      <c r="F27" s="53">
        <f>IF(ISERROR(VLOOKUP(B27,[6]Uzun!$E$8:$K$1006,7,0)),"",(VLOOKUP(B27,[6]Uzun!$E$8:$K$1006,7,0)))</f>
        <v>362</v>
      </c>
      <c r="G27" s="22">
        <f>IF(ISERROR(VLOOKUP(B27,[6]Uzun!$E$8:$L$1006,8,0)),"",(VLOOKUP(B27,[6]Uzun!$E$8:$L$1006,8,0)))</f>
        <v>32</v>
      </c>
      <c r="H27" s="28">
        <f>IF(ISERROR(VLOOKUP(B27,[6]Gülle!$E$8:$K$1000,7,0)),"",(VLOOKUP(B27,[6]Gülle!$E$8:$K$1000,7,0)))</f>
        <v>910</v>
      </c>
      <c r="I27" s="27">
        <f>IF(ISERROR(VLOOKUP(B27,[6]Gülle!$E$8:$L$1000,8,0)),"",(VLOOKUP(B27,[6]Gülle!$E$8:$L$1000,8,0)))</f>
        <v>54</v>
      </c>
      <c r="J27" s="52" t="str">
        <f>IF(ISERROR(VLOOKUP(B27,#REF!,6,0)),"",(VLOOKUP(B27,#REF!,6,0)))</f>
        <v/>
      </c>
      <c r="K27" s="22" t="str">
        <f>IF(ISERROR(VLOOKUP(B27,#REF!,7,0)),"",(VLOOKUP(B27,#REF!,7,0)))</f>
        <v/>
      </c>
      <c r="L27" s="51" t="str">
        <f>IF(ISERROR(VLOOKUP(B27,'[6]800m.'!$E$8:$F$986,2,0)),"",(VLOOKUP(B27,'[6]800m.'!$E$8:$H$986,2,0)))</f>
        <v/>
      </c>
      <c r="M27" s="50" t="str">
        <f>IF(ISERROR(VLOOKUP(B27,'[6]800m.'!$E$8:$G$986,3,0)),"",(VLOOKUP(B27,'[6]800m.'!$E$8:$G$986,3,0)))</f>
        <v/>
      </c>
      <c r="N27" s="49">
        <f>IF(ISERROR(VLOOKUP(B27,'[6]80m.'!$D$8:$F$1001,3,0)),"",(VLOOKUP(B27,'[6]80m.'!$D$8:$H$1001,3,0)))</f>
        <v>1287</v>
      </c>
      <c r="O27" s="22">
        <f>IF(ISERROR(VLOOKUP(B27,'[6]80m.'!$D$8:$G$1001,4,0)),"",(VLOOKUP(B27,'[6]80m.'!$D$8:$G$1001,4,0)))</f>
        <v>32</v>
      </c>
      <c r="P27" s="48">
        <f t="shared" si="0"/>
        <v>118</v>
      </c>
      <c r="Q27" s="54"/>
      <c r="R27" s="45"/>
      <c r="S27" s="45"/>
      <c r="T27" s="45"/>
      <c r="U27" s="45"/>
      <c r="V27" s="45"/>
    </row>
    <row r="28" spans="1:22" ht="27.75" customHeight="1" x14ac:dyDescent="0.2">
      <c r="A28" s="31">
        <v>21</v>
      </c>
      <c r="B28" s="30" t="s">
        <v>182</v>
      </c>
      <c r="C28" s="30" t="s">
        <v>57</v>
      </c>
      <c r="D28" s="47" t="str">
        <f>IF(ISERROR(VLOOKUP(B28,'[6]60m.'!$D$8:$F$1000,3,0)),"",(VLOOKUP(B28,'[6]60m.'!$D$8:$H$1000,3,0)))</f>
        <v/>
      </c>
      <c r="E28" s="27" t="str">
        <f>IF(ISERROR(VLOOKUP(B28,'[6]60m.'!$D$8:$G$1000,4,0)),"",(VLOOKUP(B28,'[6]60m.'!$D$8:$G$1000,4,0)))</f>
        <v/>
      </c>
      <c r="F28" s="53">
        <f>IF(ISERROR(VLOOKUP(B28,[6]Uzun!$E$8:$K$1006,7,0)),"",(VLOOKUP(B28,[6]Uzun!$E$8:$K$1006,7,0)))</f>
        <v>450</v>
      </c>
      <c r="G28" s="22">
        <f>IF(ISERROR(VLOOKUP(B28,[6]Uzun!$E$8:$L$1006,8,0)),"",(VLOOKUP(B28,[6]Uzun!$E$8:$L$1006,8,0)))</f>
        <v>52</v>
      </c>
      <c r="H28" s="28" t="str">
        <f>IF(ISERROR(VLOOKUP(B28,[6]Gülle!$E$8:$K$1000,7,0)),"",(VLOOKUP(B28,[6]Gülle!$E$8:$K$1000,7,0)))</f>
        <v/>
      </c>
      <c r="I28" s="27" t="str">
        <f>IF(ISERROR(VLOOKUP(B28,[6]Gülle!$E$8:$L$1000,8,0)),"",(VLOOKUP(B28,[6]Gülle!$E$8:$L$1000,8,0)))</f>
        <v/>
      </c>
      <c r="J28" s="52" t="str">
        <f>IF(ISERROR(VLOOKUP(B28,#REF!,6,0)),"",(VLOOKUP(B28,#REF!,6,0)))</f>
        <v/>
      </c>
      <c r="K28" s="22" t="str">
        <f>IF(ISERROR(VLOOKUP(B28,#REF!,7,0)),"",(VLOOKUP(B28,#REF!,7,0)))</f>
        <v/>
      </c>
      <c r="L28" s="51" t="str">
        <f>IF(ISERROR(VLOOKUP(B28,'[6]800m.'!$E$8:$F$986,2,0)),"",(VLOOKUP(B28,'[6]800m.'!$E$8:$H$986,2,0)))</f>
        <v/>
      </c>
      <c r="M28" s="50" t="str">
        <f>IF(ISERROR(VLOOKUP(B28,'[6]800m.'!$E$8:$G$986,3,0)),"",(VLOOKUP(B28,'[6]800m.'!$E$8:$G$986,3,0)))</f>
        <v/>
      </c>
      <c r="N28" s="49">
        <f>IF(ISERROR(VLOOKUP(B28,'[6]80m.'!$D$8:$F$1001,3,0)),"",(VLOOKUP(B28,'[6]80m.'!$D$8:$H$1001,3,0)))</f>
        <v>1139</v>
      </c>
      <c r="O28" s="22">
        <f>IF(ISERROR(VLOOKUP(B28,'[6]80m.'!$D$8:$G$1001,4,0)),"",(VLOOKUP(B28,'[6]80m.'!$D$8:$G$1001,4,0)))</f>
        <v>62</v>
      </c>
      <c r="P28" s="48">
        <f t="shared" si="0"/>
        <v>114</v>
      </c>
      <c r="Q28" s="54"/>
      <c r="R28" s="45"/>
      <c r="S28" s="45"/>
      <c r="T28" s="45"/>
      <c r="U28" s="45"/>
      <c r="V28" s="45"/>
    </row>
    <row r="29" spans="1:22" ht="27.75" hidden="1" customHeight="1" x14ac:dyDescent="0.2">
      <c r="A29" s="31">
        <v>22</v>
      </c>
      <c r="B29" s="30" t="s">
        <v>183</v>
      </c>
      <c r="C29" s="30" t="s">
        <v>42</v>
      </c>
      <c r="D29" s="47" t="str">
        <f>IF(ISERROR(VLOOKUP(B29,'[6]60m.'!$D$8:$F$1000,3,0)),"",(VLOOKUP(B29,'[6]60m.'!$D$8:$H$1000,3,0)))</f>
        <v/>
      </c>
      <c r="E29" s="27" t="str">
        <f>IF(ISERROR(VLOOKUP(B29,'[6]60m.'!$D$8:$G$1000,4,0)),"",(VLOOKUP(B29,'[6]60m.'!$D$8:$G$1000,4,0)))</f>
        <v/>
      </c>
      <c r="F29" s="53" t="str">
        <f>IF(ISERROR(VLOOKUP(B29,[6]Uzun!$E$8:$K$1006,7,0)),"",(VLOOKUP(B29,[6]Uzun!$E$8:$K$1006,7,0)))</f>
        <v/>
      </c>
      <c r="G29" s="22" t="str">
        <f>IF(ISERROR(VLOOKUP(B29,[6]Uzun!$E$8:$L$1006,8,0)),"",(VLOOKUP(B29,[6]Uzun!$E$8:$L$1006,8,0)))</f>
        <v/>
      </c>
      <c r="H29" s="28">
        <f>IF(ISERROR(VLOOKUP(B29,[6]Gülle!$E$8:$K$1000,7,0)),"",(VLOOKUP(B29,[6]Gülle!$E$8:$K$1000,7,0)))</f>
        <v>750</v>
      </c>
      <c r="I29" s="27">
        <f>IF(ISERROR(VLOOKUP(B29,[6]Gülle!$E$8:$L$1000,8,0)),"",(VLOOKUP(B29,[6]Gülle!$E$8:$L$1000,8,0)))</f>
        <v>43</v>
      </c>
      <c r="J29" s="52" t="str">
        <f>IF(ISERROR(VLOOKUP(B29,#REF!,6,0)),"",(VLOOKUP(B29,#REF!,6,0)))</f>
        <v/>
      </c>
      <c r="K29" s="22" t="str">
        <f>IF(ISERROR(VLOOKUP(B29,#REF!,7,0)),"",(VLOOKUP(B29,#REF!,7,0)))</f>
        <v/>
      </c>
      <c r="L29" s="51" t="str">
        <f>IF(ISERROR(VLOOKUP(B29,'[6]800m.'!$E$8:$F$986,2,0)),"",(VLOOKUP(B29,'[6]800m.'!$E$8:$H$986,2,0)))</f>
        <v/>
      </c>
      <c r="M29" s="50" t="str">
        <f>IF(ISERROR(VLOOKUP(B29,'[6]800m.'!$E$8:$G$986,3,0)),"",(VLOOKUP(B29,'[6]800m.'!$E$8:$G$986,3,0)))</f>
        <v/>
      </c>
      <c r="N29" s="49">
        <f>IF(ISERROR(VLOOKUP(B29,'[6]80m.'!$D$8:$F$1001,3,0)),"",(VLOOKUP(B29,'[6]80m.'!$D$8:$H$1001,3,0)))</f>
        <v>1155</v>
      </c>
      <c r="O29" s="22">
        <f>IF(ISERROR(VLOOKUP(B29,'[6]80m.'!$D$8:$G$1001,4,0)),"",(VLOOKUP(B29,'[6]80m.'!$D$8:$G$1001,4,0)))</f>
        <v>59</v>
      </c>
      <c r="P29" s="48">
        <f t="shared" si="0"/>
        <v>102</v>
      </c>
      <c r="Q29" s="54"/>
      <c r="R29" s="45"/>
      <c r="S29" s="45"/>
      <c r="T29" s="45"/>
      <c r="U29" s="45"/>
      <c r="V29" s="45"/>
    </row>
    <row r="30" spans="1:22" ht="27.75" hidden="1" customHeight="1" x14ac:dyDescent="0.2">
      <c r="A30" s="31">
        <v>23</v>
      </c>
      <c r="B30" s="30" t="s">
        <v>184</v>
      </c>
      <c r="C30" s="30" t="s">
        <v>37</v>
      </c>
      <c r="D30" s="47" t="str">
        <f>IF(ISERROR(VLOOKUP(B30,'[6]60m.'!$D$8:$F$1000,3,0)),"",(VLOOKUP(B30,'[6]60m.'!$D$8:$H$1000,3,0)))</f>
        <v/>
      </c>
      <c r="E30" s="27" t="str">
        <f>IF(ISERROR(VLOOKUP(B30,'[6]60m.'!$D$8:$G$1000,4,0)),"",(VLOOKUP(B30,'[6]60m.'!$D$8:$G$1000,4,0)))</f>
        <v/>
      </c>
      <c r="F30" s="53">
        <f>IF(ISERROR(VLOOKUP(B30,[6]Uzun!$E$8:$K$1006,7,0)),"",(VLOOKUP(B30,[6]Uzun!$E$8:$K$1006,7,0)))</f>
        <v>415</v>
      </c>
      <c r="G30" s="22">
        <f>IF(ISERROR(VLOOKUP(B30,[6]Uzun!$E$8:$L$1006,8,0)),"",(VLOOKUP(B30,[6]Uzun!$E$8:$L$1006,8,0)))</f>
        <v>43</v>
      </c>
      <c r="H30" s="28" t="str">
        <f>IF(ISERROR(VLOOKUP(B30,[6]Gülle!$E$8:$K$1000,7,0)),"",(VLOOKUP(B30,[6]Gülle!$E$8:$K$1000,7,0)))</f>
        <v/>
      </c>
      <c r="I30" s="27" t="str">
        <f>IF(ISERROR(VLOOKUP(B30,[6]Gülle!$E$8:$L$1000,8,0)),"",(VLOOKUP(B30,[6]Gülle!$E$8:$L$1000,8,0)))</f>
        <v/>
      </c>
      <c r="J30" s="52" t="str">
        <f>IF(ISERROR(VLOOKUP(B30,#REF!,6,0)),"",(VLOOKUP(B30,#REF!,6,0)))</f>
        <v/>
      </c>
      <c r="K30" s="22" t="str">
        <f>IF(ISERROR(VLOOKUP(B30,#REF!,7,0)),"",(VLOOKUP(B30,#REF!,7,0)))</f>
        <v/>
      </c>
      <c r="L30" s="51" t="str">
        <f>IF(ISERROR(VLOOKUP(B30,'[6]800m.'!$E$8:$F$986,2,0)),"",(VLOOKUP(B30,'[6]800m.'!$E$8:$H$986,2,0)))</f>
        <v/>
      </c>
      <c r="M30" s="50" t="str">
        <f>IF(ISERROR(VLOOKUP(B30,'[6]800m.'!$E$8:$G$986,3,0)),"",(VLOOKUP(B30,'[6]800m.'!$E$8:$G$986,3,0)))</f>
        <v/>
      </c>
      <c r="N30" s="49">
        <f>IF(ISERROR(VLOOKUP(B30,'[6]80m.'!$D$8:$F$1001,3,0)),"",(VLOOKUP(B30,'[6]80m.'!$D$8:$H$1001,3,0)))</f>
        <v>1165</v>
      </c>
      <c r="O30" s="22">
        <f>IF(ISERROR(VLOOKUP(B30,'[6]80m.'!$D$8:$G$1001,4,0)),"",(VLOOKUP(B30,'[6]80m.'!$D$8:$G$1001,4,0)))</f>
        <v>57</v>
      </c>
      <c r="P30" s="48">
        <f t="shared" si="0"/>
        <v>100</v>
      </c>
      <c r="Q30" s="54"/>
      <c r="R30" s="45"/>
      <c r="S30" s="45"/>
      <c r="T30" s="45"/>
      <c r="U30" s="45"/>
      <c r="V30" s="45"/>
    </row>
    <row r="31" spans="1:22" ht="27.75" hidden="1" customHeight="1" x14ac:dyDescent="0.2">
      <c r="A31" s="31">
        <v>24</v>
      </c>
      <c r="B31" s="30" t="s">
        <v>185</v>
      </c>
      <c r="C31" s="30" t="s">
        <v>37</v>
      </c>
      <c r="D31" s="47">
        <f>IF(ISERROR(VLOOKUP(B31,'[6]60m.'!$D$8:$F$1000,3,0)),"",(VLOOKUP(B31,'[6]60m.'!$D$8:$H$1000,3,0)))</f>
        <v>919</v>
      </c>
      <c r="E31" s="27">
        <f>IF(ISERROR(VLOOKUP(B31,'[6]60m.'!$D$8:$G$1000,4,0)),"",(VLOOKUP(B31,'[6]60m.'!$D$8:$G$1000,4,0)))</f>
        <v>62</v>
      </c>
      <c r="F31" s="53">
        <f>IF(ISERROR(VLOOKUP(B31,[6]Uzun!$E$8:$K$1006,7,0)),"",(VLOOKUP(B31,[6]Uzun!$E$8:$K$1006,7,0)))</f>
        <v>387</v>
      </c>
      <c r="G31" s="22">
        <f>IF(ISERROR(VLOOKUP(B31,[6]Uzun!$E$8:$L$1006,8,0)),"",(VLOOKUP(B31,[6]Uzun!$E$8:$L$1006,8,0)))</f>
        <v>37</v>
      </c>
      <c r="H31" s="28" t="str">
        <f>IF(ISERROR(VLOOKUP(B31,[6]Gülle!$E$8:$K$1000,7,0)),"",(VLOOKUP(B31,[6]Gülle!$E$8:$K$1000,7,0)))</f>
        <v/>
      </c>
      <c r="I31" s="27" t="str">
        <f>IF(ISERROR(VLOOKUP(B31,[6]Gülle!$E$8:$L$1000,8,0)),"",(VLOOKUP(B31,[6]Gülle!$E$8:$L$1000,8,0)))</f>
        <v/>
      </c>
      <c r="J31" s="52" t="str">
        <f>IF(ISERROR(VLOOKUP(B31,#REF!,6,0)),"",(VLOOKUP(B31,#REF!,6,0)))</f>
        <v/>
      </c>
      <c r="K31" s="22" t="str">
        <f>IF(ISERROR(VLOOKUP(B31,#REF!,7,0)),"",(VLOOKUP(B31,#REF!,7,0)))</f>
        <v/>
      </c>
      <c r="L31" s="51" t="str">
        <f>IF(ISERROR(VLOOKUP(B31,'[6]800m.'!$E$8:$F$986,2,0)),"",(VLOOKUP(B31,'[6]800m.'!$E$8:$H$986,2,0)))</f>
        <v/>
      </c>
      <c r="M31" s="50" t="str">
        <f>IF(ISERROR(VLOOKUP(B31,'[6]800m.'!$E$8:$G$986,3,0)),"",(VLOOKUP(B31,'[6]800m.'!$E$8:$G$986,3,0)))</f>
        <v/>
      </c>
      <c r="N31" s="49" t="str">
        <f>IF(ISERROR(VLOOKUP(B31,'[6]80m.'!$D$8:$F$1001,3,0)),"",(VLOOKUP(B31,'[6]80m.'!$D$8:$H$1001,3,0)))</f>
        <v/>
      </c>
      <c r="O31" s="22" t="str">
        <f>IF(ISERROR(VLOOKUP(B31,'[6]80m.'!$D$8:$G$1001,4,0)),"",(VLOOKUP(B31,'[6]80m.'!$D$8:$G$1001,4,0)))</f>
        <v/>
      </c>
      <c r="P31" s="48">
        <f t="shared" si="0"/>
        <v>99</v>
      </c>
      <c r="Q31" s="54"/>
      <c r="R31" s="45"/>
      <c r="S31" s="45"/>
      <c r="T31" s="45"/>
      <c r="U31" s="45"/>
      <c r="V31" s="45"/>
    </row>
    <row r="32" spans="1:22" ht="27.75" hidden="1" customHeight="1" x14ac:dyDescent="0.2">
      <c r="A32" s="31">
        <v>25</v>
      </c>
      <c r="B32" s="30" t="s">
        <v>186</v>
      </c>
      <c r="C32" s="30" t="s">
        <v>42</v>
      </c>
      <c r="D32" s="47">
        <f>IF(ISERROR(VLOOKUP(B32,'[6]60m.'!$D$8:$F$1000,3,0)),"",(VLOOKUP(B32,'[6]60m.'!$D$8:$H$1000,3,0)))</f>
        <v>1032</v>
      </c>
      <c r="E32" s="27">
        <f>IF(ISERROR(VLOOKUP(B32,'[6]60m.'!$D$8:$G$1000,4,0)),"",(VLOOKUP(B32,'[6]60m.'!$D$8:$G$1000,4,0)))</f>
        <v>39</v>
      </c>
      <c r="F32" s="53">
        <f>IF(ISERROR(VLOOKUP(B32,[6]Uzun!$E$8:$K$1006,7,0)),"",(VLOOKUP(B32,[6]Uzun!$E$8:$K$1006,7,0)))</f>
        <v>332</v>
      </c>
      <c r="G32" s="22">
        <f>IF(ISERROR(VLOOKUP(B32,[6]Uzun!$E$8:$L$1006,8,0)),"",(VLOOKUP(B32,[6]Uzun!$E$8:$L$1006,8,0)))</f>
        <v>27</v>
      </c>
      <c r="H32" s="28">
        <f>IF(ISERROR(VLOOKUP(B32,[6]Gülle!$E$8:$K$1000,7,0)),"",(VLOOKUP(B32,[6]Gülle!$E$8:$K$1000,7,0)))</f>
        <v>518</v>
      </c>
      <c r="I32" s="27">
        <f>IF(ISERROR(VLOOKUP(B32,[6]Gülle!$E$8:$L$1000,8,0)),"",(VLOOKUP(B32,[6]Gülle!$E$8:$L$1000,8,0)))</f>
        <v>28</v>
      </c>
      <c r="J32" s="52" t="str">
        <f>IF(ISERROR(VLOOKUP(B32,#REF!,6,0)),"",(VLOOKUP(B32,#REF!,6,0)))</f>
        <v/>
      </c>
      <c r="K32" s="22" t="str">
        <f>IF(ISERROR(VLOOKUP(B32,#REF!,7,0)),"",(VLOOKUP(B32,#REF!,7,0)))</f>
        <v/>
      </c>
      <c r="L32" s="51" t="str">
        <f>IF(ISERROR(VLOOKUP(B32,'[6]800m.'!$E$8:$F$986,2,0)),"",(VLOOKUP(B32,'[6]800m.'!$E$8:$H$986,2,0)))</f>
        <v/>
      </c>
      <c r="M32" s="50" t="str">
        <f>IF(ISERROR(VLOOKUP(B32,'[6]800m.'!$E$8:$G$986,3,0)),"",(VLOOKUP(B32,'[6]800m.'!$E$8:$G$986,3,0)))</f>
        <v/>
      </c>
      <c r="N32" s="49" t="str">
        <f>IF(ISERROR(VLOOKUP(B32,'[6]80m.'!$D$8:$F$1001,3,0)),"",(VLOOKUP(B32,'[6]80m.'!$D$8:$H$1001,3,0)))</f>
        <v/>
      </c>
      <c r="O32" s="22" t="str">
        <f>IF(ISERROR(VLOOKUP(B32,'[6]80m.'!$D$8:$G$1001,4,0)),"",(VLOOKUP(B32,'[6]80m.'!$D$8:$G$1001,4,0)))</f>
        <v/>
      </c>
      <c r="P32" s="48">
        <f t="shared" si="0"/>
        <v>94</v>
      </c>
      <c r="Q32" s="54"/>
      <c r="R32" s="45"/>
      <c r="S32" s="45"/>
      <c r="T32" s="45"/>
      <c r="U32" s="45"/>
      <c r="V32" s="45"/>
    </row>
    <row r="33" spans="1:22" ht="27.75" hidden="1" customHeight="1" x14ac:dyDescent="0.2">
      <c r="A33" s="31">
        <v>26</v>
      </c>
      <c r="B33" s="30" t="s">
        <v>187</v>
      </c>
      <c r="C33" s="30" t="s">
        <v>42</v>
      </c>
      <c r="D33" s="47" t="str">
        <f>IF(ISERROR(VLOOKUP(B33,'[6]60m.'!$D$8:$F$1000,3,0)),"",(VLOOKUP(B33,'[6]60m.'!$D$8:$H$1000,3,0)))</f>
        <v/>
      </c>
      <c r="E33" s="27" t="str">
        <f>IF(ISERROR(VLOOKUP(B33,'[6]60m.'!$D$8:$G$1000,4,0)),"",(VLOOKUP(B33,'[6]60m.'!$D$8:$G$1000,4,0)))</f>
        <v/>
      </c>
      <c r="F33" s="53">
        <f>IF(ISERROR(VLOOKUP(B33,[6]Uzun!$E$8:$K$1006,7,0)),"",(VLOOKUP(B33,[6]Uzun!$E$8:$K$1006,7,0)))</f>
        <v>374</v>
      </c>
      <c r="G33" s="22">
        <f>IF(ISERROR(VLOOKUP(B33,[6]Uzun!$E$8:$L$1006,8,0)),"",(VLOOKUP(B33,[6]Uzun!$E$8:$L$1006,8,0)))</f>
        <v>34</v>
      </c>
      <c r="H33" s="28">
        <f>IF(ISERROR(VLOOKUP(B33,[6]Gülle!$E$8:$K$1000,7,0)),"",(VLOOKUP(B33,[6]Gülle!$E$8:$K$1000,7,0)))</f>
        <v>461</v>
      </c>
      <c r="I33" s="27">
        <f>IF(ISERROR(VLOOKUP(B33,[6]Gülle!$E$8:$L$1000,8,0)),"",(VLOOKUP(B33,[6]Gülle!$E$8:$L$1000,8,0)))</f>
        <v>24</v>
      </c>
      <c r="J33" s="52" t="str">
        <f>IF(ISERROR(VLOOKUP(B33,#REF!,6,0)),"",(VLOOKUP(B33,#REF!,6,0)))</f>
        <v/>
      </c>
      <c r="K33" s="22" t="str">
        <f>IF(ISERROR(VLOOKUP(B33,#REF!,7,0)),"",(VLOOKUP(B33,#REF!,7,0)))</f>
        <v/>
      </c>
      <c r="L33" s="51" t="str">
        <f>IF(ISERROR(VLOOKUP(B33,'[6]800m.'!$E$8:$F$986,2,0)),"",(VLOOKUP(B33,'[6]800m.'!$E$8:$H$986,2,0)))</f>
        <v/>
      </c>
      <c r="M33" s="50" t="str">
        <f>IF(ISERROR(VLOOKUP(B33,'[6]800m.'!$E$8:$G$986,3,0)),"",(VLOOKUP(B33,'[6]800m.'!$E$8:$G$986,3,0)))</f>
        <v/>
      </c>
      <c r="N33" s="49">
        <f>IF(ISERROR(VLOOKUP(B33,'[6]80m.'!$D$8:$F$1001,3,0)),"",(VLOOKUP(B33,'[6]80m.'!$D$8:$H$1001,3,0)))</f>
        <v>1274</v>
      </c>
      <c r="O33" s="22">
        <f>IF(ISERROR(VLOOKUP(B33,'[6]80m.'!$D$8:$G$1001,4,0)),"",(VLOOKUP(B33,'[6]80m.'!$D$8:$G$1001,4,0)))</f>
        <v>35</v>
      </c>
      <c r="P33" s="48">
        <f t="shared" si="0"/>
        <v>93</v>
      </c>
      <c r="Q33" s="54"/>
      <c r="R33" s="45"/>
      <c r="S33" s="45"/>
      <c r="T33" s="45"/>
      <c r="U33" s="45"/>
      <c r="V33" s="45"/>
    </row>
    <row r="34" spans="1:22" ht="27.75" hidden="1" customHeight="1" x14ac:dyDescent="0.2">
      <c r="A34" s="31">
        <v>27</v>
      </c>
      <c r="B34" s="30" t="s">
        <v>188</v>
      </c>
      <c r="C34" s="30" t="s">
        <v>46</v>
      </c>
      <c r="D34" s="47" t="str">
        <f>IF(ISERROR(VLOOKUP(B34,'[6]60m.'!$D$8:$F$1000,3,0)),"",(VLOOKUP(B34,'[6]60m.'!$D$8:$H$1000,3,0)))</f>
        <v/>
      </c>
      <c r="E34" s="27" t="str">
        <f>IF(ISERROR(VLOOKUP(B34,'[6]60m.'!$D$8:$G$1000,4,0)),"",(VLOOKUP(B34,'[6]60m.'!$D$8:$G$1000,4,0)))</f>
        <v/>
      </c>
      <c r="F34" s="53">
        <f>IF(ISERROR(VLOOKUP(B34,[6]Uzun!$E$8:$K$1006,7,0)),"",(VLOOKUP(B34,[6]Uzun!$E$8:$K$1006,7,0)))</f>
        <v>423</v>
      </c>
      <c r="G34" s="22">
        <f>IF(ISERROR(VLOOKUP(B34,[6]Uzun!$E$8:$L$1006,8,0)),"",(VLOOKUP(B34,[6]Uzun!$E$8:$L$1006,8,0)))</f>
        <v>45</v>
      </c>
      <c r="H34" s="28">
        <f>IF(ISERROR(VLOOKUP(B34,[6]Gülle!$E$8:$K$1000,7,0)),"",(VLOOKUP(B34,[6]Gülle!$E$8:$K$1000,7,0)))</f>
        <v>691</v>
      </c>
      <c r="I34" s="27">
        <f>IF(ISERROR(VLOOKUP(B34,[6]Gülle!$E$8:$L$1000,8,0)),"",(VLOOKUP(B34,[6]Gülle!$E$8:$L$1000,8,0)))</f>
        <v>39</v>
      </c>
      <c r="J34" s="52" t="str">
        <f>IF(ISERROR(VLOOKUP(B34,#REF!,6,0)),"",(VLOOKUP(B34,#REF!,6,0)))</f>
        <v/>
      </c>
      <c r="K34" s="22" t="str">
        <f>IF(ISERROR(VLOOKUP(B34,#REF!,7,0)),"",(VLOOKUP(B34,#REF!,7,0)))</f>
        <v/>
      </c>
      <c r="L34" s="51" t="str">
        <f>IF(ISERROR(VLOOKUP(B34,'[6]800m.'!$E$8:$F$986,2,0)),"",(VLOOKUP(B34,'[6]800m.'!$E$8:$H$986,2,0)))</f>
        <v/>
      </c>
      <c r="M34" s="50" t="str">
        <f>IF(ISERROR(VLOOKUP(B34,'[6]800m.'!$E$8:$G$986,3,0)),"",(VLOOKUP(B34,'[6]800m.'!$E$8:$G$986,3,0)))</f>
        <v/>
      </c>
      <c r="N34" s="49" t="str">
        <f>IF(ISERROR(VLOOKUP(B34,'[6]80m.'!$D$8:$F$1001,3,0)),"",(VLOOKUP(B34,'[6]80m.'!$D$8:$H$1001,3,0)))</f>
        <v/>
      </c>
      <c r="O34" s="22" t="str">
        <f>IF(ISERROR(VLOOKUP(B34,'[6]80m.'!$D$8:$G$1001,4,0)),"",(VLOOKUP(B34,'[6]80m.'!$D$8:$G$1001,4,0)))</f>
        <v/>
      </c>
      <c r="P34" s="48">
        <f t="shared" si="0"/>
        <v>84</v>
      </c>
      <c r="Q34" s="54"/>
      <c r="R34" s="45"/>
      <c r="S34" s="45"/>
      <c r="T34" s="45"/>
      <c r="U34" s="45"/>
      <c r="V34" s="45"/>
    </row>
    <row r="35" spans="1:22" ht="27.75" hidden="1" customHeight="1" x14ac:dyDescent="0.2">
      <c r="A35" s="31">
        <v>28</v>
      </c>
      <c r="B35" s="30" t="s">
        <v>189</v>
      </c>
      <c r="C35" s="30" t="s">
        <v>42</v>
      </c>
      <c r="D35" s="47" t="str">
        <f>IF(ISERROR(VLOOKUP(B35,'[6]60m.'!$D$8:$F$1000,3,0)),"",(VLOOKUP(B35,'[6]60m.'!$D$8:$H$1000,3,0)))</f>
        <v/>
      </c>
      <c r="E35" s="27" t="str">
        <f>IF(ISERROR(VLOOKUP(B35,'[6]60m.'!$D$8:$G$1000,4,0)),"",(VLOOKUP(B35,'[6]60m.'!$D$8:$G$1000,4,0)))</f>
        <v/>
      </c>
      <c r="F35" s="53">
        <f>IF(ISERROR(VLOOKUP(B35,[6]Uzun!$E$8:$K$1006,7,0)),"",(VLOOKUP(B35,[6]Uzun!$E$8:$K$1006,7,0)))</f>
        <v>397</v>
      </c>
      <c r="G35" s="22">
        <f>IF(ISERROR(VLOOKUP(B35,[6]Uzun!$E$8:$L$1006,8,0)),"",(VLOOKUP(B35,[6]Uzun!$E$8:$L$1006,8,0)))</f>
        <v>39</v>
      </c>
      <c r="H35" s="28">
        <f>IF(ISERROR(VLOOKUP(B35,[6]Gülle!$E$8:$K$1000,7,0)),"",(VLOOKUP(B35,[6]Gülle!$E$8:$K$1000,7,0)))</f>
        <v>535</v>
      </c>
      <c r="I35" s="27">
        <f>IF(ISERROR(VLOOKUP(B35,[6]Gülle!$E$8:$L$1000,8,0)),"",(VLOOKUP(B35,[6]Gülle!$E$8:$L$1000,8,0)))</f>
        <v>29</v>
      </c>
      <c r="J35" s="52" t="str">
        <f>IF(ISERROR(VLOOKUP(B35,#REF!,6,0)),"",(VLOOKUP(B35,#REF!,6,0)))</f>
        <v/>
      </c>
      <c r="K35" s="22" t="str">
        <f>IF(ISERROR(VLOOKUP(B35,#REF!,7,0)),"",(VLOOKUP(B35,#REF!,7,0)))</f>
        <v/>
      </c>
      <c r="L35" s="51" t="str">
        <f>IF(ISERROR(VLOOKUP(B35,'[6]800m.'!$E$8:$F$986,2,0)),"",(VLOOKUP(B35,'[6]800m.'!$E$8:$H$986,2,0)))</f>
        <v/>
      </c>
      <c r="M35" s="50" t="str">
        <f>IF(ISERROR(VLOOKUP(B35,'[6]800m.'!$E$8:$G$986,3,0)),"",(VLOOKUP(B35,'[6]800m.'!$E$8:$G$986,3,0)))</f>
        <v/>
      </c>
      <c r="N35" s="49" t="str">
        <f>IF(ISERROR(VLOOKUP(B35,'[6]80m.'!$D$8:$F$1001,3,0)),"",(VLOOKUP(B35,'[6]80m.'!$D$8:$H$1001,3,0)))</f>
        <v/>
      </c>
      <c r="O35" s="22" t="str">
        <f>IF(ISERROR(VLOOKUP(B35,'[6]80m.'!$D$8:$G$1001,4,0)),"",(VLOOKUP(B35,'[6]80m.'!$D$8:$G$1001,4,0)))</f>
        <v/>
      </c>
      <c r="P35" s="48">
        <f t="shared" si="0"/>
        <v>68</v>
      </c>
      <c r="Q35" s="54"/>
      <c r="R35" s="45"/>
      <c r="S35" s="45"/>
      <c r="T35" s="45"/>
      <c r="U35" s="45"/>
      <c r="V35" s="45"/>
    </row>
    <row r="36" spans="1:22" ht="27.75" hidden="1" customHeight="1" x14ac:dyDescent="0.2">
      <c r="A36" s="31">
        <v>29</v>
      </c>
      <c r="B36" s="30" t="s">
        <v>190</v>
      </c>
      <c r="C36" s="30" t="s">
        <v>37</v>
      </c>
      <c r="D36" s="47" t="str">
        <f>IF(ISERROR(VLOOKUP(B36,'[6]60m.'!$D$8:$F$1000,3,0)),"",(VLOOKUP(B36,'[6]60m.'!$D$8:$H$1000,3,0)))</f>
        <v/>
      </c>
      <c r="E36" s="27" t="str">
        <f>IF(ISERROR(VLOOKUP(B36,'[6]60m.'!$D$8:$G$1000,4,0)),"",(VLOOKUP(B36,'[6]60m.'!$D$8:$G$1000,4,0)))</f>
        <v/>
      </c>
      <c r="F36" s="53" t="str">
        <f>IF(ISERROR(VLOOKUP(B36,[6]Uzun!$E$8:$K$1006,7,0)),"",(VLOOKUP(B36,[6]Uzun!$E$8:$K$1006,7,0)))</f>
        <v/>
      </c>
      <c r="G36" s="22" t="str">
        <f>IF(ISERROR(VLOOKUP(B36,[6]Uzun!$E$8:$L$1006,8,0)),"",(VLOOKUP(B36,[6]Uzun!$E$8:$L$1006,8,0)))</f>
        <v/>
      </c>
      <c r="H36" s="28" t="str">
        <f>IF(ISERROR(VLOOKUP(B36,[6]Gülle!$E$8:$K$1000,7,0)),"",(VLOOKUP(B36,[6]Gülle!$E$8:$K$1000,7,0)))</f>
        <v/>
      </c>
      <c r="I36" s="27" t="str">
        <f>IF(ISERROR(VLOOKUP(B36,[6]Gülle!$E$8:$L$1000,8,0)),"",(VLOOKUP(B36,[6]Gülle!$E$8:$L$1000,8,0)))</f>
        <v/>
      </c>
      <c r="J36" s="52" t="str">
        <f>IF(ISERROR(VLOOKUP(B36,#REF!,6,0)),"",(VLOOKUP(B36,#REF!,6,0)))</f>
        <v/>
      </c>
      <c r="K36" s="22" t="str">
        <f>IF(ISERROR(VLOOKUP(B36,#REF!,7,0)),"",(VLOOKUP(B36,#REF!,7,0)))</f>
        <v/>
      </c>
      <c r="L36" s="51" t="str">
        <f>IF(ISERROR(VLOOKUP(B36,'[6]800m.'!$E$8:$F$986,2,0)),"",(VLOOKUP(B36,'[6]800m.'!$E$8:$H$986,2,0)))</f>
        <v/>
      </c>
      <c r="M36" s="50" t="str">
        <f>IF(ISERROR(VLOOKUP(B36,'[6]800m.'!$E$8:$G$986,3,0)),"",(VLOOKUP(B36,'[6]800m.'!$E$8:$G$986,3,0)))</f>
        <v/>
      </c>
      <c r="N36" s="49" t="str">
        <f>IF(ISERROR(VLOOKUP(B36,'[6]80m.'!$D$8:$F$1001,3,0)),"",(VLOOKUP(B36,'[6]80m.'!$D$8:$H$1001,3,0)))</f>
        <v>11.51
(5034)</v>
      </c>
      <c r="O36" s="22">
        <f>IF(ISERROR(VLOOKUP(B36,'[6]80m.'!$D$8:$G$1001,4,0)),"",(VLOOKUP(B36,'[6]80m.'!$D$8:$G$1001,4,0)))</f>
        <v>59</v>
      </c>
      <c r="P36" s="48">
        <f t="shared" si="0"/>
        <v>59</v>
      </c>
      <c r="Q36" s="54"/>
      <c r="R36" s="45"/>
      <c r="S36" s="45"/>
      <c r="T36" s="45"/>
      <c r="U36" s="45"/>
      <c r="V36" s="45"/>
    </row>
    <row r="37" spans="1:22" ht="27.75" hidden="1" customHeight="1" x14ac:dyDescent="0.2">
      <c r="A37" s="31">
        <v>30</v>
      </c>
      <c r="B37" s="30" t="s">
        <v>191</v>
      </c>
      <c r="C37" s="30" t="s">
        <v>37</v>
      </c>
      <c r="D37" s="47">
        <f>IF(ISERROR(VLOOKUP(B37,'[6]60m.'!$D$8:$F$1000,3,0)),"",(VLOOKUP(B37,'[6]60m.'!$D$8:$H$1000,3,0)))</f>
        <v>940</v>
      </c>
      <c r="E37" s="27">
        <f>IF(ISERROR(VLOOKUP(B37,'[6]60m.'!$D$8:$G$1000,4,0)),"",(VLOOKUP(B37,'[6]60m.'!$D$8:$G$1000,4,0)))</f>
        <v>58</v>
      </c>
      <c r="F37" s="53" t="str">
        <f>IF(ISERROR(VLOOKUP(B37,[6]Uzun!$E$8:$K$1006,7,0)),"",(VLOOKUP(B37,[6]Uzun!$E$8:$K$1006,7,0)))</f>
        <v>NM</v>
      </c>
      <c r="G37" s="22">
        <f>IF(ISERROR(VLOOKUP(B37,[6]Uzun!$E$8:$L$1006,8,0)),"",(VLOOKUP(B37,[6]Uzun!$E$8:$L$1006,8,0)))</f>
        <v>0</v>
      </c>
      <c r="H37" s="28" t="str">
        <f>IF(ISERROR(VLOOKUP(B37,[6]Gülle!$E$8:$K$1000,7,0)),"",(VLOOKUP(B37,[6]Gülle!$E$8:$K$1000,7,0)))</f>
        <v/>
      </c>
      <c r="I37" s="27" t="str">
        <f>IF(ISERROR(VLOOKUP(B37,[6]Gülle!$E$8:$L$1000,8,0)),"",(VLOOKUP(B37,[6]Gülle!$E$8:$L$1000,8,0)))</f>
        <v/>
      </c>
      <c r="J37" s="52" t="str">
        <f>IF(ISERROR(VLOOKUP(B37,#REF!,6,0)),"",(VLOOKUP(B37,#REF!,6,0)))</f>
        <v/>
      </c>
      <c r="K37" s="22" t="str">
        <f>IF(ISERROR(VLOOKUP(B37,#REF!,7,0)),"",(VLOOKUP(B37,#REF!,7,0)))</f>
        <v/>
      </c>
      <c r="L37" s="51" t="str">
        <f>IF(ISERROR(VLOOKUP(B37,'[6]800m.'!$E$8:$F$986,2,0)),"",(VLOOKUP(B37,'[6]800m.'!$E$8:$H$986,2,0)))</f>
        <v/>
      </c>
      <c r="M37" s="50" t="str">
        <f>IF(ISERROR(VLOOKUP(B37,'[6]800m.'!$E$8:$G$986,3,0)),"",(VLOOKUP(B37,'[6]800m.'!$E$8:$G$986,3,0)))</f>
        <v/>
      </c>
      <c r="N37" s="49" t="str">
        <f>IF(ISERROR(VLOOKUP(B37,'[6]80m.'!$D$8:$F$1001,3,0)),"",(VLOOKUP(B37,'[6]80m.'!$D$8:$H$1001,3,0)))</f>
        <v/>
      </c>
      <c r="O37" s="22" t="str">
        <f>IF(ISERROR(VLOOKUP(B37,'[6]80m.'!$D$8:$G$1001,4,0)),"",(VLOOKUP(B37,'[6]80m.'!$D$8:$G$1001,4,0)))</f>
        <v/>
      </c>
      <c r="P37" s="48">
        <f t="shared" si="0"/>
        <v>58</v>
      </c>
      <c r="Q37" s="54"/>
      <c r="R37" s="45"/>
      <c r="S37" s="45"/>
      <c r="T37" s="45"/>
      <c r="U37" s="45"/>
      <c r="V37" s="45"/>
    </row>
    <row r="38" spans="1:22" ht="27.75" hidden="1" customHeight="1" x14ac:dyDescent="0.2">
      <c r="A38" s="31">
        <v>31</v>
      </c>
      <c r="B38" s="30" t="s">
        <v>192</v>
      </c>
      <c r="C38" s="30" t="s">
        <v>46</v>
      </c>
      <c r="D38" s="47" t="str">
        <f>IF(ISERROR(VLOOKUP(B38,'[6]60m.'!$D$8:$F$1000,3,0)),"",(VLOOKUP(B38,'[6]60m.'!$D$8:$H$1000,3,0)))</f>
        <v/>
      </c>
      <c r="E38" s="27" t="str">
        <f>IF(ISERROR(VLOOKUP(B38,'[6]60m.'!$D$8:$G$1000,4,0)),"",(VLOOKUP(B38,'[6]60m.'!$D$8:$G$1000,4,0)))</f>
        <v/>
      </c>
      <c r="F38" s="53">
        <f>IF(ISERROR(VLOOKUP(B38,[6]Uzun!$E$8:$K$1006,7,0)),"",(VLOOKUP(B38,[6]Uzun!$E$8:$K$1006,7,0)))</f>
        <v>342</v>
      </c>
      <c r="G38" s="22">
        <f>IF(ISERROR(VLOOKUP(B38,[6]Uzun!$E$8:$L$1006,8,0)),"",(VLOOKUP(B38,[6]Uzun!$E$8:$L$1006,8,0)))</f>
        <v>28</v>
      </c>
      <c r="H38" s="28">
        <f>IF(ISERROR(VLOOKUP(B38,[6]Gülle!$E$8:$K$1000,7,0)),"",(VLOOKUP(B38,[6]Gülle!$E$8:$K$1000,7,0)))</f>
        <v>458</v>
      </c>
      <c r="I38" s="27">
        <f>IF(ISERROR(VLOOKUP(B38,[6]Gülle!$E$8:$L$1000,8,0)),"",(VLOOKUP(B38,[6]Gülle!$E$8:$L$1000,8,0)))</f>
        <v>24</v>
      </c>
      <c r="J38" s="52" t="str">
        <f>IF(ISERROR(VLOOKUP(B38,#REF!,6,0)),"",(VLOOKUP(B38,#REF!,6,0)))</f>
        <v/>
      </c>
      <c r="K38" s="22" t="str">
        <f>IF(ISERROR(VLOOKUP(B38,#REF!,7,0)),"",(VLOOKUP(B38,#REF!,7,0)))</f>
        <v/>
      </c>
      <c r="L38" s="51" t="str">
        <f>IF(ISERROR(VLOOKUP(B38,'[6]800m.'!$E$8:$F$986,2,0)),"",(VLOOKUP(B38,'[6]800m.'!$E$8:$H$986,2,0)))</f>
        <v/>
      </c>
      <c r="M38" s="50" t="str">
        <f>IF(ISERROR(VLOOKUP(B38,'[6]800m.'!$E$8:$G$986,3,0)),"",(VLOOKUP(B38,'[6]800m.'!$E$8:$G$986,3,0)))</f>
        <v/>
      </c>
      <c r="N38" s="49" t="str">
        <f>IF(ISERROR(VLOOKUP(B38,'[6]80m.'!$D$8:$F$1001,3,0)),"",(VLOOKUP(B38,'[6]80m.'!$D$8:$H$1001,3,0)))</f>
        <v/>
      </c>
      <c r="O38" s="22" t="str">
        <f>IF(ISERROR(VLOOKUP(B38,'[6]80m.'!$D$8:$G$1001,4,0)),"",(VLOOKUP(B38,'[6]80m.'!$D$8:$G$1001,4,0)))</f>
        <v/>
      </c>
      <c r="P38" s="48">
        <f t="shared" si="0"/>
        <v>52</v>
      </c>
      <c r="Q38" s="54"/>
      <c r="R38" s="45"/>
      <c r="S38" s="45"/>
      <c r="T38" s="45"/>
      <c r="U38" s="45"/>
      <c r="V38" s="45"/>
    </row>
    <row r="39" spans="1:22" ht="27.75" hidden="1" customHeight="1" x14ac:dyDescent="0.2">
      <c r="A39" s="31">
        <v>32</v>
      </c>
      <c r="B39" s="30" t="s">
        <v>193</v>
      </c>
      <c r="C39" s="30" t="s">
        <v>35</v>
      </c>
      <c r="D39" s="47" t="str">
        <f>IF(ISERROR(VLOOKUP(B39,'[6]60m.'!$D$8:$F$1000,3,0)),"",(VLOOKUP(B39,'[6]60m.'!$D$8:$H$1000,3,0)))</f>
        <v/>
      </c>
      <c r="E39" s="27" t="str">
        <f>IF(ISERROR(VLOOKUP(B39,'[6]60m.'!$D$8:$G$1000,4,0)),"",(VLOOKUP(B39,'[6]60m.'!$D$8:$G$1000,4,0)))</f>
        <v/>
      </c>
      <c r="F39" s="53" t="str">
        <f>IF(ISERROR(VLOOKUP(B39,[6]Uzun!$E$8:$K$1006,7,0)),"",(VLOOKUP(B39,[6]Uzun!$E$8:$K$1006,7,0)))</f>
        <v>DNS</v>
      </c>
      <c r="G39" s="22">
        <f>IF(ISERROR(VLOOKUP(B39,[6]Uzun!$E$8:$L$1006,8,0)),"",(VLOOKUP(B39,[6]Uzun!$E$8:$L$1006,8,0)))</f>
        <v>0</v>
      </c>
      <c r="H39" s="28" t="str">
        <f>IF(ISERROR(VLOOKUP(B39,[6]Gülle!$E$8:$K$1000,7,0)),"",(VLOOKUP(B39,[6]Gülle!$E$8:$K$1000,7,0)))</f>
        <v>DNS</v>
      </c>
      <c r="I39" s="27">
        <f>IF(ISERROR(VLOOKUP(B39,[6]Gülle!$E$8:$L$1000,8,0)),"",(VLOOKUP(B39,[6]Gülle!$E$8:$L$1000,8,0)))</f>
        <v>0</v>
      </c>
      <c r="J39" s="52" t="str">
        <f>IF(ISERROR(VLOOKUP(B39,#REF!,6,0)),"",(VLOOKUP(B39,#REF!,6,0)))</f>
        <v/>
      </c>
      <c r="K39" s="22" t="str">
        <f>IF(ISERROR(VLOOKUP(B39,#REF!,7,0)),"",(VLOOKUP(B39,#REF!,7,0)))</f>
        <v/>
      </c>
      <c r="L39" s="51" t="str">
        <f>IF(ISERROR(VLOOKUP(B39,'[6]800m.'!$E$8:$F$986,2,0)),"",(VLOOKUP(B39,'[6]800m.'!$E$8:$H$986,2,0)))</f>
        <v/>
      </c>
      <c r="M39" s="50" t="str">
        <f>IF(ISERROR(VLOOKUP(B39,'[6]800m.'!$E$8:$G$986,3,0)),"",(VLOOKUP(B39,'[6]800m.'!$E$8:$G$986,3,0)))</f>
        <v/>
      </c>
      <c r="N39" s="49" t="str">
        <f>IF(ISERROR(VLOOKUP(B39,'[6]80m.'!$D$8:$F$1001,3,0)),"",(VLOOKUP(B39,'[6]80m.'!$D$8:$H$1001,3,0)))</f>
        <v>DNS</v>
      </c>
      <c r="O39" s="22">
        <f>IF(ISERROR(VLOOKUP(B39,'[6]80m.'!$D$8:$G$1001,4,0)),"",(VLOOKUP(B39,'[6]80m.'!$D$8:$G$1001,4,0)))</f>
        <v>0</v>
      </c>
      <c r="P39" s="48">
        <f t="shared" si="0"/>
        <v>0</v>
      </c>
      <c r="Q39" s="54"/>
      <c r="R39" s="45"/>
      <c r="S39" s="45"/>
      <c r="T39" s="45"/>
      <c r="U39" s="45"/>
      <c r="V39" s="45"/>
    </row>
    <row r="40" spans="1:22" ht="27.75" hidden="1" customHeight="1" x14ac:dyDescent="0.2">
      <c r="A40" s="31">
        <v>33</v>
      </c>
      <c r="B40" s="30" t="s">
        <v>194</v>
      </c>
      <c r="C40" s="30" t="s">
        <v>35</v>
      </c>
      <c r="D40" s="47" t="str">
        <f>IF(ISERROR(VLOOKUP(B40,'[6]60m.'!$D$8:$F$1000,3,0)),"",(VLOOKUP(B40,'[6]60m.'!$D$8:$H$1000,3,0)))</f>
        <v/>
      </c>
      <c r="E40" s="27" t="str">
        <f>IF(ISERROR(VLOOKUP(B40,'[6]60m.'!$D$8:$G$1000,4,0)),"",(VLOOKUP(B40,'[6]60m.'!$D$8:$G$1000,4,0)))</f>
        <v/>
      </c>
      <c r="F40" s="53" t="str">
        <f>IF(ISERROR(VLOOKUP(B40,[6]Uzun!$E$8:$K$1006,7,0)),"",(VLOOKUP(B40,[6]Uzun!$E$8:$K$1006,7,0)))</f>
        <v>DNS</v>
      </c>
      <c r="G40" s="22">
        <f>IF(ISERROR(VLOOKUP(B40,[6]Uzun!$E$8:$L$1006,8,0)),"",(VLOOKUP(B40,[6]Uzun!$E$8:$L$1006,8,0)))</f>
        <v>0</v>
      </c>
      <c r="H40" s="28" t="str">
        <f>IF(ISERROR(VLOOKUP(B40,[6]Gülle!$E$8:$K$1000,7,0)),"",(VLOOKUP(B40,[6]Gülle!$E$8:$K$1000,7,0)))</f>
        <v>DNS</v>
      </c>
      <c r="I40" s="27">
        <f>IF(ISERROR(VLOOKUP(B40,[6]Gülle!$E$8:$L$1000,8,0)),"",(VLOOKUP(B40,[6]Gülle!$E$8:$L$1000,8,0)))</f>
        <v>0</v>
      </c>
      <c r="J40" s="52" t="str">
        <f>IF(ISERROR(VLOOKUP(B40,#REF!,6,0)),"",(VLOOKUP(B40,#REF!,6,0)))</f>
        <v/>
      </c>
      <c r="K40" s="22" t="str">
        <f>IF(ISERROR(VLOOKUP(B40,#REF!,7,0)),"",(VLOOKUP(B40,#REF!,7,0)))</f>
        <v/>
      </c>
      <c r="L40" s="51" t="str">
        <f>IF(ISERROR(VLOOKUP(B40,'[6]800m.'!$E$8:$F$986,2,0)),"",(VLOOKUP(B40,'[6]800m.'!$E$8:$H$986,2,0)))</f>
        <v/>
      </c>
      <c r="M40" s="50" t="str">
        <f>IF(ISERROR(VLOOKUP(B40,'[6]800m.'!$E$8:$G$986,3,0)),"",(VLOOKUP(B40,'[6]800m.'!$E$8:$G$986,3,0)))</f>
        <v/>
      </c>
      <c r="N40" s="49" t="str">
        <f>IF(ISERROR(VLOOKUP(B40,'[6]80m.'!$D$8:$F$1001,3,0)),"",(VLOOKUP(B40,'[6]80m.'!$D$8:$H$1001,3,0)))</f>
        <v>DNS</v>
      </c>
      <c r="O40" s="22">
        <f>IF(ISERROR(VLOOKUP(B40,'[6]80m.'!$D$8:$G$1001,4,0)),"",(VLOOKUP(B40,'[6]80m.'!$D$8:$G$1001,4,0)))</f>
        <v>0</v>
      </c>
      <c r="P40" s="48">
        <f t="shared" si="0"/>
        <v>0</v>
      </c>
      <c r="Q40" s="54"/>
      <c r="R40" s="45"/>
      <c r="S40" s="45"/>
      <c r="T40" s="45"/>
      <c r="U40" s="45"/>
      <c r="V40" s="45"/>
    </row>
    <row r="41" spans="1:22" ht="31.5" hidden="1" customHeight="1" x14ac:dyDescent="0.2">
      <c r="A41" s="31"/>
      <c r="B41" s="30"/>
      <c r="C41" s="30"/>
      <c r="D41" s="47" t="str">
        <f>IF(ISERROR(VLOOKUP(B41,'[6]60m.'!$E$8:$F$1000,2,0)),"",(VLOOKUP(B41,'[6]60m.'!$E$8:$H$1000,2,0)))</f>
        <v/>
      </c>
      <c r="E41" s="27" t="str">
        <f>IF(ISERROR(VLOOKUP(B41,'[6]60m.'!$E$8:$G$1000,3,0)),"",(VLOOKUP(B41,'[6]60m.'!$E$8:$G$1000,3,0)))</f>
        <v/>
      </c>
      <c r="F41" s="53" t="str">
        <f>IF(ISERROR(VLOOKUP(B41,[6]Uzun!$F$8:$K$1006,6,0)),"",(VLOOKUP(B41,[6]Uzun!$F$8:$K$1006,6,0)))</f>
        <v/>
      </c>
      <c r="G41" s="22" t="str">
        <f>IF(ISERROR(VLOOKUP(B41,[6]Uzun!$F$8:$L$1006,7,0)),"",(VLOOKUP(B41,[6]Uzun!$F$8:$L$1006,7,0)))</f>
        <v/>
      </c>
      <c r="H41" s="28" t="str">
        <f>IF(ISERROR(VLOOKUP(B41,[6]Gülle!$F$8:$K$1000,6,0)),"",(VLOOKUP(B41,[6]Gülle!$F$8:$K$1000,6,0)))</f>
        <v/>
      </c>
      <c r="I41" s="27" t="str">
        <f>IF(ISERROR(VLOOKUP(B41,[6]Gülle!$F$8:$L$1000,7,0)),"",(VLOOKUP(B41,[6]Gülle!$F$8:$L$1000,7,0)))</f>
        <v/>
      </c>
      <c r="J41" s="52" t="str">
        <f>IF(ISERROR(VLOOKUP(B41,#REF!,6,0)),"",(VLOOKUP(B41,#REF!,6,0)))</f>
        <v/>
      </c>
      <c r="K41" s="22" t="str">
        <f>IF(ISERROR(VLOOKUP(B41,#REF!,7,0)),"",(VLOOKUP(B41,#REF!,7,0)))</f>
        <v/>
      </c>
      <c r="L41" s="51" t="str">
        <f>IF(ISERROR(VLOOKUP(B41,'[6]800m.'!$E$8:$F$986,2,0)),"",(VLOOKUP(B41,'[6]800m.'!$E$8:$H$986,2,0)))</f>
        <v/>
      </c>
      <c r="M41" s="50" t="str">
        <f>IF(ISERROR(VLOOKUP(B41,'[6]800m.'!$E$8:$G$986,3,0)),"",(VLOOKUP(B41,'[6]800m.'!$E$8:$G$986,3,0)))</f>
        <v/>
      </c>
      <c r="N41" s="49" t="str">
        <f>IF(ISERROR(VLOOKUP(B41,'[6]80m.'!$E$8:$F$1001,2,0)),"",(VLOOKUP(B41,'[6]80m.'!$E$8:$H$1001,2,0)))</f>
        <v/>
      </c>
      <c r="O41" s="22" t="str">
        <f>IF(ISERROR(VLOOKUP(B41,'[6]80m.'!$E$8:$G$1001,3,0)),"",(VLOOKUP(B41,'[6]80m.'!$E$8:$G$1001,3,0)))</f>
        <v/>
      </c>
      <c r="P41" s="48">
        <f t="shared" si="0"/>
        <v>0</v>
      </c>
      <c r="Q41" s="54"/>
      <c r="R41" s="45"/>
      <c r="S41" s="45"/>
      <c r="T41" s="45"/>
      <c r="U41" s="45"/>
      <c r="V41" s="45"/>
    </row>
    <row r="42" spans="1:22" ht="31.5" hidden="1" customHeight="1" x14ac:dyDescent="0.2">
      <c r="A42" s="31"/>
      <c r="B42" s="30"/>
      <c r="C42" s="30"/>
      <c r="D42" s="47" t="str">
        <f>IF(ISERROR(VLOOKUP(B42,'[6]60m.'!$E$8:$F$1000,2,0)),"",(VLOOKUP(B42,'[6]60m.'!$E$8:$H$1000,2,0)))</f>
        <v/>
      </c>
      <c r="E42" s="27" t="str">
        <f>IF(ISERROR(VLOOKUP(B42,'[6]60m.'!$E$8:$G$1000,3,0)),"",(VLOOKUP(B42,'[6]60m.'!$E$8:$G$1000,3,0)))</f>
        <v/>
      </c>
      <c r="F42" s="53" t="str">
        <f>IF(ISERROR(VLOOKUP(B42,[6]Uzun!$F$8:$K$1006,6,0)),"",(VLOOKUP(B42,[6]Uzun!$F$8:$K$1006,6,0)))</f>
        <v/>
      </c>
      <c r="G42" s="22" t="str">
        <f>IF(ISERROR(VLOOKUP(B42,[6]Uzun!$F$8:$L$1006,7,0)),"",(VLOOKUP(B42,[6]Uzun!$F$8:$L$1006,7,0)))</f>
        <v/>
      </c>
      <c r="H42" s="28" t="str">
        <f>IF(ISERROR(VLOOKUP(B42,[6]Gülle!$F$8:$K$1000,6,0)),"",(VLOOKUP(B42,[6]Gülle!$F$8:$K$1000,6,0)))</f>
        <v/>
      </c>
      <c r="I42" s="27" t="str">
        <f>IF(ISERROR(VLOOKUP(B42,[6]Gülle!$F$8:$L$1000,7,0)),"",(VLOOKUP(B42,[6]Gülle!$F$8:$L$1000,7,0)))</f>
        <v/>
      </c>
      <c r="J42" s="52" t="str">
        <f>IF(ISERROR(VLOOKUP(B42,#REF!,6,0)),"",(VLOOKUP(B42,#REF!,6,0)))</f>
        <v/>
      </c>
      <c r="K42" s="22" t="str">
        <f>IF(ISERROR(VLOOKUP(B42,#REF!,7,0)),"",(VLOOKUP(B42,#REF!,7,0)))</f>
        <v/>
      </c>
      <c r="L42" s="51" t="str">
        <f>IF(ISERROR(VLOOKUP(B42,'[6]800m.'!$E$8:$F$986,2,0)),"",(VLOOKUP(B42,'[6]800m.'!$E$8:$H$986,2,0)))</f>
        <v/>
      </c>
      <c r="M42" s="50" t="str">
        <f>IF(ISERROR(VLOOKUP(B42,'[6]800m.'!$E$8:$G$986,3,0)),"",(VLOOKUP(B42,'[6]800m.'!$E$8:$G$986,3,0)))</f>
        <v/>
      </c>
      <c r="N42" s="49" t="str">
        <f>IF(ISERROR(VLOOKUP(B42,'[6]80m.'!$E$8:$F$1001,2,0)),"",(VLOOKUP(B42,'[6]80m.'!$E$8:$H$1001,2,0)))</f>
        <v/>
      </c>
      <c r="O42" s="22" t="str">
        <f>IF(ISERROR(VLOOKUP(B42,'[6]80m.'!$E$8:$G$1001,3,0)),"",(VLOOKUP(B42,'[6]80m.'!$E$8:$G$1001,3,0)))</f>
        <v/>
      </c>
      <c r="P42" s="48">
        <f t="shared" si="0"/>
        <v>0</v>
      </c>
      <c r="Q42" s="54"/>
      <c r="R42" s="45"/>
      <c r="S42" s="45"/>
      <c r="T42" s="45"/>
      <c r="U42" s="45"/>
      <c r="V42" s="45"/>
    </row>
    <row r="43" spans="1:22" ht="31.5" hidden="1" customHeight="1" x14ac:dyDescent="0.2">
      <c r="A43" s="31"/>
      <c r="B43" s="30"/>
      <c r="C43" s="30"/>
      <c r="D43" s="47" t="str">
        <f>IF(ISERROR(VLOOKUP(B43,'[6]60m.'!$E$8:$F$1000,2,0)),"",(VLOOKUP(B43,'[6]60m.'!$E$8:$H$1000,2,0)))</f>
        <v/>
      </c>
      <c r="E43" s="27" t="str">
        <f>IF(ISERROR(VLOOKUP(B43,'[6]60m.'!$E$8:$G$1000,3,0)),"",(VLOOKUP(B43,'[6]60m.'!$E$8:$G$1000,3,0)))</f>
        <v/>
      </c>
      <c r="F43" s="53" t="str">
        <f>IF(ISERROR(VLOOKUP(B43,[6]Uzun!$F$8:$K$1006,6,0)),"",(VLOOKUP(B43,[6]Uzun!$F$8:$K$1006,6,0)))</f>
        <v/>
      </c>
      <c r="G43" s="22" t="str">
        <f>IF(ISERROR(VLOOKUP(B43,[6]Uzun!$F$8:$L$1006,7,0)),"",(VLOOKUP(B43,[6]Uzun!$F$8:$L$1006,7,0)))</f>
        <v/>
      </c>
      <c r="H43" s="28" t="str">
        <f>IF(ISERROR(VLOOKUP(B43,[6]Gülle!$F$8:$K$1000,6,0)),"",(VLOOKUP(B43,[6]Gülle!$F$8:$K$1000,6,0)))</f>
        <v/>
      </c>
      <c r="I43" s="27" t="str">
        <f>IF(ISERROR(VLOOKUP(B43,[6]Gülle!$F$8:$L$1000,7,0)),"",(VLOOKUP(B43,[6]Gülle!$F$8:$L$1000,7,0)))</f>
        <v/>
      </c>
      <c r="J43" s="52" t="str">
        <f>IF(ISERROR(VLOOKUP(B43,#REF!,6,0)),"",(VLOOKUP(B43,#REF!,6,0)))</f>
        <v/>
      </c>
      <c r="K43" s="22" t="str">
        <f>IF(ISERROR(VLOOKUP(B43,#REF!,7,0)),"",(VLOOKUP(B43,#REF!,7,0)))</f>
        <v/>
      </c>
      <c r="L43" s="51" t="str">
        <f>IF(ISERROR(VLOOKUP(B43,'[6]800m.'!$E$8:$F$986,2,0)),"",(VLOOKUP(B43,'[6]800m.'!$E$8:$H$986,2,0)))</f>
        <v/>
      </c>
      <c r="M43" s="50" t="str">
        <f>IF(ISERROR(VLOOKUP(B43,'[6]800m.'!$E$8:$G$986,3,0)),"",(VLOOKUP(B43,'[6]800m.'!$E$8:$G$986,3,0)))</f>
        <v/>
      </c>
      <c r="N43" s="49" t="str">
        <f>IF(ISERROR(VLOOKUP(B43,'[6]80m.'!$E$8:$F$1001,2,0)),"",(VLOOKUP(B43,'[6]80m.'!$E$8:$H$1001,2,0)))</f>
        <v/>
      </c>
      <c r="O43" s="22" t="str">
        <f>IF(ISERROR(VLOOKUP(B43,'[6]80m.'!$E$8:$G$1001,3,0)),"",(VLOOKUP(B43,'[6]80m.'!$E$8:$G$1001,3,0)))</f>
        <v/>
      </c>
      <c r="P43" s="48">
        <f t="shared" si="0"/>
        <v>0</v>
      </c>
      <c r="Q43" s="54"/>
      <c r="R43" s="45"/>
      <c r="S43" s="45"/>
      <c r="T43" s="45"/>
      <c r="U43" s="45"/>
      <c r="V43" s="45"/>
    </row>
    <row r="44" spans="1:22" ht="31.5" hidden="1" customHeight="1" x14ac:dyDescent="0.2">
      <c r="A44" s="31"/>
      <c r="B44" s="30"/>
      <c r="C44" s="30"/>
      <c r="D44" s="47" t="str">
        <f>IF(ISERROR(VLOOKUP(B44,'[6]60m.'!$E$8:$F$1000,2,0)),"",(VLOOKUP(B44,'[6]60m.'!$E$8:$H$1000,2,0)))</f>
        <v/>
      </c>
      <c r="E44" s="27" t="str">
        <f>IF(ISERROR(VLOOKUP(B44,'[6]60m.'!$E$8:$G$1000,3,0)),"",(VLOOKUP(B44,'[6]60m.'!$E$8:$G$1000,3,0)))</f>
        <v/>
      </c>
      <c r="F44" s="53" t="str">
        <f>IF(ISERROR(VLOOKUP(B44,[6]Uzun!$F$8:$K$1006,6,0)),"",(VLOOKUP(B44,[6]Uzun!$F$8:$K$1006,6,0)))</f>
        <v/>
      </c>
      <c r="G44" s="22" t="str">
        <f>IF(ISERROR(VLOOKUP(B44,[6]Uzun!$F$8:$L$1006,7,0)),"",(VLOOKUP(B44,[6]Uzun!$F$8:$L$1006,7,0)))</f>
        <v/>
      </c>
      <c r="H44" s="28" t="str">
        <f>IF(ISERROR(VLOOKUP(B44,[6]Gülle!$F$8:$K$1000,6,0)),"",(VLOOKUP(B44,[6]Gülle!$F$8:$K$1000,6,0)))</f>
        <v/>
      </c>
      <c r="I44" s="27" t="str">
        <f>IF(ISERROR(VLOOKUP(B44,[6]Gülle!$F$8:$L$1000,7,0)),"",(VLOOKUP(B44,[6]Gülle!$F$8:$L$1000,7,0)))</f>
        <v/>
      </c>
      <c r="J44" s="52" t="str">
        <f>IF(ISERROR(VLOOKUP(B44,#REF!,6,0)),"",(VLOOKUP(B44,#REF!,6,0)))</f>
        <v/>
      </c>
      <c r="K44" s="22" t="str">
        <f>IF(ISERROR(VLOOKUP(B44,#REF!,7,0)),"",(VLOOKUP(B44,#REF!,7,0)))</f>
        <v/>
      </c>
      <c r="L44" s="51" t="str">
        <f>IF(ISERROR(VLOOKUP(B44,'[6]800m.'!$E$8:$F$986,2,0)),"",(VLOOKUP(B44,'[6]800m.'!$E$8:$H$986,2,0)))</f>
        <v/>
      </c>
      <c r="M44" s="50" t="str">
        <f>IF(ISERROR(VLOOKUP(B44,'[6]800m.'!$E$8:$G$986,3,0)),"",(VLOOKUP(B44,'[6]800m.'!$E$8:$G$986,3,0)))</f>
        <v/>
      </c>
      <c r="N44" s="49" t="str">
        <f>IF(ISERROR(VLOOKUP(B44,'[6]80m.'!$E$8:$F$1001,2,0)),"",(VLOOKUP(B44,'[6]80m.'!$E$8:$H$1001,2,0)))</f>
        <v/>
      </c>
      <c r="O44" s="22" t="str">
        <f>IF(ISERROR(VLOOKUP(B44,'[6]80m.'!$E$8:$G$1001,3,0)),"",(VLOOKUP(B44,'[6]80m.'!$E$8:$G$1001,3,0)))</f>
        <v/>
      </c>
      <c r="P44" s="48">
        <f t="shared" si="0"/>
        <v>0</v>
      </c>
      <c r="Q44" s="54"/>
      <c r="R44" s="45"/>
      <c r="S44" s="45"/>
      <c r="T44" s="45"/>
      <c r="U44" s="45"/>
      <c r="V44" s="45"/>
    </row>
    <row r="45" spans="1:22" ht="31.5" hidden="1" customHeight="1" x14ac:dyDescent="0.2">
      <c r="A45" s="31"/>
      <c r="B45" s="30"/>
      <c r="C45" s="30"/>
      <c r="D45" s="47" t="str">
        <f>IF(ISERROR(VLOOKUP(B45,'[6]60m.'!$E$8:$F$1000,2,0)),"",(VLOOKUP(B45,'[6]60m.'!$E$8:$H$1000,2,0)))</f>
        <v/>
      </c>
      <c r="E45" s="27" t="str">
        <f>IF(ISERROR(VLOOKUP(B45,'[6]60m.'!$E$8:$G$1000,3,0)),"",(VLOOKUP(B45,'[6]60m.'!$E$8:$G$1000,3,0)))</f>
        <v/>
      </c>
      <c r="F45" s="53" t="str">
        <f>IF(ISERROR(VLOOKUP(B45,[6]Uzun!$F$8:$K$1006,6,0)),"",(VLOOKUP(B45,[6]Uzun!$F$8:$K$1006,6,0)))</f>
        <v/>
      </c>
      <c r="G45" s="22" t="str">
        <f>IF(ISERROR(VLOOKUP(B45,[6]Uzun!$F$8:$L$1006,7,0)),"",(VLOOKUP(B45,[6]Uzun!$F$8:$L$1006,7,0)))</f>
        <v/>
      </c>
      <c r="H45" s="28" t="str">
        <f>IF(ISERROR(VLOOKUP(B45,[6]Gülle!$F$8:$K$1000,6,0)),"",(VLOOKUP(B45,[6]Gülle!$F$8:$K$1000,6,0)))</f>
        <v/>
      </c>
      <c r="I45" s="27" t="str">
        <f>IF(ISERROR(VLOOKUP(B45,[6]Gülle!$F$8:$L$1000,7,0)),"",(VLOOKUP(B45,[6]Gülle!$F$8:$L$1000,7,0)))</f>
        <v/>
      </c>
      <c r="J45" s="52" t="str">
        <f>IF(ISERROR(VLOOKUP(B45,#REF!,6,0)),"",(VLOOKUP(B45,#REF!,6,0)))</f>
        <v/>
      </c>
      <c r="K45" s="22" t="str">
        <f>IF(ISERROR(VLOOKUP(B45,#REF!,7,0)),"",(VLOOKUP(B45,#REF!,7,0)))</f>
        <v/>
      </c>
      <c r="L45" s="51" t="str">
        <f>IF(ISERROR(VLOOKUP(B45,'[6]800m.'!$E$8:$F$986,2,0)),"",(VLOOKUP(B45,'[6]800m.'!$E$8:$H$986,2,0)))</f>
        <v/>
      </c>
      <c r="M45" s="50" t="str">
        <f>IF(ISERROR(VLOOKUP(B45,'[6]800m.'!$E$8:$G$986,3,0)),"",(VLOOKUP(B45,'[6]800m.'!$E$8:$G$986,3,0)))</f>
        <v/>
      </c>
      <c r="N45" s="49" t="str">
        <f>IF(ISERROR(VLOOKUP(B45,'[6]80m.'!$E$8:$F$1001,2,0)),"",(VLOOKUP(B45,'[6]80m.'!$E$8:$H$1001,2,0)))</f>
        <v/>
      </c>
      <c r="O45" s="22" t="str">
        <f>IF(ISERROR(VLOOKUP(B45,'[6]80m.'!$E$8:$G$1001,3,0)),"",(VLOOKUP(B45,'[6]80m.'!$E$8:$G$1001,3,0)))</f>
        <v/>
      </c>
      <c r="P45" s="48">
        <f t="shared" si="0"/>
        <v>0</v>
      </c>
      <c r="Q45" s="54"/>
      <c r="R45" s="45"/>
      <c r="S45" s="45"/>
      <c r="T45" s="45"/>
      <c r="U45" s="45"/>
      <c r="V45" s="45"/>
    </row>
    <row r="46" spans="1:22" ht="31.5" hidden="1" customHeight="1" x14ac:dyDescent="0.2">
      <c r="A46" s="31"/>
      <c r="B46" s="30"/>
      <c r="C46" s="30"/>
      <c r="D46" s="47" t="str">
        <f>IF(ISERROR(VLOOKUP(B46,'[6]60m.'!$E$8:$F$1000,2,0)),"",(VLOOKUP(B46,'[6]60m.'!$E$8:$H$1000,2,0)))</f>
        <v/>
      </c>
      <c r="E46" s="27" t="str">
        <f>IF(ISERROR(VLOOKUP(B46,'[6]60m.'!$E$8:$G$1000,3,0)),"",(VLOOKUP(B46,'[6]60m.'!$E$8:$G$1000,3,0)))</f>
        <v/>
      </c>
      <c r="F46" s="53" t="str">
        <f>IF(ISERROR(VLOOKUP(B46,[6]Uzun!$F$8:$K$1006,6,0)),"",(VLOOKUP(B46,[6]Uzun!$F$8:$K$1006,6,0)))</f>
        <v/>
      </c>
      <c r="G46" s="22" t="str">
        <f>IF(ISERROR(VLOOKUP(B46,[6]Uzun!$F$8:$L$1006,7,0)),"",(VLOOKUP(B46,[6]Uzun!$F$8:$L$1006,7,0)))</f>
        <v/>
      </c>
      <c r="H46" s="28" t="str">
        <f>IF(ISERROR(VLOOKUP(B46,[6]Gülle!$F$8:$K$1000,6,0)),"",(VLOOKUP(B46,[6]Gülle!$F$8:$K$1000,6,0)))</f>
        <v/>
      </c>
      <c r="I46" s="27" t="str">
        <f>IF(ISERROR(VLOOKUP(B46,[6]Gülle!$F$8:$L$1000,7,0)),"",(VLOOKUP(B46,[6]Gülle!$F$8:$L$1000,7,0)))</f>
        <v/>
      </c>
      <c r="J46" s="52" t="str">
        <f>IF(ISERROR(VLOOKUP(B46,#REF!,6,0)),"",(VLOOKUP(B46,#REF!,6,0)))</f>
        <v/>
      </c>
      <c r="K46" s="22" t="str">
        <f>IF(ISERROR(VLOOKUP(B46,#REF!,7,0)),"",(VLOOKUP(B46,#REF!,7,0)))</f>
        <v/>
      </c>
      <c r="L46" s="51" t="str">
        <f>IF(ISERROR(VLOOKUP(B46,'[6]800m.'!$E$8:$F$986,2,0)),"",(VLOOKUP(B46,'[6]800m.'!$E$8:$H$986,2,0)))</f>
        <v/>
      </c>
      <c r="M46" s="50" t="str">
        <f>IF(ISERROR(VLOOKUP(B46,'[6]800m.'!$E$8:$G$986,3,0)),"",(VLOOKUP(B46,'[6]800m.'!$E$8:$G$986,3,0)))</f>
        <v/>
      </c>
      <c r="N46" s="49" t="str">
        <f>IF(ISERROR(VLOOKUP(B46,'[6]80m.'!$E$8:$F$1001,2,0)),"",(VLOOKUP(B46,'[6]80m.'!$E$8:$H$1001,2,0)))</f>
        <v/>
      </c>
      <c r="O46" s="22" t="str">
        <f>IF(ISERROR(VLOOKUP(B46,'[6]80m.'!$E$8:$G$1001,3,0)),"",(VLOOKUP(B46,'[6]80m.'!$E$8:$G$1001,3,0)))</f>
        <v/>
      </c>
      <c r="P46" s="48">
        <f t="shared" si="0"/>
        <v>0</v>
      </c>
      <c r="Q46" s="54"/>
      <c r="R46" s="45"/>
      <c r="S46" s="45"/>
      <c r="T46" s="45"/>
      <c r="U46" s="45"/>
      <c r="V46" s="45"/>
    </row>
    <row r="47" spans="1:22" ht="31.5" hidden="1" customHeight="1" x14ac:dyDescent="0.2">
      <c r="A47" s="31"/>
      <c r="B47" s="30"/>
      <c r="C47" s="30"/>
      <c r="D47" s="47" t="str">
        <f>IF(ISERROR(VLOOKUP(B47,'[6]60m.'!$E$8:$F$1000,2,0)),"",(VLOOKUP(B47,'[6]60m.'!$E$8:$H$1000,2,0)))</f>
        <v/>
      </c>
      <c r="E47" s="27" t="str">
        <f>IF(ISERROR(VLOOKUP(B47,'[6]60m.'!$E$8:$G$1000,3,0)),"",(VLOOKUP(B47,'[6]60m.'!$E$8:$G$1000,3,0)))</f>
        <v/>
      </c>
      <c r="F47" s="53" t="str">
        <f>IF(ISERROR(VLOOKUP(B47,[6]Uzun!$F$8:$K$1006,6,0)),"",(VLOOKUP(B47,[6]Uzun!$F$8:$K$1006,6,0)))</f>
        <v/>
      </c>
      <c r="G47" s="22" t="str">
        <f>IF(ISERROR(VLOOKUP(B47,[6]Uzun!$F$8:$L$1006,7,0)),"",(VLOOKUP(B47,[6]Uzun!$F$8:$L$1006,7,0)))</f>
        <v/>
      </c>
      <c r="H47" s="28" t="str">
        <f>IF(ISERROR(VLOOKUP(B47,[6]Gülle!$F$8:$K$1000,6,0)),"",(VLOOKUP(B47,[6]Gülle!$F$8:$K$1000,6,0)))</f>
        <v/>
      </c>
      <c r="I47" s="27" t="str">
        <f>IF(ISERROR(VLOOKUP(B47,[6]Gülle!$F$8:$L$1000,7,0)),"",(VLOOKUP(B47,[6]Gülle!$F$8:$L$1000,7,0)))</f>
        <v/>
      </c>
      <c r="J47" s="52" t="str">
        <f>IF(ISERROR(VLOOKUP(B47,#REF!,6,0)),"",(VLOOKUP(B47,#REF!,6,0)))</f>
        <v/>
      </c>
      <c r="K47" s="22" t="str">
        <f>IF(ISERROR(VLOOKUP(B47,#REF!,7,0)),"",(VLOOKUP(B47,#REF!,7,0)))</f>
        <v/>
      </c>
      <c r="L47" s="51" t="str">
        <f>IF(ISERROR(VLOOKUP(B47,'[6]800m.'!$E$8:$F$986,2,0)),"",(VLOOKUP(B47,'[6]800m.'!$E$8:$H$986,2,0)))</f>
        <v/>
      </c>
      <c r="M47" s="50" t="str">
        <f>IF(ISERROR(VLOOKUP(B47,'[6]800m.'!$E$8:$G$986,3,0)),"",(VLOOKUP(B47,'[6]800m.'!$E$8:$G$986,3,0)))</f>
        <v/>
      </c>
      <c r="N47" s="49" t="str">
        <f>IF(ISERROR(VLOOKUP(B47,'[6]80m.'!$E$8:$F$1001,2,0)),"",(VLOOKUP(B47,'[6]80m.'!$E$8:$H$1001,2,0)))</f>
        <v/>
      </c>
      <c r="O47" s="22" t="str">
        <f>IF(ISERROR(VLOOKUP(B47,'[6]80m.'!$E$8:$G$1001,3,0)),"",(VLOOKUP(B47,'[6]80m.'!$E$8:$G$1001,3,0)))</f>
        <v/>
      </c>
      <c r="P47" s="48">
        <f t="shared" si="0"/>
        <v>0</v>
      </c>
      <c r="Q47" s="54"/>
      <c r="R47" s="45"/>
      <c r="S47" s="45"/>
      <c r="T47" s="45"/>
      <c r="U47" s="45"/>
      <c r="V47" s="45"/>
    </row>
    <row r="48" spans="1:22" ht="31.5" hidden="1" customHeight="1" x14ac:dyDescent="0.2">
      <c r="A48" s="31"/>
      <c r="B48" s="30"/>
      <c r="C48" s="30"/>
      <c r="D48" s="47" t="str">
        <f>IF(ISERROR(VLOOKUP(B48,'[6]60m.'!$E$8:$F$1000,2,0)),"",(VLOOKUP(B48,'[6]60m.'!$E$8:$H$1000,2,0)))</f>
        <v/>
      </c>
      <c r="E48" s="27" t="str">
        <f>IF(ISERROR(VLOOKUP(B48,'[6]60m.'!$E$8:$G$1000,3,0)),"",(VLOOKUP(B48,'[6]60m.'!$E$8:$G$1000,3,0)))</f>
        <v/>
      </c>
      <c r="F48" s="53" t="str">
        <f>IF(ISERROR(VLOOKUP(B48,[6]Uzun!$F$8:$K$1006,6,0)),"",(VLOOKUP(B48,[6]Uzun!$F$8:$K$1006,6,0)))</f>
        <v/>
      </c>
      <c r="G48" s="22" t="str">
        <f>IF(ISERROR(VLOOKUP(B48,[6]Uzun!$F$8:$L$1006,7,0)),"",(VLOOKUP(B48,[6]Uzun!$F$8:$L$1006,7,0)))</f>
        <v/>
      </c>
      <c r="H48" s="28" t="str">
        <f>IF(ISERROR(VLOOKUP(B48,[6]Gülle!$F$8:$K$1000,6,0)),"",(VLOOKUP(B48,[6]Gülle!$F$8:$K$1000,6,0)))</f>
        <v/>
      </c>
      <c r="I48" s="27" t="str">
        <f>IF(ISERROR(VLOOKUP(B48,[6]Gülle!$F$8:$L$1000,7,0)),"",(VLOOKUP(B48,[6]Gülle!$F$8:$L$1000,7,0)))</f>
        <v/>
      </c>
      <c r="J48" s="52" t="str">
        <f>IF(ISERROR(VLOOKUP(B48,#REF!,6,0)),"",(VLOOKUP(B48,#REF!,6,0)))</f>
        <v/>
      </c>
      <c r="K48" s="22" t="str">
        <f>IF(ISERROR(VLOOKUP(B48,#REF!,7,0)),"",(VLOOKUP(B48,#REF!,7,0)))</f>
        <v/>
      </c>
      <c r="L48" s="51" t="str">
        <f>IF(ISERROR(VLOOKUP(B48,'[6]800m.'!$E$8:$F$986,2,0)),"",(VLOOKUP(B48,'[6]800m.'!$E$8:$H$986,2,0)))</f>
        <v/>
      </c>
      <c r="M48" s="50" t="str">
        <f>IF(ISERROR(VLOOKUP(B48,'[6]800m.'!$E$8:$G$986,3,0)),"",(VLOOKUP(B48,'[6]800m.'!$E$8:$G$986,3,0)))</f>
        <v/>
      </c>
      <c r="N48" s="49" t="str">
        <f>IF(ISERROR(VLOOKUP(B48,'[6]80m.'!$E$8:$F$1001,2,0)),"",(VLOOKUP(B48,'[6]80m.'!$E$8:$H$1001,2,0)))</f>
        <v/>
      </c>
      <c r="O48" s="22" t="str">
        <f>IF(ISERROR(VLOOKUP(B48,'[6]80m.'!$E$8:$G$1001,3,0)),"",(VLOOKUP(B48,'[6]80m.'!$E$8:$G$1001,3,0)))</f>
        <v/>
      </c>
      <c r="P48" s="48">
        <f t="shared" si="0"/>
        <v>0</v>
      </c>
      <c r="Q48" s="54"/>
      <c r="R48" s="45"/>
      <c r="S48" s="45"/>
      <c r="T48" s="45"/>
      <c r="U48" s="45"/>
      <c r="V48" s="45"/>
    </row>
    <row r="49" spans="1:22" ht="31.5" hidden="1" customHeight="1" x14ac:dyDescent="0.2">
      <c r="A49" s="31"/>
      <c r="B49" s="30"/>
      <c r="C49" s="30"/>
      <c r="D49" s="47" t="str">
        <f>IF(ISERROR(VLOOKUP(B49,'[6]60m.'!$E$8:$F$1000,2,0)),"",(VLOOKUP(B49,'[6]60m.'!$E$8:$H$1000,2,0)))</f>
        <v/>
      </c>
      <c r="E49" s="27" t="str">
        <f>IF(ISERROR(VLOOKUP(B49,'[6]60m.'!$E$8:$G$1000,3,0)),"",(VLOOKUP(B49,'[6]60m.'!$E$8:$G$1000,3,0)))</f>
        <v/>
      </c>
      <c r="F49" s="53" t="str">
        <f>IF(ISERROR(VLOOKUP(B49,[6]Uzun!$F$8:$K$1006,6,0)),"",(VLOOKUP(B49,[6]Uzun!$F$8:$K$1006,6,0)))</f>
        <v/>
      </c>
      <c r="G49" s="22" t="str">
        <f>IF(ISERROR(VLOOKUP(B49,[6]Uzun!$F$8:$L$1006,7,0)),"",(VLOOKUP(B49,[6]Uzun!$F$8:$L$1006,7,0)))</f>
        <v/>
      </c>
      <c r="H49" s="28" t="str">
        <f>IF(ISERROR(VLOOKUP(B49,[6]Gülle!$F$8:$K$1000,6,0)),"",(VLOOKUP(B49,[6]Gülle!$F$8:$K$1000,6,0)))</f>
        <v/>
      </c>
      <c r="I49" s="27" t="str">
        <f>IF(ISERROR(VLOOKUP(B49,[6]Gülle!$F$8:$L$1000,7,0)),"",(VLOOKUP(B49,[6]Gülle!$F$8:$L$1000,7,0)))</f>
        <v/>
      </c>
      <c r="J49" s="52" t="str">
        <f>IF(ISERROR(VLOOKUP(B49,#REF!,6,0)),"",(VLOOKUP(B49,#REF!,6,0)))</f>
        <v/>
      </c>
      <c r="K49" s="22" t="str">
        <f>IF(ISERROR(VLOOKUP(B49,#REF!,7,0)),"",(VLOOKUP(B49,#REF!,7,0)))</f>
        <v/>
      </c>
      <c r="L49" s="51" t="str">
        <f>IF(ISERROR(VLOOKUP(B49,'[6]800m.'!$E$8:$F$986,2,0)),"",(VLOOKUP(B49,'[6]800m.'!$E$8:$H$986,2,0)))</f>
        <v/>
      </c>
      <c r="M49" s="50" t="str">
        <f>IF(ISERROR(VLOOKUP(B49,'[6]800m.'!$E$8:$G$986,3,0)),"",(VLOOKUP(B49,'[6]800m.'!$E$8:$G$986,3,0)))</f>
        <v/>
      </c>
      <c r="N49" s="49" t="str">
        <f>IF(ISERROR(VLOOKUP(B49,'[6]80m.'!$E$8:$F$1001,2,0)),"",(VLOOKUP(B49,'[6]80m.'!$E$8:$H$1001,2,0)))</f>
        <v/>
      </c>
      <c r="O49" s="22" t="str">
        <f>IF(ISERROR(VLOOKUP(B49,'[6]80m.'!$E$8:$G$1001,3,0)),"",(VLOOKUP(B49,'[6]80m.'!$E$8:$G$1001,3,0)))</f>
        <v/>
      </c>
      <c r="P49" s="48">
        <f t="shared" si="0"/>
        <v>0</v>
      </c>
      <c r="Q49" s="54"/>
      <c r="R49" s="45"/>
      <c r="S49" s="45"/>
      <c r="T49" s="45"/>
      <c r="U49" s="45"/>
      <c r="V49" s="45"/>
    </row>
    <row r="50" spans="1:22" ht="31.5" hidden="1" customHeight="1" x14ac:dyDescent="0.2">
      <c r="A50" s="31"/>
      <c r="B50" s="30"/>
      <c r="C50" s="30"/>
      <c r="D50" s="47" t="str">
        <f>IF(ISERROR(VLOOKUP(B50,'[6]60m.'!$E$8:$F$1000,2,0)),"",(VLOOKUP(B50,'[6]60m.'!$E$8:$H$1000,2,0)))</f>
        <v/>
      </c>
      <c r="E50" s="27" t="str">
        <f>IF(ISERROR(VLOOKUP(B50,'[6]60m.'!$E$8:$G$1000,3,0)),"",(VLOOKUP(B50,'[6]60m.'!$E$8:$G$1000,3,0)))</f>
        <v/>
      </c>
      <c r="F50" s="53" t="str">
        <f>IF(ISERROR(VLOOKUP(B50,[6]Uzun!$F$8:$K$1006,6,0)),"",(VLOOKUP(B50,[6]Uzun!$F$8:$K$1006,6,0)))</f>
        <v/>
      </c>
      <c r="G50" s="22" t="str">
        <f>IF(ISERROR(VLOOKUP(B50,[6]Uzun!$F$8:$L$1006,7,0)),"",(VLOOKUP(B50,[6]Uzun!$F$8:$L$1006,7,0)))</f>
        <v/>
      </c>
      <c r="H50" s="28" t="str">
        <f>IF(ISERROR(VLOOKUP(B50,[6]Gülle!$F$8:$K$1000,6,0)),"",(VLOOKUP(B50,[6]Gülle!$F$8:$K$1000,6,0)))</f>
        <v/>
      </c>
      <c r="I50" s="27" t="str">
        <f>IF(ISERROR(VLOOKUP(B50,[6]Gülle!$F$8:$L$1000,7,0)),"",(VLOOKUP(B50,[6]Gülle!$F$8:$L$1000,7,0)))</f>
        <v/>
      </c>
      <c r="J50" s="52" t="str">
        <f>IF(ISERROR(VLOOKUP(B50,#REF!,6,0)),"",(VLOOKUP(B50,#REF!,6,0)))</f>
        <v/>
      </c>
      <c r="K50" s="22" t="str">
        <f>IF(ISERROR(VLOOKUP(B50,#REF!,7,0)),"",(VLOOKUP(B50,#REF!,7,0)))</f>
        <v/>
      </c>
      <c r="L50" s="51" t="str">
        <f>IF(ISERROR(VLOOKUP(B50,'[6]800m.'!$E$8:$F$986,2,0)),"",(VLOOKUP(B50,'[6]800m.'!$E$8:$H$986,2,0)))</f>
        <v/>
      </c>
      <c r="M50" s="50" t="str">
        <f>IF(ISERROR(VLOOKUP(B50,'[6]800m.'!$E$8:$G$986,3,0)),"",(VLOOKUP(B50,'[6]800m.'!$E$8:$G$986,3,0)))</f>
        <v/>
      </c>
      <c r="N50" s="49" t="str">
        <f>IF(ISERROR(VLOOKUP(B50,'[6]80m.'!$E$8:$F$1001,2,0)),"",(VLOOKUP(B50,'[6]80m.'!$E$8:$H$1001,2,0)))</f>
        <v/>
      </c>
      <c r="O50" s="22" t="str">
        <f>IF(ISERROR(VLOOKUP(B50,'[6]80m.'!$E$8:$G$1001,3,0)),"",(VLOOKUP(B50,'[6]80m.'!$E$8:$G$1001,3,0)))</f>
        <v/>
      </c>
      <c r="P50" s="48">
        <f t="shared" si="0"/>
        <v>0</v>
      </c>
      <c r="Q50" s="54"/>
      <c r="R50" s="45"/>
      <c r="S50" s="45"/>
      <c r="T50" s="45"/>
      <c r="U50" s="45"/>
      <c r="V50" s="45"/>
    </row>
    <row r="51" spans="1:22" ht="31.5" hidden="1" customHeight="1" x14ac:dyDescent="0.2">
      <c r="A51" s="31"/>
      <c r="B51" s="30"/>
      <c r="C51" s="30"/>
      <c r="D51" s="47" t="str">
        <f>IF(ISERROR(VLOOKUP(B51,'[6]60m.'!$E$8:$F$1000,2,0)),"",(VLOOKUP(B51,'[6]60m.'!$E$8:$H$1000,2,0)))</f>
        <v/>
      </c>
      <c r="E51" s="27" t="str">
        <f>IF(ISERROR(VLOOKUP(B51,'[6]60m.'!$E$8:$G$1000,3,0)),"",(VLOOKUP(B51,'[6]60m.'!$E$8:$G$1000,3,0)))</f>
        <v/>
      </c>
      <c r="F51" s="53" t="str">
        <f>IF(ISERROR(VLOOKUP(B51,[6]Uzun!$F$8:$K$1006,6,0)),"",(VLOOKUP(B51,[6]Uzun!$F$8:$K$1006,6,0)))</f>
        <v/>
      </c>
      <c r="G51" s="22" t="str">
        <f>IF(ISERROR(VLOOKUP(B51,[6]Uzun!$F$8:$L$1006,7,0)),"",(VLOOKUP(B51,[6]Uzun!$F$8:$L$1006,7,0)))</f>
        <v/>
      </c>
      <c r="H51" s="28" t="str">
        <f>IF(ISERROR(VLOOKUP(B51,[6]Gülle!$F$8:$K$1000,6,0)),"",(VLOOKUP(B51,[6]Gülle!$F$8:$K$1000,6,0)))</f>
        <v/>
      </c>
      <c r="I51" s="27" t="str">
        <f>IF(ISERROR(VLOOKUP(B51,[6]Gülle!$F$8:$L$1000,7,0)),"",(VLOOKUP(B51,[6]Gülle!$F$8:$L$1000,7,0)))</f>
        <v/>
      </c>
      <c r="J51" s="52" t="str">
        <f>IF(ISERROR(VLOOKUP(B51,#REF!,6,0)),"",(VLOOKUP(B51,#REF!,6,0)))</f>
        <v/>
      </c>
      <c r="K51" s="22" t="str">
        <f>IF(ISERROR(VLOOKUP(B51,#REF!,7,0)),"",(VLOOKUP(B51,#REF!,7,0)))</f>
        <v/>
      </c>
      <c r="L51" s="51" t="str">
        <f>IF(ISERROR(VLOOKUP(B51,'[6]800m.'!$E$8:$F$986,2,0)),"",(VLOOKUP(B51,'[6]800m.'!$E$8:$H$986,2,0)))</f>
        <v/>
      </c>
      <c r="M51" s="50" t="str">
        <f>IF(ISERROR(VLOOKUP(B51,'[6]800m.'!$E$8:$G$986,3,0)),"",(VLOOKUP(B51,'[6]800m.'!$E$8:$G$986,3,0)))</f>
        <v/>
      </c>
      <c r="N51" s="49" t="str">
        <f>IF(ISERROR(VLOOKUP(B51,'[6]80m.'!$E$8:$F$1001,2,0)),"",(VLOOKUP(B51,'[6]80m.'!$E$8:$H$1001,2,0)))</f>
        <v/>
      </c>
      <c r="O51" s="22" t="str">
        <f>IF(ISERROR(VLOOKUP(B51,'[6]80m.'!$E$8:$G$1001,3,0)),"",(VLOOKUP(B51,'[6]80m.'!$E$8:$G$1001,3,0)))</f>
        <v/>
      </c>
      <c r="P51" s="48">
        <f t="shared" si="0"/>
        <v>0</v>
      </c>
      <c r="Q51" s="54"/>
      <c r="R51" s="45"/>
      <c r="S51" s="45"/>
      <c r="T51" s="45"/>
      <c r="U51" s="45"/>
      <c r="V51" s="45"/>
    </row>
    <row r="52" spans="1:22" ht="31.5" hidden="1" customHeight="1" x14ac:dyDescent="0.2">
      <c r="A52" s="31"/>
      <c r="B52" s="30"/>
      <c r="C52" s="30"/>
      <c r="D52" s="47" t="str">
        <f>IF(ISERROR(VLOOKUP(B52,'[6]60m.'!$E$8:$F$1000,2,0)),"",(VLOOKUP(B52,'[6]60m.'!$E$8:$H$1000,2,0)))</f>
        <v/>
      </c>
      <c r="E52" s="27" t="str">
        <f>IF(ISERROR(VLOOKUP(B52,'[6]60m.'!$E$8:$G$1000,3,0)),"",(VLOOKUP(B52,'[6]60m.'!$E$8:$G$1000,3,0)))</f>
        <v/>
      </c>
      <c r="F52" s="53" t="str">
        <f>IF(ISERROR(VLOOKUP(B52,[6]Uzun!$F$8:$K$1006,6,0)),"",(VLOOKUP(B52,[6]Uzun!$F$8:$K$1006,6,0)))</f>
        <v/>
      </c>
      <c r="G52" s="22" t="str">
        <f>IF(ISERROR(VLOOKUP(B52,[6]Uzun!$F$8:$L$1006,7,0)),"",(VLOOKUP(B52,[6]Uzun!$F$8:$L$1006,7,0)))</f>
        <v/>
      </c>
      <c r="H52" s="28" t="str">
        <f>IF(ISERROR(VLOOKUP(B52,[6]Gülle!$F$8:$K$1000,6,0)),"",(VLOOKUP(B52,[6]Gülle!$F$8:$K$1000,6,0)))</f>
        <v/>
      </c>
      <c r="I52" s="27" t="str">
        <f>IF(ISERROR(VLOOKUP(B52,[6]Gülle!$F$8:$L$1000,7,0)),"",(VLOOKUP(B52,[6]Gülle!$F$8:$L$1000,7,0)))</f>
        <v/>
      </c>
      <c r="J52" s="52" t="str">
        <f>IF(ISERROR(VLOOKUP(B52,#REF!,6,0)),"",(VLOOKUP(B52,#REF!,6,0)))</f>
        <v/>
      </c>
      <c r="K52" s="22" t="str">
        <f>IF(ISERROR(VLOOKUP(B52,#REF!,7,0)),"",(VLOOKUP(B52,#REF!,7,0)))</f>
        <v/>
      </c>
      <c r="L52" s="51" t="str">
        <f>IF(ISERROR(VLOOKUP(B52,'[6]800m.'!$E$8:$F$986,2,0)),"",(VLOOKUP(B52,'[6]800m.'!$E$8:$H$986,2,0)))</f>
        <v/>
      </c>
      <c r="M52" s="50" t="str">
        <f>IF(ISERROR(VLOOKUP(B52,'[6]800m.'!$E$8:$G$986,3,0)),"",(VLOOKUP(B52,'[6]800m.'!$E$8:$G$986,3,0)))</f>
        <v/>
      </c>
      <c r="N52" s="49" t="str">
        <f>IF(ISERROR(VLOOKUP(B52,'[6]80m.'!$E$8:$F$1001,2,0)),"",(VLOOKUP(B52,'[6]80m.'!$E$8:$H$1001,2,0)))</f>
        <v/>
      </c>
      <c r="O52" s="22" t="str">
        <f>IF(ISERROR(VLOOKUP(B52,'[6]80m.'!$E$8:$G$1001,3,0)),"",(VLOOKUP(B52,'[6]80m.'!$E$8:$G$1001,3,0)))</f>
        <v/>
      </c>
      <c r="P52" s="48">
        <f t="shared" si="0"/>
        <v>0</v>
      </c>
      <c r="Q52" s="54"/>
      <c r="R52" s="45"/>
      <c r="S52" s="45"/>
      <c r="T52" s="45"/>
      <c r="U52" s="45"/>
      <c r="V52" s="45"/>
    </row>
    <row r="53" spans="1:22" ht="31.5" hidden="1" customHeight="1" x14ac:dyDescent="0.2">
      <c r="A53" s="31"/>
      <c r="B53" s="30"/>
      <c r="C53" s="30"/>
      <c r="D53" s="47" t="str">
        <f>IF(ISERROR(VLOOKUP(B53,'[6]60m.'!$E$8:$F$1000,2,0)),"",(VLOOKUP(B53,'[6]60m.'!$E$8:$H$1000,2,0)))</f>
        <v/>
      </c>
      <c r="E53" s="27" t="str">
        <f>IF(ISERROR(VLOOKUP(B53,'[6]60m.'!$E$8:$G$1000,3,0)),"",(VLOOKUP(B53,'[6]60m.'!$E$8:$G$1000,3,0)))</f>
        <v/>
      </c>
      <c r="F53" s="53" t="str">
        <f>IF(ISERROR(VLOOKUP(B53,[6]Uzun!$F$8:$K$1006,6,0)),"",(VLOOKUP(B53,[6]Uzun!$F$8:$K$1006,6,0)))</f>
        <v/>
      </c>
      <c r="G53" s="22" t="str">
        <f>IF(ISERROR(VLOOKUP(B53,[6]Uzun!$F$8:$L$1006,7,0)),"",(VLOOKUP(B53,[6]Uzun!$F$8:$L$1006,7,0)))</f>
        <v/>
      </c>
      <c r="H53" s="28" t="str">
        <f>IF(ISERROR(VLOOKUP(B53,[6]Gülle!$F$8:$K$1000,6,0)),"",(VLOOKUP(B53,[6]Gülle!$F$8:$K$1000,6,0)))</f>
        <v/>
      </c>
      <c r="I53" s="27" t="str">
        <f>IF(ISERROR(VLOOKUP(B53,[6]Gülle!$F$8:$L$1000,7,0)),"",(VLOOKUP(B53,[6]Gülle!$F$8:$L$1000,7,0)))</f>
        <v/>
      </c>
      <c r="J53" s="52" t="str">
        <f>IF(ISERROR(VLOOKUP(B53,#REF!,6,0)),"",(VLOOKUP(B53,#REF!,6,0)))</f>
        <v/>
      </c>
      <c r="K53" s="22" t="str">
        <f>IF(ISERROR(VLOOKUP(B53,#REF!,7,0)),"",(VLOOKUP(B53,#REF!,7,0)))</f>
        <v/>
      </c>
      <c r="L53" s="51" t="str">
        <f>IF(ISERROR(VLOOKUP(B53,'[6]800m.'!$E$8:$F$986,2,0)),"",(VLOOKUP(B53,'[6]800m.'!$E$8:$H$986,2,0)))</f>
        <v/>
      </c>
      <c r="M53" s="50" t="str">
        <f>IF(ISERROR(VLOOKUP(B53,'[6]800m.'!$E$8:$G$986,3,0)),"",(VLOOKUP(B53,'[6]800m.'!$E$8:$G$986,3,0)))</f>
        <v/>
      </c>
      <c r="N53" s="49" t="str">
        <f>IF(ISERROR(VLOOKUP(B53,'[6]80m.'!$E$8:$F$1001,2,0)),"",(VLOOKUP(B53,'[6]80m.'!$E$8:$H$1001,2,0)))</f>
        <v/>
      </c>
      <c r="O53" s="22" t="str">
        <f>IF(ISERROR(VLOOKUP(B53,'[6]80m.'!$E$8:$G$1001,3,0)),"",(VLOOKUP(B53,'[6]80m.'!$E$8:$G$1001,3,0)))</f>
        <v/>
      </c>
      <c r="P53" s="48">
        <f t="shared" si="0"/>
        <v>0</v>
      </c>
      <c r="Q53" s="54"/>
      <c r="R53" s="45"/>
      <c r="S53" s="45"/>
      <c r="T53" s="45"/>
      <c r="U53" s="45"/>
      <c r="V53" s="45"/>
    </row>
    <row r="54" spans="1:22" ht="31.5" hidden="1" customHeight="1" x14ac:dyDescent="0.2">
      <c r="A54" s="31"/>
      <c r="B54" s="30"/>
      <c r="C54" s="30"/>
      <c r="D54" s="47" t="str">
        <f>IF(ISERROR(VLOOKUP(B54,'[6]60m.'!$E$8:$F$1000,2,0)),"",(VLOOKUP(B54,'[6]60m.'!$E$8:$H$1000,2,0)))</f>
        <v/>
      </c>
      <c r="E54" s="27" t="str">
        <f>IF(ISERROR(VLOOKUP(B54,'[6]60m.'!$E$8:$G$1000,3,0)),"",(VLOOKUP(B54,'[6]60m.'!$E$8:$G$1000,3,0)))</f>
        <v/>
      </c>
      <c r="F54" s="53" t="str">
        <f>IF(ISERROR(VLOOKUP(B54,[6]Uzun!$F$8:$K$1006,6,0)),"",(VLOOKUP(B54,[6]Uzun!$F$8:$K$1006,6,0)))</f>
        <v/>
      </c>
      <c r="G54" s="22" t="str">
        <f>IF(ISERROR(VLOOKUP(B54,[6]Uzun!$F$8:$L$1006,7,0)),"",(VLOOKUP(B54,[6]Uzun!$F$8:$L$1006,7,0)))</f>
        <v/>
      </c>
      <c r="H54" s="28" t="str">
        <f>IF(ISERROR(VLOOKUP(B54,[6]Gülle!$F$8:$K$1000,6,0)),"",(VLOOKUP(B54,[6]Gülle!$F$8:$K$1000,6,0)))</f>
        <v/>
      </c>
      <c r="I54" s="27" t="str">
        <f>IF(ISERROR(VLOOKUP(B54,[6]Gülle!$F$8:$L$1000,7,0)),"",(VLOOKUP(B54,[6]Gülle!$F$8:$L$1000,7,0)))</f>
        <v/>
      </c>
      <c r="J54" s="52" t="str">
        <f>IF(ISERROR(VLOOKUP(B54,#REF!,6,0)),"",(VLOOKUP(B54,#REF!,6,0)))</f>
        <v/>
      </c>
      <c r="K54" s="22" t="str">
        <f>IF(ISERROR(VLOOKUP(B54,#REF!,7,0)),"",(VLOOKUP(B54,#REF!,7,0)))</f>
        <v/>
      </c>
      <c r="L54" s="51" t="str">
        <f>IF(ISERROR(VLOOKUP(B54,'[6]800m.'!$E$8:$F$986,2,0)),"",(VLOOKUP(B54,'[6]800m.'!$E$8:$H$986,2,0)))</f>
        <v/>
      </c>
      <c r="M54" s="50" t="str">
        <f>IF(ISERROR(VLOOKUP(B54,'[6]800m.'!$E$8:$G$986,3,0)),"",(VLOOKUP(B54,'[6]800m.'!$E$8:$G$986,3,0)))</f>
        <v/>
      </c>
      <c r="N54" s="49" t="str">
        <f>IF(ISERROR(VLOOKUP(B54,'[6]80m.'!$E$8:$F$1001,2,0)),"",(VLOOKUP(B54,'[6]80m.'!$E$8:$H$1001,2,0)))</f>
        <v/>
      </c>
      <c r="O54" s="22" t="str">
        <f>IF(ISERROR(VLOOKUP(B54,'[6]80m.'!$E$8:$G$1001,3,0)),"",(VLOOKUP(B54,'[6]80m.'!$E$8:$G$1001,3,0)))</f>
        <v/>
      </c>
      <c r="P54" s="48">
        <f t="shared" si="0"/>
        <v>0</v>
      </c>
      <c r="Q54" s="45"/>
      <c r="R54" s="45"/>
      <c r="S54" s="45"/>
      <c r="T54" s="45"/>
      <c r="U54" s="45"/>
      <c r="V54" s="45"/>
    </row>
    <row r="55" spans="1:22" ht="12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5"/>
      <c r="T55" s="45"/>
      <c r="U55" s="45"/>
      <c r="V55" s="45"/>
    </row>
    <row r="56" spans="1:22" ht="30" customHeight="1" x14ac:dyDescent="0.2">
      <c r="A56" s="88" t="s">
        <v>72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1:22" ht="24" customHeight="1" x14ac:dyDescent="0.2">
      <c r="A57" s="81" t="str">
        <f>'[6]YARIŞMA BİLGİLERİ'!F21</f>
        <v>2008 Doğumlu Erkekler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2" ht="24" customHeight="1" x14ac:dyDescent="0.2">
      <c r="A58" s="82" t="s">
        <v>0</v>
      </c>
      <c r="B58" s="84" t="s">
        <v>1</v>
      </c>
      <c r="C58" s="64"/>
      <c r="D58" s="85" t="s">
        <v>14</v>
      </c>
      <c r="E58" s="85"/>
      <c r="F58" s="85" t="s">
        <v>19</v>
      </c>
      <c r="G58" s="85"/>
      <c r="H58" s="86"/>
      <c r="I58" s="87"/>
      <c r="J58" s="86" t="s">
        <v>20</v>
      </c>
      <c r="K58" s="87"/>
      <c r="L58" s="85" t="s">
        <v>7</v>
      </c>
      <c r="M58" s="85"/>
      <c r="N58" s="85" t="s">
        <v>18</v>
      </c>
      <c r="O58" s="85"/>
      <c r="P58" s="80"/>
      <c r="Q58" s="80"/>
      <c r="R58" s="80" t="s">
        <v>25</v>
      </c>
    </row>
    <row r="59" spans="1:22" ht="24" customHeight="1" x14ac:dyDescent="0.2">
      <c r="A59" s="83"/>
      <c r="B59" s="84"/>
      <c r="C59" s="64"/>
      <c r="D59" s="44" t="s">
        <v>10</v>
      </c>
      <c r="E59" s="42" t="s">
        <v>11</v>
      </c>
      <c r="F59" s="44" t="s">
        <v>10</v>
      </c>
      <c r="G59" s="42" t="s">
        <v>11</v>
      </c>
      <c r="H59" s="44" t="s">
        <v>10</v>
      </c>
      <c r="I59" s="42" t="s">
        <v>11</v>
      </c>
      <c r="J59" s="44" t="s">
        <v>10</v>
      </c>
      <c r="K59" s="42" t="s">
        <v>11</v>
      </c>
      <c r="L59" s="44" t="s">
        <v>10</v>
      </c>
      <c r="M59" s="42" t="s">
        <v>11</v>
      </c>
      <c r="N59" s="43" t="s">
        <v>10</v>
      </c>
      <c r="O59" s="42" t="s">
        <v>11</v>
      </c>
      <c r="P59" s="80"/>
      <c r="Q59" s="80"/>
      <c r="R59" s="80"/>
    </row>
    <row r="60" spans="1:22" ht="28.5" customHeight="1" x14ac:dyDescent="0.2">
      <c r="A60" s="31">
        <v>1</v>
      </c>
      <c r="B60" s="30" t="s">
        <v>176</v>
      </c>
      <c r="C60" s="30" t="s">
        <v>57</v>
      </c>
      <c r="D60" s="13" t="str">
        <f>IF(ISERROR(VLOOKUP(B60,'[6]100m.Eng'!$E$8:$F$990,2,0)),"",(VLOOKUP(B60,'[6]100m.Eng'!$E$8:$H$990,2,0)))</f>
        <v/>
      </c>
      <c r="E60" s="14" t="str">
        <f>IF(ISERROR(VLOOKUP(B60,'[6]100m.Eng'!$E$8:$G$990,3,0)),"",(VLOOKUP(B60,'[6]100m.Eng'!$E$8:$G$990,3,0)))</f>
        <v/>
      </c>
      <c r="F60" s="29" t="str">
        <f>IF(ISERROR(VLOOKUP(B60,[6]Cirit!$E$8:$K$1000,7,0)),"",(VLOOKUP(B60,[6]Cirit!$E$8:$K$1000,7,0)))</f>
        <v/>
      </c>
      <c r="G60" s="22" t="str">
        <f>IF(ISERROR(VLOOKUP(B60,[6]Cirit!$E$8:$L$1000,8,0)),"",(VLOOKUP(B60,[6]Cirit!$E$8:$L$1000,8,0)))</f>
        <v/>
      </c>
      <c r="H60" s="28"/>
      <c r="I60" s="27"/>
      <c r="J60" s="26" t="str">
        <f>IF(ISERROR(VLOOKUP(B60,'[6]2000m.'!$D$8:$F$1000,3,0)),"",(VLOOKUP(B60,'[6]2000m.'!$D$8:$H$1000,3,0)))</f>
        <v/>
      </c>
      <c r="K60" s="22" t="str">
        <f>IF(ISERROR(VLOOKUP(B60,'[6]2000m.'!$D$8:$G$1000,4,0)),"",(VLOOKUP(B60,'[6]2000m.'!$D$8:$G$1000,4,0)))</f>
        <v/>
      </c>
      <c r="L60" s="25" t="str">
        <f>IF(ISERROR(VLOOKUP(B60,[6]Yüksek!$E$8:$AG$1000,29,0)),"",(VLOOKUP(B60,[6]Yüksek!$E$8:$AG$1000,29,0)))</f>
        <v/>
      </c>
      <c r="M60" s="24" t="str">
        <f>IF(ISERROR(VLOOKUP(B60,[6]Yüksek!$E$8:$AH$1000,30,0)),"",(VLOOKUP(B60,[6]Yüksek!$E$8:$AH$1000,30,0)))</f>
        <v/>
      </c>
      <c r="N60" s="23">
        <f>IF(ISERROR(VLOOKUP(B60,[6]Disk!$E$8:$K$1000,7,0)),"",(VLOOKUP(B60,[6]Disk!$E$8:$K$1000,7,0)))</f>
        <v>2282</v>
      </c>
      <c r="O60" s="22">
        <f>IF(ISERROR(VLOOKUP(B60,[6]Disk!$E$8:$L$1000,8,0)),"",(VLOOKUP(B60,[6]Disk!$E$8:$L$1000,8,0)))</f>
        <v>74</v>
      </c>
      <c r="P60" s="21">
        <f>IFERROR(VLOOKUP(B60,'2008 14 YAŞ ERKEKLER'!$B$8:$P$54,15,0)," ")</f>
        <v>136</v>
      </c>
      <c r="Q60" s="20">
        <f t="shared" ref="Q60:Q80" si="1">SUM(E60,G60,I60,K60,M60,O60)</f>
        <v>74</v>
      </c>
      <c r="R60" s="19">
        <f t="shared" ref="R60:R80" si="2">SUM(P60,Q60)</f>
        <v>210</v>
      </c>
    </row>
    <row r="61" spans="1:22" ht="28.5" customHeight="1" x14ac:dyDescent="0.2">
      <c r="A61" s="31">
        <v>2</v>
      </c>
      <c r="B61" s="30" t="s">
        <v>162</v>
      </c>
      <c r="C61" s="30" t="s">
        <v>57</v>
      </c>
      <c r="D61" s="13" t="str">
        <f>IF(ISERROR(VLOOKUP(B61,'[6]100m.Eng'!$E$8:$F$990,2,0)),"",(VLOOKUP(B61,'[6]100m.Eng'!$E$8:$H$990,2,0)))</f>
        <v/>
      </c>
      <c r="E61" s="14" t="str">
        <f>IF(ISERROR(VLOOKUP(B61,'[6]100m.Eng'!$E$8:$G$990,3,0)),"",(VLOOKUP(B61,'[6]100m.Eng'!$E$8:$G$990,3,0)))</f>
        <v/>
      </c>
      <c r="F61" s="29" t="str">
        <f>IF(ISERROR(VLOOKUP(B61,[6]Cirit!$E$8:$K$1000,7,0)),"",(VLOOKUP(B61,[6]Cirit!$E$8:$K$1000,7,0)))</f>
        <v/>
      </c>
      <c r="G61" s="22" t="str">
        <f>IF(ISERROR(VLOOKUP(B61,[6]Cirit!$E$8:$L$1000,8,0)),"",(VLOOKUP(B61,[6]Cirit!$E$8:$L$1000,8,0)))</f>
        <v/>
      </c>
      <c r="H61" s="28"/>
      <c r="I61" s="27"/>
      <c r="J61" s="26" t="str">
        <f>IF(ISERROR(VLOOKUP(B61,'[6]2000m.'!$D$8:$F$1000,3,0)),"",(VLOOKUP(B61,'[6]2000m.'!$D$8:$H$1000,3,0)))</f>
        <v/>
      </c>
      <c r="K61" s="22" t="str">
        <f>IF(ISERROR(VLOOKUP(B61,'[6]2000m.'!$D$8:$G$1000,4,0)),"",(VLOOKUP(B61,'[6]2000m.'!$D$8:$G$1000,4,0)))</f>
        <v/>
      </c>
      <c r="L61" s="25" t="str">
        <f>IF(ISERROR(VLOOKUP(B61,[6]Yüksek!$E$8:$AG$1000,29,0)),"",(VLOOKUP(B61,[6]Yüksek!$E$8:$AG$1000,29,0)))</f>
        <v/>
      </c>
      <c r="M61" s="24" t="str">
        <f>IF(ISERROR(VLOOKUP(B61,[6]Yüksek!$E$8:$AH$1000,30,0)),"",(VLOOKUP(B61,[6]Yüksek!$E$8:$AH$1000,30,0)))</f>
        <v/>
      </c>
      <c r="N61" s="23" t="str">
        <f>IF(ISERROR(VLOOKUP(B61,[6]Disk!$E$8:$K$1000,7,0)),"",(VLOOKUP(B61,[6]Disk!$E$8:$K$1000,7,0)))</f>
        <v/>
      </c>
      <c r="O61" s="22" t="str">
        <f>IF(ISERROR(VLOOKUP(B61,[6]Disk!$E$8:$L$1000,8,0)),"",(VLOOKUP(B61,[6]Disk!$E$8:$L$1000,8,0)))</f>
        <v/>
      </c>
      <c r="P61" s="21">
        <f>IFERROR(VLOOKUP(B61,'2008 14 YAŞ ERKEKLER'!$B$8:$P$54,15,0)," ")</f>
        <v>186</v>
      </c>
      <c r="Q61" s="20">
        <f t="shared" si="1"/>
        <v>0</v>
      </c>
      <c r="R61" s="19">
        <f t="shared" si="2"/>
        <v>186</v>
      </c>
    </row>
    <row r="62" spans="1:22" ht="28.5" customHeight="1" x14ac:dyDescent="0.2">
      <c r="A62" s="31">
        <v>3</v>
      </c>
      <c r="B62" s="30" t="s">
        <v>163</v>
      </c>
      <c r="C62" s="30" t="s">
        <v>57</v>
      </c>
      <c r="D62" s="13" t="str">
        <f>IF(ISERROR(VLOOKUP(B62,'[6]100m.Eng'!$E$8:$F$990,2,0)),"",(VLOOKUP(B62,'[6]100m.Eng'!$E$8:$H$990,2,0)))</f>
        <v/>
      </c>
      <c r="E62" s="14" t="str">
        <f>IF(ISERROR(VLOOKUP(B62,'[6]100m.Eng'!$E$8:$G$990,3,0)),"",(VLOOKUP(B62,'[6]100m.Eng'!$E$8:$G$990,3,0)))</f>
        <v/>
      </c>
      <c r="F62" s="29" t="str">
        <f>IF(ISERROR(VLOOKUP(B62,[6]Cirit!$E$8:$K$1000,7,0)),"",(VLOOKUP(B62,[6]Cirit!$E$8:$K$1000,7,0)))</f>
        <v/>
      </c>
      <c r="G62" s="22" t="str">
        <f>IF(ISERROR(VLOOKUP(B62,[6]Cirit!$E$8:$L$1000,8,0)),"",(VLOOKUP(B62,[6]Cirit!$E$8:$L$1000,8,0)))</f>
        <v/>
      </c>
      <c r="H62" s="28"/>
      <c r="I62" s="27"/>
      <c r="J62" s="26" t="str">
        <f>IF(ISERROR(VLOOKUP(B62,'[6]2000m.'!$D$8:$F$1000,3,0)),"",(VLOOKUP(B62,'[6]2000m.'!$D$8:$H$1000,3,0)))</f>
        <v/>
      </c>
      <c r="K62" s="22" t="str">
        <f>IF(ISERROR(VLOOKUP(B62,'[6]2000m.'!$D$8:$G$1000,4,0)),"",(VLOOKUP(B62,'[6]2000m.'!$D$8:$G$1000,4,0)))</f>
        <v/>
      </c>
      <c r="L62" s="25" t="str">
        <f>IF(ISERROR(VLOOKUP(B62,[6]Yüksek!$E$8:$AG$1000,29,0)),"",(VLOOKUP(B62,[6]Yüksek!$E$8:$AG$1000,29,0)))</f>
        <v/>
      </c>
      <c r="M62" s="24" t="str">
        <f>IF(ISERROR(VLOOKUP(B62,[6]Yüksek!$E$8:$AH$1000,30,0)),"",(VLOOKUP(B62,[6]Yüksek!$E$8:$AH$1000,30,0)))</f>
        <v/>
      </c>
      <c r="N62" s="23" t="str">
        <f>IF(ISERROR(VLOOKUP(B62,[6]Disk!$E$8:$K$1000,7,0)),"",(VLOOKUP(B62,[6]Disk!$E$8:$K$1000,7,0)))</f>
        <v/>
      </c>
      <c r="O62" s="22" t="str">
        <f>IF(ISERROR(VLOOKUP(B62,[6]Disk!$E$8:$L$1000,8,0)),"",(VLOOKUP(B62,[6]Disk!$E$8:$L$1000,8,0)))</f>
        <v/>
      </c>
      <c r="P62" s="21">
        <f>IFERROR(VLOOKUP(B62,'2008 14 YAŞ ERKEKLER'!$B$8:$P$54,15,0)," ")</f>
        <v>174</v>
      </c>
      <c r="Q62" s="20">
        <f t="shared" si="1"/>
        <v>0</v>
      </c>
      <c r="R62" s="19">
        <f t="shared" si="2"/>
        <v>174</v>
      </c>
    </row>
    <row r="63" spans="1:22" ht="28.5" customHeight="1" x14ac:dyDescent="0.2">
      <c r="A63" s="31">
        <v>4</v>
      </c>
      <c r="B63" s="30" t="s">
        <v>167</v>
      </c>
      <c r="C63" s="30" t="s">
        <v>57</v>
      </c>
      <c r="D63" s="13" t="str">
        <f>IF(ISERROR(VLOOKUP(B63,'[6]100m.Eng'!$E$8:$F$990,2,0)),"",(VLOOKUP(B63,'[6]100m.Eng'!$E$8:$H$990,2,0)))</f>
        <v/>
      </c>
      <c r="E63" s="14" t="str">
        <f>IF(ISERROR(VLOOKUP(B63,'[6]100m.Eng'!$E$8:$G$990,3,0)),"",(VLOOKUP(B63,'[6]100m.Eng'!$E$8:$G$990,3,0)))</f>
        <v/>
      </c>
      <c r="F63" s="29" t="str">
        <f>IF(ISERROR(VLOOKUP(B63,[6]Cirit!$E$8:$K$1000,7,0)),"",(VLOOKUP(B63,[6]Cirit!$E$8:$K$1000,7,0)))</f>
        <v/>
      </c>
      <c r="G63" s="22" t="str">
        <f>IF(ISERROR(VLOOKUP(B63,[6]Cirit!$E$8:$L$1000,8,0)),"",(VLOOKUP(B63,[6]Cirit!$E$8:$L$1000,8,0)))</f>
        <v/>
      </c>
      <c r="H63" s="28"/>
      <c r="I63" s="27"/>
      <c r="J63" s="26" t="str">
        <f>IF(ISERROR(VLOOKUP(B63,'[6]2000m.'!$D$8:$F$1000,3,0)),"",(VLOOKUP(B63,'[6]2000m.'!$D$8:$H$1000,3,0)))</f>
        <v/>
      </c>
      <c r="K63" s="22" t="str">
        <f>IF(ISERROR(VLOOKUP(B63,'[6]2000m.'!$D$8:$G$1000,4,0)),"",(VLOOKUP(B63,'[6]2000m.'!$D$8:$G$1000,4,0)))</f>
        <v/>
      </c>
      <c r="L63" s="25" t="str">
        <f>IF(ISERROR(VLOOKUP(B63,[6]Yüksek!$E$8:$AG$1000,29,0)),"",(VLOOKUP(B63,[6]Yüksek!$E$8:$AG$1000,29,0)))</f>
        <v/>
      </c>
      <c r="M63" s="24" t="str">
        <f>IF(ISERROR(VLOOKUP(B63,[6]Yüksek!$E$8:$AH$1000,30,0)),"",(VLOOKUP(B63,[6]Yüksek!$E$8:$AH$1000,30,0)))</f>
        <v/>
      </c>
      <c r="N63" s="23" t="str">
        <f>IF(ISERROR(VLOOKUP(B63,[6]Disk!$E$8:$K$1000,7,0)),"",(VLOOKUP(B63,[6]Disk!$E$8:$K$1000,7,0)))</f>
        <v/>
      </c>
      <c r="O63" s="22" t="str">
        <f>IF(ISERROR(VLOOKUP(B63,[6]Disk!$E$8:$L$1000,8,0)),"",(VLOOKUP(B63,[6]Disk!$E$8:$L$1000,8,0)))</f>
        <v/>
      </c>
      <c r="P63" s="21">
        <f>IFERROR(VLOOKUP(B63,'2008 14 YAŞ ERKEKLER'!$B$8:$P$54,15,0)," ")</f>
        <v>169</v>
      </c>
      <c r="Q63" s="20">
        <f t="shared" si="1"/>
        <v>0</v>
      </c>
      <c r="R63" s="19">
        <f t="shared" si="2"/>
        <v>169</v>
      </c>
    </row>
    <row r="64" spans="1:22" ht="28.5" customHeight="1" x14ac:dyDescent="0.2">
      <c r="A64" s="31">
        <v>5</v>
      </c>
      <c r="B64" s="30" t="s">
        <v>169</v>
      </c>
      <c r="C64" s="30" t="s">
        <v>57</v>
      </c>
      <c r="D64" s="13" t="str">
        <f>IF(ISERROR(VLOOKUP(B64,'[6]100m.Eng'!$E$8:$F$990,2,0)),"",(VLOOKUP(B64,'[6]100m.Eng'!$E$8:$H$990,2,0)))</f>
        <v/>
      </c>
      <c r="E64" s="14" t="str">
        <f>IF(ISERROR(VLOOKUP(B64,'[6]100m.Eng'!$E$8:$G$990,3,0)),"",(VLOOKUP(B64,'[6]100m.Eng'!$E$8:$G$990,3,0)))</f>
        <v/>
      </c>
      <c r="F64" s="29" t="str">
        <f>IF(ISERROR(VLOOKUP(B64,[6]Cirit!$E$8:$K$1000,7,0)),"",(VLOOKUP(B64,[6]Cirit!$E$8:$K$1000,7,0)))</f>
        <v/>
      </c>
      <c r="G64" s="22" t="str">
        <f>IF(ISERROR(VLOOKUP(B64,[6]Cirit!$E$8:$L$1000,8,0)),"",(VLOOKUP(B64,[6]Cirit!$E$8:$L$1000,8,0)))</f>
        <v/>
      </c>
      <c r="H64" s="28"/>
      <c r="I64" s="27"/>
      <c r="J64" s="26" t="str">
        <f>IF(ISERROR(VLOOKUP(B64,'[6]2000m.'!$D$8:$F$1000,3,0)),"",(VLOOKUP(B64,'[6]2000m.'!$D$8:$H$1000,3,0)))</f>
        <v/>
      </c>
      <c r="K64" s="22" t="str">
        <f>IF(ISERROR(VLOOKUP(B64,'[6]2000m.'!$D$8:$G$1000,4,0)),"",(VLOOKUP(B64,'[6]2000m.'!$D$8:$G$1000,4,0)))</f>
        <v/>
      </c>
      <c r="L64" s="25" t="str">
        <f>IF(ISERROR(VLOOKUP(B64,[6]Yüksek!$E$8:$AG$1000,29,0)),"",(VLOOKUP(B64,[6]Yüksek!$E$8:$AG$1000,29,0)))</f>
        <v/>
      </c>
      <c r="M64" s="24" t="str">
        <f>IF(ISERROR(VLOOKUP(B64,[6]Yüksek!$E$8:$AH$1000,30,0)),"",(VLOOKUP(B64,[6]Yüksek!$E$8:$AH$1000,30,0)))</f>
        <v/>
      </c>
      <c r="N64" s="23" t="str">
        <f>IF(ISERROR(VLOOKUP(B64,[6]Disk!$E$8:$K$1000,7,0)),"",(VLOOKUP(B64,[6]Disk!$E$8:$K$1000,7,0)))</f>
        <v/>
      </c>
      <c r="O64" s="22" t="str">
        <f>IF(ISERROR(VLOOKUP(B64,[6]Disk!$E$8:$L$1000,8,0)),"",(VLOOKUP(B64,[6]Disk!$E$8:$L$1000,8,0)))</f>
        <v/>
      </c>
      <c r="P64" s="21">
        <f>IFERROR(VLOOKUP(B64,'2008 14 YAŞ ERKEKLER'!$B$8:$P$54,15,0)," ")</f>
        <v>165</v>
      </c>
      <c r="Q64" s="20">
        <f t="shared" si="1"/>
        <v>0</v>
      </c>
      <c r="R64" s="19">
        <f t="shared" si="2"/>
        <v>165</v>
      </c>
    </row>
    <row r="65" spans="1:18" ht="28.5" customHeight="1" x14ac:dyDescent="0.2">
      <c r="A65" s="31">
        <v>6</v>
      </c>
      <c r="B65" s="30" t="s">
        <v>182</v>
      </c>
      <c r="C65" s="30" t="s">
        <v>57</v>
      </c>
      <c r="D65" s="13" t="str">
        <f>IF(ISERROR(VLOOKUP(B65,'[6]100m.Eng'!$E$8:$F$990,2,0)),"",(VLOOKUP(B65,'[6]100m.Eng'!$E$8:$H$990,2,0)))</f>
        <v/>
      </c>
      <c r="E65" s="14" t="str">
        <f>IF(ISERROR(VLOOKUP(B65,'[6]100m.Eng'!$E$8:$G$990,3,0)),"",(VLOOKUP(B65,'[6]100m.Eng'!$E$8:$G$990,3,0)))</f>
        <v/>
      </c>
      <c r="F65" s="29" t="str">
        <f>IF(ISERROR(VLOOKUP(B65,[6]Cirit!$E$8:$K$1000,7,0)),"",(VLOOKUP(B65,[6]Cirit!$E$8:$K$1000,7,0)))</f>
        <v/>
      </c>
      <c r="G65" s="22" t="str">
        <f>IF(ISERROR(VLOOKUP(B65,[6]Cirit!$E$8:$L$1000,8,0)),"",(VLOOKUP(B65,[6]Cirit!$E$8:$L$1000,8,0)))</f>
        <v/>
      </c>
      <c r="H65" s="28"/>
      <c r="I65" s="27"/>
      <c r="J65" s="26" t="str">
        <f>IF(ISERROR(VLOOKUP(B65,'[6]2000m.'!$D$8:$F$1000,3,0)),"",(VLOOKUP(B65,'[6]2000m.'!$D$8:$H$1000,3,0)))</f>
        <v/>
      </c>
      <c r="K65" s="22" t="str">
        <f>IF(ISERROR(VLOOKUP(B65,'[6]2000m.'!$D$8:$G$1000,4,0)),"",(VLOOKUP(B65,'[6]2000m.'!$D$8:$G$1000,4,0)))</f>
        <v/>
      </c>
      <c r="L65" s="25" t="str">
        <f>IF(ISERROR(VLOOKUP(B65,[6]Yüksek!$E$8:$AG$1000,29,0)),"",(VLOOKUP(B65,[6]Yüksek!$E$8:$AG$1000,29,0)))</f>
        <v/>
      </c>
      <c r="M65" s="24" t="str">
        <f>IF(ISERROR(VLOOKUP(B65,[6]Yüksek!$E$8:$AH$1000,30,0)),"",(VLOOKUP(B65,[6]Yüksek!$E$8:$AH$1000,30,0)))</f>
        <v/>
      </c>
      <c r="N65" s="23">
        <f>IF(ISERROR(VLOOKUP(B65,[6]Disk!$E$8:$K$1000,7,0)),"",(VLOOKUP(B65,[6]Disk!$E$8:$K$1000,7,0)))</f>
        <v>1547</v>
      </c>
      <c r="O65" s="22">
        <f>IF(ISERROR(VLOOKUP(B65,[6]Disk!$E$8:$L$1000,8,0)),"",(VLOOKUP(B65,[6]Disk!$E$8:$L$1000,8,0)))</f>
        <v>46</v>
      </c>
      <c r="P65" s="21">
        <f>IFERROR(VLOOKUP(B65,'2008 14 YAŞ ERKEKLER'!$B$8:$P$54,15,0)," ")</f>
        <v>114</v>
      </c>
      <c r="Q65" s="20">
        <f t="shared" si="1"/>
        <v>46</v>
      </c>
      <c r="R65" s="19">
        <f t="shared" si="2"/>
        <v>160</v>
      </c>
    </row>
    <row r="66" spans="1:18" ht="28.5" customHeight="1" x14ac:dyDescent="0.2">
      <c r="A66" s="31">
        <v>7</v>
      </c>
      <c r="B66" s="63" t="s">
        <v>171</v>
      </c>
      <c r="C66" s="63" t="s">
        <v>57</v>
      </c>
      <c r="D66" s="13" t="str">
        <f>IF(ISERROR(VLOOKUP(B66,'[6]100m.Eng'!$E$8:$F$990,2,0)),"",(VLOOKUP(B66,'[6]100m.Eng'!$E$8:$H$990,2,0)))</f>
        <v/>
      </c>
      <c r="E66" s="14" t="str">
        <f>IF(ISERROR(VLOOKUP(B66,'[6]100m.Eng'!$E$8:$G$990,3,0)),"",(VLOOKUP(B66,'[6]100m.Eng'!$E$8:$G$990,3,0)))</f>
        <v/>
      </c>
      <c r="F66" s="29" t="str">
        <f>IF(ISERROR(VLOOKUP(B66,[6]Cirit!$E$8:$K$1000,7,0)),"",(VLOOKUP(B66,[6]Cirit!$E$8:$K$1000,7,0)))</f>
        <v/>
      </c>
      <c r="G66" s="22" t="str">
        <f>IF(ISERROR(VLOOKUP(B66,[6]Cirit!$E$8:$L$1000,8,0)),"",(VLOOKUP(B66,[6]Cirit!$E$8:$L$1000,8,0)))</f>
        <v/>
      </c>
      <c r="H66" s="28"/>
      <c r="I66" s="27"/>
      <c r="J66" s="26" t="str">
        <f>IF(ISERROR(VLOOKUP(B66,'[6]2000m.'!$D$8:$F$1000,3,0)),"",(VLOOKUP(B66,'[6]2000m.'!$D$8:$H$1000,3,0)))</f>
        <v/>
      </c>
      <c r="K66" s="22" t="str">
        <f>IF(ISERROR(VLOOKUP(B66,'[6]2000m.'!$D$8:$G$1000,4,0)),"",(VLOOKUP(B66,'[6]2000m.'!$D$8:$G$1000,4,0)))</f>
        <v/>
      </c>
      <c r="L66" s="25" t="str">
        <f>IF(ISERROR(VLOOKUP(B66,[6]Yüksek!$E$8:$AG$1000,29,0)),"",(VLOOKUP(B66,[6]Yüksek!$E$8:$AG$1000,29,0)))</f>
        <v/>
      </c>
      <c r="M66" s="24" t="str">
        <f>IF(ISERROR(VLOOKUP(B66,[6]Yüksek!$E$8:$AH$1000,30,0)),"",(VLOOKUP(B66,[6]Yüksek!$E$8:$AH$1000,30,0)))</f>
        <v/>
      </c>
      <c r="N66" s="23" t="str">
        <f>IF(ISERROR(VLOOKUP(B66,[6]Disk!$E$8:$K$1000,7,0)),"",(VLOOKUP(B66,[6]Disk!$E$8:$K$1000,7,0)))</f>
        <v/>
      </c>
      <c r="O66" s="22" t="str">
        <f>IF(ISERROR(VLOOKUP(B66,[6]Disk!$E$8:$L$1000,8,0)),"",(VLOOKUP(B66,[6]Disk!$E$8:$L$1000,8,0)))</f>
        <v/>
      </c>
      <c r="P66" s="21">
        <f>IFERROR(VLOOKUP(B66,'2008 14 YAŞ ERKEKLER'!$B$8:$P$54,15,0)," ")</f>
        <v>159</v>
      </c>
      <c r="Q66" s="20">
        <f t="shared" si="1"/>
        <v>0</v>
      </c>
      <c r="R66" s="19">
        <f t="shared" si="2"/>
        <v>159</v>
      </c>
    </row>
    <row r="67" spans="1:18" ht="34.5" customHeight="1" x14ac:dyDescent="0.2">
      <c r="A67" s="31"/>
      <c r="B67" s="30"/>
      <c r="C67" s="30"/>
      <c r="D67" s="13" t="str">
        <f>IF(ISERROR(VLOOKUP(B67,'[6]100m.Eng'!$E$8:$F$990,2,0)),"",(VLOOKUP(B67,'[6]100m.Eng'!$E$8:$H$990,2,0)))</f>
        <v/>
      </c>
      <c r="E67" s="14" t="str">
        <f>IF(ISERROR(VLOOKUP(B67,'[6]100m.Eng'!$E$8:$G$990,3,0)),"",(VLOOKUP(B67,'[6]100m.Eng'!$E$8:$G$990,3,0)))</f>
        <v/>
      </c>
      <c r="F67" s="29" t="str">
        <f>IF(ISERROR(VLOOKUP(B67,[6]Cirit!$F$8:$K$1000,6,0)),"",(VLOOKUP(B67,[6]Cirit!$F$8:$K$1000,6,0)))</f>
        <v/>
      </c>
      <c r="G67" s="22" t="str">
        <f>IF(ISERROR(VLOOKUP(B67,[6]Cirit!$F$8:$L$1000,7,0)),"",(VLOOKUP(B67,[6]Cirit!$F$8:$L$1000,7,0)))</f>
        <v/>
      </c>
      <c r="H67" s="28"/>
      <c r="I67" s="27"/>
      <c r="J67" s="26" t="str">
        <f>IF(ISERROR(VLOOKUP(B67,'[6]2000m.'!$E$8:$F$1000,2,0)),"",(VLOOKUP(B67,'[6]2000m.'!$E$8:$H$1000,2,0)))</f>
        <v/>
      </c>
      <c r="K67" s="22" t="str">
        <f>IF(ISERROR(VLOOKUP(B67,'[6]2000m.'!$E$8:$G$1000,3,0)),"",(VLOOKUP(B67,'[6]2000m.'!$E$8:$G$1000,3,0)))</f>
        <v/>
      </c>
      <c r="L67" s="25" t="str">
        <f>IF(ISERROR(VLOOKUP(B67,[6]Yüksek!$F$8:$AG$1000,28,0)),"",(VLOOKUP(B67,[6]Yüksek!$F$8:$AG$1000,28,0)))</f>
        <v/>
      </c>
      <c r="M67" s="24" t="str">
        <f>IF(ISERROR(VLOOKUP(B67,[6]Yüksek!$F$8:$AH$1000,29,0)),"",(VLOOKUP(B67,[6]Yüksek!$F$8:$AH$1000,29,0)))</f>
        <v/>
      </c>
      <c r="N67" s="23" t="str">
        <f>IF(ISERROR(VLOOKUP(B41,[6]Disk!$F$8:$K$1000,6,0)),"",(VLOOKUP(B41,[6]Disk!$F$8:$K$1000,6,0)))</f>
        <v/>
      </c>
      <c r="O67" s="22" t="str">
        <f>IF(ISERROR(VLOOKUP(B41,[6]Disk!$F$8:$L$1000,7,0)),"",(VLOOKUP(B41,[6]Disk!$F$8:$L$1000,7,0)))</f>
        <v/>
      </c>
      <c r="P67" s="21" t="str">
        <f>IFERROR(VLOOKUP(B67,'2008 14 YAŞ ERKEKLER'!$B$8:$P$54,14,0)," ")</f>
        <v xml:space="preserve"> </v>
      </c>
      <c r="Q67" s="20">
        <f t="shared" si="1"/>
        <v>0</v>
      </c>
      <c r="R67" s="19">
        <f t="shared" si="2"/>
        <v>0</v>
      </c>
    </row>
    <row r="68" spans="1:18" ht="34.5" customHeight="1" x14ac:dyDescent="0.2">
      <c r="A68" s="31"/>
      <c r="B68" s="30"/>
      <c r="C68" s="30"/>
      <c r="D68" s="13" t="str">
        <f>IF(ISERROR(VLOOKUP(B68,'[6]100m.Eng'!$E$8:$F$990,2,0)),"",(VLOOKUP(B68,'[6]100m.Eng'!$E$8:$H$990,2,0)))</f>
        <v/>
      </c>
      <c r="E68" s="14" t="str">
        <f>IF(ISERROR(VLOOKUP(B68,'[6]100m.Eng'!$E$8:$G$990,3,0)),"",(VLOOKUP(B68,'[6]100m.Eng'!$E$8:$G$990,3,0)))</f>
        <v/>
      </c>
      <c r="F68" s="29" t="str">
        <f>IF(ISERROR(VLOOKUP(B68,[6]Cirit!$F$8:$K$1000,6,0)),"",(VLOOKUP(B68,[6]Cirit!$F$8:$K$1000,6,0)))</f>
        <v/>
      </c>
      <c r="G68" s="22" t="str">
        <f>IF(ISERROR(VLOOKUP(B68,[6]Cirit!$F$8:$L$1000,7,0)),"",(VLOOKUP(B68,[6]Cirit!$F$8:$L$1000,7,0)))</f>
        <v/>
      </c>
      <c r="H68" s="28"/>
      <c r="I68" s="27"/>
      <c r="J68" s="26" t="str">
        <f>IF(ISERROR(VLOOKUP(B68,'[6]2000m.'!$E$8:$F$1000,2,0)),"",(VLOOKUP(B68,'[6]2000m.'!$E$8:$H$1000,2,0)))</f>
        <v/>
      </c>
      <c r="K68" s="22" t="str">
        <f>IF(ISERROR(VLOOKUP(B68,'[6]2000m.'!$E$8:$G$1000,3,0)),"",(VLOOKUP(B68,'[6]2000m.'!$E$8:$G$1000,3,0)))</f>
        <v/>
      </c>
      <c r="L68" s="25" t="str">
        <f>IF(ISERROR(VLOOKUP(B68,[6]Yüksek!$F$8:$AG$1000,28,0)),"",(VLOOKUP(B68,[6]Yüksek!$F$8:$AG$1000,28,0)))</f>
        <v/>
      </c>
      <c r="M68" s="24" t="str">
        <f>IF(ISERROR(VLOOKUP(B68,[6]Yüksek!$F$8:$AH$1000,29,0)),"",(VLOOKUP(B68,[6]Yüksek!$F$8:$AH$1000,29,0)))</f>
        <v/>
      </c>
      <c r="N68" s="23" t="str">
        <f>IF(ISERROR(VLOOKUP(B42,[6]Disk!$F$8:$K$1000,6,0)),"",(VLOOKUP(B42,[6]Disk!$F$8:$K$1000,6,0)))</f>
        <v/>
      </c>
      <c r="O68" s="22" t="str">
        <f>IF(ISERROR(VLOOKUP(B42,[6]Disk!$F$8:$L$1000,7,0)),"",(VLOOKUP(B42,[6]Disk!$F$8:$L$1000,7,0)))</f>
        <v/>
      </c>
      <c r="P68" s="21" t="str">
        <f>IFERROR(VLOOKUP(B68,'2008 14 YAŞ ERKEKLER'!$B$8:$P$54,14,0)," ")</f>
        <v xml:space="preserve"> </v>
      </c>
      <c r="Q68" s="20">
        <f t="shared" si="1"/>
        <v>0</v>
      </c>
      <c r="R68" s="19">
        <f t="shared" si="2"/>
        <v>0</v>
      </c>
    </row>
    <row r="69" spans="1:18" ht="34.5" customHeight="1" x14ac:dyDescent="0.2">
      <c r="A69" s="31"/>
      <c r="B69" s="30"/>
      <c r="C69" s="30"/>
      <c r="D69" s="13" t="str">
        <f>IF(ISERROR(VLOOKUP(B69,'[6]100m.Eng'!$E$8:$F$990,2,0)),"",(VLOOKUP(B69,'[6]100m.Eng'!$E$8:$H$990,2,0)))</f>
        <v/>
      </c>
      <c r="E69" s="14" t="str">
        <f>IF(ISERROR(VLOOKUP(B69,'[6]100m.Eng'!$E$8:$G$990,3,0)),"",(VLOOKUP(B69,'[6]100m.Eng'!$E$8:$G$990,3,0)))</f>
        <v/>
      </c>
      <c r="F69" s="29" t="str">
        <f>IF(ISERROR(VLOOKUP(B69,[6]Cirit!$F$8:$K$1000,6,0)),"",(VLOOKUP(B69,[6]Cirit!$F$8:$K$1000,6,0)))</f>
        <v/>
      </c>
      <c r="G69" s="22" t="str">
        <f>IF(ISERROR(VLOOKUP(B69,[6]Cirit!$F$8:$L$1000,7,0)),"",(VLOOKUP(B69,[6]Cirit!$F$8:$L$1000,7,0)))</f>
        <v/>
      </c>
      <c r="H69" s="28"/>
      <c r="I69" s="27"/>
      <c r="J69" s="26" t="str">
        <f>IF(ISERROR(VLOOKUP(B69,'[6]2000m.'!$E$8:$F$1000,2,0)),"",(VLOOKUP(B69,'[6]2000m.'!$E$8:$H$1000,2,0)))</f>
        <v/>
      </c>
      <c r="K69" s="22" t="str">
        <f>IF(ISERROR(VLOOKUP(B69,'[6]2000m.'!$E$8:$G$1000,3,0)),"",(VLOOKUP(B69,'[6]2000m.'!$E$8:$G$1000,3,0)))</f>
        <v/>
      </c>
      <c r="L69" s="25" t="str">
        <f>IF(ISERROR(VLOOKUP(B69,[6]Yüksek!$F$8:$AG$1000,28,0)),"",(VLOOKUP(B69,[6]Yüksek!$F$8:$AG$1000,28,0)))</f>
        <v/>
      </c>
      <c r="M69" s="24" t="str">
        <f>IF(ISERROR(VLOOKUP(B69,[6]Yüksek!$F$8:$AH$1000,29,0)),"",(VLOOKUP(B69,[6]Yüksek!$F$8:$AH$1000,29,0)))</f>
        <v/>
      </c>
      <c r="N69" s="23" t="str">
        <f>IF(ISERROR(VLOOKUP(B43,[6]Disk!$F$8:$K$1000,6,0)),"",(VLOOKUP(B43,[6]Disk!$F$8:$K$1000,6,0)))</f>
        <v/>
      </c>
      <c r="O69" s="22" t="str">
        <f>IF(ISERROR(VLOOKUP(B43,[6]Disk!$F$8:$L$1000,7,0)),"",(VLOOKUP(B43,[6]Disk!$F$8:$L$1000,7,0)))</f>
        <v/>
      </c>
      <c r="P69" s="21" t="str">
        <f>IFERROR(VLOOKUP(B69,'2008 14 YAŞ ERKEKLER'!$B$8:$P$54,14,0)," ")</f>
        <v xml:space="preserve"> </v>
      </c>
      <c r="Q69" s="20">
        <f t="shared" si="1"/>
        <v>0</v>
      </c>
      <c r="R69" s="19">
        <f t="shared" si="2"/>
        <v>0</v>
      </c>
    </row>
    <row r="70" spans="1:18" ht="34.5" customHeight="1" x14ac:dyDescent="0.2">
      <c r="A70" s="31"/>
      <c r="B70" s="30"/>
      <c r="C70" s="30"/>
      <c r="D70" s="13" t="str">
        <f>IF(ISERROR(VLOOKUP(B70,'[6]100m.Eng'!$E$8:$F$990,2,0)),"",(VLOOKUP(B70,'[6]100m.Eng'!$E$8:$H$990,2,0)))</f>
        <v/>
      </c>
      <c r="E70" s="14" t="str">
        <f>IF(ISERROR(VLOOKUP(B70,'[6]100m.Eng'!$E$8:$G$990,3,0)),"",(VLOOKUP(B70,'[6]100m.Eng'!$E$8:$G$990,3,0)))</f>
        <v/>
      </c>
      <c r="F70" s="29" t="str">
        <f>IF(ISERROR(VLOOKUP(B70,[6]Cirit!$F$8:$K$1000,6,0)),"",(VLOOKUP(B70,[6]Cirit!$F$8:$K$1000,6,0)))</f>
        <v/>
      </c>
      <c r="G70" s="22" t="str">
        <f>IF(ISERROR(VLOOKUP(B70,[6]Cirit!$F$8:$L$1000,7,0)),"",(VLOOKUP(B70,[6]Cirit!$F$8:$L$1000,7,0)))</f>
        <v/>
      </c>
      <c r="H70" s="28"/>
      <c r="I70" s="27"/>
      <c r="J70" s="26" t="str">
        <f>IF(ISERROR(VLOOKUP(B70,'[6]2000m.'!$E$8:$F$1000,2,0)),"",(VLOOKUP(B70,'[6]2000m.'!$E$8:$H$1000,2,0)))</f>
        <v/>
      </c>
      <c r="K70" s="22" t="str">
        <f>IF(ISERROR(VLOOKUP(B70,'[6]2000m.'!$E$8:$G$1000,3,0)),"",(VLOOKUP(B70,'[6]2000m.'!$E$8:$G$1000,3,0)))</f>
        <v/>
      </c>
      <c r="L70" s="25" t="str">
        <f>IF(ISERROR(VLOOKUP(B70,[6]Yüksek!$F$8:$AG$1000,28,0)),"",(VLOOKUP(B70,[6]Yüksek!$F$8:$AG$1000,28,0)))</f>
        <v/>
      </c>
      <c r="M70" s="24" t="str">
        <f>IF(ISERROR(VLOOKUP(B70,[6]Yüksek!$F$8:$AH$1000,29,0)),"",(VLOOKUP(B70,[6]Yüksek!$F$8:$AH$1000,29,0)))</f>
        <v/>
      </c>
      <c r="N70" s="23" t="str">
        <f>IF(ISERROR(VLOOKUP(B44,[6]Disk!$F$8:$K$1000,6,0)),"",(VLOOKUP(B44,[6]Disk!$F$8:$K$1000,6,0)))</f>
        <v/>
      </c>
      <c r="O70" s="22" t="str">
        <f>IF(ISERROR(VLOOKUP(B44,[6]Disk!$F$8:$L$1000,7,0)),"",(VLOOKUP(B44,[6]Disk!$F$8:$L$1000,7,0)))</f>
        <v/>
      </c>
      <c r="P70" s="21" t="str">
        <f>IFERROR(VLOOKUP(B70,'2008 14 YAŞ ERKEKLER'!$B$8:$P$54,14,0)," ")</f>
        <v xml:space="preserve"> </v>
      </c>
      <c r="Q70" s="20">
        <f t="shared" si="1"/>
        <v>0</v>
      </c>
      <c r="R70" s="19">
        <f t="shared" si="2"/>
        <v>0</v>
      </c>
    </row>
    <row r="71" spans="1:18" ht="34.5" customHeight="1" x14ac:dyDescent="0.2">
      <c r="A71" s="31"/>
      <c r="B71" s="30"/>
      <c r="C71" s="30"/>
      <c r="D71" s="13" t="str">
        <f>IF(ISERROR(VLOOKUP(B71,'[6]100m.Eng'!$E$8:$F$990,2,0)),"",(VLOOKUP(B71,'[6]100m.Eng'!$E$8:$H$990,2,0)))</f>
        <v/>
      </c>
      <c r="E71" s="14" t="str">
        <f>IF(ISERROR(VLOOKUP(B71,'[6]100m.Eng'!$E$8:$G$990,3,0)),"",(VLOOKUP(B71,'[6]100m.Eng'!$E$8:$G$990,3,0)))</f>
        <v/>
      </c>
      <c r="F71" s="29" t="str">
        <f>IF(ISERROR(VLOOKUP(B71,[6]Cirit!$F$8:$K$1000,6,0)),"",(VLOOKUP(B71,[6]Cirit!$F$8:$K$1000,6,0)))</f>
        <v/>
      </c>
      <c r="G71" s="22" t="str">
        <f>IF(ISERROR(VLOOKUP(B71,[6]Cirit!$F$8:$L$1000,7,0)),"",(VLOOKUP(B71,[6]Cirit!$F$8:$L$1000,7,0)))</f>
        <v/>
      </c>
      <c r="H71" s="28"/>
      <c r="I71" s="27"/>
      <c r="J71" s="26" t="str">
        <f>IF(ISERROR(VLOOKUP(B71,'[6]2000m.'!$E$8:$F$1000,2,0)),"",(VLOOKUP(B71,'[6]2000m.'!$E$8:$H$1000,2,0)))</f>
        <v/>
      </c>
      <c r="K71" s="22" t="str">
        <f>IF(ISERROR(VLOOKUP(B71,'[6]2000m.'!$E$8:$G$1000,3,0)),"",(VLOOKUP(B71,'[6]2000m.'!$E$8:$G$1000,3,0)))</f>
        <v/>
      </c>
      <c r="L71" s="25" t="str">
        <f>IF(ISERROR(VLOOKUP(B71,[6]Yüksek!$F$8:$AG$1000,28,0)),"",(VLOOKUP(B71,[6]Yüksek!$F$8:$AG$1000,28,0)))</f>
        <v/>
      </c>
      <c r="M71" s="24" t="str">
        <f>IF(ISERROR(VLOOKUP(B71,[6]Yüksek!$F$8:$AH$1000,29,0)),"",(VLOOKUP(B71,[6]Yüksek!$F$8:$AH$1000,29,0)))</f>
        <v/>
      </c>
      <c r="N71" s="23" t="str">
        <f>IF(ISERROR(VLOOKUP(B45,[6]Disk!$F$8:$K$1000,6,0)),"",(VLOOKUP(B45,[6]Disk!$F$8:$K$1000,6,0)))</f>
        <v/>
      </c>
      <c r="O71" s="22" t="str">
        <f>IF(ISERROR(VLOOKUP(B45,[6]Disk!$F$8:$L$1000,7,0)),"",(VLOOKUP(B45,[6]Disk!$F$8:$L$1000,7,0)))</f>
        <v/>
      </c>
      <c r="P71" s="21" t="str">
        <f>IFERROR(VLOOKUP(B71,'2008 14 YAŞ ERKEKLER'!$B$8:$P$54,14,0)," ")</f>
        <v xml:space="preserve"> </v>
      </c>
      <c r="Q71" s="20">
        <f t="shared" si="1"/>
        <v>0</v>
      </c>
      <c r="R71" s="19">
        <f t="shared" si="2"/>
        <v>0</v>
      </c>
    </row>
    <row r="72" spans="1:18" ht="34.5" customHeight="1" x14ac:dyDescent="0.2">
      <c r="A72" s="31"/>
      <c r="B72" s="30"/>
      <c r="C72" s="30"/>
      <c r="D72" s="13" t="str">
        <f>IF(ISERROR(VLOOKUP(B72,'[6]100m.Eng'!$E$8:$F$990,2,0)),"",(VLOOKUP(B72,'[6]100m.Eng'!$E$8:$H$990,2,0)))</f>
        <v/>
      </c>
      <c r="E72" s="14" t="str">
        <f>IF(ISERROR(VLOOKUP(B72,'[6]100m.Eng'!$E$8:$G$990,3,0)),"",(VLOOKUP(B72,'[6]100m.Eng'!$E$8:$G$990,3,0)))</f>
        <v/>
      </c>
      <c r="F72" s="29" t="str">
        <f>IF(ISERROR(VLOOKUP(B72,[6]Cirit!$F$8:$K$1000,6,0)),"",(VLOOKUP(B72,[6]Cirit!$F$8:$K$1000,6,0)))</f>
        <v/>
      </c>
      <c r="G72" s="22" t="str">
        <f>IF(ISERROR(VLOOKUP(B72,[6]Cirit!$F$8:$L$1000,7,0)),"",(VLOOKUP(B72,[6]Cirit!$F$8:$L$1000,7,0)))</f>
        <v/>
      </c>
      <c r="H72" s="28"/>
      <c r="I72" s="27"/>
      <c r="J72" s="26" t="str">
        <f>IF(ISERROR(VLOOKUP(B72,'[6]2000m.'!$E$8:$F$1000,2,0)),"",(VLOOKUP(B72,'[6]2000m.'!$E$8:$H$1000,2,0)))</f>
        <v/>
      </c>
      <c r="K72" s="22" t="str">
        <f>IF(ISERROR(VLOOKUP(B72,'[6]2000m.'!$E$8:$G$1000,3,0)),"",(VLOOKUP(B72,'[6]2000m.'!$E$8:$G$1000,3,0)))</f>
        <v/>
      </c>
      <c r="L72" s="25" t="str">
        <f>IF(ISERROR(VLOOKUP(B72,[6]Yüksek!$F$8:$AG$1000,28,0)),"",(VLOOKUP(B72,[6]Yüksek!$F$8:$AG$1000,28,0)))</f>
        <v/>
      </c>
      <c r="M72" s="24" t="str">
        <f>IF(ISERROR(VLOOKUP(B72,[6]Yüksek!$F$8:$AH$1000,29,0)),"",(VLOOKUP(B72,[6]Yüksek!$F$8:$AH$1000,29,0)))</f>
        <v/>
      </c>
      <c r="N72" s="23" t="str">
        <f>IF(ISERROR(VLOOKUP(B46,[6]Disk!$F$8:$K$1000,6,0)),"",(VLOOKUP(B46,[6]Disk!$F$8:$K$1000,6,0)))</f>
        <v/>
      </c>
      <c r="O72" s="22" t="str">
        <f>IF(ISERROR(VLOOKUP(B46,[6]Disk!$F$8:$L$1000,7,0)),"",(VLOOKUP(B46,[6]Disk!$F$8:$L$1000,7,0)))</f>
        <v/>
      </c>
      <c r="P72" s="21" t="str">
        <f>IFERROR(VLOOKUP(B72,'2008 14 YAŞ ERKEKLER'!$B$8:$P$54,14,0)," ")</f>
        <v xml:space="preserve"> </v>
      </c>
      <c r="Q72" s="20">
        <f t="shared" si="1"/>
        <v>0</v>
      </c>
      <c r="R72" s="19">
        <f t="shared" si="2"/>
        <v>0</v>
      </c>
    </row>
    <row r="73" spans="1:18" ht="34.5" customHeight="1" x14ac:dyDescent="0.2">
      <c r="A73" s="31"/>
      <c r="B73" s="30"/>
      <c r="C73" s="30"/>
      <c r="D73" s="13" t="str">
        <f>IF(ISERROR(VLOOKUP(B73,'[6]100m.Eng'!$E$8:$F$990,2,0)),"",(VLOOKUP(B73,'[6]100m.Eng'!$E$8:$H$990,2,0)))</f>
        <v/>
      </c>
      <c r="E73" s="14" t="str">
        <f>IF(ISERROR(VLOOKUP(B73,'[6]100m.Eng'!$E$8:$G$990,3,0)),"",(VLOOKUP(B73,'[6]100m.Eng'!$E$8:$G$990,3,0)))</f>
        <v/>
      </c>
      <c r="F73" s="29" t="str">
        <f>IF(ISERROR(VLOOKUP(B73,[6]Cirit!$F$8:$K$1000,6,0)),"",(VLOOKUP(B73,[6]Cirit!$F$8:$K$1000,6,0)))</f>
        <v/>
      </c>
      <c r="G73" s="22" t="str">
        <f>IF(ISERROR(VLOOKUP(B73,[6]Cirit!$F$8:$L$1000,7,0)),"",(VLOOKUP(B73,[6]Cirit!$F$8:$L$1000,7,0)))</f>
        <v/>
      </c>
      <c r="H73" s="28"/>
      <c r="I73" s="27"/>
      <c r="J73" s="26" t="str">
        <f>IF(ISERROR(VLOOKUP(B73,'[6]2000m.'!$E$8:$F$1000,2,0)),"",(VLOOKUP(B73,'[6]2000m.'!$E$8:$H$1000,2,0)))</f>
        <v/>
      </c>
      <c r="K73" s="22" t="str">
        <f>IF(ISERROR(VLOOKUP(B73,'[6]2000m.'!$E$8:$G$1000,3,0)),"",(VLOOKUP(B73,'[6]2000m.'!$E$8:$G$1000,3,0)))</f>
        <v/>
      </c>
      <c r="L73" s="25" t="str">
        <f>IF(ISERROR(VLOOKUP(B73,[6]Yüksek!$F$8:$AG$1000,28,0)),"",(VLOOKUP(B73,[6]Yüksek!$F$8:$AG$1000,28,0)))</f>
        <v/>
      </c>
      <c r="M73" s="24" t="str">
        <f>IF(ISERROR(VLOOKUP(B73,[6]Yüksek!$F$8:$AH$1000,29,0)),"",(VLOOKUP(B73,[6]Yüksek!$F$8:$AH$1000,29,0)))</f>
        <v/>
      </c>
      <c r="N73" s="23" t="str">
        <f>IF(ISERROR(VLOOKUP(B47,[6]Disk!$F$8:$K$1000,6,0)),"",(VLOOKUP(B47,[6]Disk!$F$8:$K$1000,6,0)))</f>
        <v/>
      </c>
      <c r="O73" s="22" t="str">
        <f>IF(ISERROR(VLOOKUP(B47,[6]Disk!$F$8:$L$1000,7,0)),"",(VLOOKUP(B47,[6]Disk!$F$8:$L$1000,7,0)))</f>
        <v/>
      </c>
      <c r="P73" s="21" t="str">
        <f>IFERROR(VLOOKUP(B73,'2008 14 YAŞ ERKEKLER'!$B$8:$P$54,14,0)," ")</f>
        <v xml:space="preserve"> </v>
      </c>
      <c r="Q73" s="20">
        <f t="shared" si="1"/>
        <v>0</v>
      </c>
      <c r="R73" s="19">
        <f t="shared" si="2"/>
        <v>0</v>
      </c>
    </row>
    <row r="74" spans="1:18" ht="34.5" customHeight="1" x14ac:dyDescent="0.2">
      <c r="A74" s="31"/>
      <c r="B74" s="30"/>
      <c r="C74" s="30"/>
      <c r="D74" s="13" t="str">
        <f>IF(ISERROR(VLOOKUP(B74,'[6]100m.Eng'!$E$8:$F$990,2,0)),"",(VLOOKUP(B74,'[6]100m.Eng'!$E$8:$H$990,2,0)))</f>
        <v/>
      </c>
      <c r="E74" s="14" t="str">
        <f>IF(ISERROR(VLOOKUP(B74,'[6]100m.Eng'!$E$8:$G$990,3,0)),"",(VLOOKUP(B74,'[6]100m.Eng'!$E$8:$G$990,3,0)))</f>
        <v/>
      </c>
      <c r="F74" s="29" t="str">
        <f>IF(ISERROR(VLOOKUP(B74,[6]Cirit!$F$8:$K$1000,6,0)),"",(VLOOKUP(B74,[6]Cirit!$F$8:$K$1000,6,0)))</f>
        <v/>
      </c>
      <c r="G74" s="22" t="str">
        <f>IF(ISERROR(VLOOKUP(B74,[6]Cirit!$F$8:$L$1000,7,0)),"",(VLOOKUP(B74,[6]Cirit!$F$8:$L$1000,7,0)))</f>
        <v/>
      </c>
      <c r="H74" s="28"/>
      <c r="I74" s="27"/>
      <c r="J74" s="26" t="str">
        <f>IF(ISERROR(VLOOKUP(B74,'[6]2000m.'!$E$8:$F$1000,2,0)),"",(VLOOKUP(B74,'[6]2000m.'!$E$8:$H$1000,2,0)))</f>
        <v/>
      </c>
      <c r="K74" s="22" t="str">
        <f>IF(ISERROR(VLOOKUP(B74,'[6]2000m.'!$E$8:$G$1000,3,0)),"",(VLOOKUP(B74,'[6]2000m.'!$E$8:$G$1000,3,0)))</f>
        <v/>
      </c>
      <c r="L74" s="25" t="str">
        <f>IF(ISERROR(VLOOKUP(B74,[6]Yüksek!$F$8:$AG$1000,28,0)),"",(VLOOKUP(B74,[6]Yüksek!$F$8:$AG$1000,28,0)))</f>
        <v/>
      </c>
      <c r="M74" s="24" t="str">
        <f>IF(ISERROR(VLOOKUP(B74,[6]Yüksek!$F$8:$AH$1000,29,0)),"",(VLOOKUP(B74,[6]Yüksek!$F$8:$AH$1000,29,0)))</f>
        <v/>
      </c>
      <c r="N74" s="23" t="str">
        <f>IF(ISERROR(VLOOKUP(B48,[6]Disk!$F$8:$K$1000,6,0)),"",(VLOOKUP(B48,[6]Disk!$F$8:$K$1000,6,0)))</f>
        <v/>
      </c>
      <c r="O74" s="22" t="str">
        <f>IF(ISERROR(VLOOKUP(B48,[6]Disk!$F$8:$L$1000,7,0)),"",(VLOOKUP(B48,[6]Disk!$F$8:$L$1000,7,0)))</f>
        <v/>
      </c>
      <c r="P74" s="21" t="str">
        <f>IFERROR(VLOOKUP(B74,'2008 14 YAŞ ERKEKLER'!$B$8:$P$54,14,0)," ")</f>
        <v xml:space="preserve"> </v>
      </c>
      <c r="Q74" s="20">
        <f t="shared" si="1"/>
        <v>0</v>
      </c>
      <c r="R74" s="19">
        <f t="shared" si="2"/>
        <v>0</v>
      </c>
    </row>
    <row r="75" spans="1:18" ht="34.5" customHeight="1" x14ac:dyDescent="0.2">
      <c r="A75" s="31"/>
      <c r="B75" s="30"/>
      <c r="C75" s="30"/>
      <c r="D75" s="13" t="str">
        <f>IF(ISERROR(VLOOKUP(B75,'[6]100m.Eng'!$E$8:$F$990,2,0)),"",(VLOOKUP(B75,'[6]100m.Eng'!$E$8:$H$990,2,0)))</f>
        <v/>
      </c>
      <c r="E75" s="14" t="str">
        <f>IF(ISERROR(VLOOKUP(B75,'[6]100m.Eng'!$E$8:$G$990,3,0)),"",(VLOOKUP(B75,'[6]100m.Eng'!$E$8:$G$990,3,0)))</f>
        <v/>
      </c>
      <c r="F75" s="29" t="str">
        <f>IF(ISERROR(VLOOKUP(B75,[6]Cirit!$F$8:$K$1000,6,0)),"",(VLOOKUP(B75,[6]Cirit!$F$8:$K$1000,6,0)))</f>
        <v/>
      </c>
      <c r="G75" s="22" t="str">
        <f>IF(ISERROR(VLOOKUP(B75,[6]Cirit!$F$8:$L$1000,7,0)),"",(VLOOKUP(B75,[6]Cirit!$F$8:$L$1000,7,0)))</f>
        <v/>
      </c>
      <c r="H75" s="28"/>
      <c r="I75" s="27"/>
      <c r="J75" s="26" t="str">
        <f>IF(ISERROR(VLOOKUP(B75,'[6]2000m.'!$E$8:$F$1000,2,0)),"",(VLOOKUP(B75,'[6]2000m.'!$E$8:$H$1000,2,0)))</f>
        <v/>
      </c>
      <c r="K75" s="22" t="str">
        <f>IF(ISERROR(VLOOKUP(B75,'[6]2000m.'!$E$8:$G$1000,3,0)),"",(VLOOKUP(B75,'[6]2000m.'!$E$8:$G$1000,3,0)))</f>
        <v/>
      </c>
      <c r="L75" s="25" t="str">
        <f>IF(ISERROR(VLOOKUP(B75,[6]Yüksek!$F$8:$AG$1000,28,0)),"",(VLOOKUP(B75,[6]Yüksek!$F$8:$AG$1000,28,0)))</f>
        <v/>
      </c>
      <c r="M75" s="24" t="str">
        <f>IF(ISERROR(VLOOKUP(B75,[6]Yüksek!$F$8:$AH$1000,29,0)),"",(VLOOKUP(B75,[6]Yüksek!$F$8:$AH$1000,29,0)))</f>
        <v/>
      </c>
      <c r="N75" s="23" t="str">
        <f>IF(ISERROR(VLOOKUP(B49,[6]Disk!$F$8:$K$1000,6,0)),"",(VLOOKUP(B49,[6]Disk!$F$8:$K$1000,6,0)))</f>
        <v/>
      </c>
      <c r="O75" s="22" t="str">
        <f>IF(ISERROR(VLOOKUP(B49,[6]Disk!$F$8:$L$1000,7,0)),"",(VLOOKUP(B49,[6]Disk!$F$8:$L$1000,7,0)))</f>
        <v/>
      </c>
      <c r="P75" s="21" t="str">
        <f>IFERROR(VLOOKUP(B75,'2008 14 YAŞ ERKEKLER'!$B$8:$P$54,14,0)," ")</f>
        <v xml:space="preserve"> </v>
      </c>
      <c r="Q75" s="20">
        <f t="shared" si="1"/>
        <v>0</v>
      </c>
      <c r="R75" s="19">
        <f t="shared" si="2"/>
        <v>0</v>
      </c>
    </row>
    <row r="76" spans="1:18" ht="34.5" customHeight="1" x14ac:dyDescent="0.2">
      <c r="A76" s="31"/>
      <c r="B76" s="30"/>
      <c r="C76" s="30"/>
      <c r="D76" s="13" t="str">
        <f>IF(ISERROR(VLOOKUP(B76,'[6]100m.Eng'!$E$8:$F$990,2,0)),"",(VLOOKUP(B76,'[6]100m.Eng'!$E$8:$H$990,2,0)))</f>
        <v/>
      </c>
      <c r="E76" s="14" t="str">
        <f>IF(ISERROR(VLOOKUP(B76,'[6]100m.Eng'!$E$8:$G$990,3,0)),"",(VLOOKUP(B76,'[6]100m.Eng'!$E$8:$G$990,3,0)))</f>
        <v/>
      </c>
      <c r="F76" s="29" t="str">
        <f>IF(ISERROR(VLOOKUP(B76,[6]Cirit!$F$8:$K$1000,6,0)),"",(VLOOKUP(B76,[6]Cirit!$F$8:$K$1000,6,0)))</f>
        <v/>
      </c>
      <c r="G76" s="22" t="str">
        <f>IF(ISERROR(VLOOKUP(B76,[6]Cirit!$F$8:$L$1000,7,0)),"",(VLOOKUP(B76,[6]Cirit!$F$8:$L$1000,7,0)))</f>
        <v/>
      </c>
      <c r="H76" s="28"/>
      <c r="I76" s="27"/>
      <c r="J76" s="26" t="str">
        <f>IF(ISERROR(VLOOKUP(B76,'[6]2000m.'!$E$8:$F$1000,2,0)),"",(VLOOKUP(B76,'[6]2000m.'!$E$8:$H$1000,2,0)))</f>
        <v/>
      </c>
      <c r="K76" s="22" t="str">
        <f>IF(ISERROR(VLOOKUP(B76,'[6]2000m.'!$E$8:$G$1000,3,0)),"",(VLOOKUP(B76,'[6]2000m.'!$E$8:$G$1000,3,0)))</f>
        <v/>
      </c>
      <c r="L76" s="25" t="str">
        <f>IF(ISERROR(VLOOKUP(B76,[6]Yüksek!$F$8:$AG$1000,28,0)),"",(VLOOKUP(B76,[6]Yüksek!$F$8:$AG$1000,28,0)))</f>
        <v/>
      </c>
      <c r="M76" s="24" t="str">
        <f>IF(ISERROR(VLOOKUP(B76,[6]Yüksek!$F$8:$AH$1000,29,0)),"",(VLOOKUP(B76,[6]Yüksek!$F$8:$AH$1000,29,0)))</f>
        <v/>
      </c>
      <c r="N76" s="23" t="str">
        <f>IF(ISERROR(VLOOKUP(B50,[6]Disk!$F$8:$K$1000,6,0)),"",(VLOOKUP(B50,[6]Disk!$F$8:$K$1000,6,0)))</f>
        <v/>
      </c>
      <c r="O76" s="22" t="str">
        <f>IF(ISERROR(VLOOKUP(B50,[6]Disk!$F$8:$L$1000,7,0)),"",(VLOOKUP(B50,[6]Disk!$F$8:$L$1000,7,0)))</f>
        <v/>
      </c>
      <c r="P76" s="21" t="str">
        <f>IFERROR(VLOOKUP(B76,'2008 14 YAŞ ERKEKLER'!$B$8:$P$54,14,0)," ")</f>
        <v xml:space="preserve"> </v>
      </c>
      <c r="Q76" s="20">
        <f t="shared" si="1"/>
        <v>0</v>
      </c>
      <c r="R76" s="19">
        <f t="shared" si="2"/>
        <v>0</v>
      </c>
    </row>
    <row r="77" spans="1:18" ht="34.5" customHeight="1" x14ac:dyDescent="0.2">
      <c r="A77" s="31"/>
      <c r="B77" s="30"/>
      <c r="C77" s="30"/>
      <c r="D77" s="13" t="str">
        <f>IF(ISERROR(VLOOKUP(B77,'[6]100m.Eng'!$E$8:$F$990,2,0)),"",(VLOOKUP(B77,'[6]100m.Eng'!$E$8:$H$990,2,0)))</f>
        <v/>
      </c>
      <c r="E77" s="14" t="str">
        <f>IF(ISERROR(VLOOKUP(B77,'[6]100m.Eng'!$E$8:$G$990,3,0)),"",(VLOOKUP(B77,'[6]100m.Eng'!$E$8:$G$990,3,0)))</f>
        <v/>
      </c>
      <c r="F77" s="29" t="str">
        <f>IF(ISERROR(VLOOKUP(B77,[6]Cirit!$F$8:$K$1000,6,0)),"",(VLOOKUP(B77,[6]Cirit!$F$8:$K$1000,6,0)))</f>
        <v/>
      </c>
      <c r="G77" s="22" t="str">
        <f>IF(ISERROR(VLOOKUP(B77,[6]Cirit!$F$8:$L$1000,7,0)),"",(VLOOKUP(B77,[6]Cirit!$F$8:$L$1000,7,0)))</f>
        <v/>
      </c>
      <c r="H77" s="28"/>
      <c r="I77" s="27"/>
      <c r="J77" s="26" t="str">
        <f>IF(ISERROR(VLOOKUP(B77,'[6]2000m.'!$E$8:$F$1000,2,0)),"",(VLOOKUP(B77,'[6]2000m.'!$E$8:$H$1000,2,0)))</f>
        <v/>
      </c>
      <c r="K77" s="22" t="str">
        <f>IF(ISERROR(VLOOKUP(B77,'[6]2000m.'!$E$8:$G$1000,3,0)),"",(VLOOKUP(B77,'[6]2000m.'!$E$8:$G$1000,3,0)))</f>
        <v/>
      </c>
      <c r="L77" s="25" t="str">
        <f>IF(ISERROR(VLOOKUP(B77,[6]Yüksek!$F$8:$AG$1000,28,0)),"",(VLOOKUP(B77,[6]Yüksek!$F$8:$AG$1000,28,0)))</f>
        <v/>
      </c>
      <c r="M77" s="24" t="str">
        <f>IF(ISERROR(VLOOKUP(B77,[6]Yüksek!$F$8:$AH$1000,29,0)),"",(VLOOKUP(B77,[6]Yüksek!$F$8:$AH$1000,29,0)))</f>
        <v/>
      </c>
      <c r="N77" s="23" t="str">
        <f>IF(ISERROR(VLOOKUP(B51,[6]Disk!$F$8:$K$1000,6,0)),"",(VLOOKUP(B51,[6]Disk!$F$8:$K$1000,6,0)))</f>
        <v/>
      </c>
      <c r="O77" s="22" t="str">
        <f>IF(ISERROR(VLOOKUP(B51,[6]Disk!$F$8:$L$1000,7,0)),"",(VLOOKUP(B51,[6]Disk!$F$8:$L$1000,7,0)))</f>
        <v/>
      </c>
      <c r="P77" s="21" t="str">
        <f>IFERROR(VLOOKUP(B77,'2008 14 YAŞ ERKEKLER'!$B$8:$P$54,14,0)," ")</f>
        <v xml:space="preserve"> </v>
      </c>
      <c r="Q77" s="20">
        <f t="shared" si="1"/>
        <v>0</v>
      </c>
      <c r="R77" s="19">
        <f t="shared" si="2"/>
        <v>0</v>
      </c>
    </row>
    <row r="78" spans="1:18" ht="34.5" customHeight="1" x14ac:dyDescent="0.2">
      <c r="A78" s="31"/>
      <c r="B78" s="30"/>
      <c r="C78" s="30"/>
      <c r="D78" s="13" t="str">
        <f>IF(ISERROR(VLOOKUP(B78,'[6]100m.Eng'!$E$8:$F$990,2,0)),"",(VLOOKUP(B78,'[6]100m.Eng'!$E$8:$H$990,2,0)))</f>
        <v/>
      </c>
      <c r="E78" s="14" t="str">
        <f>IF(ISERROR(VLOOKUP(B78,'[6]100m.Eng'!$E$8:$G$990,3,0)),"",(VLOOKUP(B78,'[6]100m.Eng'!$E$8:$G$990,3,0)))</f>
        <v/>
      </c>
      <c r="F78" s="29" t="str">
        <f>IF(ISERROR(VLOOKUP(B78,[6]Cirit!$F$8:$K$1000,6,0)),"",(VLOOKUP(B78,[6]Cirit!$F$8:$K$1000,6,0)))</f>
        <v/>
      </c>
      <c r="G78" s="22" t="str">
        <f>IF(ISERROR(VLOOKUP(B78,[6]Cirit!$F$8:$L$1000,7,0)),"",(VLOOKUP(B78,[6]Cirit!$F$8:$L$1000,7,0)))</f>
        <v/>
      </c>
      <c r="H78" s="28"/>
      <c r="I78" s="27"/>
      <c r="J78" s="26" t="str">
        <f>IF(ISERROR(VLOOKUP(B78,'[6]2000m.'!$E$8:$F$1000,2,0)),"",(VLOOKUP(B78,'[6]2000m.'!$E$8:$H$1000,2,0)))</f>
        <v/>
      </c>
      <c r="K78" s="22" t="str">
        <f>IF(ISERROR(VLOOKUP(B78,'[6]2000m.'!$E$8:$G$1000,3,0)),"",(VLOOKUP(B78,'[6]2000m.'!$E$8:$G$1000,3,0)))</f>
        <v/>
      </c>
      <c r="L78" s="25" t="str">
        <f>IF(ISERROR(VLOOKUP(B78,[6]Yüksek!$F$8:$AG$1000,28,0)),"",(VLOOKUP(B78,[6]Yüksek!$F$8:$AG$1000,28,0)))</f>
        <v/>
      </c>
      <c r="M78" s="24" t="str">
        <f>IF(ISERROR(VLOOKUP(B78,[6]Yüksek!$F$8:$AH$1000,29,0)),"",(VLOOKUP(B78,[6]Yüksek!$F$8:$AH$1000,29,0)))</f>
        <v/>
      </c>
      <c r="N78" s="23" t="str">
        <f>IF(ISERROR(VLOOKUP(B52,[6]Disk!$F$8:$K$1000,6,0)),"",(VLOOKUP(B52,[6]Disk!$F$8:$K$1000,6,0)))</f>
        <v/>
      </c>
      <c r="O78" s="22" t="str">
        <f>IF(ISERROR(VLOOKUP(B52,[6]Disk!$F$8:$L$1000,7,0)),"",(VLOOKUP(B52,[6]Disk!$F$8:$L$1000,7,0)))</f>
        <v/>
      </c>
      <c r="P78" s="21" t="str">
        <f>IFERROR(VLOOKUP(B78,'2008 14 YAŞ ERKEKLER'!$B$8:$P$54,14,0)," ")</f>
        <v xml:space="preserve"> </v>
      </c>
      <c r="Q78" s="20">
        <f t="shared" si="1"/>
        <v>0</v>
      </c>
      <c r="R78" s="19">
        <f t="shared" si="2"/>
        <v>0</v>
      </c>
    </row>
    <row r="79" spans="1:18" ht="34.5" customHeight="1" x14ac:dyDescent="0.2">
      <c r="A79" s="31"/>
      <c r="B79" s="30"/>
      <c r="C79" s="30"/>
      <c r="D79" s="13" t="str">
        <f>IF(ISERROR(VLOOKUP(B79,'[6]100m.Eng'!$E$8:$F$990,2,0)),"",(VLOOKUP(B79,'[6]100m.Eng'!$E$8:$H$990,2,0)))</f>
        <v/>
      </c>
      <c r="E79" s="14" t="str">
        <f>IF(ISERROR(VLOOKUP(B79,'[6]100m.Eng'!$E$8:$G$990,3,0)),"",(VLOOKUP(B79,'[6]100m.Eng'!$E$8:$G$990,3,0)))</f>
        <v/>
      </c>
      <c r="F79" s="29" t="str">
        <f>IF(ISERROR(VLOOKUP(B79,[6]Cirit!$F$8:$K$1000,6,0)),"",(VLOOKUP(B79,[6]Cirit!$F$8:$K$1000,6,0)))</f>
        <v/>
      </c>
      <c r="G79" s="22" t="str">
        <f>IF(ISERROR(VLOOKUP(B79,[6]Cirit!$F$8:$L$1000,7,0)),"",(VLOOKUP(B79,[6]Cirit!$F$8:$L$1000,7,0)))</f>
        <v/>
      </c>
      <c r="H79" s="28"/>
      <c r="I79" s="27"/>
      <c r="J79" s="26" t="str">
        <f>IF(ISERROR(VLOOKUP(B79,'[6]2000m.'!$E$8:$F$1000,2,0)),"",(VLOOKUP(B79,'[6]2000m.'!$E$8:$H$1000,2,0)))</f>
        <v/>
      </c>
      <c r="K79" s="22" t="str">
        <f>IF(ISERROR(VLOOKUP(B79,'[6]2000m.'!$E$8:$G$1000,3,0)),"",(VLOOKUP(B79,'[6]2000m.'!$E$8:$G$1000,3,0)))</f>
        <v/>
      </c>
      <c r="L79" s="25" t="str">
        <f>IF(ISERROR(VLOOKUP(B79,[6]Yüksek!$F$8:$AG$1000,28,0)),"",(VLOOKUP(B79,[6]Yüksek!$F$8:$AG$1000,28,0)))</f>
        <v/>
      </c>
      <c r="M79" s="24" t="str">
        <f>IF(ISERROR(VLOOKUP(B79,[6]Yüksek!$F$8:$AH$1000,29,0)),"",(VLOOKUP(B79,[6]Yüksek!$F$8:$AH$1000,29,0)))</f>
        <v/>
      </c>
      <c r="N79" s="23" t="str">
        <f>IF(ISERROR(VLOOKUP(B53,[6]Disk!$F$8:$K$1000,6,0)),"",(VLOOKUP(B53,[6]Disk!$F$8:$K$1000,6,0)))</f>
        <v/>
      </c>
      <c r="O79" s="22" t="str">
        <f>IF(ISERROR(VLOOKUP(B53,[6]Disk!$F$8:$L$1000,7,0)),"",(VLOOKUP(B53,[6]Disk!$F$8:$L$1000,7,0)))</f>
        <v/>
      </c>
      <c r="P79" s="21" t="str">
        <f>IFERROR(VLOOKUP(B79,'2008 14 YAŞ ERKEKLER'!$B$8:$P$54,14,0)," ")</f>
        <v xml:space="preserve"> </v>
      </c>
      <c r="Q79" s="20">
        <f t="shared" si="1"/>
        <v>0</v>
      </c>
      <c r="R79" s="19">
        <f t="shared" si="2"/>
        <v>0</v>
      </c>
    </row>
    <row r="80" spans="1:18" ht="34.5" customHeight="1" x14ac:dyDescent="0.2">
      <c r="A80" s="31"/>
      <c r="B80" s="30"/>
      <c r="C80" s="30"/>
      <c r="D80" s="13" t="str">
        <f>IF(ISERROR(VLOOKUP(B80,'[6]100m.Eng'!$E$8:$F$990,2,0)),"",(VLOOKUP(B80,'[6]100m.Eng'!$E$8:$H$990,2,0)))</f>
        <v/>
      </c>
      <c r="E80" s="14" t="str">
        <f>IF(ISERROR(VLOOKUP(B80,'[6]100m.Eng'!$E$8:$G$990,3,0)),"",(VLOOKUP(B80,'[6]100m.Eng'!$E$8:$G$990,3,0)))</f>
        <v/>
      </c>
      <c r="F80" s="29" t="str">
        <f>IF(ISERROR(VLOOKUP(B80,[6]Cirit!$F$8:$K$1000,6,0)),"",(VLOOKUP(B80,[6]Cirit!$F$8:$K$1000,6,0)))</f>
        <v/>
      </c>
      <c r="G80" s="22" t="str">
        <f>IF(ISERROR(VLOOKUP(B80,[6]Cirit!$F$8:$L$1000,7,0)),"",(VLOOKUP(B80,[6]Cirit!$F$8:$L$1000,7,0)))</f>
        <v/>
      </c>
      <c r="H80" s="28"/>
      <c r="I80" s="27"/>
      <c r="J80" s="26" t="str">
        <f>IF(ISERROR(VLOOKUP(B80,'[6]2000m.'!$E$8:$F$1000,2,0)),"",(VLOOKUP(B80,'[6]2000m.'!$E$8:$H$1000,2,0)))</f>
        <v/>
      </c>
      <c r="K80" s="22" t="str">
        <f>IF(ISERROR(VLOOKUP(B80,'[6]2000m.'!$E$8:$G$1000,3,0)),"",(VLOOKUP(B80,'[6]2000m.'!$E$8:$G$1000,3,0)))</f>
        <v/>
      </c>
      <c r="L80" s="25" t="str">
        <f>IF(ISERROR(VLOOKUP(B80,[6]Yüksek!$F$8:$AG$1000,28,0)),"",(VLOOKUP(B80,[6]Yüksek!$F$8:$AG$1000,28,0)))</f>
        <v/>
      </c>
      <c r="M80" s="24" t="str">
        <f>IF(ISERROR(VLOOKUP(B80,[6]Yüksek!$F$8:$AH$1000,29,0)),"",(VLOOKUP(B80,[6]Yüksek!$F$8:$AH$1000,29,0)))</f>
        <v/>
      </c>
      <c r="N80" s="23" t="str">
        <f>IF(ISERROR(VLOOKUP(B54,[6]Disk!$F$8:$K$1000,6,0)),"",(VLOOKUP(B54,[6]Disk!$F$8:$K$1000,6,0)))</f>
        <v/>
      </c>
      <c r="O80" s="22" t="str">
        <f>IF(ISERROR(VLOOKUP(B54,[6]Disk!$F$8:$L$1000,7,0)),"",(VLOOKUP(B54,[6]Disk!$F$8:$L$1000,7,0)))</f>
        <v/>
      </c>
      <c r="P80" s="21" t="str">
        <f>IFERROR(VLOOKUP(B80,'2008 14 YAŞ ERKEKLER'!$B$8:$P$54,14,0)," ")</f>
        <v xml:space="preserve"> </v>
      </c>
      <c r="Q80" s="20">
        <f t="shared" si="1"/>
        <v>0</v>
      </c>
      <c r="R80" s="19">
        <f t="shared" si="2"/>
        <v>0</v>
      </c>
    </row>
  </sheetData>
  <autoFilter ref="B6:P54" xr:uid="{00000000-0009-0000-0000-000010000000}">
    <filterColumn colId="1">
      <filters>
        <filter val="ERZİNCAN"/>
      </filters>
    </filterColumn>
    <filterColumn colId="2" showButton="0"/>
    <filterColumn colId="4" showButton="0"/>
    <filterColumn colId="6" showButton="0"/>
    <filterColumn colId="8" showButton="0"/>
    <filterColumn colId="10" showButton="0"/>
    <filterColumn colId="12" showButton="0"/>
  </autoFilter>
  <mergeCells count="28">
    <mergeCell ref="A56:T56"/>
    <mergeCell ref="A1:T1"/>
    <mergeCell ref="A2:T2"/>
    <mergeCell ref="A3:T3"/>
    <mergeCell ref="A4:T4"/>
    <mergeCell ref="P5:R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P7"/>
    <mergeCell ref="Q58:Q59"/>
    <mergeCell ref="R58:R59"/>
    <mergeCell ref="A57:T57"/>
    <mergeCell ref="A58:A59"/>
    <mergeCell ref="B58:B59"/>
    <mergeCell ref="D58:E58"/>
    <mergeCell ref="F58:G58"/>
    <mergeCell ref="H58:I58"/>
    <mergeCell ref="J58:K58"/>
    <mergeCell ref="L58:M58"/>
    <mergeCell ref="N58:O58"/>
    <mergeCell ref="P58:P59"/>
  </mergeCells>
  <conditionalFormatting sqref="D60:D80">
    <cfRule type="cellIs" dxfId="8" priority="3" operator="between">
      <formula>1300</formula>
      <formula>1744</formula>
    </cfRule>
  </conditionalFormatting>
  <conditionalFormatting sqref="B8:B18">
    <cfRule type="duplicateValues" dxfId="7" priority="2"/>
  </conditionalFormatting>
  <conditionalFormatting sqref="B8:B40">
    <cfRule type="duplicateValues" dxfId="6" priority="1"/>
  </conditionalFormatting>
  <conditionalFormatting sqref="R60:R66">
    <cfRule type="duplicateValues" dxfId="5" priority="4"/>
  </conditionalFormatting>
  <hyperlinks>
    <hyperlink ref="A3:T3" location="'YARIŞMA PROGRAMI'!A1" display="GENEL PUAN TABLOSU" xr:uid="{799CA60A-D176-493E-B4C6-07BFA346541E}"/>
    <hyperlink ref="A56:T56" location="'YARIŞMA PROGRAMI'!A1" display="GENEL PUAN TABLOSU" xr:uid="{3D702046-220C-4E97-86EC-4F9696F427C4}"/>
  </hyperlinks>
  <pageMargins left="0.70866141732283472" right="0.70866141732283472" top="0.74803149606299213" bottom="0.74803149606299213" header="0.31496062992125984" footer="0.31496062992125984"/>
  <pageSetup paperSize="9"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10</vt:i4>
      </vt:variant>
    </vt:vector>
  </HeadingPairs>
  <TitlesOfParts>
    <vt:vector size="17" baseType="lpstr">
      <vt:lpstr>10 YAŞ KIZ-ERKEK</vt:lpstr>
      <vt:lpstr>11 YAŞ KIZ-ERKEK</vt:lpstr>
      <vt:lpstr>2010 12 YAŞ KIZLAR</vt:lpstr>
      <vt:lpstr>2010 12 YAŞ ERKEKLER</vt:lpstr>
      <vt:lpstr>2009 13 YAŞ KIZLAR</vt:lpstr>
      <vt:lpstr>2009 13 YAŞ ERKEKLER</vt:lpstr>
      <vt:lpstr>2008 14 YAŞ ERKEKLER</vt:lpstr>
      <vt:lpstr>'2008 14 YAŞ ERKEKLER'!Yazdırma_Alanı</vt:lpstr>
      <vt:lpstr>'2009 13 YAŞ ERKEKLER'!Yazdırma_Alanı</vt:lpstr>
      <vt:lpstr>'2009 13 YAŞ KIZLAR'!Yazdırma_Alanı</vt:lpstr>
      <vt:lpstr>'2010 12 YAŞ ERKEKLER'!Yazdırma_Alanı</vt:lpstr>
      <vt:lpstr>'2010 12 YAŞ KIZLAR'!Yazdırma_Alanı</vt:lpstr>
      <vt:lpstr>'2008 14 YAŞ ERKEKLER'!Yazdırma_Başlıkları</vt:lpstr>
      <vt:lpstr>'2009 13 YAŞ ERKEKLER'!Yazdırma_Başlıkları</vt:lpstr>
      <vt:lpstr>'2009 13 YAŞ KIZLAR'!Yazdırma_Başlıkları</vt:lpstr>
      <vt:lpstr>'2010 12 YAŞ ERKEKLER'!Yazdırma_Başlıkları</vt:lpstr>
      <vt:lpstr>'2010 12 YAŞ KIZLAR'!Yazdırma_Başlıkları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2022-05-25T07:54:13Z</dcterms:modified>
</cp:coreProperties>
</file>