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081F4728-544A-439B-83BB-9EACA9DE7217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2012 10 YAŞ KIZ-ERKEK" sheetId="5" r:id="rId1"/>
    <sheet name="2011 11 YAŞ KIZ-ERKEK" sheetId="1" r:id="rId2"/>
    <sheet name="2010 12 YAŞ KIZ" sheetId="12" r:id="rId3"/>
    <sheet name="2010 12 YAŞ ERKEK" sheetId="13" r:id="rId4"/>
    <sheet name="2009 13 YAŞ KIZ" sheetId="14" r:id="rId5"/>
    <sheet name="2009 13 YAŞ ERKEK" sheetId="15" r:id="rId6"/>
    <sheet name="2008 14 YAŞ KIZ" sheetId="16" r:id="rId7"/>
    <sheet name="2008 14 YAŞ ERKEK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7" hidden="1">'2008 14 YAŞ ERKEK'!$B$6:$P$54</definedName>
    <definedName name="_xlnm._FilterDatabase" localSheetId="6" hidden="1">'2008 14 YAŞ KIZ'!$B$6:$P$30</definedName>
    <definedName name="_xlnm._FilterDatabase" localSheetId="5" hidden="1">'2009 13 YAŞ ERKEK'!$B$6:$P$53</definedName>
    <definedName name="_xlnm._FilterDatabase" localSheetId="4" hidden="1">'2009 13 YAŞ KIZ'!$B$6:$P$47</definedName>
    <definedName name="_xlnm._FilterDatabase" localSheetId="3" hidden="1">'2010 12 YAŞ ERKEK'!$B$7:$P$106</definedName>
    <definedName name="_xlnm._FilterDatabase" localSheetId="2" hidden="1">'2010 12 YAŞ KIZ'!$B$6:$P$98</definedName>
    <definedName name="Excel_BuiltIn__FilterDatabase_3" localSheetId="7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7">'2008 14 YAŞ ERKEK'!$A$45:$R$64</definedName>
    <definedName name="_xlnm.Print_Area" localSheetId="6">'2008 14 YAŞ KIZ'!$A$26:$R$36</definedName>
    <definedName name="_xlnm.Print_Area" localSheetId="5">'2009 13 YAŞ ERKEK'!$A$55:$R$65</definedName>
    <definedName name="_xlnm.Print_Area" localSheetId="4">'2009 13 YAŞ KIZ'!$A$51:$R$54</definedName>
    <definedName name="_xlnm.Print_Area" localSheetId="3">'2010 12 YAŞ ERKEK'!$A$28:$R$106</definedName>
    <definedName name="_xlnm.Print_Area" localSheetId="2">'2010 12 YAŞ KIZ'!$A$34:$R$86</definedName>
    <definedName name="_xlnm.Print_Titles" localSheetId="7">'2008 14 YAŞ ERKEK'!$1:$2</definedName>
    <definedName name="_xlnm.Print_Titles" localSheetId="6">'2008 14 YAŞ KIZ'!$1:$2</definedName>
    <definedName name="_xlnm.Print_Titles" localSheetId="5">'2009 13 YAŞ ERKEK'!$1:$2</definedName>
    <definedName name="_xlnm.Print_Titles" localSheetId="4">'2009 13 YAŞ KIZ'!$1:$2</definedName>
    <definedName name="_xlnm.Print_Titles" localSheetId="3">'2010 12 YAŞ ERKEK'!$1:$3</definedName>
    <definedName name="_xlnm.Print_Titles" localSheetId="2">'2010 12 YAŞ KIZ'!$1:$2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8" i="17" l="1"/>
  <c r="O78" i="17"/>
  <c r="N78" i="17"/>
  <c r="M78" i="17"/>
  <c r="L78" i="17"/>
  <c r="K78" i="17"/>
  <c r="J78" i="17"/>
  <c r="G78" i="17"/>
  <c r="F78" i="17"/>
  <c r="E78" i="17"/>
  <c r="Q78" i="17" s="1"/>
  <c r="D78" i="17"/>
  <c r="P77" i="17"/>
  <c r="R77" i="17" s="1"/>
  <c r="O77" i="17"/>
  <c r="N77" i="17"/>
  <c r="M77" i="17"/>
  <c r="L77" i="17"/>
  <c r="K77" i="17"/>
  <c r="J77" i="17"/>
  <c r="G77" i="17"/>
  <c r="F77" i="17"/>
  <c r="E77" i="17"/>
  <c r="Q77" i="17" s="1"/>
  <c r="D77" i="17"/>
  <c r="P76" i="17"/>
  <c r="R76" i="17" s="1"/>
  <c r="O76" i="17"/>
  <c r="N76" i="17"/>
  <c r="M76" i="17"/>
  <c r="L76" i="17"/>
  <c r="K76" i="17"/>
  <c r="J76" i="17"/>
  <c r="G76" i="17"/>
  <c r="Q76" i="17" s="1"/>
  <c r="F76" i="17"/>
  <c r="E76" i="17"/>
  <c r="D76" i="17"/>
  <c r="P75" i="17"/>
  <c r="R75" i="17" s="1"/>
  <c r="O75" i="17"/>
  <c r="N75" i="17"/>
  <c r="M75" i="17"/>
  <c r="L75" i="17"/>
  <c r="K75" i="17"/>
  <c r="Q75" i="17" s="1"/>
  <c r="J75" i="17"/>
  <c r="G75" i="17"/>
  <c r="F75" i="17"/>
  <c r="E75" i="17"/>
  <c r="D75" i="17"/>
  <c r="P74" i="17"/>
  <c r="O74" i="17"/>
  <c r="N74" i="17"/>
  <c r="M74" i="17"/>
  <c r="L74" i="17"/>
  <c r="K74" i="17"/>
  <c r="J74" i="17"/>
  <c r="G74" i="17"/>
  <c r="F74" i="17"/>
  <c r="E74" i="17"/>
  <c r="Q74" i="17" s="1"/>
  <c r="R74" i="17" s="1"/>
  <c r="D74" i="17"/>
  <c r="P73" i="17"/>
  <c r="R73" i="17" s="1"/>
  <c r="O73" i="17"/>
  <c r="N73" i="17"/>
  <c r="M73" i="17"/>
  <c r="L73" i="17"/>
  <c r="K73" i="17"/>
  <c r="J73" i="17"/>
  <c r="G73" i="17"/>
  <c r="F73" i="17"/>
  <c r="E73" i="17"/>
  <c r="Q73" i="17" s="1"/>
  <c r="D73" i="17"/>
  <c r="P72" i="17"/>
  <c r="R72" i="17" s="1"/>
  <c r="O72" i="17"/>
  <c r="N72" i="17"/>
  <c r="M72" i="17"/>
  <c r="L72" i="17"/>
  <c r="K72" i="17"/>
  <c r="J72" i="17"/>
  <c r="G72" i="17"/>
  <c r="F72" i="17"/>
  <c r="E72" i="17"/>
  <c r="Q72" i="17" s="1"/>
  <c r="D72" i="17"/>
  <c r="P71" i="17"/>
  <c r="R71" i="17" s="1"/>
  <c r="O71" i="17"/>
  <c r="N71" i="17"/>
  <c r="M71" i="17"/>
  <c r="L71" i="17"/>
  <c r="K71" i="17"/>
  <c r="J71" i="17"/>
  <c r="G71" i="17"/>
  <c r="F71" i="17"/>
  <c r="E71" i="17"/>
  <c r="Q71" i="17" s="1"/>
  <c r="D71" i="17"/>
  <c r="P70" i="17"/>
  <c r="O70" i="17"/>
  <c r="Q70" i="17" s="1"/>
  <c r="N70" i="17"/>
  <c r="M70" i="17"/>
  <c r="L70" i="17"/>
  <c r="K70" i="17"/>
  <c r="J70" i="17"/>
  <c r="G70" i="17"/>
  <c r="F70" i="17"/>
  <c r="E70" i="17"/>
  <c r="D70" i="17"/>
  <c r="P69" i="17"/>
  <c r="O69" i="17"/>
  <c r="N69" i="17"/>
  <c r="M69" i="17"/>
  <c r="L69" i="17"/>
  <c r="K69" i="17"/>
  <c r="Q69" i="17" s="1"/>
  <c r="J69" i="17"/>
  <c r="G69" i="17"/>
  <c r="F69" i="17"/>
  <c r="E69" i="17"/>
  <c r="D69" i="17"/>
  <c r="Q68" i="17"/>
  <c r="P68" i="17"/>
  <c r="R68" i="17" s="1"/>
  <c r="O68" i="17"/>
  <c r="N68" i="17"/>
  <c r="M68" i="17"/>
  <c r="L68" i="17"/>
  <c r="K68" i="17"/>
  <c r="J68" i="17"/>
  <c r="G68" i="17"/>
  <c r="F68" i="17"/>
  <c r="E68" i="17"/>
  <c r="D68" i="17"/>
  <c r="R67" i="17"/>
  <c r="Q67" i="17"/>
  <c r="P67" i="17"/>
  <c r="O67" i="17"/>
  <c r="N67" i="17"/>
  <c r="M67" i="17"/>
  <c r="L67" i="17"/>
  <c r="K67" i="17"/>
  <c r="J67" i="17"/>
  <c r="G67" i="17"/>
  <c r="F67" i="17"/>
  <c r="E67" i="17"/>
  <c r="D67" i="17"/>
  <c r="P66" i="17"/>
  <c r="O66" i="17"/>
  <c r="N66" i="17"/>
  <c r="M66" i="17"/>
  <c r="L66" i="17"/>
  <c r="K66" i="17"/>
  <c r="J66" i="17"/>
  <c r="G66" i="17"/>
  <c r="F66" i="17"/>
  <c r="E66" i="17"/>
  <c r="Q66" i="17" s="1"/>
  <c r="R66" i="17" s="1"/>
  <c r="D66" i="17"/>
  <c r="P65" i="17"/>
  <c r="O65" i="17"/>
  <c r="N65" i="17"/>
  <c r="M65" i="17"/>
  <c r="L65" i="17"/>
  <c r="K65" i="17"/>
  <c r="J65" i="17"/>
  <c r="G65" i="17"/>
  <c r="F65" i="17"/>
  <c r="E65" i="17"/>
  <c r="Q65" i="17" s="1"/>
  <c r="D65" i="17"/>
  <c r="O64" i="17"/>
  <c r="N64" i="17"/>
  <c r="M64" i="17"/>
  <c r="L64" i="17"/>
  <c r="K64" i="17"/>
  <c r="J64" i="17"/>
  <c r="G64" i="17"/>
  <c r="Q64" i="17" s="1"/>
  <c r="F64" i="17"/>
  <c r="E64" i="17"/>
  <c r="D64" i="17"/>
  <c r="O63" i="17"/>
  <c r="N63" i="17"/>
  <c r="M63" i="17"/>
  <c r="L63" i="17"/>
  <c r="K63" i="17"/>
  <c r="J63" i="17"/>
  <c r="G63" i="17"/>
  <c r="Q63" i="17" s="1"/>
  <c r="F63" i="17"/>
  <c r="E63" i="17"/>
  <c r="D63" i="17"/>
  <c r="O62" i="17"/>
  <c r="N62" i="17"/>
  <c r="M62" i="17"/>
  <c r="L62" i="17"/>
  <c r="K62" i="17"/>
  <c r="Q62" i="17" s="1"/>
  <c r="J62" i="17"/>
  <c r="G62" i="17"/>
  <c r="F62" i="17"/>
  <c r="E62" i="17"/>
  <c r="D62" i="17"/>
  <c r="O61" i="17"/>
  <c r="N61" i="17"/>
  <c r="M61" i="17"/>
  <c r="L61" i="17"/>
  <c r="K61" i="17"/>
  <c r="Q61" i="17" s="1"/>
  <c r="J61" i="17"/>
  <c r="G61" i="17"/>
  <c r="F61" i="17"/>
  <c r="E61" i="17"/>
  <c r="D61" i="17"/>
  <c r="O60" i="17"/>
  <c r="N60" i="17"/>
  <c r="M60" i="17"/>
  <c r="Q60" i="17" s="1"/>
  <c r="L60" i="17"/>
  <c r="K60" i="17"/>
  <c r="J60" i="17"/>
  <c r="G60" i="17"/>
  <c r="F60" i="17"/>
  <c r="E60" i="17"/>
  <c r="D60" i="17"/>
  <c r="A57" i="17"/>
  <c r="O54" i="17"/>
  <c r="N54" i="17"/>
  <c r="M54" i="17"/>
  <c r="L54" i="17"/>
  <c r="K54" i="17"/>
  <c r="J54" i="17"/>
  <c r="I54" i="17"/>
  <c r="H54" i="17"/>
  <c r="G54" i="17"/>
  <c r="F54" i="17"/>
  <c r="E54" i="17"/>
  <c r="P54" i="17" s="1"/>
  <c r="D54" i="17"/>
  <c r="O53" i="17"/>
  <c r="N53" i="17"/>
  <c r="M53" i="17"/>
  <c r="L53" i="17"/>
  <c r="K53" i="17"/>
  <c r="J53" i="17"/>
  <c r="I53" i="17"/>
  <c r="H53" i="17"/>
  <c r="G53" i="17"/>
  <c r="P53" i="17" s="1"/>
  <c r="F53" i="17"/>
  <c r="E53" i="17"/>
  <c r="D53" i="17"/>
  <c r="O52" i="17"/>
  <c r="N52" i="17"/>
  <c r="M52" i="17"/>
  <c r="L52" i="17"/>
  <c r="K52" i="17"/>
  <c r="J52" i="17"/>
  <c r="I52" i="17"/>
  <c r="H52" i="17"/>
  <c r="G52" i="17"/>
  <c r="F52" i="17"/>
  <c r="E52" i="17"/>
  <c r="P52" i="17" s="1"/>
  <c r="D52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O50" i="17"/>
  <c r="N50" i="17"/>
  <c r="M50" i="17"/>
  <c r="L50" i="17"/>
  <c r="K50" i="17"/>
  <c r="J50" i="17"/>
  <c r="I50" i="17"/>
  <c r="H50" i="17"/>
  <c r="G50" i="17"/>
  <c r="F50" i="17"/>
  <c r="E50" i="17"/>
  <c r="P50" i="17" s="1"/>
  <c r="D50" i="17"/>
  <c r="O49" i="17"/>
  <c r="N49" i="17"/>
  <c r="M49" i="17"/>
  <c r="L49" i="17"/>
  <c r="K49" i="17"/>
  <c r="J49" i="17"/>
  <c r="I49" i="17"/>
  <c r="H49" i="17"/>
  <c r="G49" i="17"/>
  <c r="F49" i="17"/>
  <c r="E49" i="17"/>
  <c r="P49" i="17" s="1"/>
  <c r="D49" i="17"/>
  <c r="O48" i="17"/>
  <c r="N48" i="17"/>
  <c r="M48" i="17"/>
  <c r="L48" i="17"/>
  <c r="K48" i="17"/>
  <c r="J48" i="17"/>
  <c r="I48" i="17"/>
  <c r="H48" i="17"/>
  <c r="G48" i="17"/>
  <c r="F48" i="17"/>
  <c r="E48" i="17"/>
  <c r="P48" i="17" s="1"/>
  <c r="D48" i="17"/>
  <c r="O47" i="17"/>
  <c r="N47" i="17"/>
  <c r="M47" i="17"/>
  <c r="L47" i="17"/>
  <c r="K47" i="17"/>
  <c r="J47" i="17"/>
  <c r="I47" i="17"/>
  <c r="H47" i="17"/>
  <c r="G47" i="17"/>
  <c r="P47" i="17" s="1"/>
  <c r="F47" i="17"/>
  <c r="E47" i="17"/>
  <c r="D47" i="17"/>
  <c r="O46" i="17"/>
  <c r="N46" i="17"/>
  <c r="M46" i="17"/>
  <c r="L46" i="17"/>
  <c r="K46" i="17"/>
  <c r="J46" i="17"/>
  <c r="I46" i="17"/>
  <c r="P46" i="17" s="1"/>
  <c r="H46" i="17"/>
  <c r="G46" i="17"/>
  <c r="F46" i="17"/>
  <c r="E46" i="17"/>
  <c r="D46" i="17"/>
  <c r="O45" i="17"/>
  <c r="N45" i="17"/>
  <c r="M45" i="17"/>
  <c r="L45" i="17"/>
  <c r="K45" i="17"/>
  <c r="J45" i="17"/>
  <c r="I45" i="17"/>
  <c r="P45" i="17" s="1"/>
  <c r="H45" i="17"/>
  <c r="G45" i="17"/>
  <c r="F45" i="17"/>
  <c r="E45" i="17"/>
  <c r="D45" i="17"/>
  <c r="O44" i="17"/>
  <c r="N44" i="17"/>
  <c r="M44" i="17"/>
  <c r="L44" i="17"/>
  <c r="K44" i="17"/>
  <c r="J44" i="17"/>
  <c r="I44" i="17"/>
  <c r="H44" i="17"/>
  <c r="G44" i="17"/>
  <c r="F44" i="17"/>
  <c r="E44" i="17"/>
  <c r="P44" i="17" s="1"/>
  <c r="D44" i="17"/>
  <c r="O43" i="17"/>
  <c r="N43" i="17"/>
  <c r="M43" i="17"/>
  <c r="L43" i="17"/>
  <c r="K43" i="17"/>
  <c r="J43" i="17"/>
  <c r="I43" i="17"/>
  <c r="H43" i="17"/>
  <c r="G43" i="17"/>
  <c r="F43" i="17"/>
  <c r="E43" i="17"/>
  <c r="P43" i="17" s="1"/>
  <c r="D43" i="17"/>
  <c r="O42" i="17"/>
  <c r="N42" i="17"/>
  <c r="M42" i="17"/>
  <c r="L42" i="17"/>
  <c r="K42" i="17"/>
  <c r="J42" i="17"/>
  <c r="I42" i="17"/>
  <c r="H42" i="17"/>
  <c r="G42" i="17"/>
  <c r="F42" i="17"/>
  <c r="E42" i="17"/>
  <c r="P42" i="17" s="1"/>
  <c r="D42" i="17"/>
  <c r="O41" i="17"/>
  <c r="N41" i="17"/>
  <c r="M41" i="17"/>
  <c r="L41" i="17"/>
  <c r="K41" i="17"/>
  <c r="J41" i="17"/>
  <c r="I41" i="17"/>
  <c r="H41" i="17"/>
  <c r="G41" i="17"/>
  <c r="F41" i="17"/>
  <c r="E41" i="17"/>
  <c r="P41" i="17" s="1"/>
  <c r="D41" i="17"/>
  <c r="O40" i="17"/>
  <c r="N40" i="17"/>
  <c r="M40" i="17"/>
  <c r="L40" i="17"/>
  <c r="K40" i="17"/>
  <c r="J40" i="17"/>
  <c r="I40" i="17"/>
  <c r="H40" i="17"/>
  <c r="G40" i="17"/>
  <c r="P40" i="17" s="1"/>
  <c r="F40" i="17"/>
  <c r="E40" i="17"/>
  <c r="D40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O38" i="17"/>
  <c r="N38" i="17"/>
  <c r="M38" i="17"/>
  <c r="L38" i="17"/>
  <c r="K38" i="17"/>
  <c r="J38" i="17"/>
  <c r="I38" i="17"/>
  <c r="H38" i="17"/>
  <c r="G38" i="17"/>
  <c r="F38" i="17"/>
  <c r="E38" i="17"/>
  <c r="P38" i="17" s="1"/>
  <c r="D38" i="17"/>
  <c r="O37" i="17"/>
  <c r="N37" i="17"/>
  <c r="M37" i="17"/>
  <c r="L37" i="17"/>
  <c r="K37" i="17"/>
  <c r="J37" i="17"/>
  <c r="I37" i="17"/>
  <c r="H37" i="17"/>
  <c r="G37" i="17"/>
  <c r="F37" i="17"/>
  <c r="E37" i="17"/>
  <c r="P37" i="17" s="1"/>
  <c r="D37" i="17"/>
  <c r="O36" i="17"/>
  <c r="N36" i="17"/>
  <c r="M36" i="17"/>
  <c r="L36" i="17"/>
  <c r="K36" i="17"/>
  <c r="J36" i="17"/>
  <c r="I36" i="17"/>
  <c r="H36" i="17"/>
  <c r="G36" i="17"/>
  <c r="F36" i="17"/>
  <c r="E36" i="17"/>
  <c r="P36" i="17" s="1"/>
  <c r="D36" i="17"/>
  <c r="O35" i="17"/>
  <c r="N35" i="17"/>
  <c r="M35" i="17"/>
  <c r="L35" i="17"/>
  <c r="K35" i="17"/>
  <c r="J35" i="17"/>
  <c r="I35" i="17"/>
  <c r="H35" i="17"/>
  <c r="G35" i="17"/>
  <c r="F35" i="17"/>
  <c r="E35" i="17"/>
  <c r="P35" i="17" s="1"/>
  <c r="P62" i="17" s="1"/>
  <c r="R62" i="17" s="1"/>
  <c r="D35" i="17"/>
  <c r="O34" i="17"/>
  <c r="N34" i="17"/>
  <c r="M34" i="17"/>
  <c r="L34" i="17"/>
  <c r="K34" i="17"/>
  <c r="J34" i="17"/>
  <c r="I34" i="17"/>
  <c r="H34" i="17"/>
  <c r="G34" i="17"/>
  <c r="P34" i="17" s="1"/>
  <c r="F34" i="17"/>
  <c r="E34" i="17"/>
  <c r="D34" i="17"/>
  <c r="O33" i="17"/>
  <c r="N33" i="17"/>
  <c r="M33" i="17"/>
  <c r="L33" i="17"/>
  <c r="K33" i="17"/>
  <c r="J33" i="17"/>
  <c r="I33" i="17"/>
  <c r="P33" i="17" s="1"/>
  <c r="P64" i="17" s="1"/>
  <c r="R64" i="17" s="1"/>
  <c r="H33" i="17"/>
  <c r="G33" i="17"/>
  <c r="F33" i="17"/>
  <c r="E33" i="17"/>
  <c r="D33" i="17"/>
  <c r="O32" i="17"/>
  <c r="N32" i="17"/>
  <c r="M32" i="17"/>
  <c r="L32" i="17"/>
  <c r="K32" i="17"/>
  <c r="J32" i="17"/>
  <c r="I32" i="17"/>
  <c r="H32" i="17"/>
  <c r="G32" i="17"/>
  <c r="F32" i="17"/>
  <c r="E32" i="17"/>
  <c r="P32" i="17" s="1"/>
  <c r="P63" i="17" s="1"/>
  <c r="R63" i="17" s="1"/>
  <c r="D32" i="17"/>
  <c r="O31" i="17"/>
  <c r="N31" i="17"/>
  <c r="M31" i="17"/>
  <c r="L31" i="17"/>
  <c r="K31" i="17"/>
  <c r="J31" i="17"/>
  <c r="I31" i="17"/>
  <c r="H31" i="17"/>
  <c r="G31" i="17"/>
  <c r="F31" i="17"/>
  <c r="E31" i="17"/>
  <c r="P31" i="17" s="1"/>
  <c r="D31" i="17"/>
  <c r="O30" i="17"/>
  <c r="N30" i="17"/>
  <c r="M30" i="17"/>
  <c r="L30" i="17"/>
  <c r="K30" i="17"/>
  <c r="J30" i="17"/>
  <c r="I30" i="17"/>
  <c r="H30" i="17"/>
  <c r="G30" i="17"/>
  <c r="F30" i="17"/>
  <c r="E30" i="17"/>
  <c r="P30" i="17" s="1"/>
  <c r="D30" i="17"/>
  <c r="O29" i="17"/>
  <c r="N29" i="17"/>
  <c r="M29" i="17"/>
  <c r="L29" i="17"/>
  <c r="K29" i="17"/>
  <c r="J29" i="17"/>
  <c r="I29" i="17"/>
  <c r="H29" i="17"/>
  <c r="G29" i="17"/>
  <c r="F29" i="17"/>
  <c r="E29" i="17"/>
  <c r="P29" i="17" s="1"/>
  <c r="P61" i="17" s="1"/>
  <c r="R61" i="17" s="1"/>
  <c r="D29" i="17"/>
  <c r="O28" i="17"/>
  <c r="N28" i="17"/>
  <c r="M28" i="17"/>
  <c r="L28" i="17"/>
  <c r="K28" i="17"/>
  <c r="J28" i="17"/>
  <c r="I28" i="17"/>
  <c r="P28" i="17" s="1"/>
  <c r="H28" i="17"/>
  <c r="G28" i="17"/>
  <c r="F28" i="17"/>
  <c r="E28" i="17"/>
  <c r="D28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O26" i="17"/>
  <c r="N26" i="17"/>
  <c r="M26" i="17"/>
  <c r="L26" i="17"/>
  <c r="K26" i="17"/>
  <c r="J26" i="17"/>
  <c r="I26" i="17"/>
  <c r="H26" i="17"/>
  <c r="G26" i="17"/>
  <c r="F26" i="17"/>
  <c r="E26" i="17"/>
  <c r="P26" i="17" s="1"/>
  <c r="D26" i="17"/>
  <c r="O25" i="17"/>
  <c r="N25" i="17"/>
  <c r="M25" i="17"/>
  <c r="L25" i="17"/>
  <c r="K25" i="17"/>
  <c r="J25" i="17"/>
  <c r="I25" i="17"/>
  <c r="H25" i="17"/>
  <c r="G25" i="17"/>
  <c r="F25" i="17"/>
  <c r="E25" i="17"/>
  <c r="P25" i="17" s="1"/>
  <c r="D25" i="17"/>
  <c r="O24" i="17"/>
  <c r="N24" i="17"/>
  <c r="M24" i="17"/>
  <c r="L24" i="17"/>
  <c r="K24" i="17"/>
  <c r="J24" i="17"/>
  <c r="I24" i="17"/>
  <c r="H24" i="17"/>
  <c r="G24" i="17"/>
  <c r="F24" i="17"/>
  <c r="E24" i="17"/>
  <c r="P24" i="17" s="1"/>
  <c r="D24" i="17"/>
  <c r="O23" i="17"/>
  <c r="N23" i="17"/>
  <c r="M23" i="17"/>
  <c r="L23" i="17"/>
  <c r="K23" i="17"/>
  <c r="J23" i="17"/>
  <c r="I23" i="17"/>
  <c r="H23" i="17"/>
  <c r="G23" i="17"/>
  <c r="F23" i="17"/>
  <c r="E23" i="17"/>
  <c r="P23" i="17" s="1"/>
  <c r="D23" i="17"/>
  <c r="O22" i="17"/>
  <c r="N22" i="17"/>
  <c r="M22" i="17"/>
  <c r="L22" i="17"/>
  <c r="K22" i="17"/>
  <c r="J22" i="17"/>
  <c r="I22" i="17"/>
  <c r="H22" i="17"/>
  <c r="G22" i="17"/>
  <c r="P22" i="17" s="1"/>
  <c r="F22" i="17"/>
  <c r="E22" i="17"/>
  <c r="D22" i="17"/>
  <c r="O21" i="17"/>
  <c r="N21" i="17"/>
  <c r="M21" i="17"/>
  <c r="L21" i="17"/>
  <c r="K21" i="17"/>
  <c r="J21" i="17"/>
  <c r="I21" i="17"/>
  <c r="P21" i="17" s="1"/>
  <c r="H21" i="17"/>
  <c r="G21" i="17"/>
  <c r="F21" i="17"/>
  <c r="E21" i="17"/>
  <c r="D21" i="17"/>
  <c r="O20" i="17"/>
  <c r="N20" i="17"/>
  <c r="M20" i="17"/>
  <c r="L20" i="17"/>
  <c r="K20" i="17"/>
  <c r="J20" i="17"/>
  <c r="I20" i="17"/>
  <c r="H20" i="17"/>
  <c r="G20" i="17"/>
  <c r="F20" i="17"/>
  <c r="E20" i="17"/>
  <c r="P20" i="17" s="1"/>
  <c r="D20" i="17"/>
  <c r="O19" i="17"/>
  <c r="N19" i="17"/>
  <c r="M19" i="17"/>
  <c r="L19" i="17"/>
  <c r="K19" i="17"/>
  <c r="J19" i="17"/>
  <c r="I19" i="17"/>
  <c r="H19" i="17"/>
  <c r="G19" i="17"/>
  <c r="F19" i="17"/>
  <c r="E19" i="17"/>
  <c r="P19" i="17" s="1"/>
  <c r="D19" i="17"/>
  <c r="O18" i="17"/>
  <c r="N18" i="17"/>
  <c r="M18" i="17"/>
  <c r="L18" i="17"/>
  <c r="K18" i="17"/>
  <c r="J18" i="17"/>
  <c r="I18" i="17"/>
  <c r="H18" i="17"/>
  <c r="G18" i="17"/>
  <c r="F18" i="17"/>
  <c r="E18" i="17"/>
  <c r="P18" i="17" s="1"/>
  <c r="D18" i="17"/>
  <c r="O17" i="17"/>
  <c r="N17" i="17"/>
  <c r="M17" i="17"/>
  <c r="L17" i="17"/>
  <c r="K17" i="17"/>
  <c r="J17" i="17"/>
  <c r="I17" i="17"/>
  <c r="H17" i="17"/>
  <c r="G17" i="17"/>
  <c r="F17" i="17"/>
  <c r="E17" i="17"/>
  <c r="P17" i="17" s="1"/>
  <c r="D17" i="17"/>
  <c r="O16" i="17"/>
  <c r="N16" i="17"/>
  <c r="M16" i="17"/>
  <c r="L16" i="17"/>
  <c r="K16" i="17"/>
  <c r="I16" i="17"/>
  <c r="H16" i="17"/>
  <c r="G16" i="17"/>
  <c r="P16" i="17" s="1"/>
  <c r="F16" i="17"/>
  <c r="E16" i="17"/>
  <c r="D16" i="17"/>
  <c r="O15" i="17"/>
  <c r="N15" i="17"/>
  <c r="M15" i="17"/>
  <c r="L15" i="17"/>
  <c r="K15" i="17"/>
  <c r="J15" i="17"/>
  <c r="I15" i="17"/>
  <c r="H15" i="17"/>
  <c r="G15" i="17"/>
  <c r="P15" i="17" s="1"/>
  <c r="F15" i="17"/>
  <c r="E15" i="17"/>
  <c r="D15" i="17"/>
  <c r="O14" i="17"/>
  <c r="P14" i="17" s="1"/>
  <c r="N14" i="17"/>
  <c r="M14" i="17"/>
  <c r="L14" i="17"/>
  <c r="K14" i="17"/>
  <c r="J14" i="17"/>
  <c r="I14" i="17"/>
  <c r="H14" i="17"/>
  <c r="G14" i="17"/>
  <c r="F14" i="17"/>
  <c r="E14" i="17"/>
  <c r="D14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O12" i="17"/>
  <c r="N12" i="17"/>
  <c r="M12" i="17"/>
  <c r="L12" i="17"/>
  <c r="K12" i="17"/>
  <c r="J12" i="17"/>
  <c r="I12" i="17"/>
  <c r="H12" i="17"/>
  <c r="G12" i="17"/>
  <c r="F12" i="17"/>
  <c r="E12" i="17"/>
  <c r="P12" i="17" s="1"/>
  <c r="D12" i="17"/>
  <c r="O11" i="17"/>
  <c r="N11" i="17"/>
  <c r="M11" i="17"/>
  <c r="L11" i="17"/>
  <c r="K11" i="17"/>
  <c r="J11" i="17"/>
  <c r="I11" i="17"/>
  <c r="H11" i="17"/>
  <c r="G11" i="17"/>
  <c r="F11" i="17"/>
  <c r="E11" i="17"/>
  <c r="P11" i="17" s="1"/>
  <c r="P60" i="17" s="1"/>
  <c r="R60" i="17" s="1"/>
  <c r="D11" i="17"/>
  <c r="O10" i="17"/>
  <c r="N10" i="17"/>
  <c r="M10" i="17"/>
  <c r="L10" i="17"/>
  <c r="K10" i="17"/>
  <c r="J10" i="17"/>
  <c r="I10" i="17"/>
  <c r="H10" i="17"/>
  <c r="G10" i="17"/>
  <c r="F10" i="17"/>
  <c r="E10" i="17"/>
  <c r="P10" i="17" s="1"/>
  <c r="D10" i="17"/>
  <c r="O9" i="17"/>
  <c r="N9" i="17"/>
  <c r="M9" i="17"/>
  <c r="L9" i="17"/>
  <c r="K9" i="17"/>
  <c r="J9" i="17"/>
  <c r="I9" i="17"/>
  <c r="H9" i="17"/>
  <c r="G9" i="17"/>
  <c r="P9" i="17" s="1"/>
  <c r="F9" i="17"/>
  <c r="E9" i="17"/>
  <c r="D9" i="17"/>
  <c r="O8" i="17"/>
  <c r="N8" i="17"/>
  <c r="M8" i="17"/>
  <c r="L8" i="17"/>
  <c r="K8" i="17"/>
  <c r="J8" i="17"/>
  <c r="I8" i="17"/>
  <c r="P8" i="17" s="1"/>
  <c r="H8" i="17"/>
  <c r="G8" i="17"/>
  <c r="F8" i="17"/>
  <c r="E8" i="17"/>
  <c r="D8" i="17"/>
  <c r="P5" i="17"/>
  <c r="A4" i="17"/>
  <c r="A2" i="17"/>
  <c r="A1" i="17"/>
  <c r="R70" i="17" l="1"/>
  <c r="R69" i="17"/>
  <c r="R65" i="17"/>
  <c r="R78" i="17"/>
  <c r="P46" i="16" l="1"/>
  <c r="O46" i="16"/>
  <c r="N46" i="16"/>
  <c r="M46" i="16"/>
  <c r="L46" i="16"/>
  <c r="K46" i="16"/>
  <c r="J46" i="16"/>
  <c r="G46" i="16"/>
  <c r="F46" i="16"/>
  <c r="E46" i="16"/>
  <c r="Q46" i="16" s="1"/>
  <c r="D46" i="16"/>
  <c r="P45" i="16"/>
  <c r="R45" i="16" s="1"/>
  <c r="O45" i="16"/>
  <c r="N45" i="16"/>
  <c r="M45" i="16"/>
  <c r="L45" i="16"/>
  <c r="K45" i="16"/>
  <c r="J45" i="16"/>
  <c r="G45" i="16"/>
  <c r="Q45" i="16" s="1"/>
  <c r="F45" i="16"/>
  <c r="E45" i="16"/>
  <c r="D45" i="16"/>
  <c r="P44" i="16"/>
  <c r="R44" i="16" s="1"/>
  <c r="O44" i="16"/>
  <c r="N44" i="16"/>
  <c r="M44" i="16"/>
  <c r="L44" i="16"/>
  <c r="K44" i="16"/>
  <c r="J44" i="16"/>
  <c r="G44" i="16"/>
  <c r="Q44" i="16" s="1"/>
  <c r="F44" i="16"/>
  <c r="E44" i="16"/>
  <c r="D44" i="16"/>
  <c r="P43" i="16"/>
  <c r="O43" i="16"/>
  <c r="N43" i="16"/>
  <c r="M43" i="16"/>
  <c r="L43" i="16"/>
  <c r="K43" i="16"/>
  <c r="J43" i="16"/>
  <c r="G43" i="16"/>
  <c r="F43" i="16"/>
  <c r="E43" i="16"/>
  <c r="Q43" i="16" s="1"/>
  <c r="R43" i="16" s="1"/>
  <c r="D43" i="16"/>
  <c r="P42" i="16"/>
  <c r="R42" i="16" s="1"/>
  <c r="O42" i="16"/>
  <c r="N42" i="16"/>
  <c r="M42" i="16"/>
  <c r="L42" i="16"/>
  <c r="K42" i="16"/>
  <c r="J42" i="16"/>
  <c r="G42" i="16"/>
  <c r="F42" i="16"/>
  <c r="E42" i="16"/>
  <c r="Q42" i="16" s="1"/>
  <c r="D42" i="16"/>
  <c r="P41" i="16"/>
  <c r="R41" i="16" s="1"/>
  <c r="O41" i="16"/>
  <c r="N41" i="16"/>
  <c r="M41" i="16"/>
  <c r="L41" i="16"/>
  <c r="K41" i="16"/>
  <c r="J41" i="16"/>
  <c r="G41" i="16"/>
  <c r="F41" i="16"/>
  <c r="E41" i="16"/>
  <c r="Q41" i="16" s="1"/>
  <c r="D41" i="16"/>
  <c r="P40" i="16"/>
  <c r="R40" i="16" s="1"/>
  <c r="O40" i="16"/>
  <c r="N40" i="16"/>
  <c r="M40" i="16"/>
  <c r="L40" i="16"/>
  <c r="K40" i="16"/>
  <c r="J40" i="16"/>
  <c r="G40" i="16"/>
  <c r="Q40" i="16" s="1"/>
  <c r="F40" i="16"/>
  <c r="E40" i="16"/>
  <c r="D40" i="16"/>
  <c r="P39" i="16"/>
  <c r="O39" i="16"/>
  <c r="N39" i="16"/>
  <c r="M39" i="16"/>
  <c r="L39" i="16"/>
  <c r="K39" i="16"/>
  <c r="Q39" i="16" s="1"/>
  <c r="J39" i="16"/>
  <c r="G39" i="16"/>
  <c r="F39" i="16"/>
  <c r="E39" i="16"/>
  <c r="D39" i="16"/>
  <c r="P38" i="16"/>
  <c r="R38" i="16" s="1"/>
  <c r="O38" i="16"/>
  <c r="N38" i="16"/>
  <c r="M38" i="16"/>
  <c r="L38" i="16"/>
  <c r="K38" i="16"/>
  <c r="J38" i="16"/>
  <c r="G38" i="16"/>
  <c r="F38" i="16"/>
  <c r="E38" i="16"/>
  <c r="Q38" i="16" s="1"/>
  <c r="D38" i="16"/>
  <c r="P37" i="16"/>
  <c r="R37" i="16" s="1"/>
  <c r="O37" i="16"/>
  <c r="N37" i="16"/>
  <c r="M37" i="16"/>
  <c r="L37" i="16"/>
  <c r="K37" i="16"/>
  <c r="J37" i="16"/>
  <c r="G37" i="16"/>
  <c r="F37" i="16"/>
  <c r="E37" i="16"/>
  <c r="Q37" i="16" s="1"/>
  <c r="D37" i="16"/>
  <c r="Q36" i="16"/>
  <c r="O36" i="16"/>
  <c r="N36" i="16"/>
  <c r="M36" i="16"/>
  <c r="L36" i="16"/>
  <c r="K36" i="16"/>
  <c r="J36" i="16"/>
  <c r="G36" i="16"/>
  <c r="F36" i="16"/>
  <c r="E36" i="16"/>
  <c r="D36" i="16"/>
  <c r="A33" i="16"/>
  <c r="O30" i="16"/>
  <c r="N30" i="16"/>
  <c r="M30" i="16"/>
  <c r="L30" i="16"/>
  <c r="K30" i="16"/>
  <c r="J30" i="16"/>
  <c r="I30" i="16"/>
  <c r="H30" i="16"/>
  <c r="G30" i="16"/>
  <c r="F30" i="16"/>
  <c r="E30" i="16"/>
  <c r="P30" i="16" s="1"/>
  <c r="D30" i="16"/>
  <c r="O29" i="16"/>
  <c r="N29" i="16"/>
  <c r="M29" i="16"/>
  <c r="L29" i="16"/>
  <c r="K29" i="16"/>
  <c r="J29" i="16"/>
  <c r="I29" i="16"/>
  <c r="H29" i="16"/>
  <c r="G29" i="16"/>
  <c r="F29" i="16"/>
  <c r="E29" i="16"/>
  <c r="P29" i="16" s="1"/>
  <c r="D29" i="16"/>
  <c r="O28" i="16"/>
  <c r="N28" i="16"/>
  <c r="M28" i="16"/>
  <c r="L28" i="16"/>
  <c r="K28" i="16"/>
  <c r="J28" i="16"/>
  <c r="I28" i="16"/>
  <c r="H28" i="16"/>
  <c r="G28" i="16"/>
  <c r="P28" i="16" s="1"/>
  <c r="F28" i="16"/>
  <c r="E28" i="16"/>
  <c r="D28" i="16"/>
  <c r="O27" i="16"/>
  <c r="N27" i="16"/>
  <c r="M27" i="16"/>
  <c r="L27" i="16"/>
  <c r="K27" i="16"/>
  <c r="J27" i="16"/>
  <c r="I27" i="16"/>
  <c r="H27" i="16"/>
  <c r="G27" i="16"/>
  <c r="F27" i="16"/>
  <c r="E27" i="16"/>
  <c r="P27" i="16" s="1"/>
  <c r="D27" i="16"/>
  <c r="O26" i="16"/>
  <c r="N26" i="16"/>
  <c r="M26" i="16"/>
  <c r="L26" i="16"/>
  <c r="K26" i="16"/>
  <c r="J26" i="16"/>
  <c r="I26" i="16"/>
  <c r="H26" i="16"/>
  <c r="G26" i="16"/>
  <c r="F26" i="16"/>
  <c r="E26" i="16"/>
  <c r="P26" i="16" s="1"/>
  <c r="D26" i="16"/>
  <c r="O25" i="16"/>
  <c r="N25" i="16"/>
  <c r="M25" i="16"/>
  <c r="L25" i="16"/>
  <c r="K25" i="16"/>
  <c r="J25" i="16"/>
  <c r="I25" i="16"/>
  <c r="H25" i="16"/>
  <c r="G25" i="16"/>
  <c r="F25" i="16"/>
  <c r="E25" i="16"/>
  <c r="P25" i="16" s="1"/>
  <c r="D25" i="16"/>
  <c r="O24" i="16"/>
  <c r="N24" i="16"/>
  <c r="M24" i="16"/>
  <c r="L24" i="16"/>
  <c r="K24" i="16"/>
  <c r="J24" i="16"/>
  <c r="I24" i="16"/>
  <c r="H24" i="16"/>
  <c r="G24" i="16"/>
  <c r="F24" i="16"/>
  <c r="E24" i="16"/>
  <c r="P24" i="16" s="1"/>
  <c r="D24" i="16"/>
  <c r="O23" i="16"/>
  <c r="N23" i="16"/>
  <c r="M23" i="16"/>
  <c r="L23" i="16"/>
  <c r="K23" i="16"/>
  <c r="J23" i="16"/>
  <c r="I23" i="16"/>
  <c r="H23" i="16"/>
  <c r="G23" i="16"/>
  <c r="P23" i="16" s="1"/>
  <c r="F23" i="16"/>
  <c r="E23" i="16"/>
  <c r="D23" i="16"/>
  <c r="O22" i="16"/>
  <c r="N22" i="16"/>
  <c r="M22" i="16"/>
  <c r="P22" i="16" s="1"/>
  <c r="L22" i="16"/>
  <c r="K22" i="16"/>
  <c r="J22" i="16"/>
  <c r="I22" i="16"/>
  <c r="H22" i="16"/>
  <c r="G22" i="16"/>
  <c r="F22" i="16"/>
  <c r="E22" i="16"/>
  <c r="D22" i="16"/>
  <c r="O21" i="16"/>
  <c r="N21" i="16"/>
  <c r="M21" i="16"/>
  <c r="L21" i="16"/>
  <c r="K21" i="16"/>
  <c r="J21" i="16"/>
  <c r="I21" i="16"/>
  <c r="H21" i="16"/>
  <c r="G21" i="16"/>
  <c r="F21" i="16"/>
  <c r="E21" i="16"/>
  <c r="P21" i="16" s="1"/>
  <c r="D21" i="16"/>
  <c r="O20" i="16"/>
  <c r="N20" i="16"/>
  <c r="M20" i="16"/>
  <c r="L20" i="16"/>
  <c r="K20" i="16"/>
  <c r="J20" i="16"/>
  <c r="I20" i="16"/>
  <c r="H20" i="16"/>
  <c r="G20" i="16"/>
  <c r="P20" i="16" s="1"/>
  <c r="F20" i="16"/>
  <c r="E20" i="16"/>
  <c r="D20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O18" i="16"/>
  <c r="N18" i="16"/>
  <c r="M18" i="16"/>
  <c r="L18" i="16"/>
  <c r="K18" i="16"/>
  <c r="J18" i="16"/>
  <c r="I18" i="16"/>
  <c r="H18" i="16"/>
  <c r="G18" i="16"/>
  <c r="F18" i="16"/>
  <c r="E18" i="16"/>
  <c r="P18" i="16" s="1"/>
  <c r="D18" i="16"/>
  <c r="O17" i="16"/>
  <c r="N17" i="16"/>
  <c r="M17" i="16"/>
  <c r="L17" i="16"/>
  <c r="K17" i="16"/>
  <c r="J17" i="16"/>
  <c r="I17" i="16"/>
  <c r="H17" i="16"/>
  <c r="G17" i="16"/>
  <c r="F17" i="16"/>
  <c r="E17" i="16"/>
  <c r="P17" i="16" s="1"/>
  <c r="D17" i="16"/>
  <c r="O16" i="16"/>
  <c r="N16" i="16"/>
  <c r="M16" i="16"/>
  <c r="L16" i="16"/>
  <c r="K16" i="16"/>
  <c r="J16" i="16"/>
  <c r="I16" i="16"/>
  <c r="H16" i="16"/>
  <c r="G16" i="16"/>
  <c r="P16" i="16" s="1"/>
  <c r="F16" i="16"/>
  <c r="E16" i="16"/>
  <c r="D16" i="16"/>
  <c r="O15" i="16"/>
  <c r="N15" i="16"/>
  <c r="M15" i="16"/>
  <c r="L15" i="16"/>
  <c r="K15" i="16"/>
  <c r="J15" i="16"/>
  <c r="I15" i="16"/>
  <c r="H15" i="16"/>
  <c r="G15" i="16"/>
  <c r="F15" i="16"/>
  <c r="E15" i="16"/>
  <c r="P15" i="16" s="1"/>
  <c r="D15" i="16"/>
  <c r="O14" i="16"/>
  <c r="N14" i="16"/>
  <c r="M14" i="16"/>
  <c r="L14" i="16"/>
  <c r="K14" i="16"/>
  <c r="J14" i="16"/>
  <c r="I14" i="16"/>
  <c r="H14" i="16"/>
  <c r="G14" i="16"/>
  <c r="F14" i="16"/>
  <c r="E14" i="16"/>
  <c r="P14" i="16" s="1"/>
  <c r="P36" i="16" s="1"/>
  <c r="R36" i="16" s="1"/>
  <c r="D14" i="16"/>
  <c r="O13" i="16"/>
  <c r="N13" i="16"/>
  <c r="M13" i="16"/>
  <c r="L13" i="16"/>
  <c r="K13" i="16"/>
  <c r="J13" i="16"/>
  <c r="I13" i="16"/>
  <c r="H13" i="16"/>
  <c r="G13" i="16"/>
  <c r="F13" i="16"/>
  <c r="E13" i="16"/>
  <c r="P13" i="16" s="1"/>
  <c r="D13" i="16"/>
  <c r="O12" i="16"/>
  <c r="N12" i="16"/>
  <c r="M12" i="16"/>
  <c r="L12" i="16"/>
  <c r="K12" i="16"/>
  <c r="J12" i="16"/>
  <c r="I12" i="16"/>
  <c r="H12" i="16"/>
  <c r="G12" i="16"/>
  <c r="F12" i="16"/>
  <c r="E12" i="16"/>
  <c r="P12" i="16" s="1"/>
  <c r="D12" i="16"/>
  <c r="O11" i="16"/>
  <c r="N11" i="16"/>
  <c r="M11" i="16"/>
  <c r="L11" i="16"/>
  <c r="K11" i="16"/>
  <c r="J11" i="16"/>
  <c r="I11" i="16"/>
  <c r="H11" i="16"/>
  <c r="G11" i="16"/>
  <c r="P11" i="16" s="1"/>
  <c r="F11" i="16"/>
  <c r="E11" i="16"/>
  <c r="D11" i="16"/>
  <c r="O10" i="16"/>
  <c r="N10" i="16"/>
  <c r="M10" i="16"/>
  <c r="P10" i="16" s="1"/>
  <c r="L10" i="16"/>
  <c r="K10" i="16"/>
  <c r="J10" i="16"/>
  <c r="I10" i="16"/>
  <c r="H10" i="16"/>
  <c r="G10" i="16"/>
  <c r="F10" i="16"/>
  <c r="E10" i="16"/>
  <c r="D10" i="16"/>
  <c r="O9" i="16"/>
  <c r="N9" i="16"/>
  <c r="M9" i="16"/>
  <c r="L9" i="16"/>
  <c r="K9" i="16"/>
  <c r="I9" i="16"/>
  <c r="H9" i="16"/>
  <c r="G9" i="16"/>
  <c r="F9" i="16"/>
  <c r="E9" i="16"/>
  <c r="P9" i="16" s="1"/>
  <c r="D9" i="16"/>
  <c r="O8" i="16"/>
  <c r="N8" i="16"/>
  <c r="M8" i="16"/>
  <c r="L8" i="16"/>
  <c r="K8" i="16"/>
  <c r="J8" i="16"/>
  <c r="I8" i="16"/>
  <c r="H8" i="16"/>
  <c r="G8" i="16"/>
  <c r="F8" i="16"/>
  <c r="E8" i="16"/>
  <c r="P8" i="16" s="1"/>
  <c r="D8" i="16"/>
  <c r="P5" i="16"/>
  <c r="A4" i="16"/>
  <c r="A2" i="16"/>
  <c r="A1" i="16"/>
  <c r="R39" i="16" l="1"/>
  <c r="R46" i="16"/>
  <c r="P73" i="15" l="1"/>
  <c r="O73" i="15"/>
  <c r="N73" i="15"/>
  <c r="M73" i="15"/>
  <c r="L73" i="15"/>
  <c r="K73" i="15"/>
  <c r="J73" i="15"/>
  <c r="G73" i="15"/>
  <c r="F73" i="15"/>
  <c r="E73" i="15"/>
  <c r="Q73" i="15" s="1"/>
  <c r="D73" i="15"/>
  <c r="P72" i="15"/>
  <c r="R72" i="15" s="1"/>
  <c r="O72" i="15"/>
  <c r="N72" i="15"/>
  <c r="M72" i="15"/>
  <c r="L72" i="15"/>
  <c r="K72" i="15"/>
  <c r="J72" i="15"/>
  <c r="G72" i="15"/>
  <c r="F72" i="15"/>
  <c r="E72" i="15"/>
  <c r="Q72" i="15" s="1"/>
  <c r="D72" i="15"/>
  <c r="P71" i="15"/>
  <c r="R71" i="15" s="1"/>
  <c r="O71" i="15"/>
  <c r="N71" i="15"/>
  <c r="M71" i="15"/>
  <c r="L71" i="15"/>
  <c r="K71" i="15"/>
  <c r="J71" i="15"/>
  <c r="G71" i="15"/>
  <c r="Q71" i="15" s="1"/>
  <c r="F71" i="15"/>
  <c r="E71" i="15"/>
  <c r="D71" i="15"/>
  <c r="P70" i="15"/>
  <c r="R70" i="15" s="1"/>
  <c r="O70" i="15"/>
  <c r="N70" i="15"/>
  <c r="M70" i="15"/>
  <c r="L70" i="15"/>
  <c r="K70" i="15"/>
  <c r="J70" i="15"/>
  <c r="G70" i="15"/>
  <c r="Q70" i="15" s="1"/>
  <c r="F70" i="15"/>
  <c r="E70" i="15"/>
  <c r="D70" i="15"/>
  <c r="P69" i="15"/>
  <c r="R69" i="15" s="1"/>
  <c r="O69" i="15"/>
  <c r="N69" i="15"/>
  <c r="M69" i="15"/>
  <c r="L69" i="15"/>
  <c r="K69" i="15"/>
  <c r="J69" i="15"/>
  <c r="G69" i="15"/>
  <c r="F69" i="15"/>
  <c r="E69" i="15"/>
  <c r="Q69" i="15" s="1"/>
  <c r="D69" i="15"/>
  <c r="P68" i="15"/>
  <c r="R68" i="15" s="1"/>
  <c r="O68" i="15"/>
  <c r="N68" i="15"/>
  <c r="M68" i="15"/>
  <c r="L68" i="15"/>
  <c r="K68" i="15"/>
  <c r="J68" i="15"/>
  <c r="G68" i="15"/>
  <c r="F68" i="15"/>
  <c r="E68" i="15"/>
  <c r="Q68" i="15" s="1"/>
  <c r="D68" i="15"/>
  <c r="P67" i="15"/>
  <c r="R67" i="15" s="1"/>
  <c r="O67" i="15"/>
  <c r="N67" i="15"/>
  <c r="M67" i="15"/>
  <c r="L67" i="15"/>
  <c r="K67" i="15"/>
  <c r="J67" i="15"/>
  <c r="G67" i="15"/>
  <c r="F67" i="15"/>
  <c r="E67" i="15"/>
  <c r="Q67" i="15" s="1"/>
  <c r="D67" i="15"/>
  <c r="P66" i="15"/>
  <c r="R66" i="15" s="1"/>
  <c r="O66" i="15"/>
  <c r="N66" i="15"/>
  <c r="M66" i="15"/>
  <c r="L66" i="15"/>
  <c r="K66" i="15"/>
  <c r="J66" i="15"/>
  <c r="G66" i="15"/>
  <c r="F66" i="15"/>
  <c r="E66" i="15"/>
  <c r="Q66" i="15" s="1"/>
  <c r="D66" i="15"/>
  <c r="O65" i="15"/>
  <c r="N65" i="15"/>
  <c r="M65" i="15"/>
  <c r="L65" i="15"/>
  <c r="K65" i="15"/>
  <c r="J65" i="15"/>
  <c r="G65" i="15"/>
  <c r="F65" i="15"/>
  <c r="E65" i="15"/>
  <c r="Q65" i="15" s="1"/>
  <c r="D65" i="15"/>
  <c r="Q64" i="15"/>
  <c r="O64" i="15"/>
  <c r="N64" i="15"/>
  <c r="M64" i="15"/>
  <c r="L64" i="15"/>
  <c r="K64" i="15"/>
  <c r="J64" i="15"/>
  <c r="G64" i="15"/>
  <c r="F64" i="15"/>
  <c r="E64" i="15"/>
  <c r="D64" i="15"/>
  <c r="Q63" i="15"/>
  <c r="O63" i="15"/>
  <c r="N63" i="15"/>
  <c r="M63" i="15"/>
  <c r="L63" i="15"/>
  <c r="K63" i="15"/>
  <c r="J63" i="15"/>
  <c r="G63" i="15"/>
  <c r="F63" i="15"/>
  <c r="E63" i="15"/>
  <c r="D63" i="15"/>
  <c r="O62" i="15"/>
  <c r="N62" i="15"/>
  <c r="M62" i="15"/>
  <c r="L62" i="15"/>
  <c r="K62" i="15"/>
  <c r="J62" i="15"/>
  <c r="G62" i="15"/>
  <c r="F62" i="15"/>
  <c r="E62" i="15"/>
  <c r="Q62" i="15" s="1"/>
  <c r="D62" i="15"/>
  <c r="O61" i="15"/>
  <c r="N61" i="15"/>
  <c r="M61" i="15"/>
  <c r="L61" i="15"/>
  <c r="K61" i="15"/>
  <c r="J61" i="15"/>
  <c r="G61" i="15"/>
  <c r="F61" i="15"/>
  <c r="E61" i="15"/>
  <c r="Q61" i="15" s="1"/>
  <c r="D61" i="15"/>
  <c r="O60" i="15"/>
  <c r="N60" i="15"/>
  <c r="M60" i="15"/>
  <c r="L60" i="15"/>
  <c r="K60" i="15"/>
  <c r="J60" i="15"/>
  <c r="G60" i="15"/>
  <c r="F60" i="15"/>
  <c r="E60" i="15"/>
  <c r="Q60" i="15" s="1"/>
  <c r="D60" i="15"/>
  <c r="O59" i="15"/>
  <c r="N59" i="15"/>
  <c r="M59" i="15"/>
  <c r="L59" i="15"/>
  <c r="K59" i="15"/>
  <c r="J59" i="15"/>
  <c r="G59" i="15"/>
  <c r="F59" i="15"/>
  <c r="E59" i="15"/>
  <c r="Q59" i="15" s="1"/>
  <c r="D59" i="15"/>
  <c r="A56" i="15"/>
  <c r="O53" i="15"/>
  <c r="N53" i="15"/>
  <c r="M53" i="15"/>
  <c r="L53" i="15"/>
  <c r="K53" i="15"/>
  <c r="J53" i="15"/>
  <c r="I53" i="15"/>
  <c r="H53" i="15"/>
  <c r="G53" i="15"/>
  <c r="F53" i="15"/>
  <c r="E53" i="15"/>
  <c r="P53" i="15" s="1"/>
  <c r="D53" i="15"/>
  <c r="O52" i="15"/>
  <c r="N52" i="15"/>
  <c r="M52" i="15"/>
  <c r="L52" i="15"/>
  <c r="K52" i="15"/>
  <c r="J52" i="15"/>
  <c r="I52" i="15"/>
  <c r="H52" i="15"/>
  <c r="G52" i="15"/>
  <c r="F52" i="15"/>
  <c r="E52" i="15"/>
  <c r="P52" i="15" s="1"/>
  <c r="D52" i="15"/>
  <c r="O51" i="15"/>
  <c r="N51" i="15"/>
  <c r="M51" i="15"/>
  <c r="L51" i="15"/>
  <c r="K51" i="15"/>
  <c r="J51" i="15"/>
  <c r="I51" i="15"/>
  <c r="H51" i="15"/>
  <c r="G51" i="15"/>
  <c r="F51" i="15"/>
  <c r="E51" i="15"/>
  <c r="P51" i="15" s="1"/>
  <c r="D51" i="15"/>
  <c r="O50" i="15"/>
  <c r="N50" i="15"/>
  <c r="M50" i="15"/>
  <c r="L50" i="15"/>
  <c r="K50" i="15"/>
  <c r="J50" i="15"/>
  <c r="I50" i="15"/>
  <c r="H50" i="15"/>
  <c r="G50" i="15"/>
  <c r="F50" i="15"/>
  <c r="E50" i="15"/>
  <c r="P50" i="15" s="1"/>
  <c r="D50" i="15"/>
  <c r="O49" i="15"/>
  <c r="N49" i="15"/>
  <c r="M49" i="15"/>
  <c r="L49" i="15"/>
  <c r="K49" i="15"/>
  <c r="J49" i="15"/>
  <c r="I49" i="15"/>
  <c r="H49" i="15"/>
  <c r="G49" i="15"/>
  <c r="F49" i="15"/>
  <c r="E49" i="15"/>
  <c r="P49" i="15" s="1"/>
  <c r="D49" i="15"/>
  <c r="O48" i="15"/>
  <c r="N48" i="15"/>
  <c r="M48" i="15"/>
  <c r="L48" i="15"/>
  <c r="K48" i="15"/>
  <c r="J48" i="15"/>
  <c r="I48" i="15"/>
  <c r="H48" i="15"/>
  <c r="G48" i="15"/>
  <c r="F48" i="15"/>
  <c r="E48" i="15"/>
  <c r="P48" i="15" s="1"/>
  <c r="D48" i="15"/>
  <c r="O47" i="15"/>
  <c r="P47" i="15" s="1"/>
  <c r="N47" i="15"/>
  <c r="M47" i="15"/>
  <c r="L47" i="15"/>
  <c r="K47" i="15"/>
  <c r="J47" i="15"/>
  <c r="I47" i="15"/>
  <c r="H47" i="15"/>
  <c r="G47" i="15"/>
  <c r="F47" i="15"/>
  <c r="E47" i="15"/>
  <c r="D47" i="15"/>
  <c r="P46" i="15"/>
  <c r="P65" i="15" s="1"/>
  <c r="R65" i="15" s="1"/>
  <c r="O46" i="15"/>
  <c r="N46" i="15"/>
  <c r="M46" i="15"/>
  <c r="L46" i="15"/>
  <c r="K46" i="15"/>
  <c r="J46" i="15"/>
  <c r="I46" i="15"/>
  <c r="H46" i="15"/>
  <c r="G46" i="15"/>
  <c r="F46" i="15"/>
  <c r="E46" i="15"/>
  <c r="D46" i="15"/>
  <c r="O45" i="15"/>
  <c r="N45" i="15"/>
  <c r="M45" i="15"/>
  <c r="L45" i="15"/>
  <c r="K45" i="15"/>
  <c r="J45" i="15"/>
  <c r="I45" i="15"/>
  <c r="H45" i="15"/>
  <c r="G45" i="15"/>
  <c r="F45" i="15"/>
  <c r="E45" i="15"/>
  <c r="P45" i="15" s="1"/>
  <c r="D45" i="15"/>
  <c r="O44" i="15"/>
  <c r="N44" i="15"/>
  <c r="M44" i="15"/>
  <c r="L44" i="15"/>
  <c r="K44" i="15"/>
  <c r="J44" i="15"/>
  <c r="I44" i="15"/>
  <c r="H44" i="15"/>
  <c r="G44" i="15"/>
  <c r="F44" i="15"/>
  <c r="E44" i="15"/>
  <c r="P44" i="15" s="1"/>
  <c r="D44" i="15"/>
  <c r="O43" i="15"/>
  <c r="N43" i="15"/>
  <c r="M43" i="15"/>
  <c r="L43" i="15"/>
  <c r="K43" i="15"/>
  <c r="J43" i="15"/>
  <c r="I43" i="15"/>
  <c r="H43" i="15"/>
  <c r="G43" i="15"/>
  <c r="F43" i="15"/>
  <c r="E43" i="15"/>
  <c r="P43" i="15" s="1"/>
  <c r="D43" i="15"/>
  <c r="O42" i="15"/>
  <c r="N42" i="15"/>
  <c r="M42" i="15"/>
  <c r="L42" i="15"/>
  <c r="K42" i="15"/>
  <c r="J42" i="15"/>
  <c r="I42" i="15"/>
  <c r="H42" i="15"/>
  <c r="G42" i="15"/>
  <c r="F42" i="15"/>
  <c r="E42" i="15"/>
  <c r="P42" i="15" s="1"/>
  <c r="D42" i="15"/>
  <c r="O41" i="15"/>
  <c r="N41" i="15"/>
  <c r="M41" i="15"/>
  <c r="L41" i="15"/>
  <c r="K41" i="15"/>
  <c r="J41" i="15"/>
  <c r="I41" i="15"/>
  <c r="H41" i="15"/>
  <c r="G41" i="15"/>
  <c r="F41" i="15"/>
  <c r="E41" i="15"/>
  <c r="P41" i="15" s="1"/>
  <c r="D41" i="15"/>
  <c r="O40" i="15"/>
  <c r="N40" i="15"/>
  <c r="M40" i="15"/>
  <c r="L40" i="15"/>
  <c r="K40" i="15"/>
  <c r="J40" i="15"/>
  <c r="I40" i="15"/>
  <c r="H40" i="15"/>
  <c r="G40" i="15"/>
  <c r="F40" i="15"/>
  <c r="E40" i="15"/>
  <c r="P40" i="15" s="1"/>
  <c r="D40" i="15"/>
  <c r="O39" i="15"/>
  <c r="N39" i="15"/>
  <c r="M39" i="15"/>
  <c r="L39" i="15"/>
  <c r="K39" i="15"/>
  <c r="J39" i="15"/>
  <c r="I39" i="15"/>
  <c r="H39" i="15"/>
  <c r="G39" i="15"/>
  <c r="P39" i="15" s="1"/>
  <c r="F39" i="15"/>
  <c r="E39" i="15"/>
  <c r="D39" i="15"/>
  <c r="O38" i="15"/>
  <c r="N38" i="15"/>
  <c r="M38" i="15"/>
  <c r="L38" i="15"/>
  <c r="K38" i="15"/>
  <c r="J38" i="15"/>
  <c r="I38" i="15"/>
  <c r="H38" i="15"/>
  <c r="G38" i="15"/>
  <c r="F38" i="15"/>
  <c r="E38" i="15"/>
  <c r="P38" i="15" s="1"/>
  <c r="D38" i="15"/>
  <c r="O37" i="15"/>
  <c r="N37" i="15"/>
  <c r="M37" i="15"/>
  <c r="L37" i="15"/>
  <c r="K37" i="15"/>
  <c r="J37" i="15"/>
  <c r="I37" i="15"/>
  <c r="H37" i="15"/>
  <c r="G37" i="15"/>
  <c r="F37" i="15"/>
  <c r="E37" i="15"/>
  <c r="P37" i="15" s="1"/>
  <c r="D37" i="15"/>
  <c r="O36" i="15"/>
  <c r="N36" i="15"/>
  <c r="M36" i="15"/>
  <c r="L36" i="15"/>
  <c r="K36" i="15"/>
  <c r="J36" i="15"/>
  <c r="I36" i="15"/>
  <c r="H36" i="15"/>
  <c r="G36" i="15"/>
  <c r="F36" i="15"/>
  <c r="E36" i="15"/>
  <c r="P36" i="15" s="1"/>
  <c r="D36" i="15"/>
  <c r="O35" i="15"/>
  <c r="P35" i="15" s="1"/>
  <c r="P63" i="15" s="1"/>
  <c r="R63" i="15" s="1"/>
  <c r="N35" i="15"/>
  <c r="M35" i="15"/>
  <c r="L35" i="15"/>
  <c r="K35" i="15"/>
  <c r="J35" i="15"/>
  <c r="I35" i="15"/>
  <c r="H35" i="15"/>
  <c r="G35" i="15"/>
  <c r="F35" i="15"/>
  <c r="E35" i="15"/>
  <c r="D35" i="15"/>
  <c r="P34" i="15"/>
  <c r="P62" i="15" s="1"/>
  <c r="R62" i="15" s="1"/>
  <c r="O34" i="15"/>
  <c r="N34" i="15"/>
  <c r="M34" i="15"/>
  <c r="L34" i="15"/>
  <c r="K34" i="15"/>
  <c r="J34" i="15"/>
  <c r="I34" i="15"/>
  <c r="H34" i="15"/>
  <c r="G34" i="15"/>
  <c r="F34" i="15"/>
  <c r="E34" i="15"/>
  <c r="D34" i="15"/>
  <c r="O33" i="15"/>
  <c r="N33" i="15"/>
  <c r="M33" i="15"/>
  <c r="L33" i="15"/>
  <c r="K33" i="15"/>
  <c r="J33" i="15"/>
  <c r="I33" i="15"/>
  <c r="H33" i="15"/>
  <c r="G33" i="15"/>
  <c r="F33" i="15"/>
  <c r="E33" i="15"/>
  <c r="P33" i="15" s="1"/>
  <c r="D33" i="15"/>
  <c r="O32" i="15"/>
  <c r="N32" i="15"/>
  <c r="M32" i="15"/>
  <c r="L32" i="15"/>
  <c r="K32" i="15"/>
  <c r="J32" i="15"/>
  <c r="I32" i="15"/>
  <c r="H32" i="15"/>
  <c r="G32" i="15"/>
  <c r="F32" i="15"/>
  <c r="E32" i="15"/>
  <c r="P32" i="15" s="1"/>
  <c r="P61" i="15" s="1"/>
  <c r="R61" i="15" s="1"/>
  <c r="D32" i="15"/>
  <c r="O31" i="15"/>
  <c r="N31" i="15"/>
  <c r="M31" i="15"/>
  <c r="L31" i="15"/>
  <c r="K31" i="15"/>
  <c r="J31" i="15"/>
  <c r="I31" i="15"/>
  <c r="H31" i="15"/>
  <c r="G31" i="15"/>
  <c r="F31" i="15"/>
  <c r="E31" i="15"/>
  <c r="P31" i="15" s="1"/>
  <c r="D31" i="15"/>
  <c r="O30" i="15"/>
  <c r="N30" i="15"/>
  <c r="M30" i="15"/>
  <c r="L30" i="15"/>
  <c r="K30" i="15"/>
  <c r="J30" i="15"/>
  <c r="I30" i="15"/>
  <c r="H30" i="15"/>
  <c r="G30" i="15"/>
  <c r="P30" i="15" s="1"/>
  <c r="F30" i="15"/>
  <c r="E30" i="15"/>
  <c r="D30" i="15"/>
  <c r="O29" i="15"/>
  <c r="N29" i="15"/>
  <c r="M29" i="15"/>
  <c r="L29" i="15"/>
  <c r="K29" i="15"/>
  <c r="J29" i="15"/>
  <c r="I29" i="15"/>
  <c r="H29" i="15"/>
  <c r="G29" i="15"/>
  <c r="F29" i="15"/>
  <c r="E29" i="15"/>
  <c r="P29" i="15" s="1"/>
  <c r="P60" i="15" s="1"/>
  <c r="R60" i="15" s="1"/>
  <c r="D29" i="15"/>
  <c r="O28" i="15"/>
  <c r="N28" i="15"/>
  <c r="M28" i="15"/>
  <c r="L28" i="15"/>
  <c r="K28" i="15"/>
  <c r="J28" i="15"/>
  <c r="I28" i="15"/>
  <c r="H28" i="15"/>
  <c r="G28" i="15"/>
  <c r="F28" i="15"/>
  <c r="E28" i="15"/>
  <c r="P28" i="15" s="1"/>
  <c r="D28" i="15"/>
  <c r="O27" i="15"/>
  <c r="N27" i="15"/>
  <c r="M27" i="15"/>
  <c r="L27" i="15"/>
  <c r="K27" i="15"/>
  <c r="J27" i="15"/>
  <c r="I27" i="15"/>
  <c r="H27" i="15"/>
  <c r="G27" i="15"/>
  <c r="F27" i="15"/>
  <c r="E27" i="15"/>
  <c r="P27" i="15" s="1"/>
  <c r="D27" i="15"/>
  <c r="O26" i="15"/>
  <c r="N26" i="15"/>
  <c r="M26" i="15"/>
  <c r="L26" i="15"/>
  <c r="K26" i="15"/>
  <c r="J26" i="15"/>
  <c r="I26" i="15"/>
  <c r="H26" i="15"/>
  <c r="G26" i="15"/>
  <c r="F26" i="15"/>
  <c r="E26" i="15"/>
  <c r="P26" i="15" s="1"/>
  <c r="D26" i="15"/>
  <c r="O25" i="15"/>
  <c r="N25" i="15"/>
  <c r="M25" i="15"/>
  <c r="L25" i="15"/>
  <c r="K25" i="15"/>
  <c r="J25" i="15"/>
  <c r="I25" i="15"/>
  <c r="H25" i="15"/>
  <c r="G25" i="15"/>
  <c r="F25" i="15"/>
  <c r="E25" i="15"/>
  <c r="P25" i="15" s="1"/>
  <c r="D25" i="15"/>
  <c r="O24" i="15"/>
  <c r="N24" i="15"/>
  <c r="M24" i="15"/>
  <c r="L24" i="15"/>
  <c r="K24" i="15"/>
  <c r="J24" i="15"/>
  <c r="I24" i="15"/>
  <c r="H24" i="15"/>
  <c r="G24" i="15"/>
  <c r="F24" i="15"/>
  <c r="E24" i="15"/>
  <c r="P24" i="15" s="1"/>
  <c r="D24" i="15"/>
  <c r="O23" i="15"/>
  <c r="P23" i="15" s="1"/>
  <c r="N23" i="15"/>
  <c r="M23" i="15"/>
  <c r="L23" i="15"/>
  <c r="K23" i="15"/>
  <c r="J23" i="15"/>
  <c r="I23" i="15"/>
  <c r="H23" i="15"/>
  <c r="G23" i="15"/>
  <c r="F23" i="15"/>
  <c r="E23" i="15"/>
  <c r="D23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O21" i="15"/>
  <c r="N21" i="15"/>
  <c r="M21" i="15"/>
  <c r="L21" i="15"/>
  <c r="K21" i="15"/>
  <c r="J21" i="15"/>
  <c r="I21" i="15"/>
  <c r="H21" i="15"/>
  <c r="G21" i="15"/>
  <c r="F21" i="15"/>
  <c r="E21" i="15"/>
  <c r="P21" i="15" s="1"/>
  <c r="D21" i="15"/>
  <c r="O20" i="15"/>
  <c r="N20" i="15"/>
  <c r="M20" i="15"/>
  <c r="L20" i="15"/>
  <c r="K20" i="15"/>
  <c r="J20" i="15"/>
  <c r="I20" i="15"/>
  <c r="H20" i="15"/>
  <c r="G20" i="15"/>
  <c r="F20" i="15"/>
  <c r="E20" i="15"/>
  <c r="P20" i="15" s="1"/>
  <c r="P64" i="15" s="1"/>
  <c r="R64" i="15" s="1"/>
  <c r="D20" i="15"/>
  <c r="O19" i="15"/>
  <c r="N19" i="15"/>
  <c r="M19" i="15"/>
  <c r="L19" i="15"/>
  <c r="K19" i="15"/>
  <c r="J19" i="15"/>
  <c r="I19" i="15"/>
  <c r="H19" i="15"/>
  <c r="G19" i="15"/>
  <c r="F19" i="15"/>
  <c r="E19" i="15"/>
  <c r="P19" i="15" s="1"/>
  <c r="D19" i="15"/>
  <c r="O18" i="15"/>
  <c r="N18" i="15"/>
  <c r="M18" i="15"/>
  <c r="L18" i="15"/>
  <c r="K18" i="15"/>
  <c r="J18" i="15"/>
  <c r="I18" i="15"/>
  <c r="H18" i="15"/>
  <c r="G18" i="15"/>
  <c r="P18" i="15" s="1"/>
  <c r="F18" i="15"/>
  <c r="E18" i="15"/>
  <c r="D18" i="15"/>
  <c r="O17" i="15"/>
  <c r="N17" i="15"/>
  <c r="M17" i="15"/>
  <c r="L17" i="15"/>
  <c r="K17" i="15"/>
  <c r="J17" i="15"/>
  <c r="I17" i="15"/>
  <c r="H17" i="15"/>
  <c r="G17" i="15"/>
  <c r="F17" i="15"/>
  <c r="E17" i="15"/>
  <c r="P17" i="15" s="1"/>
  <c r="D17" i="15"/>
  <c r="O16" i="15"/>
  <c r="N16" i="15"/>
  <c r="M16" i="15"/>
  <c r="L16" i="15"/>
  <c r="K16" i="15"/>
  <c r="J16" i="15"/>
  <c r="I16" i="15"/>
  <c r="H16" i="15"/>
  <c r="G16" i="15"/>
  <c r="F16" i="15"/>
  <c r="E16" i="15"/>
  <c r="P16" i="15" s="1"/>
  <c r="D16" i="15"/>
  <c r="O15" i="15"/>
  <c r="N15" i="15"/>
  <c r="M15" i="15"/>
  <c r="L15" i="15"/>
  <c r="K15" i="15"/>
  <c r="J15" i="15"/>
  <c r="I15" i="15"/>
  <c r="H15" i="15"/>
  <c r="G15" i="15"/>
  <c r="P15" i="15" s="1"/>
  <c r="F15" i="15"/>
  <c r="E15" i="15"/>
  <c r="D15" i="15"/>
  <c r="O14" i="15"/>
  <c r="N14" i="15"/>
  <c r="M14" i="15"/>
  <c r="L14" i="15"/>
  <c r="K14" i="15"/>
  <c r="J14" i="15"/>
  <c r="I14" i="15"/>
  <c r="H14" i="15"/>
  <c r="G14" i="15"/>
  <c r="F14" i="15"/>
  <c r="E14" i="15"/>
  <c r="P14" i="15" s="1"/>
  <c r="D14" i="15"/>
  <c r="O13" i="15"/>
  <c r="N13" i="15"/>
  <c r="M13" i="15"/>
  <c r="L13" i="15"/>
  <c r="K13" i="15"/>
  <c r="I13" i="15"/>
  <c r="H13" i="15"/>
  <c r="G13" i="15"/>
  <c r="F13" i="15"/>
  <c r="E13" i="15"/>
  <c r="P13" i="15" s="1"/>
  <c r="D13" i="15"/>
  <c r="O12" i="15"/>
  <c r="N12" i="15"/>
  <c r="M12" i="15"/>
  <c r="L12" i="15"/>
  <c r="K12" i="15"/>
  <c r="J12" i="15"/>
  <c r="I12" i="15"/>
  <c r="H12" i="15"/>
  <c r="G12" i="15"/>
  <c r="F12" i="15"/>
  <c r="E12" i="15"/>
  <c r="P12" i="15" s="1"/>
  <c r="D12" i="15"/>
  <c r="O11" i="15"/>
  <c r="N11" i="15"/>
  <c r="M11" i="15"/>
  <c r="L11" i="15"/>
  <c r="K11" i="15"/>
  <c r="J11" i="15"/>
  <c r="I11" i="15"/>
  <c r="H11" i="15"/>
  <c r="G11" i="15"/>
  <c r="P11" i="15" s="1"/>
  <c r="F11" i="15"/>
  <c r="E11" i="15"/>
  <c r="D11" i="15"/>
  <c r="O10" i="15"/>
  <c r="P10" i="15" s="1"/>
  <c r="P59" i="15" s="1"/>
  <c r="R59" i="15" s="1"/>
  <c r="N10" i="15"/>
  <c r="M10" i="15"/>
  <c r="L10" i="15"/>
  <c r="K10" i="15"/>
  <c r="J10" i="15"/>
  <c r="I10" i="15"/>
  <c r="H10" i="15"/>
  <c r="G10" i="15"/>
  <c r="F10" i="15"/>
  <c r="E10" i="15"/>
  <c r="D10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O8" i="15"/>
  <c r="N8" i="15"/>
  <c r="M8" i="15"/>
  <c r="L8" i="15"/>
  <c r="K8" i="15"/>
  <c r="J8" i="15"/>
  <c r="I8" i="15"/>
  <c r="H8" i="15"/>
  <c r="G8" i="15"/>
  <c r="F8" i="15"/>
  <c r="E8" i="15"/>
  <c r="P8" i="15" s="1"/>
  <c r="D8" i="15"/>
  <c r="P5" i="15"/>
  <c r="A4" i="15"/>
  <c r="A2" i="15"/>
  <c r="A1" i="15"/>
  <c r="R73" i="15" l="1"/>
  <c r="P60" i="14" l="1"/>
  <c r="O60" i="14"/>
  <c r="N60" i="14"/>
  <c r="M60" i="14"/>
  <c r="L60" i="14"/>
  <c r="K60" i="14"/>
  <c r="J60" i="14"/>
  <c r="G60" i="14"/>
  <c r="F60" i="14"/>
  <c r="E60" i="14"/>
  <c r="Q60" i="14" s="1"/>
  <c r="D60" i="14"/>
  <c r="P59" i="14"/>
  <c r="R59" i="14" s="1"/>
  <c r="O59" i="14"/>
  <c r="N59" i="14"/>
  <c r="M59" i="14"/>
  <c r="L59" i="14"/>
  <c r="K59" i="14"/>
  <c r="J59" i="14"/>
  <c r="G59" i="14"/>
  <c r="F59" i="14"/>
  <c r="E59" i="14"/>
  <c r="Q59" i="14" s="1"/>
  <c r="D59" i="14"/>
  <c r="P58" i="14"/>
  <c r="R58" i="14" s="1"/>
  <c r="O58" i="14"/>
  <c r="N58" i="14"/>
  <c r="M58" i="14"/>
  <c r="L58" i="14"/>
  <c r="K58" i="14"/>
  <c r="J58" i="14"/>
  <c r="G58" i="14"/>
  <c r="Q58" i="14" s="1"/>
  <c r="F58" i="14"/>
  <c r="E58" i="14"/>
  <c r="D58" i="14"/>
  <c r="P57" i="14"/>
  <c r="R57" i="14" s="1"/>
  <c r="O57" i="14"/>
  <c r="N57" i="14"/>
  <c r="M57" i="14"/>
  <c r="L57" i="14"/>
  <c r="K57" i="14"/>
  <c r="J57" i="14"/>
  <c r="G57" i="14"/>
  <c r="F57" i="14"/>
  <c r="E57" i="14"/>
  <c r="Q57" i="14" s="1"/>
  <c r="D57" i="14"/>
  <c r="P56" i="14"/>
  <c r="R56" i="14" s="1"/>
  <c r="O56" i="14"/>
  <c r="N56" i="14"/>
  <c r="M56" i="14"/>
  <c r="L56" i="14"/>
  <c r="K56" i="14"/>
  <c r="J56" i="14"/>
  <c r="G56" i="14"/>
  <c r="F56" i="14"/>
  <c r="E56" i="14"/>
  <c r="Q56" i="14" s="1"/>
  <c r="D56" i="14"/>
  <c r="P55" i="14"/>
  <c r="R55" i="14" s="1"/>
  <c r="O55" i="14"/>
  <c r="N55" i="14"/>
  <c r="M55" i="14"/>
  <c r="L55" i="14"/>
  <c r="K55" i="14"/>
  <c r="J55" i="14"/>
  <c r="G55" i="14"/>
  <c r="F55" i="14"/>
  <c r="E55" i="14"/>
  <c r="Q55" i="14" s="1"/>
  <c r="D55" i="14"/>
  <c r="O54" i="14"/>
  <c r="N54" i="14"/>
  <c r="M54" i="14"/>
  <c r="L54" i="14"/>
  <c r="K54" i="14"/>
  <c r="J54" i="14"/>
  <c r="G54" i="14"/>
  <c r="F54" i="14"/>
  <c r="E54" i="14"/>
  <c r="Q54" i="14" s="1"/>
  <c r="D54" i="14"/>
  <c r="O53" i="14"/>
  <c r="N53" i="14"/>
  <c r="M53" i="14"/>
  <c r="L53" i="14"/>
  <c r="K53" i="14"/>
  <c r="J53" i="14"/>
  <c r="G53" i="14"/>
  <c r="Q53" i="14" s="1"/>
  <c r="F53" i="14"/>
  <c r="E53" i="14"/>
  <c r="D53" i="14"/>
  <c r="A50" i="14"/>
  <c r="O47" i="14"/>
  <c r="P47" i="14" s="1"/>
  <c r="N47" i="14"/>
  <c r="M47" i="14"/>
  <c r="L47" i="14"/>
  <c r="K47" i="14"/>
  <c r="J47" i="14"/>
  <c r="I47" i="14"/>
  <c r="H47" i="14"/>
  <c r="G47" i="14"/>
  <c r="F47" i="14"/>
  <c r="E47" i="14"/>
  <c r="D47" i="14"/>
  <c r="O46" i="14"/>
  <c r="P46" i="14" s="1"/>
  <c r="N46" i="14"/>
  <c r="M46" i="14"/>
  <c r="L46" i="14"/>
  <c r="K46" i="14"/>
  <c r="J46" i="14"/>
  <c r="I46" i="14"/>
  <c r="H46" i="14"/>
  <c r="G46" i="14"/>
  <c r="F46" i="14"/>
  <c r="E46" i="14"/>
  <c r="D46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O44" i="14"/>
  <c r="N44" i="14"/>
  <c r="M44" i="14"/>
  <c r="L44" i="14"/>
  <c r="K44" i="14"/>
  <c r="J44" i="14"/>
  <c r="I44" i="14"/>
  <c r="H44" i="14"/>
  <c r="G44" i="14"/>
  <c r="F44" i="14"/>
  <c r="E44" i="14"/>
  <c r="P44" i="14" s="1"/>
  <c r="D44" i="14"/>
  <c r="O43" i="14"/>
  <c r="N43" i="14"/>
  <c r="M43" i="14"/>
  <c r="L43" i="14"/>
  <c r="K43" i="14"/>
  <c r="J43" i="14"/>
  <c r="I43" i="14"/>
  <c r="H43" i="14"/>
  <c r="G43" i="14"/>
  <c r="F43" i="14"/>
  <c r="E43" i="14"/>
  <c r="P43" i="14" s="1"/>
  <c r="D43" i="14"/>
  <c r="O42" i="14"/>
  <c r="N42" i="14"/>
  <c r="M42" i="14"/>
  <c r="L42" i="14"/>
  <c r="K42" i="14"/>
  <c r="J42" i="14"/>
  <c r="I42" i="14"/>
  <c r="H42" i="14"/>
  <c r="G42" i="14"/>
  <c r="F42" i="14"/>
  <c r="E42" i="14"/>
  <c r="P42" i="14" s="1"/>
  <c r="D42" i="14"/>
  <c r="O41" i="14"/>
  <c r="N41" i="14"/>
  <c r="M41" i="14"/>
  <c r="L41" i="14"/>
  <c r="K41" i="14"/>
  <c r="J41" i="14"/>
  <c r="I41" i="14"/>
  <c r="H41" i="14"/>
  <c r="G41" i="14"/>
  <c r="F41" i="14"/>
  <c r="E41" i="14"/>
  <c r="P41" i="14" s="1"/>
  <c r="D41" i="14"/>
  <c r="O40" i="14"/>
  <c r="N40" i="14"/>
  <c r="M40" i="14"/>
  <c r="L40" i="14"/>
  <c r="K40" i="14"/>
  <c r="J40" i="14"/>
  <c r="I40" i="14"/>
  <c r="H40" i="14"/>
  <c r="G40" i="14"/>
  <c r="F40" i="14"/>
  <c r="E40" i="14"/>
  <c r="P40" i="14" s="1"/>
  <c r="D40" i="14"/>
  <c r="O39" i="14"/>
  <c r="N39" i="14"/>
  <c r="M39" i="14"/>
  <c r="L39" i="14"/>
  <c r="K39" i="14"/>
  <c r="J39" i="14"/>
  <c r="I39" i="14"/>
  <c r="H39" i="14"/>
  <c r="G39" i="14"/>
  <c r="F39" i="14"/>
  <c r="E39" i="14"/>
  <c r="P39" i="14" s="1"/>
  <c r="D39" i="14"/>
  <c r="O38" i="14"/>
  <c r="N38" i="14"/>
  <c r="M38" i="14"/>
  <c r="L38" i="14"/>
  <c r="K38" i="14"/>
  <c r="J38" i="14"/>
  <c r="I38" i="14"/>
  <c r="H38" i="14"/>
  <c r="G38" i="14"/>
  <c r="F38" i="14"/>
  <c r="E38" i="14"/>
  <c r="P38" i="14" s="1"/>
  <c r="D38" i="14"/>
  <c r="O37" i="14"/>
  <c r="N37" i="14"/>
  <c r="M37" i="14"/>
  <c r="L37" i="14"/>
  <c r="K37" i="14"/>
  <c r="J37" i="14"/>
  <c r="I37" i="14"/>
  <c r="H37" i="14"/>
  <c r="G37" i="14"/>
  <c r="F37" i="14"/>
  <c r="E37" i="14"/>
  <c r="P37" i="14" s="1"/>
  <c r="D37" i="14"/>
  <c r="O36" i="14"/>
  <c r="N36" i="14"/>
  <c r="M36" i="14"/>
  <c r="L36" i="14"/>
  <c r="K36" i="14"/>
  <c r="J36" i="14"/>
  <c r="I36" i="14"/>
  <c r="H36" i="14"/>
  <c r="G36" i="14"/>
  <c r="F36" i="14"/>
  <c r="E36" i="14"/>
  <c r="P36" i="14" s="1"/>
  <c r="D36" i="14"/>
  <c r="O35" i="14"/>
  <c r="N35" i="14"/>
  <c r="M35" i="14"/>
  <c r="L35" i="14"/>
  <c r="K35" i="14"/>
  <c r="J35" i="14"/>
  <c r="I35" i="14"/>
  <c r="H35" i="14"/>
  <c r="G35" i="14"/>
  <c r="P35" i="14" s="1"/>
  <c r="F35" i="14"/>
  <c r="E35" i="14"/>
  <c r="D35" i="14"/>
  <c r="O34" i="14"/>
  <c r="P34" i="14" s="1"/>
  <c r="N34" i="14"/>
  <c r="M34" i="14"/>
  <c r="L34" i="14"/>
  <c r="K34" i="14"/>
  <c r="J34" i="14"/>
  <c r="I34" i="14"/>
  <c r="H34" i="14"/>
  <c r="G34" i="14"/>
  <c r="F34" i="14"/>
  <c r="E34" i="14"/>
  <c r="D34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O32" i="14"/>
  <c r="N32" i="14"/>
  <c r="M32" i="14"/>
  <c r="L32" i="14"/>
  <c r="K32" i="14"/>
  <c r="J32" i="14"/>
  <c r="I32" i="14"/>
  <c r="H32" i="14"/>
  <c r="G32" i="14"/>
  <c r="F32" i="14"/>
  <c r="E32" i="14"/>
  <c r="P32" i="14" s="1"/>
  <c r="P54" i="14" s="1"/>
  <c r="R54" i="14" s="1"/>
  <c r="D32" i="14"/>
  <c r="O31" i="14"/>
  <c r="N31" i="14"/>
  <c r="M31" i="14"/>
  <c r="L31" i="14"/>
  <c r="K31" i="14"/>
  <c r="J31" i="14"/>
  <c r="I31" i="14"/>
  <c r="H31" i="14"/>
  <c r="G31" i="14"/>
  <c r="F31" i="14"/>
  <c r="E31" i="14"/>
  <c r="P31" i="14" s="1"/>
  <c r="D31" i="14"/>
  <c r="O30" i="14"/>
  <c r="N30" i="14"/>
  <c r="M30" i="14"/>
  <c r="L30" i="14"/>
  <c r="K30" i="14"/>
  <c r="J30" i="14"/>
  <c r="I30" i="14"/>
  <c r="H30" i="14"/>
  <c r="G30" i="14"/>
  <c r="F30" i="14"/>
  <c r="E30" i="14"/>
  <c r="P30" i="14" s="1"/>
  <c r="D30" i="14"/>
  <c r="O29" i="14"/>
  <c r="N29" i="14"/>
  <c r="M29" i="14"/>
  <c r="L29" i="14"/>
  <c r="K29" i="14"/>
  <c r="J29" i="14"/>
  <c r="I29" i="14"/>
  <c r="P29" i="14" s="1"/>
  <c r="H29" i="14"/>
  <c r="G29" i="14"/>
  <c r="F29" i="14"/>
  <c r="E29" i="14"/>
  <c r="D29" i="14"/>
  <c r="O28" i="14"/>
  <c r="N28" i="14"/>
  <c r="M28" i="14"/>
  <c r="L28" i="14"/>
  <c r="K28" i="14"/>
  <c r="J28" i="14"/>
  <c r="I28" i="14"/>
  <c r="H28" i="14"/>
  <c r="G28" i="14"/>
  <c r="F28" i="14"/>
  <c r="E28" i="14"/>
  <c r="P28" i="14" s="1"/>
  <c r="D28" i="14"/>
  <c r="O27" i="14"/>
  <c r="N27" i="14"/>
  <c r="M27" i="14"/>
  <c r="L27" i="14"/>
  <c r="K27" i="14"/>
  <c r="J27" i="14"/>
  <c r="I27" i="14"/>
  <c r="H27" i="14"/>
  <c r="G27" i="14"/>
  <c r="F27" i="14"/>
  <c r="E27" i="14"/>
  <c r="P27" i="14" s="1"/>
  <c r="D27" i="14"/>
  <c r="O26" i="14"/>
  <c r="N26" i="14"/>
  <c r="M26" i="14"/>
  <c r="L26" i="14"/>
  <c r="K26" i="14"/>
  <c r="J26" i="14"/>
  <c r="I26" i="14"/>
  <c r="H26" i="14"/>
  <c r="G26" i="14"/>
  <c r="F26" i="14"/>
  <c r="E26" i="14"/>
  <c r="P26" i="14" s="1"/>
  <c r="D26" i="14"/>
  <c r="O25" i="14"/>
  <c r="N25" i="14"/>
  <c r="M25" i="14"/>
  <c r="L25" i="14"/>
  <c r="K25" i="14"/>
  <c r="J25" i="14"/>
  <c r="I25" i="14"/>
  <c r="H25" i="14"/>
  <c r="G25" i="14"/>
  <c r="F25" i="14"/>
  <c r="E25" i="14"/>
  <c r="P25" i="14" s="1"/>
  <c r="D25" i="14"/>
  <c r="O24" i="14"/>
  <c r="N24" i="14"/>
  <c r="M24" i="14"/>
  <c r="L24" i="14"/>
  <c r="K24" i="14"/>
  <c r="J24" i="14"/>
  <c r="I24" i="14"/>
  <c r="H24" i="14"/>
  <c r="G24" i="14"/>
  <c r="F24" i="14"/>
  <c r="E24" i="14"/>
  <c r="P24" i="14" s="1"/>
  <c r="D24" i="14"/>
  <c r="O23" i="14"/>
  <c r="N23" i="14"/>
  <c r="M23" i="14"/>
  <c r="L23" i="14"/>
  <c r="K23" i="14"/>
  <c r="J23" i="14"/>
  <c r="I23" i="14"/>
  <c r="H23" i="14"/>
  <c r="G23" i="14"/>
  <c r="P23" i="14" s="1"/>
  <c r="F23" i="14"/>
  <c r="E23" i="14"/>
  <c r="D23" i="14"/>
  <c r="O22" i="14"/>
  <c r="P22" i="14" s="1"/>
  <c r="N22" i="14"/>
  <c r="M22" i="14"/>
  <c r="L22" i="14"/>
  <c r="K22" i="14"/>
  <c r="J22" i="14"/>
  <c r="I22" i="14"/>
  <c r="H22" i="14"/>
  <c r="G22" i="14"/>
  <c r="F22" i="14"/>
  <c r="E22" i="14"/>
  <c r="D22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O20" i="14"/>
  <c r="N20" i="14"/>
  <c r="M20" i="14"/>
  <c r="L20" i="14"/>
  <c r="K20" i="14"/>
  <c r="J20" i="14"/>
  <c r="I20" i="14"/>
  <c r="H20" i="14"/>
  <c r="G20" i="14"/>
  <c r="F20" i="14"/>
  <c r="E20" i="14"/>
  <c r="P20" i="14" s="1"/>
  <c r="D20" i="14"/>
  <c r="O19" i="14"/>
  <c r="N19" i="14"/>
  <c r="M19" i="14"/>
  <c r="L19" i="14"/>
  <c r="K19" i="14"/>
  <c r="J19" i="14"/>
  <c r="I19" i="14"/>
  <c r="H19" i="14"/>
  <c r="G19" i="14"/>
  <c r="F19" i="14"/>
  <c r="E19" i="14"/>
  <c r="P19" i="14" s="1"/>
  <c r="D19" i="14"/>
  <c r="O18" i="14"/>
  <c r="N18" i="14"/>
  <c r="M18" i="14"/>
  <c r="L18" i="14"/>
  <c r="K18" i="14"/>
  <c r="J18" i="14"/>
  <c r="I18" i="14"/>
  <c r="H18" i="14"/>
  <c r="G18" i="14"/>
  <c r="F18" i="14"/>
  <c r="E18" i="14"/>
  <c r="P18" i="14" s="1"/>
  <c r="D18" i="14"/>
  <c r="O17" i="14"/>
  <c r="N17" i="14"/>
  <c r="M17" i="14"/>
  <c r="L17" i="14"/>
  <c r="K17" i="14"/>
  <c r="J17" i="14"/>
  <c r="I17" i="14"/>
  <c r="P17" i="14" s="1"/>
  <c r="H17" i="14"/>
  <c r="G17" i="14"/>
  <c r="F17" i="14"/>
  <c r="E17" i="14"/>
  <c r="D17" i="14"/>
  <c r="O16" i="14"/>
  <c r="N16" i="14"/>
  <c r="M16" i="14"/>
  <c r="L16" i="14"/>
  <c r="K16" i="14"/>
  <c r="J16" i="14"/>
  <c r="I16" i="14"/>
  <c r="P16" i="14" s="1"/>
  <c r="H16" i="14"/>
  <c r="G16" i="14"/>
  <c r="F16" i="14"/>
  <c r="E16" i="14"/>
  <c r="D16" i="14"/>
  <c r="O15" i="14"/>
  <c r="N15" i="14"/>
  <c r="M15" i="14"/>
  <c r="L15" i="14"/>
  <c r="K15" i="14"/>
  <c r="J15" i="14"/>
  <c r="I15" i="14"/>
  <c r="H15" i="14"/>
  <c r="G15" i="14"/>
  <c r="F15" i="14"/>
  <c r="E15" i="14"/>
  <c r="P15" i="14" s="1"/>
  <c r="D15" i="14"/>
  <c r="O14" i="14"/>
  <c r="N14" i="14"/>
  <c r="M14" i="14"/>
  <c r="L14" i="14"/>
  <c r="K14" i="14"/>
  <c r="J14" i="14"/>
  <c r="I14" i="14"/>
  <c r="H14" i="14"/>
  <c r="G14" i="14"/>
  <c r="F14" i="14"/>
  <c r="E14" i="14"/>
  <c r="P14" i="14" s="1"/>
  <c r="D14" i="14"/>
  <c r="O13" i="14"/>
  <c r="N13" i="14"/>
  <c r="M13" i="14"/>
  <c r="L13" i="14"/>
  <c r="K13" i="14"/>
  <c r="J13" i="14"/>
  <c r="I13" i="14"/>
  <c r="H13" i="14"/>
  <c r="G13" i="14"/>
  <c r="F13" i="14"/>
  <c r="E13" i="14"/>
  <c r="P13" i="14" s="1"/>
  <c r="D13" i="14"/>
  <c r="O12" i="14"/>
  <c r="N12" i="14"/>
  <c r="M12" i="14"/>
  <c r="L12" i="14"/>
  <c r="K12" i="14"/>
  <c r="J12" i="14"/>
  <c r="I12" i="14"/>
  <c r="H12" i="14"/>
  <c r="G12" i="14"/>
  <c r="F12" i="14"/>
  <c r="E12" i="14"/>
  <c r="P12" i="14" s="1"/>
  <c r="D12" i="14"/>
  <c r="O11" i="14"/>
  <c r="P11" i="14" s="1"/>
  <c r="N11" i="14"/>
  <c r="M11" i="14"/>
  <c r="L11" i="14"/>
  <c r="K11" i="14"/>
  <c r="J11" i="14"/>
  <c r="I11" i="14"/>
  <c r="H11" i="14"/>
  <c r="G11" i="14"/>
  <c r="F11" i="14"/>
  <c r="E11" i="14"/>
  <c r="D11" i="14"/>
  <c r="O10" i="14"/>
  <c r="P10" i="14" s="1"/>
  <c r="P53" i="14" s="1"/>
  <c r="N10" i="14"/>
  <c r="M10" i="14"/>
  <c r="L10" i="14"/>
  <c r="K10" i="14"/>
  <c r="J10" i="14"/>
  <c r="I10" i="14"/>
  <c r="H10" i="14"/>
  <c r="G10" i="14"/>
  <c r="F10" i="14"/>
  <c r="E10" i="14"/>
  <c r="D10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O8" i="14"/>
  <c r="N8" i="14"/>
  <c r="M8" i="14"/>
  <c r="L8" i="14"/>
  <c r="K8" i="14"/>
  <c r="J8" i="14"/>
  <c r="I8" i="14"/>
  <c r="H8" i="14"/>
  <c r="G8" i="14"/>
  <c r="F8" i="14"/>
  <c r="E8" i="14"/>
  <c r="P8" i="14" s="1"/>
  <c r="D8" i="14"/>
  <c r="P5" i="14"/>
  <c r="A4" i="14"/>
  <c r="A2" i="14"/>
  <c r="A1" i="14"/>
  <c r="R53" i="14" l="1"/>
  <c r="R60" i="14"/>
  <c r="P106" i="13" l="1"/>
  <c r="O106" i="13"/>
  <c r="N106" i="13"/>
  <c r="M106" i="13"/>
  <c r="L106" i="13"/>
  <c r="K106" i="13"/>
  <c r="J106" i="13"/>
  <c r="G106" i="13"/>
  <c r="F106" i="13"/>
  <c r="E106" i="13"/>
  <c r="Q106" i="13" s="1"/>
  <c r="D106" i="13"/>
  <c r="P105" i="13"/>
  <c r="R105" i="13" s="1"/>
  <c r="O105" i="13"/>
  <c r="N105" i="13"/>
  <c r="M105" i="13"/>
  <c r="L105" i="13"/>
  <c r="K105" i="13"/>
  <c r="J105" i="13"/>
  <c r="G105" i="13"/>
  <c r="F105" i="13"/>
  <c r="E105" i="13"/>
  <c r="Q105" i="13" s="1"/>
  <c r="D105" i="13"/>
  <c r="P104" i="13"/>
  <c r="R104" i="13" s="1"/>
  <c r="O104" i="13"/>
  <c r="N104" i="13"/>
  <c r="M104" i="13"/>
  <c r="L104" i="13"/>
  <c r="K104" i="13"/>
  <c r="J104" i="13"/>
  <c r="G104" i="13"/>
  <c r="Q104" i="13" s="1"/>
  <c r="F104" i="13"/>
  <c r="E104" i="13"/>
  <c r="D104" i="13"/>
  <c r="P103" i="13"/>
  <c r="R103" i="13" s="1"/>
  <c r="O103" i="13"/>
  <c r="N103" i="13"/>
  <c r="M103" i="13"/>
  <c r="L103" i="13"/>
  <c r="K103" i="13"/>
  <c r="J103" i="13"/>
  <c r="G103" i="13"/>
  <c r="Q103" i="13" s="1"/>
  <c r="F103" i="13"/>
  <c r="E103" i="13"/>
  <c r="D103" i="13"/>
  <c r="P102" i="13"/>
  <c r="R102" i="13" s="1"/>
  <c r="O102" i="13"/>
  <c r="N102" i="13"/>
  <c r="M102" i="13"/>
  <c r="L102" i="13"/>
  <c r="K102" i="13"/>
  <c r="J102" i="13"/>
  <c r="G102" i="13"/>
  <c r="F102" i="13"/>
  <c r="E102" i="13"/>
  <c r="Q102" i="13" s="1"/>
  <c r="D102" i="13"/>
  <c r="P101" i="13"/>
  <c r="R101" i="13" s="1"/>
  <c r="O101" i="13"/>
  <c r="N101" i="13"/>
  <c r="M101" i="13"/>
  <c r="L101" i="13"/>
  <c r="K101" i="13"/>
  <c r="J101" i="13"/>
  <c r="G101" i="13"/>
  <c r="F101" i="13"/>
  <c r="E101" i="13"/>
  <c r="Q101" i="13" s="1"/>
  <c r="D101" i="13"/>
  <c r="P100" i="13"/>
  <c r="R100" i="13" s="1"/>
  <c r="O100" i="13"/>
  <c r="N100" i="13"/>
  <c r="M100" i="13"/>
  <c r="L100" i="13"/>
  <c r="K100" i="13"/>
  <c r="J100" i="13"/>
  <c r="G100" i="13"/>
  <c r="F100" i="13"/>
  <c r="E100" i="13"/>
  <c r="Q100" i="13" s="1"/>
  <c r="D100" i="13"/>
  <c r="P99" i="13"/>
  <c r="R99" i="13" s="1"/>
  <c r="O99" i="13"/>
  <c r="N99" i="13"/>
  <c r="M99" i="13"/>
  <c r="L99" i="13"/>
  <c r="K99" i="13"/>
  <c r="J99" i="13"/>
  <c r="G99" i="13"/>
  <c r="F99" i="13"/>
  <c r="E99" i="13"/>
  <c r="Q99" i="13" s="1"/>
  <c r="D99" i="13"/>
  <c r="P98" i="13"/>
  <c r="O98" i="13"/>
  <c r="N98" i="13"/>
  <c r="M98" i="13"/>
  <c r="L98" i="13"/>
  <c r="K98" i="13"/>
  <c r="J98" i="13"/>
  <c r="G98" i="13"/>
  <c r="Q98" i="13" s="1"/>
  <c r="F98" i="13"/>
  <c r="E98" i="13"/>
  <c r="D98" i="13"/>
  <c r="P97" i="13"/>
  <c r="O97" i="13"/>
  <c r="N97" i="13"/>
  <c r="M97" i="13"/>
  <c r="L97" i="13"/>
  <c r="K97" i="13"/>
  <c r="Q97" i="13" s="1"/>
  <c r="J97" i="13"/>
  <c r="G97" i="13"/>
  <c r="F97" i="13"/>
  <c r="E97" i="13"/>
  <c r="D97" i="13"/>
  <c r="Q96" i="13"/>
  <c r="P96" i="13"/>
  <c r="R96" i="13" s="1"/>
  <c r="O96" i="13"/>
  <c r="N96" i="13"/>
  <c r="M96" i="13"/>
  <c r="L96" i="13"/>
  <c r="K96" i="13"/>
  <c r="J96" i="13"/>
  <c r="G96" i="13"/>
  <c r="F96" i="13"/>
  <c r="E96" i="13"/>
  <c r="D96" i="13"/>
  <c r="R95" i="13"/>
  <c r="Q95" i="13"/>
  <c r="P95" i="13"/>
  <c r="O95" i="13"/>
  <c r="N95" i="13"/>
  <c r="M95" i="13"/>
  <c r="L95" i="13"/>
  <c r="K95" i="13"/>
  <c r="J95" i="13"/>
  <c r="G95" i="13"/>
  <c r="F95" i="13"/>
  <c r="E95" i="13"/>
  <c r="D95" i="13"/>
  <c r="P94" i="13"/>
  <c r="O94" i="13"/>
  <c r="N94" i="13"/>
  <c r="M94" i="13"/>
  <c r="L94" i="13"/>
  <c r="K94" i="13"/>
  <c r="J94" i="13"/>
  <c r="G94" i="13"/>
  <c r="F94" i="13"/>
  <c r="E94" i="13"/>
  <c r="Q94" i="13" s="1"/>
  <c r="R94" i="13" s="1"/>
  <c r="D94" i="13"/>
  <c r="P93" i="13"/>
  <c r="O93" i="13"/>
  <c r="N93" i="13"/>
  <c r="M93" i="13"/>
  <c r="L93" i="13"/>
  <c r="K93" i="13"/>
  <c r="J93" i="13"/>
  <c r="G93" i="13"/>
  <c r="F93" i="13"/>
  <c r="E93" i="13"/>
  <c r="Q93" i="13" s="1"/>
  <c r="D93" i="13"/>
  <c r="P92" i="13"/>
  <c r="O92" i="13"/>
  <c r="N92" i="13"/>
  <c r="M92" i="13"/>
  <c r="L92" i="13"/>
  <c r="K92" i="13"/>
  <c r="J92" i="13"/>
  <c r="G92" i="13"/>
  <c r="Q92" i="13" s="1"/>
  <c r="F92" i="13"/>
  <c r="E92" i="13"/>
  <c r="D92" i="13"/>
  <c r="P91" i="13"/>
  <c r="O91" i="13"/>
  <c r="N91" i="13"/>
  <c r="M91" i="13"/>
  <c r="L91" i="13"/>
  <c r="K91" i="13"/>
  <c r="J91" i="13"/>
  <c r="G91" i="13"/>
  <c r="Q91" i="13" s="1"/>
  <c r="F91" i="13"/>
  <c r="E91" i="13"/>
  <c r="D91" i="13"/>
  <c r="O90" i="13"/>
  <c r="N90" i="13"/>
  <c r="M90" i="13"/>
  <c r="L90" i="13"/>
  <c r="K90" i="13"/>
  <c r="J90" i="13"/>
  <c r="G90" i="13"/>
  <c r="F90" i="13"/>
  <c r="E90" i="13"/>
  <c r="Q90" i="13" s="1"/>
  <c r="D90" i="13"/>
  <c r="O89" i="13"/>
  <c r="N89" i="13"/>
  <c r="M89" i="13"/>
  <c r="L89" i="13"/>
  <c r="K89" i="13"/>
  <c r="Q89" i="13" s="1"/>
  <c r="J89" i="13"/>
  <c r="G89" i="13"/>
  <c r="F89" i="13"/>
  <c r="E89" i="13"/>
  <c r="D89" i="13"/>
  <c r="O88" i="13"/>
  <c r="N88" i="13"/>
  <c r="M88" i="13"/>
  <c r="Q88" i="13" s="1"/>
  <c r="L88" i="13"/>
  <c r="K88" i="13"/>
  <c r="J88" i="13"/>
  <c r="G88" i="13"/>
  <c r="F88" i="13"/>
  <c r="E88" i="13"/>
  <c r="D88" i="13"/>
  <c r="O87" i="13"/>
  <c r="N87" i="13"/>
  <c r="M87" i="13"/>
  <c r="L87" i="13"/>
  <c r="K87" i="13"/>
  <c r="J87" i="13"/>
  <c r="G87" i="13"/>
  <c r="F87" i="13"/>
  <c r="E87" i="13"/>
  <c r="Q87" i="13" s="1"/>
  <c r="D87" i="13"/>
  <c r="O86" i="13"/>
  <c r="N86" i="13"/>
  <c r="M86" i="13"/>
  <c r="L86" i="13"/>
  <c r="K86" i="13"/>
  <c r="J86" i="13"/>
  <c r="G86" i="13"/>
  <c r="F86" i="13"/>
  <c r="E86" i="13"/>
  <c r="Q86" i="13" s="1"/>
  <c r="D86" i="13"/>
  <c r="O85" i="13"/>
  <c r="N85" i="13"/>
  <c r="M85" i="13"/>
  <c r="L85" i="13"/>
  <c r="K85" i="13"/>
  <c r="J85" i="13"/>
  <c r="G85" i="13"/>
  <c r="Q85" i="13" s="1"/>
  <c r="F85" i="13"/>
  <c r="E85" i="13"/>
  <c r="D85" i="13"/>
  <c r="Q84" i="13"/>
  <c r="O84" i="13"/>
  <c r="N84" i="13"/>
  <c r="M84" i="13"/>
  <c r="L84" i="13"/>
  <c r="K84" i="13"/>
  <c r="J84" i="13"/>
  <c r="G84" i="13"/>
  <c r="F84" i="13"/>
  <c r="E84" i="13"/>
  <c r="D84" i="13"/>
  <c r="Q83" i="13"/>
  <c r="O83" i="13"/>
  <c r="N83" i="13"/>
  <c r="M83" i="13"/>
  <c r="L83" i="13"/>
  <c r="K83" i="13"/>
  <c r="J83" i="13"/>
  <c r="G83" i="13"/>
  <c r="F83" i="13"/>
  <c r="E83" i="13"/>
  <c r="D83" i="13"/>
  <c r="O82" i="13"/>
  <c r="N82" i="13"/>
  <c r="M82" i="13"/>
  <c r="L82" i="13"/>
  <c r="K82" i="13"/>
  <c r="J82" i="13"/>
  <c r="G82" i="13"/>
  <c r="F82" i="13"/>
  <c r="E82" i="13"/>
  <c r="Q82" i="13" s="1"/>
  <c r="D82" i="13"/>
  <c r="O81" i="13"/>
  <c r="N81" i="13"/>
  <c r="M81" i="13"/>
  <c r="L81" i="13"/>
  <c r="K81" i="13"/>
  <c r="J81" i="13"/>
  <c r="G81" i="13"/>
  <c r="F81" i="13"/>
  <c r="E81" i="13"/>
  <c r="Q81" i="13" s="1"/>
  <c r="D81" i="13"/>
  <c r="O80" i="13"/>
  <c r="N80" i="13"/>
  <c r="M80" i="13"/>
  <c r="L80" i="13"/>
  <c r="K80" i="13"/>
  <c r="J80" i="13"/>
  <c r="G80" i="13"/>
  <c r="Q80" i="13" s="1"/>
  <c r="F80" i="13"/>
  <c r="E80" i="13"/>
  <c r="D80" i="13"/>
  <c r="O79" i="13"/>
  <c r="N79" i="13"/>
  <c r="M79" i="13"/>
  <c r="L79" i="13"/>
  <c r="K79" i="13"/>
  <c r="J79" i="13"/>
  <c r="G79" i="13"/>
  <c r="Q79" i="13" s="1"/>
  <c r="F79" i="13"/>
  <c r="E79" i="13"/>
  <c r="D79" i="13"/>
  <c r="O78" i="13"/>
  <c r="N78" i="13"/>
  <c r="M78" i="13"/>
  <c r="L78" i="13"/>
  <c r="K78" i="13"/>
  <c r="J78" i="13"/>
  <c r="G78" i="13"/>
  <c r="F78" i="13"/>
  <c r="E78" i="13"/>
  <c r="Q78" i="13" s="1"/>
  <c r="D78" i="13"/>
  <c r="Q77" i="13"/>
  <c r="O77" i="13"/>
  <c r="N77" i="13"/>
  <c r="M77" i="13"/>
  <c r="L77" i="13"/>
  <c r="K77" i="13"/>
  <c r="J77" i="13"/>
  <c r="G77" i="13"/>
  <c r="F77" i="13"/>
  <c r="E77" i="13"/>
  <c r="D77" i="13"/>
  <c r="O76" i="13"/>
  <c r="N76" i="13"/>
  <c r="M76" i="13"/>
  <c r="L76" i="13"/>
  <c r="K76" i="13"/>
  <c r="J76" i="13"/>
  <c r="G76" i="13"/>
  <c r="Q76" i="13" s="1"/>
  <c r="F76" i="13"/>
  <c r="E76" i="13"/>
  <c r="D76" i="13"/>
  <c r="O75" i="13"/>
  <c r="N75" i="13"/>
  <c r="M75" i="13"/>
  <c r="L75" i="13"/>
  <c r="K75" i="13"/>
  <c r="J75" i="13"/>
  <c r="G75" i="13"/>
  <c r="F75" i="13"/>
  <c r="E75" i="13"/>
  <c r="Q75" i="13" s="1"/>
  <c r="D75" i="13"/>
  <c r="O74" i="13"/>
  <c r="N74" i="13"/>
  <c r="M74" i="13"/>
  <c r="L74" i="13"/>
  <c r="K74" i="13"/>
  <c r="J74" i="13"/>
  <c r="G74" i="13"/>
  <c r="F74" i="13"/>
  <c r="E74" i="13"/>
  <c r="Q74" i="13" s="1"/>
  <c r="D74" i="13"/>
  <c r="O73" i="13"/>
  <c r="N73" i="13"/>
  <c r="M73" i="13"/>
  <c r="L73" i="13"/>
  <c r="K73" i="13"/>
  <c r="J73" i="13"/>
  <c r="G73" i="13"/>
  <c r="Q73" i="13" s="1"/>
  <c r="F73" i="13"/>
  <c r="E73" i="13"/>
  <c r="D73" i="13"/>
  <c r="Q72" i="13"/>
  <c r="O72" i="13"/>
  <c r="N72" i="13"/>
  <c r="M72" i="13"/>
  <c r="L72" i="13"/>
  <c r="K72" i="13"/>
  <c r="J72" i="13"/>
  <c r="G72" i="13"/>
  <c r="F72" i="13"/>
  <c r="E72" i="13"/>
  <c r="D72" i="13"/>
  <c r="O71" i="13"/>
  <c r="N71" i="13"/>
  <c r="M71" i="13"/>
  <c r="L71" i="13"/>
  <c r="K71" i="13"/>
  <c r="Q71" i="13" s="1"/>
  <c r="J71" i="13"/>
  <c r="G71" i="13"/>
  <c r="F71" i="13"/>
  <c r="E71" i="13"/>
  <c r="D71" i="13"/>
  <c r="O70" i="13"/>
  <c r="N70" i="13"/>
  <c r="M70" i="13"/>
  <c r="L70" i="13"/>
  <c r="K70" i="13"/>
  <c r="J70" i="13"/>
  <c r="G70" i="13"/>
  <c r="F70" i="13"/>
  <c r="E70" i="13"/>
  <c r="Q70" i="13" s="1"/>
  <c r="D70" i="13"/>
  <c r="O69" i="13"/>
  <c r="N69" i="13"/>
  <c r="M69" i="13"/>
  <c r="L69" i="13"/>
  <c r="K69" i="13"/>
  <c r="J69" i="13"/>
  <c r="G69" i="13"/>
  <c r="F69" i="13"/>
  <c r="E69" i="13"/>
  <c r="Q69" i="13" s="1"/>
  <c r="D69" i="13"/>
  <c r="O68" i="13"/>
  <c r="N68" i="13"/>
  <c r="M68" i="13"/>
  <c r="L68" i="13"/>
  <c r="K68" i="13"/>
  <c r="J68" i="13"/>
  <c r="G68" i="13"/>
  <c r="Q68" i="13" s="1"/>
  <c r="F68" i="13"/>
  <c r="E68" i="13"/>
  <c r="D68" i="13"/>
  <c r="O67" i="13"/>
  <c r="N67" i="13"/>
  <c r="M67" i="13"/>
  <c r="L67" i="13"/>
  <c r="K67" i="13"/>
  <c r="J67" i="13"/>
  <c r="G67" i="13"/>
  <c r="Q67" i="13" s="1"/>
  <c r="F67" i="13"/>
  <c r="E67" i="13"/>
  <c r="D67" i="13"/>
  <c r="O66" i="13"/>
  <c r="N66" i="13"/>
  <c r="M66" i="13"/>
  <c r="L66" i="13"/>
  <c r="K66" i="13"/>
  <c r="J66" i="13"/>
  <c r="G66" i="13"/>
  <c r="F66" i="13"/>
  <c r="E66" i="13"/>
  <c r="Q66" i="13" s="1"/>
  <c r="D66" i="13"/>
  <c r="A63" i="13"/>
  <c r="M61" i="13"/>
  <c r="L61" i="13"/>
  <c r="O60" i="13"/>
  <c r="N60" i="13"/>
  <c r="M60" i="13"/>
  <c r="L60" i="13"/>
  <c r="K60" i="13"/>
  <c r="J60" i="13"/>
  <c r="I60" i="13"/>
  <c r="H60" i="13"/>
  <c r="G60" i="13"/>
  <c r="F60" i="13"/>
  <c r="E60" i="13"/>
  <c r="P60" i="13" s="1"/>
  <c r="D60" i="13"/>
  <c r="O59" i="13"/>
  <c r="N59" i="13"/>
  <c r="M59" i="13"/>
  <c r="L59" i="13"/>
  <c r="K59" i="13"/>
  <c r="J59" i="13"/>
  <c r="I59" i="13"/>
  <c r="H59" i="13"/>
  <c r="G59" i="13"/>
  <c r="F59" i="13"/>
  <c r="E59" i="13"/>
  <c r="P59" i="13" s="1"/>
  <c r="D59" i="13"/>
  <c r="O58" i="13"/>
  <c r="N58" i="13"/>
  <c r="M58" i="13"/>
  <c r="L58" i="13"/>
  <c r="K58" i="13"/>
  <c r="J58" i="13"/>
  <c r="I58" i="13"/>
  <c r="H58" i="13"/>
  <c r="G58" i="13"/>
  <c r="F58" i="13"/>
  <c r="E58" i="13"/>
  <c r="P58" i="13" s="1"/>
  <c r="D58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O56" i="13"/>
  <c r="N56" i="13"/>
  <c r="M56" i="13"/>
  <c r="L56" i="13"/>
  <c r="K56" i="13"/>
  <c r="J56" i="13"/>
  <c r="I56" i="13"/>
  <c r="H56" i="13"/>
  <c r="G56" i="13"/>
  <c r="F56" i="13"/>
  <c r="E56" i="13"/>
  <c r="P56" i="13" s="1"/>
  <c r="D56" i="13"/>
  <c r="O55" i="13"/>
  <c r="N55" i="13"/>
  <c r="M55" i="13"/>
  <c r="L55" i="13"/>
  <c r="K55" i="13"/>
  <c r="J55" i="13"/>
  <c r="I55" i="13"/>
  <c r="H55" i="13"/>
  <c r="G55" i="13"/>
  <c r="F55" i="13"/>
  <c r="E55" i="13"/>
  <c r="P55" i="13" s="1"/>
  <c r="D55" i="13"/>
  <c r="O54" i="13"/>
  <c r="N54" i="13"/>
  <c r="M54" i="13"/>
  <c r="L54" i="13"/>
  <c r="K54" i="13"/>
  <c r="J54" i="13"/>
  <c r="I54" i="13"/>
  <c r="H54" i="13"/>
  <c r="G54" i="13"/>
  <c r="F54" i="13"/>
  <c r="E54" i="13"/>
  <c r="P54" i="13" s="1"/>
  <c r="D54" i="13"/>
  <c r="O53" i="13"/>
  <c r="N53" i="13"/>
  <c r="M53" i="13"/>
  <c r="L53" i="13"/>
  <c r="K53" i="13"/>
  <c r="J53" i="13"/>
  <c r="I53" i="13"/>
  <c r="H53" i="13"/>
  <c r="G53" i="13"/>
  <c r="P53" i="13" s="1"/>
  <c r="F53" i="13"/>
  <c r="E53" i="13"/>
  <c r="D53" i="13"/>
  <c r="O52" i="13"/>
  <c r="N52" i="13"/>
  <c r="M52" i="13"/>
  <c r="L52" i="13"/>
  <c r="K52" i="13"/>
  <c r="J52" i="13"/>
  <c r="I52" i="13"/>
  <c r="H52" i="13"/>
  <c r="G52" i="13"/>
  <c r="F52" i="13"/>
  <c r="E52" i="13"/>
  <c r="P52" i="13" s="1"/>
  <c r="D52" i="13"/>
  <c r="O51" i="13"/>
  <c r="N51" i="13"/>
  <c r="M51" i="13"/>
  <c r="L51" i="13"/>
  <c r="K51" i="13"/>
  <c r="J51" i="13"/>
  <c r="I51" i="13"/>
  <c r="H51" i="13"/>
  <c r="G51" i="13"/>
  <c r="F51" i="13"/>
  <c r="E51" i="13"/>
  <c r="P51" i="13" s="1"/>
  <c r="D51" i="13"/>
  <c r="O50" i="13"/>
  <c r="N50" i="13"/>
  <c r="M50" i="13"/>
  <c r="L50" i="13"/>
  <c r="K50" i="13"/>
  <c r="J50" i="13"/>
  <c r="I50" i="13"/>
  <c r="H50" i="13"/>
  <c r="G50" i="13"/>
  <c r="F50" i="13"/>
  <c r="E50" i="13"/>
  <c r="P50" i="13" s="1"/>
  <c r="D50" i="13"/>
  <c r="O49" i="13"/>
  <c r="N49" i="13"/>
  <c r="M49" i="13"/>
  <c r="L49" i="13"/>
  <c r="K49" i="13"/>
  <c r="J49" i="13"/>
  <c r="I49" i="13"/>
  <c r="H49" i="13"/>
  <c r="G49" i="13"/>
  <c r="F49" i="13"/>
  <c r="E49" i="13"/>
  <c r="P49" i="13" s="1"/>
  <c r="D49" i="13"/>
  <c r="O48" i="13"/>
  <c r="N48" i="13"/>
  <c r="M48" i="13"/>
  <c r="L48" i="13"/>
  <c r="K48" i="13"/>
  <c r="J48" i="13"/>
  <c r="I48" i="13"/>
  <c r="H48" i="13"/>
  <c r="G48" i="13"/>
  <c r="F48" i="13"/>
  <c r="E48" i="13"/>
  <c r="P48" i="13" s="1"/>
  <c r="D48" i="13"/>
  <c r="O47" i="13"/>
  <c r="N47" i="13"/>
  <c r="M47" i="13"/>
  <c r="L47" i="13"/>
  <c r="K47" i="13"/>
  <c r="J47" i="13"/>
  <c r="I47" i="13"/>
  <c r="H47" i="13"/>
  <c r="G47" i="13"/>
  <c r="P47" i="13" s="1"/>
  <c r="F47" i="13"/>
  <c r="E47" i="13"/>
  <c r="D47" i="13"/>
  <c r="O46" i="13"/>
  <c r="N46" i="13"/>
  <c r="M46" i="13"/>
  <c r="L46" i="13"/>
  <c r="K46" i="13"/>
  <c r="J46" i="13"/>
  <c r="I46" i="13"/>
  <c r="H46" i="13"/>
  <c r="G46" i="13"/>
  <c r="F46" i="13"/>
  <c r="E46" i="13"/>
  <c r="P46" i="13" s="1"/>
  <c r="D46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O44" i="13"/>
  <c r="N44" i="13"/>
  <c r="M44" i="13"/>
  <c r="L44" i="13"/>
  <c r="K44" i="13"/>
  <c r="J44" i="13"/>
  <c r="I44" i="13"/>
  <c r="H44" i="13"/>
  <c r="G44" i="13"/>
  <c r="F44" i="13"/>
  <c r="E44" i="13"/>
  <c r="P44" i="13" s="1"/>
  <c r="D44" i="13"/>
  <c r="O43" i="13"/>
  <c r="N43" i="13"/>
  <c r="M43" i="13"/>
  <c r="L43" i="13"/>
  <c r="K43" i="13"/>
  <c r="J43" i="13"/>
  <c r="I43" i="13"/>
  <c r="H43" i="13"/>
  <c r="G43" i="13"/>
  <c r="F43" i="13"/>
  <c r="E43" i="13"/>
  <c r="P43" i="13" s="1"/>
  <c r="D43" i="13"/>
  <c r="O42" i="13"/>
  <c r="N42" i="13"/>
  <c r="M42" i="13"/>
  <c r="L42" i="13"/>
  <c r="K42" i="13"/>
  <c r="J42" i="13"/>
  <c r="I42" i="13"/>
  <c r="H42" i="13"/>
  <c r="G42" i="13"/>
  <c r="F42" i="13"/>
  <c r="E42" i="13"/>
  <c r="P42" i="13" s="1"/>
  <c r="D42" i="13"/>
  <c r="O41" i="13"/>
  <c r="N41" i="13"/>
  <c r="M41" i="13"/>
  <c r="L41" i="13"/>
  <c r="K41" i="13"/>
  <c r="J41" i="13"/>
  <c r="I41" i="13"/>
  <c r="H41" i="13"/>
  <c r="G41" i="13"/>
  <c r="P41" i="13" s="1"/>
  <c r="F41" i="13"/>
  <c r="E41" i="13"/>
  <c r="D41" i="13"/>
  <c r="O40" i="13"/>
  <c r="N40" i="13"/>
  <c r="M40" i="13"/>
  <c r="L40" i="13"/>
  <c r="K40" i="13"/>
  <c r="J40" i="13"/>
  <c r="I40" i="13"/>
  <c r="H40" i="13"/>
  <c r="G40" i="13"/>
  <c r="F40" i="13"/>
  <c r="E40" i="13"/>
  <c r="P40" i="13" s="1"/>
  <c r="D40" i="13"/>
  <c r="O39" i="13"/>
  <c r="N39" i="13"/>
  <c r="M39" i="13"/>
  <c r="L39" i="13"/>
  <c r="K39" i="13"/>
  <c r="J39" i="13"/>
  <c r="I39" i="13"/>
  <c r="H39" i="13"/>
  <c r="G39" i="13"/>
  <c r="F39" i="13"/>
  <c r="E39" i="13"/>
  <c r="P39" i="13" s="1"/>
  <c r="D39" i="13"/>
  <c r="O38" i="13"/>
  <c r="N38" i="13"/>
  <c r="M38" i="13"/>
  <c r="L38" i="13"/>
  <c r="K38" i="13"/>
  <c r="I38" i="13"/>
  <c r="H38" i="13"/>
  <c r="G38" i="13"/>
  <c r="F38" i="13"/>
  <c r="E38" i="13"/>
  <c r="P38" i="13" s="1"/>
  <c r="D38" i="13"/>
  <c r="O37" i="13"/>
  <c r="N37" i="13"/>
  <c r="M37" i="13"/>
  <c r="L37" i="13"/>
  <c r="K37" i="13"/>
  <c r="J37" i="13"/>
  <c r="I37" i="13"/>
  <c r="H37" i="13"/>
  <c r="G37" i="13"/>
  <c r="P37" i="13" s="1"/>
  <c r="F37" i="13"/>
  <c r="E37" i="13"/>
  <c r="D37" i="13"/>
  <c r="O36" i="13"/>
  <c r="N36" i="13"/>
  <c r="M36" i="13"/>
  <c r="L36" i="13"/>
  <c r="K36" i="13"/>
  <c r="J36" i="13"/>
  <c r="I36" i="13"/>
  <c r="H36" i="13"/>
  <c r="G36" i="13"/>
  <c r="F36" i="13"/>
  <c r="E36" i="13"/>
  <c r="P36" i="13" s="1"/>
  <c r="D36" i="13"/>
  <c r="O35" i="13"/>
  <c r="N35" i="13"/>
  <c r="M35" i="13"/>
  <c r="L35" i="13"/>
  <c r="K35" i="13"/>
  <c r="J35" i="13"/>
  <c r="I35" i="13"/>
  <c r="H35" i="13"/>
  <c r="G35" i="13"/>
  <c r="F35" i="13"/>
  <c r="E35" i="13"/>
  <c r="P35" i="13" s="1"/>
  <c r="D35" i="13"/>
  <c r="O34" i="13"/>
  <c r="N34" i="13"/>
  <c r="M34" i="13"/>
  <c r="L34" i="13"/>
  <c r="K34" i="13"/>
  <c r="J34" i="13"/>
  <c r="I34" i="13"/>
  <c r="H34" i="13"/>
  <c r="G34" i="13"/>
  <c r="P34" i="13" s="1"/>
  <c r="F34" i="13"/>
  <c r="E34" i="13"/>
  <c r="D34" i="13"/>
  <c r="O33" i="13"/>
  <c r="N33" i="13"/>
  <c r="M33" i="13"/>
  <c r="L33" i="13"/>
  <c r="K33" i="13"/>
  <c r="J33" i="13"/>
  <c r="I33" i="13"/>
  <c r="H33" i="13"/>
  <c r="G33" i="13"/>
  <c r="F33" i="13"/>
  <c r="E33" i="13"/>
  <c r="P33" i="13" s="1"/>
  <c r="P90" i="13" s="1"/>
  <c r="R90" i="13" s="1"/>
  <c r="D33" i="13"/>
  <c r="P32" i="13"/>
  <c r="P88" i="13" s="1"/>
  <c r="R88" i="13" s="1"/>
  <c r="O32" i="13"/>
  <c r="N32" i="13"/>
  <c r="M32" i="13"/>
  <c r="L32" i="13"/>
  <c r="K32" i="13"/>
  <c r="J32" i="13"/>
  <c r="I32" i="13"/>
  <c r="H32" i="13"/>
  <c r="G32" i="13"/>
  <c r="F32" i="13"/>
  <c r="E32" i="13"/>
  <c r="D32" i="13"/>
  <c r="O31" i="13"/>
  <c r="N31" i="13"/>
  <c r="M31" i="13"/>
  <c r="L31" i="13"/>
  <c r="K31" i="13"/>
  <c r="J31" i="13"/>
  <c r="I31" i="13"/>
  <c r="H31" i="13"/>
  <c r="G31" i="13"/>
  <c r="F31" i="13"/>
  <c r="E31" i="13"/>
  <c r="P31" i="13" s="1"/>
  <c r="P89" i="13" s="1"/>
  <c r="R89" i="13" s="1"/>
  <c r="D31" i="13"/>
  <c r="O30" i="13"/>
  <c r="N30" i="13"/>
  <c r="M30" i="13"/>
  <c r="L30" i="13"/>
  <c r="K30" i="13"/>
  <c r="J30" i="13"/>
  <c r="I30" i="13"/>
  <c r="H30" i="13"/>
  <c r="G30" i="13"/>
  <c r="F30" i="13"/>
  <c r="E30" i="13"/>
  <c r="P30" i="13" s="1"/>
  <c r="P85" i="13" s="1"/>
  <c r="R85" i="13" s="1"/>
  <c r="D30" i="13"/>
  <c r="O29" i="13"/>
  <c r="N29" i="13"/>
  <c r="M29" i="13"/>
  <c r="L29" i="13"/>
  <c r="K29" i="13"/>
  <c r="J29" i="13"/>
  <c r="I29" i="13"/>
  <c r="H29" i="13"/>
  <c r="G29" i="13"/>
  <c r="F29" i="13"/>
  <c r="E29" i="13"/>
  <c r="P29" i="13" s="1"/>
  <c r="P83" i="13" s="1"/>
  <c r="R83" i="13" s="1"/>
  <c r="D29" i="13"/>
  <c r="O28" i="13"/>
  <c r="N28" i="13"/>
  <c r="M28" i="13"/>
  <c r="L28" i="13"/>
  <c r="K28" i="13"/>
  <c r="J28" i="13"/>
  <c r="I28" i="13"/>
  <c r="H28" i="13"/>
  <c r="G28" i="13"/>
  <c r="P28" i="13" s="1"/>
  <c r="P87" i="13" s="1"/>
  <c r="R87" i="13" s="1"/>
  <c r="F28" i="13"/>
  <c r="E28" i="13"/>
  <c r="D28" i="13"/>
  <c r="O27" i="13"/>
  <c r="N27" i="13"/>
  <c r="M27" i="13"/>
  <c r="L27" i="13"/>
  <c r="K27" i="13"/>
  <c r="J27" i="13"/>
  <c r="I27" i="13"/>
  <c r="H27" i="13"/>
  <c r="G27" i="13"/>
  <c r="F27" i="13"/>
  <c r="E27" i="13"/>
  <c r="P27" i="13" s="1"/>
  <c r="P82" i="13" s="1"/>
  <c r="R82" i="13" s="1"/>
  <c r="D27" i="13"/>
  <c r="O26" i="13"/>
  <c r="N26" i="13"/>
  <c r="M26" i="13"/>
  <c r="L26" i="13"/>
  <c r="K26" i="13"/>
  <c r="J26" i="13"/>
  <c r="I26" i="13"/>
  <c r="H26" i="13"/>
  <c r="G26" i="13"/>
  <c r="F26" i="13"/>
  <c r="E26" i="13"/>
  <c r="P26" i="13" s="1"/>
  <c r="P86" i="13" s="1"/>
  <c r="R86" i="13" s="1"/>
  <c r="D26" i="13"/>
  <c r="O25" i="13"/>
  <c r="N25" i="13"/>
  <c r="M25" i="13"/>
  <c r="P25" i="13" s="1"/>
  <c r="P84" i="13" s="1"/>
  <c r="R84" i="13" s="1"/>
  <c r="L25" i="13"/>
  <c r="K25" i="13"/>
  <c r="J25" i="13"/>
  <c r="I25" i="13"/>
  <c r="H25" i="13"/>
  <c r="G25" i="13"/>
  <c r="F25" i="13"/>
  <c r="E25" i="13"/>
  <c r="D25" i="13"/>
  <c r="O24" i="13"/>
  <c r="N24" i="13"/>
  <c r="M24" i="13"/>
  <c r="L24" i="13"/>
  <c r="K24" i="13"/>
  <c r="J24" i="13"/>
  <c r="I24" i="13"/>
  <c r="H24" i="13"/>
  <c r="G24" i="13"/>
  <c r="F24" i="13"/>
  <c r="E24" i="13"/>
  <c r="P24" i="13" s="1"/>
  <c r="P74" i="13" s="1"/>
  <c r="R74" i="13" s="1"/>
  <c r="D24" i="13"/>
  <c r="O23" i="13"/>
  <c r="N23" i="13"/>
  <c r="M23" i="13"/>
  <c r="L23" i="13"/>
  <c r="K23" i="13"/>
  <c r="J23" i="13"/>
  <c r="I23" i="13"/>
  <c r="H23" i="13"/>
  <c r="G23" i="13"/>
  <c r="F23" i="13"/>
  <c r="E23" i="13"/>
  <c r="P23" i="13" s="1"/>
  <c r="P81" i="13" s="1"/>
  <c r="R81" i="13" s="1"/>
  <c r="D23" i="13"/>
  <c r="O22" i="13"/>
  <c r="N22" i="13"/>
  <c r="M22" i="13"/>
  <c r="L22" i="13"/>
  <c r="K22" i="13"/>
  <c r="J22" i="13"/>
  <c r="I22" i="13"/>
  <c r="H22" i="13"/>
  <c r="G22" i="13"/>
  <c r="F22" i="13"/>
  <c r="E22" i="13"/>
  <c r="P22" i="13" s="1"/>
  <c r="P80" i="13" s="1"/>
  <c r="R80" i="13" s="1"/>
  <c r="D22" i="13"/>
  <c r="O21" i="13"/>
  <c r="N21" i="13"/>
  <c r="M21" i="13"/>
  <c r="L21" i="13"/>
  <c r="K21" i="13"/>
  <c r="J21" i="13"/>
  <c r="I21" i="13"/>
  <c r="H21" i="13"/>
  <c r="G21" i="13"/>
  <c r="F21" i="13"/>
  <c r="E21" i="13"/>
  <c r="P21" i="13" s="1"/>
  <c r="P79" i="13" s="1"/>
  <c r="R79" i="13" s="1"/>
  <c r="D21" i="13"/>
  <c r="P20" i="13"/>
  <c r="P78" i="13" s="1"/>
  <c r="R78" i="13" s="1"/>
  <c r="O20" i="13"/>
  <c r="N20" i="13"/>
  <c r="M20" i="13"/>
  <c r="L20" i="13"/>
  <c r="K20" i="13"/>
  <c r="J20" i="13"/>
  <c r="I20" i="13"/>
  <c r="H20" i="13"/>
  <c r="G20" i="13"/>
  <c r="F20" i="13"/>
  <c r="E20" i="13"/>
  <c r="D20" i="13"/>
  <c r="O19" i="13"/>
  <c r="N19" i="13"/>
  <c r="M19" i="13"/>
  <c r="L19" i="13"/>
  <c r="K19" i="13"/>
  <c r="J19" i="13"/>
  <c r="I19" i="13"/>
  <c r="H19" i="13"/>
  <c r="G19" i="13"/>
  <c r="F19" i="13"/>
  <c r="E19" i="13"/>
  <c r="P19" i="13" s="1"/>
  <c r="P77" i="13" s="1"/>
  <c r="R77" i="13" s="1"/>
  <c r="D19" i="13"/>
  <c r="O18" i="13"/>
  <c r="N18" i="13"/>
  <c r="M18" i="13"/>
  <c r="L18" i="13"/>
  <c r="K18" i="13"/>
  <c r="J18" i="13"/>
  <c r="I18" i="13"/>
  <c r="H18" i="13"/>
  <c r="G18" i="13"/>
  <c r="F18" i="13"/>
  <c r="E18" i="13"/>
  <c r="P18" i="13" s="1"/>
  <c r="P73" i="13" s="1"/>
  <c r="R73" i="13" s="1"/>
  <c r="D18" i="13"/>
  <c r="O17" i="13"/>
  <c r="N17" i="13"/>
  <c r="M17" i="13"/>
  <c r="L17" i="13"/>
  <c r="K17" i="13"/>
  <c r="J17" i="13"/>
  <c r="I17" i="13"/>
  <c r="H17" i="13"/>
  <c r="G17" i="13"/>
  <c r="F17" i="13"/>
  <c r="E17" i="13"/>
  <c r="P17" i="13" s="1"/>
  <c r="P75" i="13" s="1"/>
  <c r="R75" i="13" s="1"/>
  <c r="D17" i="13"/>
  <c r="O16" i="13"/>
  <c r="N16" i="13"/>
  <c r="M16" i="13"/>
  <c r="L16" i="13"/>
  <c r="K16" i="13"/>
  <c r="J16" i="13"/>
  <c r="I16" i="13"/>
  <c r="H16" i="13"/>
  <c r="G16" i="13"/>
  <c r="P16" i="13" s="1"/>
  <c r="P76" i="13" s="1"/>
  <c r="R76" i="13" s="1"/>
  <c r="F16" i="13"/>
  <c r="E16" i="13"/>
  <c r="D16" i="13"/>
  <c r="O15" i="13"/>
  <c r="N15" i="13"/>
  <c r="M15" i="13"/>
  <c r="L15" i="13"/>
  <c r="K15" i="13"/>
  <c r="J15" i="13"/>
  <c r="I15" i="13"/>
  <c r="H15" i="13"/>
  <c r="G15" i="13"/>
  <c r="F15" i="13"/>
  <c r="E15" i="13"/>
  <c r="P15" i="13" s="1"/>
  <c r="P71" i="13" s="1"/>
  <c r="R71" i="13" s="1"/>
  <c r="D15" i="13"/>
  <c r="O14" i="13"/>
  <c r="N14" i="13"/>
  <c r="M14" i="13"/>
  <c r="L14" i="13"/>
  <c r="K14" i="13"/>
  <c r="J14" i="13"/>
  <c r="I14" i="13"/>
  <c r="P14" i="13" s="1"/>
  <c r="P69" i="13" s="1"/>
  <c r="R69" i="13" s="1"/>
  <c r="H14" i="13"/>
  <c r="G14" i="13"/>
  <c r="F14" i="13"/>
  <c r="E14" i="13"/>
  <c r="D14" i="13"/>
  <c r="O13" i="13"/>
  <c r="N13" i="13"/>
  <c r="M13" i="13"/>
  <c r="L13" i="13"/>
  <c r="K13" i="13"/>
  <c r="J13" i="13"/>
  <c r="I13" i="13"/>
  <c r="H13" i="13"/>
  <c r="G13" i="13"/>
  <c r="F13" i="13"/>
  <c r="E13" i="13"/>
  <c r="P13" i="13" s="1"/>
  <c r="P70" i="13" s="1"/>
  <c r="R70" i="13" s="1"/>
  <c r="D13" i="13"/>
  <c r="O12" i="13"/>
  <c r="N12" i="13"/>
  <c r="M12" i="13"/>
  <c r="L12" i="13"/>
  <c r="K12" i="13"/>
  <c r="J12" i="13"/>
  <c r="I12" i="13"/>
  <c r="H12" i="13"/>
  <c r="G12" i="13"/>
  <c r="F12" i="13"/>
  <c r="E12" i="13"/>
  <c r="P12" i="13" s="1"/>
  <c r="P72" i="13" s="1"/>
  <c r="R72" i="13" s="1"/>
  <c r="D12" i="13"/>
  <c r="O11" i="13"/>
  <c r="N11" i="13"/>
  <c r="M11" i="13"/>
  <c r="L11" i="13"/>
  <c r="K11" i="13"/>
  <c r="J11" i="13"/>
  <c r="I11" i="13"/>
  <c r="H11" i="13"/>
  <c r="G11" i="13"/>
  <c r="F11" i="13"/>
  <c r="E11" i="13"/>
  <c r="P11" i="13" s="1"/>
  <c r="P67" i="13" s="1"/>
  <c r="R67" i="13" s="1"/>
  <c r="D11" i="13"/>
  <c r="O10" i="13"/>
  <c r="N10" i="13"/>
  <c r="M10" i="13"/>
  <c r="L10" i="13"/>
  <c r="K10" i="13"/>
  <c r="J10" i="13"/>
  <c r="I10" i="13"/>
  <c r="H10" i="13"/>
  <c r="G10" i="13"/>
  <c r="F10" i="13"/>
  <c r="E10" i="13"/>
  <c r="P10" i="13" s="1"/>
  <c r="P68" i="13" s="1"/>
  <c r="R68" i="13" s="1"/>
  <c r="D10" i="13"/>
  <c r="O9" i="13"/>
  <c r="N9" i="13"/>
  <c r="M9" i="13"/>
  <c r="L9" i="13"/>
  <c r="K9" i="13"/>
  <c r="J9" i="13"/>
  <c r="I9" i="13"/>
  <c r="H9" i="13"/>
  <c r="G9" i="13"/>
  <c r="F9" i="13"/>
  <c r="E9" i="13"/>
  <c r="P9" i="13" s="1"/>
  <c r="P66" i="13" s="1"/>
  <c r="R66" i="13" s="1"/>
  <c r="D9" i="13"/>
  <c r="P6" i="13"/>
  <c r="A5" i="13"/>
  <c r="A3" i="13"/>
  <c r="A1" i="13"/>
  <c r="R98" i="13" l="1"/>
  <c r="R97" i="13"/>
  <c r="R93" i="13"/>
  <c r="R92" i="13"/>
  <c r="R91" i="13"/>
  <c r="R106" i="13"/>
  <c r="P98" i="12" l="1"/>
  <c r="O98" i="12"/>
  <c r="N98" i="12"/>
  <c r="M98" i="12"/>
  <c r="L98" i="12"/>
  <c r="K98" i="12"/>
  <c r="J98" i="12"/>
  <c r="G98" i="12"/>
  <c r="F98" i="12"/>
  <c r="E98" i="12"/>
  <c r="Q98" i="12" s="1"/>
  <c r="D98" i="12"/>
  <c r="P97" i="12"/>
  <c r="R97" i="12" s="1"/>
  <c r="O97" i="12"/>
  <c r="N97" i="12"/>
  <c r="M97" i="12"/>
  <c r="L97" i="12"/>
  <c r="K97" i="12"/>
  <c r="J97" i="12"/>
  <c r="G97" i="12"/>
  <c r="F97" i="12"/>
  <c r="E97" i="12"/>
  <c r="Q97" i="12" s="1"/>
  <c r="D97" i="12"/>
  <c r="P96" i="12"/>
  <c r="R96" i="12" s="1"/>
  <c r="O96" i="12"/>
  <c r="N96" i="12"/>
  <c r="M96" i="12"/>
  <c r="L96" i="12"/>
  <c r="K96" i="12"/>
  <c r="J96" i="12"/>
  <c r="G96" i="12"/>
  <c r="Q96" i="12" s="1"/>
  <c r="F96" i="12"/>
  <c r="E96" i="12"/>
  <c r="D96" i="12"/>
  <c r="P95" i="12"/>
  <c r="O95" i="12"/>
  <c r="N95" i="12"/>
  <c r="M95" i="12"/>
  <c r="L95" i="12"/>
  <c r="K95" i="12"/>
  <c r="J95" i="12"/>
  <c r="G95" i="12"/>
  <c r="Q95" i="12" s="1"/>
  <c r="R95" i="12" s="1"/>
  <c r="F95" i="12"/>
  <c r="E95" i="12"/>
  <c r="D95" i="12"/>
  <c r="P94" i="12"/>
  <c r="R94" i="12" s="1"/>
  <c r="O94" i="12"/>
  <c r="N94" i="12"/>
  <c r="M94" i="12"/>
  <c r="L94" i="12"/>
  <c r="K94" i="12"/>
  <c r="J94" i="12"/>
  <c r="G94" i="12"/>
  <c r="F94" i="12"/>
  <c r="E94" i="12"/>
  <c r="Q94" i="12" s="1"/>
  <c r="D94" i="12"/>
  <c r="P93" i="12"/>
  <c r="R93" i="12" s="1"/>
  <c r="O93" i="12"/>
  <c r="N93" i="12"/>
  <c r="M93" i="12"/>
  <c r="L93" i="12"/>
  <c r="K93" i="12"/>
  <c r="J93" i="12"/>
  <c r="G93" i="12"/>
  <c r="F93" i="12"/>
  <c r="E93" i="12"/>
  <c r="Q93" i="12" s="1"/>
  <c r="D93" i="12"/>
  <c r="P92" i="12"/>
  <c r="R92" i="12" s="1"/>
  <c r="O92" i="12"/>
  <c r="N92" i="12"/>
  <c r="M92" i="12"/>
  <c r="L92" i="12"/>
  <c r="K92" i="12"/>
  <c r="J92" i="12"/>
  <c r="G92" i="12"/>
  <c r="F92" i="12"/>
  <c r="E92" i="12"/>
  <c r="Q92" i="12" s="1"/>
  <c r="D92" i="12"/>
  <c r="P91" i="12"/>
  <c r="R91" i="12" s="1"/>
  <c r="O91" i="12"/>
  <c r="N91" i="12"/>
  <c r="M91" i="12"/>
  <c r="L91" i="12"/>
  <c r="K91" i="12"/>
  <c r="J91" i="12"/>
  <c r="G91" i="12"/>
  <c r="F91" i="12"/>
  <c r="E91" i="12"/>
  <c r="Q91" i="12" s="1"/>
  <c r="D91" i="12"/>
  <c r="P90" i="12"/>
  <c r="O90" i="12"/>
  <c r="N90" i="12"/>
  <c r="M90" i="12"/>
  <c r="L90" i="12"/>
  <c r="K90" i="12"/>
  <c r="Q90" i="12" s="1"/>
  <c r="J90" i="12"/>
  <c r="G90" i="12"/>
  <c r="F90" i="12"/>
  <c r="E90" i="12"/>
  <c r="D90" i="12"/>
  <c r="P89" i="12"/>
  <c r="O89" i="12"/>
  <c r="Q89" i="12" s="1"/>
  <c r="N89" i="12"/>
  <c r="M89" i="12"/>
  <c r="L89" i="12"/>
  <c r="K89" i="12"/>
  <c r="J89" i="12"/>
  <c r="G89" i="12"/>
  <c r="F89" i="12"/>
  <c r="E89" i="12"/>
  <c r="D89" i="12"/>
  <c r="Q88" i="12"/>
  <c r="P88" i="12"/>
  <c r="R88" i="12" s="1"/>
  <c r="O88" i="12"/>
  <c r="N88" i="12"/>
  <c r="M88" i="12"/>
  <c r="L88" i="12"/>
  <c r="K88" i="12"/>
  <c r="J88" i="12"/>
  <c r="G88" i="12"/>
  <c r="F88" i="12"/>
  <c r="E88" i="12"/>
  <c r="D88" i="12"/>
  <c r="R87" i="12"/>
  <c r="Q87" i="12"/>
  <c r="P87" i="12"/>
  <c r="O87" i="12"/>
  <c r="N87" i="12"/>
  <c r="M87" i="12"/>
  <c r="L87" i="12"/>
  <c r="K87" i="12"/>
  <c r="J87" i="12"/>
  <c r="G87" i="12"/>
  <c r="F87" i="12"/>
  <c r="E87" i="12"/>
  <c r="D87" i="12"/>
  <c r="O86" i="12"/>
  <c r="N86" i="12"/>
  <c r="M86" i="12"/>
  <c r="L86" i="12"/>
  <c r="K86" i="12"/>
  <c r="J86" i="12"/>
  <c r="G86" i="12"/>
  <c r="F86" i="12"/>
  <c r="E86" i="12"/>
  <c r="Q86" i="12" s="1"/>
  <c r="D86" i="12"/>
  <c r="O85" i="12"/>
  <c r="N85" i="12"/>
  <c r="M85" i="12"/>
  <c r="L85" i="12"/>
  <c r="K85" i="12"/>
  <c r="J85" i="12"/>
  <c r="G85" i="12"/>
  <c r="F85" i="12"/>
  <c r="E85" i="12"/>
  <c r="Q85" i="12" s="1"/>
  <c r="D85" i="12"/>
  <c r="O84" i="12"/>
  <c r="N84" i="12"/>
  <c r="M84" i="12"/>
  <c r="L84" i="12"/>
  <c r="K84" i="12"/>
  <c r="J84" i="12"/>
  <c r="G84" i="12"/>
  <c r="Q84" i="12" s="1"/>
  <c r="F84" i="12"/>
  <c r="E84" i="12"/>
  <c r="D84" i="12"/>
  <c r="O83" i="12"/>
  <c r="N83" i="12"/>
  <c r="M83" i="12"/>
  <c r="L83" i="12"/>
  <c r="K83" i="12"/>
  <c r="J83" i="12"/>
  <c r="G83" i="12"/>
  <c r="Q83" i="12" s="1"/>
  <c r="F83" i="12"/>
  <c r="E83" i="12"/>
  <c r="D83" i="12"/>
  <c r="O82" i="12"/>
  <c r="N82" i="12"/>
  <c r="M82" i="12"/>
  <c r="L82" i="12"/>
  <c r="K82" i="12"/>
  <c r="J82" i="12"/>
  <c r="G82" i="12"/>
  <c r="F82" i="12"/>
  <c r="E82" i="12"/>
  <c r="Q82" i="12" s="1"/>
  <c r="D82" i="12"/>
  <c r="O81" i="12"/>
  <c r="N81" i="12"/>
  <c r="M81" i="12"/>
  <c r="L81" i="12"/>
  <c r="K81" i="12"/>
  <c r="J81" i="12"/>
  <c r="G81" i="12"/>
  <c r="F81" i="12"/>
  <c r="E81" i="12"/>
  <c r="Q81" i="12" s="1"/>
  <c r="D81" i="12"/>
  <c r="O80" i="12"/>
  <c r="N80" i="12"/>
  <c r="M80" i="12"/>
  <c r="L80" i="12"/>
  <c r="K80" i="12"/>
  <c r="J80" i="12"/>
  <c r="G80" i="12"/>
  <c r="F80" i="12"/>
  <c r="E80" i="12"/>
  <c r="Q80" i="12" s="1"/>
  <c r="D80" i="12"/>
  <c r="O79" i="12"/>
  <c r="N79" i="12"/>
  <c r="M79" i="12"/>
  <c r="L79" i="12"/>
  <c r="K79" i="12"/>
  <c r="J79" i="12"/>
  <c r="G79" i="12"/>
  <c r="F79" i="12"/>
  <c r="E79" i="12"/>
  <c r="Q79" i="12" s="1"/>
  <c r="D79" i="12"/>
  <c r="O78" i="12"/>
  <c r="N78" i="12"/>
  <c r="M78" i="12"/>
  <c r="L78" i="12"/>
  <c r="K78" i="12"/>
  <c r="Q78" i="12" s="1"/>
  <c r="J78" i="12"/>
  <c r="G78" i="12"/>
  <c r="F78" i="12"/>
  <c r="E78" i="12"/>
  <c r="D78" i="12"/>
  <c r="O77" i="12"/>
  <c r="N77" i="12"/>
  <c r="M77" i="12"/>
  <c r="L77" i="12"/>
  <c r="K77" i="12"/>
  <c r="J77" i="12"/>
  <c r="G77" i="12"/>
  <c r="Q77" i="12" s="1"/>
  <c r="F77" i="12"/>
  <c r="O76" i="12"/>
  <c r="N76" i="12"/>
  <c r="M76" i="12"/>
  <c r="L76" i="12"/>
  <c r="K76" i="12"/>
  <c r="Q76" i="12" s="1"/>
  <c r="J76" i="12"/>
  <c r="G76" i="12"/>
  <c r="F76" i="12"/>
  <c r="E76" i="12"/>
  <c r="D76" i="12"/>
  <c r="O75" i="12"/>
  <c r="N75" i="12"/>
  <c r="M75" i="12"/>
  <c r="L75" i="12"/>
  <c r="K75" i="12"/>
  <c r="J75" i="12"/>
  <c r="G75" i="12"/>
  <c r="Q75" i="12" s="1"/>
  <c r="F75" i="12"/>
  <c r="E75" i="12"/>
  <c r="D75" i="12"/>
  <c r="Q74" i="12"/>
  <c r="O74" i="12"/>
  <c r="N74" i="12"/>
  <c r="M74" i="12"/>
  <c r="L74" i="12"/>
  <c r="K74" i="12"/>
  <c r="J74" i="12"/>
  <c r="G74" i="12"/>
  <c r="F74" i="12"/>
  <c r="E74" i="12"/>
  <c r="D74" i="12"/>
  <c r="Q73" i="12"/>
  <c r="O73" i="12"/>
  <c r="N73" i="12"/>
  <c r="M73" i="12"/>
  <c r="L73" i="12"/>
  <c r="K73" i="12"/>
  <c r="J73" i="12"/>
  <c r="G73" i="12"/>
  <c r="F73" i="12"/>
  <c r="E73" i="12"/>
  <c r="D73" i="12"/>
  <c r="O72" i="12"/>
  <c r="N72" i="12"/>
  <c r="M72" i="12"/>
  <c r="L72" i="12"/>
  <c r="K72" i="12"/>
  <c r="J72" i="12"/>
  <c r="G72" i="12"/>
  <c r="F72" i="12"/>
  <c r="E72" i="12"/>
  <c r="Q72" i="12" s="1"/>
  <c r="D72" i="12"/>
  <c r="O71" i="12"/>
  <c r="N71" i="12"/>
  <c r="M71" i="12"/>
  <c r="L71" i="12"/>
  <c r="K71" i="12"/>
  <c r="J71" i="12"/>
  <c r="G71" i="12"/>
  <c r="F71" i="12"/>
  <c r="E71" i="12"/>
  <c r="Q71" i="12" s="1"/>
  <c r="D71" i="12"/>
  <c r="O70" i="12"/>
  <c r="N70" i="12"/>
  <c r="M70" i="12"/>
  <c r="L70" i="12"/>
  <c r="K70" i="12"/>
  <c r="J70" i="12"/>
  <c r="G70" i="12"/>
  <c r="Q70" i="12" s="1"/>
  <c r="F70" i="12"/>
  <c r="E70" i="12"/>
  <c r="D70" i="12"/>
  <c r="O69" i="12"/>
  <c r="N69" i="12"/>
  <c r="M69" i="12"/>
  <c r="L69" i="12"/>
  <c r="K69" i="12"/>
  <c r="J69" i="12"/>
  <c r="G69" i="12"/>
  <c r="F69" i="12"/>
  <c r="E69" i="12"/>
  <c r="Q69" i="12" s="1"/>
  <c r="D69" i="12"/>
  <c r="O68" i="12"/>
  <c r="N68" i="12"/>
  <c r="M68" i="12"/>
  <c r="L68" i="12"/>
  <c r="K68" i="12"/>
  <c r="J68" i="12"/>
  <c r="G68" i="12"/>
  <c r="F68" i="12"/>
  <c r="E68" i="12"/>
  <c r="Q68" i="12" s="1"/>
  <c r="D68" i="12"/>
  <c r="O67" i="12"/>
  <c r="N67" i="12"/>
  <c r="M67" i="12"/>
  <c r="L67" i="12"/>
  <c r="K67" i="12"/>
  <c r="J67" i="12"/>
  <c r="G67" i="12"/>
  <c r="F67" i="12"/>
  <c r="E67" i="12"/>
  <c r="Q67" i="12" s="1"/>
  <c r="D67" i="12"/>
  <c r="O66" i="12"/>
  <c r="N66" i="12"/>
  <c r="M66" i="12"/>
  <c r="L66" i="12"/>
  <c r="K66" i="12"/>
  <c r="J66" i="12"/>
  <c r="G66" i="12"/>
  <c r="F66" i="12"/>
  <c r="E66" i="12"/>
  <c r="Q66" i="12" s="1"/>
  <c r="D66" i="12"/>
  <c r="O65" i="12"/>
  <c r="N65" i="12"/>
  <c r="M65" i="12"/>
  <c r="L65" i="12"/>
  <c r="K65" i="12"/>
  <c r="J65" i="12"/>
  <c r="G65" i="12"/>
  <c r="F65" i="12"/>
  <c r="E65" i="12"/>
  <c r="Q65" i="12" s="1"/>
  <c r="D65" i="12"/>
  <c r="O64" i="12"/>
  <c r="N64" i="12"/>
  <c r="M64" i="12"/>
  <c r="L64" i="12"/>
  <c r="K64" i="12"/>
  <c r="Q64" i="12" s="1"/>
  <c r="J64" i="12"/>
  <c r="G64" i="12"/>
  <c r="F64" i="12"/>
  <c r="E64" i="12"/>
  <c r="D64" i="12"/>
  <c r="O63" i="12"/>
  <c r="N63" i="12"/>
  <c r="M63" i="12"/>
  <c r="L63" i="12"/>
  <c r="K63" i="12"/>
  <c r="Q63" i="12" s="1"/>
  <c r="J63" i="12"/>
  <c r="G63" i="12"/>
  <c r="F63" i="12"/>
  <c r="E63" i="12"/>
  <c r="D63" i="12"/>
  <c r="Q62" i="12"/>
  <c r="O62" i="12"/>
  <c r="N62" i="12"/>
  <c r="M62" i="12"/>
  <c r="L62" i="12"/>
  <c r="K62" i="12"/>
  <c r="J62" i="12"/>
  <c r="G62" i="12"/>
  <c r="F62" i="12"/>
  <c r="E62" i="12"/>
  <c r="D62" i="12"/>
  <c r="Q61" i="12"/>
  <c r="O61" i="12"/>
  <c r="N61" i="12"/>
  <c r="M61" i="12"/>
  <c r="L61" i="12"/>
  <c r="K61" i="12"/>
  <c r="J61" i="12"/>
  <c r="G61" i="12"/>
  <c r="F61" i="12"/>
  <c r="E61" i="12"/>
  <c r="D61" i="12"/>
  <c r="O60" i="12"/>
  <c r="N60" i="12"/>
  <c r="M60" i="12"/>
  <c r="L60" i="12"/>
  <c r="K60" i="12"/>
  <c r="J60" i="12"/>
  <c r="G60" i="12"/>
  <c r="F60" i="12"/>
  <c r="E60" i="12"/>
  <c r="Q60" i="12" s="1"/>
  <c r="D60" i="12"/>
  <c r="O59" i="12"/>
  <c r="N59" i="12"/>
  <c r="M59" i="12"/>
  <c r="L59" i="12"/>
  <c r="K59" i="12"/>
  <c r="J59" i="12"/>
  <c r="G59" i="12"/>
  <c r="F59" i="12"/>
  <c r="E59" i="12"/>
  <c r="Q59" i="12" s="1"/>
  <c r="D59" i="12"/>
  <c r="O58" i="12"/>
  <c r="N58" i="12"/>
  <c r="M58" i="12"/>
  <c r="L58" i="12"/>
  <c r="K58" i="12"/>
  <c r="J58" i="12"/>
  <c r="G58" i="12"/>
  <c r="Q58" i="12" s="1"/>
  <c r="F58" i="12"/>
  <c r="E58" i="12"/>
  <c r="D58" i="12"/>
  <c r="O57" i="12"/>
  <c r="N57" i="12"/>
  <c r="M57" i="12"/>
  <c r="L57" i="12"/>
  <c r="K57" i="12"/>
  <c r="J57" i="12"/>
  <c r="G57" i="12"/>
  <c r="F57" i="12"/>
  <c r="E57" i="12"/>
  <c r="Q57" i="12" s="1"/>
  <c r="D57" i="12"/>
  <c r="O56" i="12"/>
  <c r="N56" i="12"/>
  <c r="M56" i="12"/>
  <c r="L56" i="12"/>
  <c r="K56" i="12"/>
  <c r="J56" i="12"/>
  <c r="G56" i="12"/>
  <c r="F56" i="12"/>
  <c r="E56" i="12"/>
  <c r="Q56" i="12" s="1"/>
  <c r="D56" i="12"/>
  <c r="A53" i="12"/>
  <c r="E51" i="12"/>
  <c r="D51" i="12"/>
  <c r="O50" i="12"/>
  <c r="N50" i="12"/>
  <c r="M50" i="12"/>
  <c r="L50" i="12"/>
  <c r="K50" i="12"/>
  <c r="J50" i="12"/>
  <c r="I50" i="12"/>
  <c r="H50" i="12"/>
  <c r="G50" i="12"/>
  <c r="F50" i="12"/>
  <c r="E50" i="12"/>
  <c r="P50" i="12" s="1"/>
  <c r="D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O48" i="12"/>
  <c r="N48" i="12"/>
  <c r="M48" i="12"/>
  <c r="L48" i="12"/>
  <c r="K48" i="12"/>
  <c r="J48" i="12"/>
  <c r="I48" i="12"/>
  <c r="H48" i="12"/>
  <c r="G48" i="12"/>
  <c r="F48" i="12"/>
  <c r="E48" i="12"/>
  <c r="P48" i="12" s="1"/>
  <c r="D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O46" i="12"/>
  <c r="N46" i="12"/>
  <c r="M46" i="12"/>
  <c r="L46" i="12"/>
  <c r="K46" i="12"/>
  <c r="J46" i="12"/>
  <c r="I46" i="12"/>
  <c r="H46" i="12"/>
  <c r="G46" i="12"/>
  <c r="F46" i="12"/>
  <c r="E46" i="12"/>
  <c r="P46" i="12" s="1"/>
  <c r="D46" i="12"/>
  <c r="O45" i="12"/>
  <c r="N45" i="12"/>
  <c r="M45" i="12"/>
  <c r="L45" i="12"/>
  <c r="K45" i="12"/>
  <c r="J45" i="12"/>
  <c r="I45" i="12"/>
  <c r="H45" i="12"/>
  <c r="G45" i="12"/>
  <c r="F45" i="12"/>
  <c r="E45" i="12"/>
  <c r="P45" i="12" s="1"/>
  <c r="D45" i="12"/>
  <c r="O44" i="12"/>
  <c r="N44" i="12"/>
  <c r="M44" i="12"/>
  <c r="L44" i="12"/>
  <c r="K44" i="12"/>
  <c r="J44" i="12"/>
  <c r="I44" i="12"/>
  <c r="H44" i="12"/>
  <c r="G44" i="12"/>
  <c r="P44" i="12" s="1"/>
  <c r="F44" i="12"/>
  <c r="E44" i="12"/>
  <c r="D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O42" i="12"/>
  <c r="N42" i="12"/>
  <c r="M42" i="12"/>
  <c r="L42" i="12"/>
  <c r="K42" i="12"/>
  <c r="J42" i="12"/>
  <c r="I42" i="12"/>
  <c r="H42" i="12"/>
  <c r="G42" i="12"/>
  <c r="F42" i="12"/>
  <c r="E42" i="12"/>
  <c r="P42" i="12" s="1"/>
  <c r="D42" i="12"/>
  <c r="O41" i="12"/>
  <c r="N41" i="12"/>
  <c r="M41" i="12"/>
  <c r="L41" i="12"/>
  <c r="K41" i="12"/>
  <c r="J41" i="12"/>
  <c r="I41" i="12"/>
  <c r="H41" i="12"/>
  <c r="G41" i="12"/>
  <c r="F41" i="12"/>
  <c r="E41" i="12"/>
  <c r="P41" i="12" s="1"/>
  <c r="D41" i="12"/>
  <c r="O40" i="12"/>
  <c r="N40" i="12"/>
  <c r="M40" i="12"/>
  <c r="L40" i="12"/>
  <c r="K40" i="12"/>
  <c r="J40" i="12"/>
  <c r="I40" i="12"/>
  <c r="H40" i="12"/>
  <c r="G40" i="12"/>
  <c r="F40" i="12"/>
  <c r="E40" i="12"/>
  <c r="P40" i="12" s="1"/>
  <c r="D40" i="12"/>
  <c r="O39" i="12"/>
  <c r="N39" i="12"/>
  <c r="M39" i="12"/>
  <c r="L39" i="12"/>
  <c r="K39" i="12"/>
  <c r="J39" i="12"/>
  <c r="I39" i="12"/>
  <c r="H39" i="12"/>
  <c r="G39" i="12"/>
  <c r="P39" i="12" s="1"/>
  <c r="F39" i="12"/>
  <c r="E39" i="12"/>
  <c r="D39" i="12"/>
  <c r="O38" i="12"/>
  <c r="N38" i="12"/>
  <c r="M38" i="12"/>
  <c r="L38" i="12"/>
  <c r="K38" i="12"/>
  <c r="J38" i="12"/>
  <c r="I38" i="12"/>
  <c r="H38" i="12"/>
  <c r="G38" i="12"/>
  <c r="F38" i="12"/>
  <c r="E38" i="12"/>
  <c r="P38" i="12" s="1"/>
  <c r="P85" i="12" s="1"/>
  <c r="R85" i="12" s="1"/>
  <c r="D38" i="12"/>
  <c r="P37" i="12"/>
  <c r="P86" i="12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O36" i="12"/>
  <c r="N36" i="12"/>
  <c r="M36" i="12"/>
  <c r="L36" i="12"/>
  <c r="K36" i="12"/>
  <c r="J36" i="12"/>
  <c r="I36" i="12"/>
  <c r="H36" i="12"/>
  <c r="G36" i="12"/>
  <c r="F36" i="12"/>
  <c r="E36" i="12"/>
  <c r="P36" i="12" s="1"/>
  <c r="P84" i="12" s="1"/>
  <c r="R84" i="12" s="1"/>
  <c r="D36" i="12"/>
  <c r="P35" i="12"/>
  <c r="P82" i="12" s="1"/>
  <c r="R82" i="12" s="1"/>
  <c r="O35" i="12"/>
  <c r="N35" i="12"/>
  <c r="M35" i="12"/>
  <c r="L35" i="12"/>
  <c r="K35" i="12"/>
  <c r="J35" i="12"/>
  <c r="I35" i="12"/>
  <c r="H35" i="12"/>
  <c r="G35" i="12"/>
  <c r="F35" i="12"/>
  <c r="E35" i="12"/>
  <c r="D35" i="12"/>
  <c r="O34" i="12"/>
  <c r="N34" i="12"/>
  <c r="M34" i="12"/>
  <c r="L34" i="12"/>
  <c r="K34" i="12"/>
  <c r="J34" i="12"/>
  <c r="I34" i="12"/>
  <c r="H34" i="12"/>
  <c r="G34" i="12"/>
  <c r="F34" i="12"/>
  <c r="E34" i="12"/>
  <c r="P34" i="12" s="1"/>
  <c r="P83" i="12" s="1"/>
  <c r="R83" i="12" s="1"/>
  <c r="D34" i="12"/>
  <c r="O33" i="12"/>
  <c r="N33" i="12"/>
  <c r="M33" i="12"/>
  <c r="L33" i="12"/>
  <c r="K33" i="12"/>
  <c r="J33" i="12"/>
  <c r="I33" i="12"/>
  <c r="H33" i="12"/>
  <c r="G33" i="12"/>
  <c r="F33" i="12"/>
  <c r="E33" i="12"/>
  <c r="P33" i="12" s="1"/>
  <c r="P81" i="12" s="1"/>
  <c r="R81" i="12" s="1"/>
  <c r="D33" i="12"/>
  <c r="O32" i="12"/>
  <c r="N32" i="12"/>
  <c r="M32" i="12"/>
  <c r="L32" i="12"/>
  <c r="K32" i="12"/>
  <c r="J32" i="12"/>
  <c r="I32" i="12"/>
  <c r="H32" i="12"/>
  <c r="G32" i="12"/>
  <c r="P32" i="12" s="1"/>
  <c r="P73" i="12" s="1"/>
  <c r="R73" i="12" s="1"/>
  <c r="F32" i="12"/>
  <c r="E32" i="12"/>
  <c r="D32" i="12"/>
  <c r="P31" i="12"/>
  <c r="P80" i="12" s="1"/>
  <c r="R80" i="12" s="1"/>
  <c r="O31" i="12"/>
  <c r="N31" i="12"/>
  <c r="M31" i="12"/>
  <c r="L31" i="12"/>
  <c r="K31" i="12"/>
  <c r="J31" i="12"/>
  <c r="I31" i="12"/>
  <c r="H31" i="12"/>
  <c r="G31" i="12"/>
  <c r="F31" i="12"/>
  <c r="E31" i="12"/>
  <c r="D31" i="12"/>
  <c r="O30" i="12"/>
  <c r="N30" i="12"/>
  <c r="M30" i="12"/>
  <c r="L30" i="12"/>
  <c r="K30" i="12"/>
  <c r="J30" i="12"/>
  <c r="I30" i="12"/>
  <c r="H30" i="12"/>
  <c r="G30" i="12"/>
  <c r="F30" i="12"/>
  <c r="E30" i="12"/>
  <c r="P30" i="12" s="1"/>
  <c r="P79" i="12" s="1"/>
  <c r="R79" i="12" s="1"/>
  <c r="D30" i="12"/>
  <c r="O29" i="12"/>
  <c r="N29" i="12"/>
  <c r="M29" i="12"/>
  <c r="L29" i="12"/>
  <c r="K29" i="12"/>
  <c r="J29" i="12"/>
  <c r="I29" i="12"/>
  <c r="P29" i="12" s="1"/>
  <c r="P78" i="12" s="1"/>
  <c r="R78" i="12" s="1"/>
  <c r="H29" i="12"/>
  <c r="G29" i="12"/>
  <c r="F29" i="12"/>
  <c r="E29" i="12"/>
  <c r="D29" i="12"/>
  <c r="O28" i="12"/>
  <c r="N28" i="12"/>
  <c r="M28" i="12"/>
  <c r="L28" i="12"/>
  <c r="K28" i="12"/>
  <c r="J28" i="12"/>
  <c r="I28" i="12"/>
  <c r="H28" i="12"/>
  <c r="G28" i="12"/>
  <c r="F28" i="12"/>
  <c r="E28" i="12"/>
  <c r="P28" i="12" s="1"/>
  <c r="P72" i="12" s="1"/>
  <c r="R72" i="12" s="1"/>
  <c r="D28" i="12"/>
  <c r="O27" i="12"/>
  <c r="N27" i="12"/>
  <c r="M27" i="12"/>
  <c r="L27" i="12"/>
  <c r="K27" i="12"/>
  <c r="J27" i="12"/>
  <c r="I27" i="12"/>
  <c r="H27" i="12"/>
  <c r="G27" i="12"/>
  <c r="F27" i="12"/>
  <c r="E27" i="12"/>
  <c r="P27" i="12" s="1"/>
  <c r="P64" i="12" s="1"/>
  <c r="D27" i="12"/>
  <c r="O26" i="12"/>
  <c r="N26" i="12"/>
  <c r="M26" i="12"/>
  <c r="L26" i="12"/>
  <c r="K26" i="12"/>
  <c r="I26" i="12"/>
  <c r="H26" i="12"/>
  <c r="G26" i="12"/>
  <c r="F26" i="12"/>
  <c r="E26" i="12"/>
  <c r="P26" i="12" s="1"/>
  <c r="P77" i="12" s="1"/>
  <c r="R77" i="12" s="1"/>
  <c r="D26" i="12"/>
  <c r="O25" i="12"/>
  <c r="N25" i="12"/>
  <c r="M25" i="12"/>
  <c r="L25" i="12"/>
  <c r="K25" i="12"/>
  <c r="J25" i="12"/>
  <c r="I25" i="12"/>
  <c r="H25" i="12"/>
  <c r="G25" i="12"/>
  <c r="F25" i="12"/>
  <c r="E25" i="12"/>
  <c r="P25" i="12" s="1"/>
  <c r="P76" i="12" s="1"/>
  <c r="R76" i="12" s="1"/>
  <c r="D25" i="12"/>
  <c r="P24" i="12"/>
  <c r="P57" i="12" s="1"/>
  <c r="R57" i="12" s="1"/>
  <c r="O24" i="12"/>
  <c r="N24" i="12"/>
  <c r="M24" i="12"/>
  <c r="L24" i="12"/>
  <c r="K24" i="12"/>
  <c r="J24" i="12"/>
  <c r="I24" i="12"/>
  <c r="H24" i="12"/>
  <c r="G24" i="12"/>
  <c r="F24" i="12"/>
  <c r="E24" i="12"/>
  <c r="D24" i="12"/>
  <c r="O23" i="12"/>
  <c r="N23" i="12"/>
  <c r="M23" i="12"/>
  <c r="L23" i="12"/>
  <c r="K23" i="12"/>
  <c r="J23" i="12"/>
  <c r="I23" i="12"/>
  <c r="H23" i="12"/>
  <c r="G23" i="12"/>
  <c r="F23" i="12"/>
  <c r="E23" i="12"/>
  <c r="P23" i="12" s="1"/>
  <c r="P75" i="12" s="1"/>
  <c r="R75" i="12" s="1"/>
  <c r="D23" i="12"/>
  <c r="P22" i="12"/>
  <c r="P74" i="12" s="1"/>
  <c r="R74" i="12" s="1"/>
  <c r="O22" i="12"/>
  <c r="N22" i="12"/>
  <c r="M22" i="12"/>
  <c r="L22" i="12"/>
  <c r="K22" i="12"/>
  <c r="J22" i="12"/>
  <c r="I22" i="12"/>
  <c r="H22" i="12"/>
  <c r="G22" i="12"/>
  <c r="F22" i="12"/>
  <c r="E22" i="12"/>
  <c r="D22" i="12"/>
  <c r="O21" i="12"/>
  <c r="N21" i="12"/>
  <c r="M21" i="12"/>
  <c r="L21" i="12"/>
  <c r="K21" i="12"/>
  <c r="J21" i="12"/>
  <c r="I21" i="12"/>
  <c r="H21" i="12"/>
  <c r="G21" i="12"/>
  <c r="F21" i="12"/>
  <c r="E21" i="12"/>
  <c r="P21" i="12" s="1"/>
  <c r="P71" i="12" s="1"/>
  <c r="R71" i="12" s="1"/>
  <c r="D21" i="12"/>
  <c r="O20" i="12"/>
  <c r="N20" i="12"/>
  <c r="M20" i="12"/>
  <c r="L20" i="12"/>
  <c r="K20" i="12"/>
  <c r="J20" i="12"/>
  <c r="I20" i="12"/>
  <c r="H20" i="12"/>
  <c r="G20" i="12"/>
  <c r="F20" i="12"/>
  <c r="E20" i="12"/>
  <c r="P20" i="12" s="1"/>
  <c r="P70" i="12" s="1"/>
  <c r="R70" i="12" s="1"/>
  <c r="D20" i="12"/>
  <c r="O19" i="12"/>
  <c r="N19" i="12"/>
  <c r="M19" i="12"/>
  <c r="L19" i="12"/>
  <c r="K19" i="12"/>
  <c r="J19" i="12"/>
  <c r="I19" i="12"/>
  <c r="H19" i="12"/>
  <c r="G19" i="12"/>
  <c r="P19" i="12" s="1"/>
  <c r="P68" i="12" s="1"/>
  <c r="F19" i="12"/>
  <c r="E19" i="12"/>
  <c r="D19" i="12"/>
  <c r="P18" i="12"/>
  <c r="P69" i="12" s="1"/>
  <c r="R69" i="12" s="1"/>
  <c r="O18" i="12"/>
  <c r="N18" i="12"/>
  <c r="M18" i="12"/>
  <c r="L18" i="12"/>
  <c r="K18" i="12"/>
  <c r="J18" i="12"/>
  <c r="I18" i="12"/>
  <c r="H18" i="12"/>
  <c r="G18" i="12"/>
  <c r="F18" i="12"/>
  <c r="E18" i="12"/>
  <c r="D18" i="12"/>
  <c r="O17" i="12"/>
  <c r="N17" i="12"/>
  <c r="M17" i="12"/>
  <c r="L17" i="12"/>
  <c r="K17" i="12"/>
  <c r="J17" i="12"/>
  <c r="I17" i="12"/>
  <c r="H17" i="12"/>
  <c r="G17" i="12"/>
  <c r="F17" i="12"/>
  <c r="E17" i="12"/>
  <c r="P17" i="12" s="1"/>
  <c r="P67" i="12" s="1"/>
  <c r="D17" i="12"/>
  <c r="P16" i="12"/>
  <c r="P66" i="12" s="1"/>
  <c r="R66" i="12" s="1"/>
  <c r="O16" i="12"/>
  <c r="N16" i="12"/>
  <c r="M16" i="12"/>
  <c r="L16" i="12"/>
  <c r="K16" i="12"/>
  <c r="J16" i="12"/>
  <c r="I16" i="12"/>
  <c r="H16" i="12"/>
  <c r="G16" i="12"/>
  <c r="F16" i="12"/>
  <c r="E16" i="12"/>
  <c r="D16" i="12"/>
  <c r="O15" i="12"/>
  <c r="N15" i="12"/>
  <c r="M15" i="12"/>
  <c r="L15" i="12"/>
  <c r="K15" i="12"/>
  <c r="J15" i="12"/>
  <c r="I15" i="12"/>
  <c r="H15" i="12"/>
  <c r="G15" i="12"/>
  <c r="F15" i="12"/>
  <c r="E15" i="12"/>
  <c r="P15" i="12" s="1"/>
  <c r="P65" i="12" s="1"/>
  <c r="R65" i="12" s="1"/>
  <c r="D15" i="12"/>
  <c r="O14" i="12"/>
  <c r="N14" i="12"/>
  <c r="M14" i="12"/>
  <c r="L14" i="12"/>
  <c r="K14" i="12"/>
  <c r="J14" i="12"/>
  <c r="I14" i="12"/>
  <c r="H14" i="12"/>
  <c r="G14" i="12"/>
  <c r="F14" i="12"/>
  <c r="E14" i="12"/>
  <c r="P14" i="12" s="1"/>
  <c r="P63" i="12" s="1"/>
  <c r="R63" i="12" s="1"/>
  <c r="D14" i="12"/>
  <c r="O13" i="12"/>
  <c r="N13" i="12"/>
  <c r="M13" i="12"/>
  <c r="L13" i="12"/>
  <c r="K13" i="12"/>
  <c r="J13" i="12"/>
  <c r="I13" i="12"/>
  <c r="H13" i="12"/>
  <c r="G13" i="12"/>
  <c r="F13" i="12"/>
  <c r="E13" i="12"/>
  <c r="P13" i="12" s="1"/>
  <c r="P62" i="12" s="1"/>
  <c r="R62" i="12" s="1"/>
  <c r="D13" i="12"/>
  <c r="P12" i="12"/>
  <c r="P61" i="12" s="1"/>
  <c r="R61" i="12" s="1"/>
  <c r="O12" i="12"/>
  <c r="N12" i="12"/>
  <c r="M12" i="12"/>
  <c r="L12" i="12"/>
  <c r="K12" i="12"/>
  <c r="J12" i="12"/>
  <c r="I12" i="12"/>
  <c r="H12" i="12"/>
  <c r="G12" i="12"/>
  <c r="F12" i="12"/>
  <c r="E12" i="12"/>
  <c r="D12" i="12"/>
  <c r="O11" i="12"/>
  <c r="N11" i="12"/>
  <c r="M11" i="12"/>
  <c r="L11" i="12"/>
  <c r="K11" i="12"/>
  <c r="J11" i="12"/>
  <c r="I11" i="12"/>
  <c r="H11" i="12"/>
  <c r="G11" i="12"/>
  <c r="F11" i="12"/>
  <c r="E11" i="12"/>
  <c r="P11" i="12" s="1"/>
  <c r="P60" i="12" s="1"/>
  <c r="D11" i="12"/>
  <c r="P10" i="12"/>
  <c r="P59" i="12" s="1"/>
  <c r="R59" i="12" s="1"/>
  <c r="O10" i="12"/>
  <c r="N10" i="12"/>
  <c r="M10" i="12"/>
  <c r="L10" i="12"/>
  <c r="K10" i="12"/>
  <c r="J10" i="12"/>
  <c r="I10" i="12"/>
  <c r="H10" i="12"/>
  <c r="G10" i="12"/>
  <c r="F10" i="12"/>
  <c r="E10" i="12"/>
  <c r="D10" i="12"/>
  <c r="O9" i="12"/>
  <c r="N9" i="12"/>
  <c r="M9" i="12"/>
  <c r="L9" i="12"/>
  <c r="K9" i="12"/>
  <c r="J9" i="12"/>
  <c r="I9" i="12"/>
  <c r="H9" i="12"/>
  <c r="G9" i="12"/>
  <c r="F9" i="12"/>
  <c r="E9" i="12"/>
  <c r="P9" i="12" s="1"/>
  <c r="P58" i="12" s="1"/>
  <c r="R58" i="12" s="1"/>
  <c r="D9" i="12"/>
  <c r="O8" i="12"/>
  <c r="N8" i="12"/>
  <c r="M8" i="12"/>
  <c r="L8" i="12"/>
  <c r="K8" i="12"/>
  <c r="J8" i="12"/>
  <c r="I8" i="12"/>
  <c r="H8" i="12"/>
  <c r="G8" i="12"/>
  <c r="F8" i="12"/>
  <c r="E8" i="12"/>
  <c r="P8" i="12" s="1"/>
  <c r="P56" i="12" s="1"/>
  <c r="R56" i="12" s="1"/>
  <c r="D8" i="12"/>
  <c r="P5" i="12"/>
  <c r="A4" i="12"/>
  <c r="A2" i="12"/>
  <c r="A1" i="12"/>
  <c r="R86" i="12" l="1"/>
  <c r="R64" i="12"/>
  <c r="R68" i="12"/>
  <c r="R90" i="12"/>
  <c r="R89" i="12"/>
  <c r="R60" i="12"/>
  <c r="R67" i="12"/>
  <c r="R98" i="12"/>
  <c r="J12" i="1" l="1"/>
  <c r="K12" i="1"/>
  <c r="L12" i="1"/>
  <c r="M12" i="1"/>
  <c r="J13" i="1"/>
  <c r="K13" i="1"/>
  <c r="L13" i="1"/>
  <c r="M13" i="1"/>
  <c r="J14" i="1"/>
  <c r="K14" i="1"/>
  <c r="L14" i="1"/>
  <c r="M14" i="1"/>
  <c r="F12" i="1"/>
  <c r="G12" i="1"/>
  <c r="F13" i="1"/>
  <c r="G13" i="1"/>
  <c r="F14" i="1"/>
  <c r="G14" i="1"/>
  <c r="I14" i="1"/>
  <c r="H14" i="1"/>
  <c r="I13" i="1"/>
  <c r="H13" i="1"/>
  <c r="I12" i="1"/>
  <c r="H12" i="1"/>
  <c r="I11" i="1"/>
  <c r="H11" i="1"/>
  <c r="E14" i="1"/>
  <c r="P14" i="1" s="1"/>
  <c r="D14" i="1"/>
  <c r="E13" i="1"/>
  <c r="P13" i="1" s="1"/>
  <c r="D13" i="1"/>
  <c r="E12" i="1"/>
  <c r="P12" i="1" s="1"/>
  <c r="D12" i="1"/>
  <c r="E11" i="1"/>
  <c r="D11" i="1"/>
  <c r="M5" i="1" l="1"/>
  <c r="L5" i="1"/>
  <c r="M4" i="1"/>
  <c r="L4" i="1"/>
  <c r="I7" i="1"/>
  <c r="H7" i="1"/>
  <c r="I6" i="1"/>
  <c r="H6" i="1"/>
  <c r="I5" i="1"/>
  <c r="P5" i="1" s="1"/>
  <c r="H5" i="1"/>
  <c r="I4" i="1"/>
  <c r="P4" i="1" s="1"/>
  <c r="H4" i="1"/>
  <c r="E7" i="1"/>
  <c r="D7" i="1"/>
  <c r="E6" i="1"/>
  <c r="D6" i="1"/>
  <c r="E5" i="1"/>
  <c r="D5" i="1"/>
  <c r="E4" i="1"/>
  <c r="D4" i="1"/>
  <c r="F4" i="1"/>
  <c r="G4" i="1"/>
  <c r="J4" i="1"/>
  <c r="K4" i="1"/>
  <c r="F7" i="1"/>
  <c r="G7" i="1"/>
  <c r="J7" i="1"/>
  <c r="K7" i="1"/>
  <c r="L7" i="1"/>
  <c r="M7" i="1"/>
  <c r="P6" i="1" l="1"/>
  <c r="P7" i="1"/>
  <c r="M9" i="5"/>
  <c r="L9" i="5"/>
  <c r="K9" i="5"/>
  <c r="J9" i="5"/>
  <c r="I9" i="5"/>
  <c r="P9" i="5" s="1"/>
  <c r="H9" i="5"/>
  <c r="G9" i="5"/>
  <c r="F9" i="5"/>
  <c r="D9" i="5"/>
  <c r="M5" i="5"/>
  <c r="L5" i="5"/>
  <c r="K5" i="5"/>
  <c r="J5" i="5"/>
  <c r="I5" i="5"/>
  <c r="H5" i="5"/>
  <c r="G5" i="5"/>
  <c r="F5" i="5"/>
  <c r="E5" i="5"/>
  <c r="P5" i="5" s="1"/>
  <c r="D5" i="5"/>
  <c r="M4" i="5"/>
  <c r="L4" i="5"/>
  <c r="K4" i="5"/>
  <c r="J4" i="5"/>
  <c r="I4" i="5"/>
  <c r="H4" i="5"/>
  <c r="G4" i="5"/>
  <c r="F4" i="5"/>
  <c r="E4" i="5"/>
  <c r="P4" i="5" s="1"/>
  <c r="D4" i="5"/>
  <c r="K11" i="1" l="1"/>
  <c r="J11" i="1"/>
  <c r="P11" i="1" l="1"/>
  <c r="M11" i="1" l="1"/>
  <c r="L11" i="1"/>
  <c r="F11" i="1" l="1"/>
  <c r="G11" i="1"/>
</calcChain>
</file>

<file path=xl/sharedStrings.xml><?xml version="1.0" encoding="utf-8"?>
<sst xmlns="http://schemas.openxmlformats.org/spreadsheetml/2006/main" count="861" uniqueCount="220">
  <si>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</si>
  <si>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</si>
  <si>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</si>
  <si>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</si>
  <si>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</si>
  <si>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</si>
  <si>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</si>
  <si>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</si>
  <si>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</si>
  <si>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</si>
  <si>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</si>
  <si>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</si>
  <si>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</si>
  <si>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</si>
  <si>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</si>
  <si>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</si>
  <si>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</si>
  <si>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</si>
  <si>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</si>
  <si>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</si>
  <si>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>2000 METRE</t>
  </si>
  <si>
    <t>10 YAŞ KIZLAR (2012)</t>
  </si>
  <si>
    <t>-</t>
  </si>
  <si>
    <t xml:space="preserve">80 METRE </t>
  </si>
  <si>
    <t>TRABZON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</si>
  <si>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</si>
  <si>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</si>
  <si>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</si>
  <si>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</si>
  <si>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</si>
  <si>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</si>
  <si>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</si>
  <si>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</si>
  <si>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</si>
  <si>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</si>
  <si>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</si>
  <si>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</si>
  <si>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</si>
  <si>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</si>
  <si>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</si>
  <si>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</si>
  <si>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</si>
  <si>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</si>
  <si>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</si>
  <si>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</si>
  <si>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</si>
  <si>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</si>
  <si>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</si>
  <si>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</si>
  <si>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</si>
  <si>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</si>
  <si>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</si>
  <si>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</si>
  <si>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</si>
  <si>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</si>
  <si>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</si>
  <si>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</si>
  <si>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</si>
  <si>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</si>
  <si>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</si>
  <si>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</si>
  <si>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</si>
  <si>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</si>
  <si>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HÜSEYİN KAYRA USTAOĞLU (YENİ)</t>
  </si>
  <si>
    <t>YAVUZ TAHA TİRGİL (YENİ)</t>
  </si>
  <si>
    <t>RAİFCAN BIYIKLI (YENİ)</t>
  </si>
  <si>
    <t>ÖMER FARUK AYGÜN (YENİ)</t>
  </si>
  <si>
    <t>MÜJDAT BOZKURT (YENİ)</t>
  </si>
  <si>
    <t>MUHAMMET BATUHAN YAPICI (YENİ)</t>
  </si>
  <si>
    <t>MUHAMMED EMİN CANBABA (YENİ)</t>
  </si>
  <si>
    <t>EREN KAZIM USTA  (YENİ)</t>
  </si>
  <si>
    <t>ENES TALHA ŞAHİN (YENİ)</t>
  </si>
  <si>
    <t>GENEL PUAN TABLOSU</t>
  </si>
  <si>
    <t>MİRAÇ ÇELİK (YENİ)</t>
  </si>
  <si>
    <t>RECEP TALİP KAYA (YENİ)</t>
  </si>
  <si>
    <t>YUSUF SARIHAN (YENİ)</t>
  </si>
  <si>
    <t>ÖMER FARUK YILDIZ (YENİ)</t>
  </si>
  <si>
    <t>CUMALİ KARA (YENİ)</t>
  </si>
  <si>
    <t>YUSUF KAYA (YENİ)</t>
  </si>
  <si>
    <t>EMRAH BAĞ (YENİ)</t>
  </si>
  <si>
    <t>ALİ İSMAİL DOĞAN (YENİ)</t>
  </si>
  <si>
    <t>MUHAMMED ALİ ÇIÇEKSÖĞÜT (YENİ)</t>
  </si>
  <si>
    <t>TUNA UYGAR BÖKE (YENİ)</t>
  </si>
  <si>
    <t>EMİRCAN ÇINAR (YENİ)</t>
  </si>
  <si>
    <t>HASAN BASRİ KAYA (YENİ)</t>
  </si>
  <si>
    <t>HÜSEYİN ŞAHİN (YENİ)</t>
  </si>
  <si>
    <t>MEHMET YAĞIZ ERDEN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</si>
  <si>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</si>
  <si>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</si>
  <si>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</si>
  <si>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</si>
  <si>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</si>
  <si>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</si>
  <si>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</si>
  <si>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</si>
  <si>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</si>
  <si>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</si>
  <si>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</si>
  <si>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TUANA TORGAY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</si>
  <si>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</si>
  <si>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</si>
  <si>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</si>
  <si>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</si>
  <si>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</si>
  <si>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</si>
  <si>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</si>
  <si>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</si>
  <si>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</si>
  <si>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</si>
  <si>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</si>
  <si>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</si>
  <si>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</si>
  <si>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</si>
  <si>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</si>
  <si>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</si>
  <si>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</si>
  <si>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</si>
  <si>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</si>
  <si>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</si>
  <si>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</si>
  <si>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</si>
  <si>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</si>
  <si>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</si>
  <si>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</si>
  <si>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</si>
  <si>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</si>
  <si>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</si>
  <si>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</si>
  <si>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</si>
  <si>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</si>
  <si>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</si>
  <si>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</si>
  <si>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</si>
  <si>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</si>
  <si>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</si>
  <si>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</si>
  <si>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</si>
  <si>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</si>
  <si>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</si>
  <si>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</si>
  <si>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</si>
  <si>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</si>
  <si>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</si>
  <si>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</si>
  <si>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</si>
  <si>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</si>
  <si>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</si>
  <si>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</si>
  <si>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</si>
  <si>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</si>
  <si>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</si>
  <si>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</si>
  <si>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</si>
  <si>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</si>
  <si>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</si>
  <si>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</si>
  <si>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</si>
  <si>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</si>
  <si>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HAMZA DENİZ (YENİ)</t>
  </si>
  <si>
    <t>KADİR ŞAKA (YENİ)</t>
  </si>
  <si>
    <t>DİLANUR ARAS</t>
  </si>
  <si>
    <t>FATMA ÇETREZ (YENİ)</t>
  </si>
  <si>
    <t>EDANUR BIYIKLI (YENİ)</t>
  </si>
  <si>
    <t>EZGİ MENGEŞ (YENİ)</t>
  </si>
  <si>
    <t>BESTE ÖZDEMİR</t>
  </si>
  <si>
    <t>EVİN AYAĞ (YENİ)</t>
  </si>
  <si>
    <t>EYLEM CANPOLAT (YENİ)</t>
  </si>
  <si>
    <t>EBRU ALTAY (YENİ)</t>
  </si>
  <si>
    <t>ELİF NAZ AKBAL (YENİ)</t>
  </si>
  <si>
    <t>REYYAN SENA AKÇA</t>
  </si>
  <si>
    <t>EMİNE YAREN YILDIZELİ (YENİ)</t>
  </si>
  <si>
    <t>FATMA NUR KILINÇ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</si>
  <si>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</si>
  <si>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</si>
  <si>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</si>
  <si>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</si>
  <si>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</si>
  <si>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</si>
  <si>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</si>
  <si>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</si>
  <si>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</si>
  <si>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</si>
  <si>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</si>
  <si>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</si>
  <si>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</si>
  <si>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</si>
  <si>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</si>
  <si>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</si>
  <si>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</si>
  <si>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</si>
  <si>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</si>
  <si>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</si>
  <si>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</si>
  <si>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</si>
  <si>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</si>
  <si>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</si>
  <si>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</si>
  <si>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</si>
  <si>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</si>
  <si>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</si>
  <si>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</si>
  <si>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</si>
  <si>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</si>
  <si>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</si>
  <si>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</si>
  <si>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YAĞMUR YILDIZ (YENİ)</t>
  </si>
  <si>
    <t>ZEYNEP DEMİRCİ (YENİ)</t>
  </si>
  <si>
    <t>ABDULLAH GÜZELOĞLU (YENİ)</t>
  </si>
  <si>
    <t>10 YAŞ ERKEKLER (2012)</t>
  </si>
  <si>
    <t>FİKRİYE KARADAĞ (YENİ)</t>
  </si>
  <si>
    <t>İLKNUR İNCE (YENİ)</t>
  </si>
  <si>
    <t>YAPRAK ESEN (YENİ)</t>
  </si>
  <si>
    <t>ELANUR TAŞDEMİR (YENİ)</t>
  </si>
  <si>
    <t>BERATCAN BALNİ (YENİ)</t>
  </si>
  <si>
    <t>MUHAMMET EREN BİNİCİ (YENİ)</t>
  </si>
  <si>
    <t>SEFA ÇAKMAK (YENİ)</t>
  </si>
  <si>
    <t>AHMET EFE GÜZEL (YENİ)</t>
  </si>
  <si>
    <t>AYŞE NEŞİFAN KOF</t>
  </si>
  <si>
    <t>ŞENOL GÜREK</t>
  </si>
  <si>
    <t>VATAN KALAYCI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</si>
</sst>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6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6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8" fillId="7" borderId="0" xfId="4" applyFont="1" applyFill="1" applyBorder="1" applyAlignment="1" applyProtection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center" vertical="center"/>
    </xf>
    <xf numFmtId="22" fontId="8" fillId="7" borderId="0" xfId="4" applyNumberFormat="1" applyFont="1" applyFill="1" applyBorder="1" applyAlignment="1" applyProtection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23" fillId="2" borderId="9" xfId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1"/>
    <xf numFmtId="0" fontId="4" fillId="3" borderId="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18" fillId="9" borderId="0" xfId="1" applyFont="1" applyFill="1"/>
    <xf numFmtId="0" fontId="2" fillId="9" borderId="0" xfId="1" applyFill="1"/>
    <xf numFmtId="0" fontId="4" fillId="3" borderId="8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64" fontId="7" fillId="11" borderId="4" xfId="1" applyNumberFormat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165" fontId="7" fillId="9" borderId="4" xfId="1" applyNumberFormat="1" applyFont="1" applyFill="1" applyBorder="1" applyAlignment="1">
      <alignment horizontal="center" vertical="center"/>
    </xf>
    <xf numFmtId="1" fontId="8" fillId="9" borderId="4" xfId="1" applyNumberFormat="1" applyFont="1" applyFill="1" applyBorder="1" applyAlignment="1">
      <alignment horizontal="center" vertical="center"/>
    </xf>
    <xf numFmtId="166" fontId="7" fillId="8" borderId="4" xfId="1" applyNumberFormat="1" applyFont="1" applyFill="1" applyBorder="1" applyAlignment="1">
      <alignment horizontal="center" vertical="center" wrapText="1"/>
    </xf>
    <xf numFmtId="1" fontId="14" fillId="8" borderId="4" xfId="1" applyNumberFormat="1" applyFont="1" applyFill="1" applyBorder="1" applyAlignment="1">
      <alignment horizontal="center" vertical="center"/>
    </xf>
    <xf numFmtId="0" fontId="2" fillId="9" borderId="0" xfId="1" applyFill="1" applyAlignment="1">
      <alignment wrapText="1"/>
    </xf>
    <xf numFmtId="0" fontId="16" fillId="10" borderId="0" xfId="1" applyFont="1" applyFill="1" applyAlignment="1">
      <alignment horizontal="center" vertical="center"/>
    </xf>
    <xf numFmtId="0" fontId="9" fillId="9" borderId="4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left" vertical="center"/>
    </xf>
    <xf numFmtId="164" fontId="7" fillId="8" borderId="4" xfId="1" applyNumberFormat="1" applyFont="1" applyFill="1" applyBorder="1" applyAlignment="1">
      <alignment horizontal="center" vertical="center"/>
    </xf>
    <xf numFmtId="165" fontId="7" fillId="8" borderId="4" xfId="1" applyNumberFormat="1" applyFont="1" applyFill="1" applyBorder="1" applyAlignment="1">
      <alignment horizontal="center" vertical="center"/>
    </xf>
    <xf numFmtId="164" fontId="7" fillId="9" borderId="4" xfId="1" applyNumberFormat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164" fontId="7" fillId="8" borderId="4" xfId="1" applyNumberFormat="1" applyFont="1" applyFill="1" applyBorder="1" applyAlignment="1">
      <alignment horizontal="center" vertical="center" wrapText="1"/>
    </xf>
    <xf numFmtId="0" fontId="13" fillId="10" borderId="4" xfId="1" quotePrefix="1" applyFont="1" applyFill="1" applyBorder="1" applyAlignment="1">
      <alignment horizontal="center" vertical="center"/>
    </xf>
    <xf numFmtId="0" fontId="13" fillId="10" borderId="4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10" fillId="9" borderId="8" xfId="1" applyFont="1" applyFill="1" applyBorder="1" applyAlignment="1">
      <alignment horizontal="left" vertical="center"/>
    </xf>
    <xf numFmtId="164" fontId="7" fillId="0" borderId="8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65" fontId="7" fillId="8" borderId="8" xfId="1" applyNumberFormat="1" applyFont="1" applyFill="1" applyBorder="1" applyAlignment="1">
      <alignment horizontal="center" vertical="center"/>
    </xf>
    <xf numFmtId="0" fontId="8" fillId="8" borderId="8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2" fillId="0" borderId="0" xfId="1" applyAlignment="1">
      <alignment wrapText="1"/>
    </xf>
    <xf numFmtId="166" fontId="7" fillId="0" borderId="4" xfId="1" applyNumberFormat="1" applyFont="1" applyBorder="1" applyAlignment="1">
      <alignment horizontal="center" vertical="center" wrapText="1"/>
    </xf>
    <xf numFmtId="166" fontId="7" fillId="8" borderId="4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3</xdr:row>
      <xdr:rowOff>135731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135731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71ABD9F-8E99-48BF-A88A-59D6EDF71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5</xdr:row>
      <xdr:rowOff>142875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11C07F15-A1E9-4D96-B545-FEDC39DC8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6859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7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41C6558-A07F-4596-9DBE-E4CC62A312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F90EFBC-12AA-47A2-AE9C-F19B9433B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2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5F75D87-CC9A-45C8-A824-ACD3581956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19BF0AD-F06F-4190-8C96-5DE95E976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3C96AC9-6F2B-4F11-807F-9AD1D166CA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69E9619-D546-4142-BAA4-C58FDE688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554A981-DCAA-4555-93A2-712DF25440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AA62786-29FE-43D3-B775-08C261DF8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4989C31-ED61-408C-93D8-BE8A34D28E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02376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98034E9-766D-4C4D-9D7B-6A0817676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6BCFD58-CE7E-44C3-9913-177909CB89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13E5E72-8ECC-400D-8841-B77A537F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2008%20do&#287;umlu%20KIZ(14ya&#351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12%20do&#287;umlu%20KIZ%20(10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12%20do&#287;umlu%20ERKEK%20(10%20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Gülle"/>
      <sheetName val="Puanlar"/>
      <sheetName val="2.Gün Start Listesi "/>
      <sheetName val="80m.Eng"/>
      <sheetName val="1500m."/>
      <sheetName val="Cirit"/>
      <sheetName val="Yüksek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FATMA NUR KILINÇ</v>
          </cell>
          <cell r="E8" t="str">
            <v>TRABZON</v>
          </cell>
          <cell r="F8">
            <v>877</v>
          </cell>
          <cell r="G8">
            <v>84</v>
          </cell>
        </row>
        <row r="9">
          <cell r="D9" t="str">
            <v>EDANUR BIYIKLI (YENİ)</v>
          </cell>
          <cell r="E9" t="str">
            <v>TRABZON</v>
          </cell>
          <cell r="F9">
            <v>912</v>
          </cell>
          <cell r="G9">
            <v>77</v>
          </cell>
        </row>
        <row r="10">
          <cell r="D10" t="str">
            <v>REYYAN SENA AKÇA</v>
          </cell>
          <cell r="E10" t="str">
            <v>SİVAS</v>
          </cell>
          <cell r="F10">
            <v>915</v>
          </cell>
          <cell r="G10">
            <v>77</v>
          </cell>
        </row>
        <row r="11">
          <cell r="D11" t="str">
            <v>BESTE ÖZDEMİR</v>
          </cell>
          <cell r="E11" t="str">
            <v>SİVAS</v>
          </cell>
          <cell r="F11">
            <v>930</v>
          </cell>
          <cell r="G11">
            <v>74</v>
          </cell>
        </row>
        <row r="12">
          <cell r="D12" t="str">
            <v>EYLEM CANPOLAT (YENİ)</v>
          </cell>
          <cell r="E12" t="str">
            <v>ERZURUM</v>
          </cell>
          <cell r="F12">
            <v>945</v>
          </cell>
          <cell r="G12">
            <v>71</v>
          </cell>
        </row>
        <row r="13">
          <cell r="D13" t="str">
            <v>EVİN AYAĞ (YENİ)</v>
          </cell>
          <cell r="E13" t="str">
            <v>KARS</v>
          </cell>
          <cell r="F13">
            <v>996</v>
          </cell>
          <cell r="G13">
            <v>60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FATMA ÇETREZ (YENİ)</v>
          </cell>
          <cell r="E8" t="str">
            <v>AĞRI</v>
          </cell>
          <cell r="F8">
            <v>1223</v>
          </cell>
          <cell r="G8">
            <v>63</v>
          </cell>
        </row>
        <row r="9">
          <cell r="D9" t="str">
            <v>ELİF NAZ AKBAL (YENİ)</v>
          </cell>
          <cell r="E9" t="str">
            <v>SİVAS</v>
          </cell>
          <cell r="F9">
            <v>1243</v>
          </cell>
          <cell r="G9">
            <v>59</v>
          </cell>
        </row>
        <row r="10">
          <cell r="D10" t="str">
            <v>EMİNE YAREN YILDIZELİ (YENİ)</v>
          </cell>
          <cell r="E10" t="str">
            <v>SİVAS</v>
          </cell>
          <cell r="F10">
            <v>1331</v>
          </cell>
          <cell r="G10">
            <v>41</v>
          </cell>
        </row>
        <row r="11">
          <cell r="D11" t="str">
            <v>EZGİ MENGEŞ (YENİ)</v>
          </cell>
          <cell r="E11" t="str">
            <v>AĞRI</v>
          </cell>
          <cell r="F11">
            <v>1347</v>
          </cell>
          <cell r="G11">
            <v>38</v>
          </cell>
        </row>
        <row r="12">
          <cell r="D12" t="str">
            <v>EBRU ALTAY (YENİ)</v>
          </cell>
          <cell r="E12" t="str">
            <v>AĞRI</v>
          </cell>
          <cell r="F12">
            <v>1454</v>
          </cell>
          <cell r="G12">
            <v>19</v>
          </cell>
        </row>
        <row r="13">
          <cell r="G13" t="str">
            <v xml:space="preserve">    </v>
          </cell>
        </row>
        <row r="14">
          <cell r="G14" t="str">
            <v xml:space="preserve"> </v>
          </cell>
        </row>
        <row r="15">
          <cell r="G15" t="str">
            <v xml:space="preserve">    </v>
          </cell>
        </row>
        <row r="16">
          <cell r="G16" t="str">
            <v xml:space="preserve"> 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DİLANUR ARAS</v>
          </cell>
          <cell r="E8" t="str">
            <v>KARS</v>
          </cell>
          <cell r="F8">
            <v>25429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ELİF NAZ AKBAL (YENİ)</v>
          </cell>
          <cell r="F8" t="str">
            <v>SİVAS</v>
          </cell>
          <cell r="G8">
            <v>395</v>
          </cell>
          <cell r="H8">
            <v>370</v>
          </cell>
          <cell r="I8">
            <v>418</v>
          </cell>
          <cell r="K8">
            <v>418</v>
          </cell>
          <cell r="L8">
            <v>59</v>
          </cell>
        </row>
        <row r="9">
          <cell r="E9" t="str">
            <v>EDANUR BIYIKLI (YENİ)</v>
          </cell>
          <cell r="F9" t="str">
            <v>TRABZON</v>
          </cell>
          <cell r="G9">
            <v>384</v>
          </cell>
          <cell r="H9">
            <v>380</v>
          </cell>
          <cell r="I9">
            <v>410</v>
          </cell>
          <cell r="K9">
            <v>410</v>
          </cell>
          <cell r="L9">
            <v>57</v>
          </cell>
        </row>
        <row r="10">
          <cell r="E10" t="str">
            <v>FATMA ÇETREZ (YENİ)</v>
          </cell>
          <cell r="F10" t="str">
            <v>AĞRI</v>
          </cell>
          <cell r="G10">
            <v>328</v>
          </cell>
          <cell r="H10">
            <v>367</v>
          </cell>
          <cell r="I10">
            <v>387</v>
          </cell>
          <cell r="K10">
            <v>387</v>
          </cell>
          <cell r="L10">
            <v>50</v>
          </cell>
        </row>
        <row r="11">
          <cell r="E11" t="str">
            <v>REYYAN SENA AKÇA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386</v>
          </cell>
          <cell r="K11">
            <v>386</v>
          </cell>
          <cell r="L11">
            <v>50</v>
          </cell>
        </row>
        <row r="12">
          <cell r="E12" t="str">
            <v>BESTE ÖZDEMİR</v>
          </cell>
          <cell r="F12" t="str">
            <v>SİVAS</v>
          </cell>
          <cell r="G12">
            <v>360</v>
          </cell>
          <cell r="H12">
            <v>363</v>
          </cell>
          <cell r="I12">
            <v>362</v>
          </cell>
          <cell r="K12">
            <v>363</v>
          </cell>
          <cell r="L12">
            <v>43</v>
          </cell>
        </row>
        <row r="13">
          <cell r="E13" t="str">
            <v>EZGİ MENGEŞ (YENİ)</v>
          </cell>
          <cell r="F13" t="str">
            <v>AĞRI</v>
          </cell>
          <cell r="G13" t="str">
            <v>X</v>
          </cell>
          <cell r="H13">
            <v>350</v>
          </cell>
          <cell r="I13">
            <v>360</v>
          </cell>
          <cell r="K13">
            <v>360</v>
          </cell>
          <cell r="L13">
            <v>42</v>
          </cell>
        </row>
        <row r="14">
          <cell r="E14" t="str">
            <v>DİLANUR ARAS</v>
          </cell>
          <cell r="F14" t="str">
            <v>KARS</v>
          </cell>
          <cell r="G14">
            <v>352</v>
          </cell>
          <cell r="H14">
            <v>334</v>
          </cell>
          <cell r="I14">
            <v>334</v>
          </cell>
          <cell r="K14">
            <v>352</v>
          </cell>
          <cell r="L14">
            <v>39</v>
          </cell>
        </row>
        <row r="15">
          <cell r="E15" t="str">
            <v>EVİN AYAĞ (YENİ)</v>
          </cell>
          <cell r="F15" t="str">
            <v>KARS</v>
          </cell>
          <cell r="G15">
            <v>330</v>
          </cell>
          <cell r="H15">
            <v>270</v>
          </cell>
          <cell r="I15">
            <v>320</v>
          </cell>
          <cell r="K15">
            <v>330</v>
          </cell>
          <cell r="L15">
            <v>32</v>
          </cell>
        </row>
        <row r="16">
          <cell r="E16" t="str">
            <v>EMİNE YAREN YILDIZELİ (YENİ)</v>
          </cell>
          <cell r="F16" t="str">
            <v>SİVAS</v>
          </cell>
          <cell r="G16">
            <v>319</v>
          </cell>
          <cell r="H16" t="str">
            <v>X</v>
          </cell>
          <cell r="I16">
            <v>323</v>
          </cell>
          <cell r="K16">
            <v>323</v>
          </cell>
          <cell r="L16">
            <v>29</v>
          </cell>
        </row>
        <row r="17">
          <cell r="E17" t="str">
            <v>EYLEM CANPOLAT (YENİ)</v>
          </cell>
          <cell r="F17" t="str">
            <v>ERZURUM</v>
          </cell>
          <cell r="G17">
            <v>270</v>
          </cell>
          <cell r="H17">
            <v>250</v>
          </cell>
          <cell r="I17">
            <v>317</v>
          </cell>
          <cell r="K17">
            <v>317</v>
          </cell>
          <cell r="L17">
            <v>27</v>
          </cell>
        </row>
        <row r="18">
          <cell r="E18" t="str">
            <v>EBRU ALTAY (YENİ)</v>
          </cell>
          <cell r="F18" t="str">
            <v>AĞRI</v>
          </cell>
          <cell r="G18" t="str">
            <v>X</v>
          </cell>
          <cell r="H18">
            <v>298</v>
          </cell>
          <cell r="I18">
            <v>297</v>
          </cell>
          <cell r="K18">
            <v>298</v>
          </cell>
          <cell r="L18">
            <v>21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FATMA NUR KILINÇ</v>
          </cell>
          <cell r="F8" t="str">
            <v>TRABZON</v>
          </cell>
          <cell r="G8">
            <v>707</v>
          </cell>
          <cell r="H8">
            <v>757</v>
          </cell>
          <cell r="I8">
            <v>647</v>
          </cell>
          <cell r="K8">
            <v>757</v>
          </cell>
          <cell r="L8">
            <v>57</v>
          </cell>
        </row>
        <row r="9">
          <cell r="E9" t="str">
            <v>FATMA ÇETREZ (YENİ)</v>
          </cell>
          <cell r="F9" t="str">
            <v>AĞRI</v>
          </cell>
          <cell r="G9" t="str">
            <v>X</v>
          </cell>
          <cell r="H9">
            <v>563</v>
          </cell>
          <cell r="I9">
            <v>678</v>
          </cell>
          <cell r="K9">
            <v>678</v>
          </cell>
          <cell r="L9">
            <v>51</v>
          </cell>
        </row>
        <row r="10">
          <cell r="E10" t="str">
            <v>EBRU ALTAY (YENİ)</v>
          </cell>
          <cell r="F10" t="str">
            <v>AĞRI</v>
          </cell>
          <cell r="G10">
            <v>611</v>
          </cell>
          <cell r="H10">
            <v>610</v>
          </cell>
          <cell r="I10">
            <v>636</v>
          </cell>
          <cell r="K10">
            <v>636</v>
          </cell>
          <cell r="L10">
            <v>49</v>
          </cell>
        </row>
        <row r="11">
          <cell r="E11" t="str">
            <v>EZGİ MENGEŞ (YENİ)</v>
          </cell>
          <cell r="F11" t="str">
            <v>AĞRI</v>
          </cell>
          <cell r="G11">
            <v>547</v>
          </cell>
          <cell r="H11">
            <v>608</v>
          </cell>
          <cell r="I11">
            <v>571</v>
          </cell>
          <cell r="K11">
            <v>608</v>
          </cell>
          <cell r="L11">
            <v>47</v>
          </cell>
        </row>
        <row r="12">
          <cell r="E12" t="str">
            <v>DİLANUR ARAS</v>
          </cell>
          <cell r="F12" t="str">
            <v>KARS</v>
          </cell>
          <cell r="G12">
            <v>605</v>
          </cell>
          <cell r="H12">
            <v>520</v>
          </cell>
          <cell r="I12" t="str">
            <v>X</v>
          </cell>
          <cell r="K12">
            <v>605</v>
          </cell>
          <cell r="L12">
            <v>47</v>
          </cell>
        </row>
        <row r="13">
          <cell r="E13" t="str">
            <v>EYLEM CANPOLAT (YENİ)</v>
          </cell>
          <cell r="F13" t="str">
            <v>ERZURUM</v>
          </cell>
          <cell r="G13" t="str">
            <v>X</v>
          </cell>
          <cell r="H13">
            <v>562</v>
          </cell>
          <cell r="I13">
            <v>575</v>
          </cell>
          <cell r="K13">
            <v>575</v>
          </cell>
          <cell r="L13">
            <v>45</v>
          </cell>
        </row>
        <row r="14">
          <cell r="E14" t="str">
            <v>BESTE ÖZDEMİR</v>
          </cell>
          <cell r="F14" t="str">
            <v>SİVAS</v>
          </cell>
          <cell r="G14">
            <v>549</v>
          </cell>
          <cell r="H14">
            <v>435</v>
          </cell>
          <cell r="I14">
            <v>370</v>
          </cell>
          <cell r="K14">
            <v>549</v>
          </cell>
          <cell r="L14">
            <v>43</v>
          </cell>
        </row>
        <row r="15">
          <cell r="E15" t="str">
            <v>EVİN AYAĞ (YENİ)</v>
          </cell>
          <cell r="F15" t="str">
            <v>KARS</v>
          </cell>
          <cell r="G15">
            <v>525</v>
          </cell>
          <cell r="H15">
            <v>527</v>
          </cell>
          <cell r="I15">
            <v>525</v>
          </cell>
          <cell r="K15">
            <v>527</v>
          </cell>
          <cell r="L15">
            <v>41</v>
          </cell>
        </row>
        <row r="16">
          <cell r="E16" t="str">
            <v>EDANUR BIYIKLI (YENİ)</v>
          </cell>
          <cell r="F16" t="str">
            <v>TRABZON</v>
          </cell>
          <cell r="G16">
            <v>517</v>
          </cell>
          <cell r="H16">
            <v>489</v>
          </cell>
          <cell r="I16">
            <v>494</v>
          </cell>
          <cell r="K16">
            <v>517</v>
          </cell>
          <cell r="L16">
            <v>41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9" refreshError="1"/>
      <sheetData sheetId="10" refreshError="1"/>
      <sheetData sheetId="11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3">
        <row r="8">
          <cell r="E8" t="str">
            <v>EMİNE YAREN YILDIZELİ (YENİ)</v>
          </cell>
          <cell r="F8" t="str">
            <v>SİVAS</v>
          </cell>
          <cell r="G8">
            <v>1796</v>
          </cell>
          <cell r="H8">
            <v>1805</v>
          </cell>
          <cell r="I8">
            <v>1483</v>
          </cell>
          <cell r="K8">
            <v>1805</v>
          </cell>
          <cell r="L8">
            <v>49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4">
        <row r="8">
          <cell r="E8" t="str">
            <v>FATMA NUR KILINÇ</v>
          </cell>
          <cell r="F8" t="str">
            <v>TRABZON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-</v>
          </cell>
          <cell r="O8" t="str">
            <v>-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XXX</v>
          </cell>
          <cell r="AG8">
            <v>147</v>
          </cell>
          <cell r="AH8">
            <v>72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5">
        <row r="8">
          <cell r="E8" t="str">
            <v>ELİF NAZ AKBAL (YENİ)</v>
          </cell>
          <cell r="F8" t="str">
            <v>SİVAS</v>
          </cell>
          <cell r="G8">
            <v>1141</v>
          </cell>
          <cell r="H8">
            <v>1364</v>
          </cell>
          <cell r="I8">
            <v>1397</v>
          </cell>
          <cell r="K8">
            <v>1397</v>
          </cell>
          <cell r="L8">
            <v>40</v>
          </cell>
        </row>
        <row r="9">
          <cell r="E9" t="str">
            <v>REYYAN SENA AKÇA</v>
          </cell>
          <cell r="F9" t="str">
            <v>SİVAS</v>
          </cell>
          <cell r="G9">
            <v>1276</v>
          </cell>
          <cell r="H9">
            <v>1375</v>
          </cell>
          <cell r="I9">
            <v>1240</v>
          </cell>
          <cell r="K9">
            <v>1375</v>
          </cell>
          <cell r="L9">
            <v>40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CEYDA EROL (YENİ)</v>
          </cell>
          <cell r="E8" t="str">
            <v>SİVAS</v>
          </cell>
          <cell r="F8">
            <v>949</v>
          </cell>
          <cell r="G8">
            <v>70</v>
          </cell>
        </row>
        <row r="9">
          <cell r="D9" t="str">
            <v>YAĞMUR YILDIZ (YENİ)</v>
          </cell>
          <cell r="E9" t="str">
            <v>ERZURUM</v>
          </cell>
          <cell r="F9">
            <v>1036</v>
          </cell>
          <cell r="G9">
            <v>52</v>
          </cell>
        </row>
        <row r="10">
          <cell r="D10" t="str">
            <v>SUDENAS KILIÇ (YENİ)</v>
          </cell>
          <cell r="E10" t="str">
            <v>TRABZON</v>
          </cell>
          <cell r="F10">
            <v>1078</v>
          </cell>
          <cell r="G10">
            <v>44</v>
          </cell>
        </row>
        <row r="11">
          <cell r="D11" t="str">
            <v>ZEYNEP DEMİRCİ (YENİ)</v>
          </cell>
          <cell r="E11" t="str">
            <v>ERZURUM</v>
          </cell>
          <cell r="F11">
            <v>1080</v>
          </cell>
          <cell r="G11">
            <v>44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6"/>
      <sheetData sheetId="7">
        <row r="8">
          <cell r="E8" t="str">
            <v>CEYDA EROL (YENİ)</v>
          </cell>
          <cell r="F8" t="str">
            <v>SİVAS</v>
          </cell>
          <cell r="G8">
            <v>350</v>
          </cell>
          <cell r="H8">
            <v>383</v>
          </cell>
          <cell r="I8">
            <v>372</v>
          </cell>
          <cell r="J8">
            <v>383</v>
          </cell>
          <cell r="K8">
            <v>49</v>
          </cell>
        </row>
        <row r="9">
          <cell r="E9" t="str">
            <v>SUDENAS KILIÇ (YENİ)</v>
          </cell>
          <cell r="F9" t="str">
            <v>TRABZON</v>
          </cell>
          <cell r="G9">
            <v>288</v>
          </cell>
          <cell r="H9" t="str">
            <v>X</v>
          </cell>
          <cell r="I9">
            <v>283</v>
          </cell>
          <cell r="J9">
            <v>288</v>
          </cell>
          <cell r="K9">
            <v>19</v>
          </cell>
        </row>
        <row r="10">
          <cell r="E10" t="str">
            <v>YAĞMUR YILDIZ (YENİ)</v>
          </cell>
          <cell r="F10" t="str">
            <v>ERZURUM</v>
          </cell>
          <cell r="G10">
            <v>282</v>
          </cell>
          <cell r="H10" t="str">
            <v>X</v>
          </cell>
          <cell r="I10" t="str">
            <v>X</v>
          </cell>
          <cell r="J10">
            <v>282</v>
          </cell>
          <cell r="K10">
            <v>18</v>
          </cell>
        </row>
        <row r="11">
          <cell r="E11" t="str">
            <v>ZEYNEP DEMİRCİ (YENİ)</v>
          </cell>
          <cell r="F11" t="str">
            <v>ERZURUM</v>
          </cell>
          <cell r="G11">
            <v>260</v>
          </cell>
          <cell r="H11">
            <v>276</v>
          </cell>
          <cell r="I11">
            <v>267</v>
          </cell>
          <cell r="J11">
            <v>276</v>
          </cell>
          <cell r="K11">
            <v>17</v>
          </cell>
        </row>
        <row r="12">
          <cell r="E12" t="str">
            <v>YAĞMUR BELİNAY AYAZ (YENİ)</v>
          </cell>
          <cell r="F12" t="str">
            <v>ERZİNCAN</v>
          </cell>
          <cell r="G12" t="str">
            <v>X</v>
          </cell>
          <cell r="H12">
            <v>245</v>
          </cell>
          <cell r="I12">
            <v>266</v>
          </cell>
          <cell r="J12">
            <v>266</v>
          </cell>
          <cell r="K12">
            <v>15</v>
          </cell>
        </row>
        <row r="13">
          <cell r="E13" t="str">
            <v>ASMANUR DURDU (YENİ)</v>
          </cell>
          <cell r="F13" t="str">
            <v>AĞRI</v>
          </cell>
          <cell r="G13" t="str">
            <v>X</v>
          </cell>
          <cell r="H13" t="str">
            <v>X</v>
          </cell>
          <cell r="I13">
            <v>249</v>
          </cell>
          <cell r="J13">
            <v>249</v>
          </cell>
          <cell r="K13">
            <v>12</v>
          </cell>
        </row>
        <row r="14">
          <cell r="E14" t="str">
            <v>KADER ALTAY (YENİ)</v>
          </cell>
          <cell r="F14" t="str">
            <v>AĞRI</v>
          </cell>
          <cell r="G14" t="str">
            <v>X</v>
          </cell>
          <cell r="H14" t="str">
            <v>X</v>
          </cell>
          <cell r="I14">
            <v>237</v>
          </cell>
          <cell r="J14">
            <v>237</v>
          </cell>
          <cell r="K14">
            <v>11</v>
          </cell>
        </row>
        <row r="15">
          <cell r="E15" t="str">
            <v>BUSENUR SAVAŞ (YENİ)</v>
          </cell>
          <cell r="F15" t="str">
            <v>AĞRI</v>
          </cell>
          <cell r="G15" t="str">
            <v>X</v>
          </cell>
          <cell r="H15">
            <v>227</v>
          </cell>
          <cell r="I15">
            <v>236</v>
          </cell>
          <cell r="J15">
            <v>236</v>
          </cell>
          <cell r="K15">
            <v>11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Uzun A"/>
      <sheetName val="Yüksek"/>
      <sheetName val="2.Gün Start Listesi "/>
      <sheetName val="Fırlatma Topu"/>
      <sheetName val="ALMANAK TOPLU SONUÇ"/>
      <sheetName val="Genel Puan Tablo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 t="str">
            <v>ABDULLAH GÜZELOĞLU (YENİ)</v>
          </cell>
          <cell r="E8" t="str">
            <v>ERZURUM</v>
          </cell>
          <cell r="F8">
            <v>22908</v>
          </cell>
          <cell r="G8">
            <v>0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/>
          <cell r="F54"/>
          <cell r="G54" t="str">
            <v xml:space="preserve">    </v>
          </cell>
          <cell r="H54"/>
        </row>
        <row r="55">
          <cell r="D55"/>
          <cell r="E55"/>
          <cell r="F55"/>
          <cell r="G55" t="str">
            <v xml:space="preserve">    </v>
          </cell>
          <cell r="H55"/>
        </row>
        <row r="56">
          <cell r="D56"/>
          <cell r="E56"/>
          <cell r="F56"/>
          <cell r="G56" t="str">
            <v xml:space="preserve">    </v>
          </cell>
          <cell r="H56"/>
        </row>
        <row r="57">
          <cell r="D57"/>
          <cell r="E57"/>
          <cell r="F57"/>
          <cell r="G57" t="str">
            <v xml:space="preserve">    </v>
          </cell>
          <cell r="H57"/>
        </row>
        <row r="58">
          <cell r="D58"/>
          <cell r="E58"/>
          <cell r="F58"/>
          <cell r="G58" t="str">
            <v xml:space="preserve">    </v>
          </cell>
          <cell r="H58"/>
        </row>
        <row r="59">
          <cell r="D59"/>
          <cell r="E59"/>
          <cell r="F59"/>
          <cell r="G59" t="str">
            <v xml:space="preserve">    </v>
          </cell>
          <cell r="H59"/>
        </row>
        <row r="60">
          <cell r="D60"/>
          <cell r="E60"/>
          <cell r="F60"/>
          <cell r="G60" t="str">
            <v xml:space="preserve">    </v>
          </cell>
          <cell r="H60"/>
        </row>
        <row r="61">
          <cell r="D61"/>
          <cell r="E61"/>
          <cell r="F61"/>
          <cell r="G61" t="str">
            <v xml:space="preserve">    </v>
          </cell>
          <cell r="H61"/>
        </row>
        <row r="62">
          <cell r="D62"/>
          <cell r="E62"/>
          <cell r="F62"/>
          <cell r="G62"/>
        </row>
        <row r="63">
          <cell r="D63"/>
          <cell r="E63" t="str">
            <v>Baş Hakem</v>
          </cell>
          <cell r="F63" t="str">
            <v>Lider</v>
          </cell>
          <cell r="G63"/>
          <cell r="H63" t="str">
            <v>Sekreter</v>
          </cell>
        </row>
      </sheetData>
      <sheetData sheetId="8">
        <row r="8">
          <cell r="E8" t="str">
            <v>METEHAN ÜNAYDIN (YENİ)</v>
          </cell>
          <cell r="F8" t="str">
            <v>KARS</v>
          </cell>
          <cell r="G8">
            <v>262</v>
          </cell>
          <cell r="H8">
            <v>275</v>
          </cell>
          <cell r="I8">
            <v>281</v>
          </cell>
          <cell r="J8">
            <v>281</v>
          </cell>
          <cell r="K8">
            <v>19</v>
          </cell>
        </row>
        <row r="9">
          <cell r="E9" t="str">
            <v>ABDULLAH GÜZELOĞLU (YENİ)</v>
          </cell>
          <cell r="F9" t="str">
            <v>ERZURUM</v>
          </cell>
          <cell r="G9">
            <v>236</v>
          </cell>
          <cell r="H9">
            <v>275</v>
          </cell>
          <cell r="I9">
            <v>232</v>
          </cell>
          <cell r="J9">
            <v>275</v>
          </cell>
          <cell r="K9">
            <v>17</v>
          </cell>
        </row>
        <row r="10">
          <cell r="E10" t="str">
            <v>MEHMET CAN EDİS (YENİ)</v>
          </cell>
          <cell r="F10" t="str">
            <v>AĞRI</v>
          </cell>
          <cell r="G10">
            <v>251</v>
          </cell>
          <cell r="H10">
            <v>243</v>
          </cell>
          <cell r="I10">
            <v>246</v>
          </cell>
          <cell r="J10">
            <v>251</v>
          </cell>
          <cell r="K10">
            <v>14</v>
          </cell>
        </row>
        <row r="11">
          <cell r="E11" t="str">
            <v>İDRİS ALİ DERVİŞOĞLU (YENİ)</v>
          </cell>
          <cell r="F11" t="str">
            <v>TRABZON</v>
          </cell>
          <cell r="J11" t="str">
            <v>DNS</v>
          </cell>
          <cell r="K11">
            <v>0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ELANUR ZAİM (YENİ)</v>
          </cell>
          <cell r="E8" t="str">
            <v>ERZİNCAN</v>
          </cell>
          <cell r="F8">
            <v>981</v>
          </cell>
          <cell r="G8">
            <v>63</v>
          </cell>
        </row>
        <row r="9">
          <cell r="D9" t="str">
            <v>NEHİR HACIOĞLU (YENİ)</v>
          </cell>
          <cell r="E9" t="str">
            <v>TRABZON</v>
          </cell>
          <cell r="F9">
            <v>993</v>
          </cell>
          <cell r="G9">
            <v>61</v>
          </cell>
        </row>
        <row r="10">
          <cell r="D10" t="str">
            <v>SEVDE BEGÜM ATAÇ (YENİ)</v>
          </cell>
          <cell r="E10" t="str">
            <v>SİVAS</v>
          </cell>
          <cell r="F10">
            <v>1011</v>
          </cell>
          <cell r="G10">
            <v>57</v>
          </cell>
        </row>
        <row r="11">
          <cell r="D11" t="str">
            <v>AÇELYA KAHYA (YENİ)</v>
          </cell>
          <cell r="E11" t="str">
            <v>TRABZON</v>
          </cell>
          <cell r="F11">
            <v>1032</v>
          </cell>
          <cell r="G11">
            <v>53</v>
          </cell>
        </row>
        <row r="12">
          <cell r="D12" t="str">
            <v>YAPRAK ESEN (YENİ)</v>
          </cell>
          <cell r="E12" t="str">
            <v>ERZURUM</v>
          </cell>
          <cell r="F12">
            <v>1051</v>
          </cell>
          <cell r="G12">
            <v>49</v>
          </cell>
        </row>
        <row r="13">
          <cell r="D13" t="str">
            <v>NARİN UĞUR (YENİ)</v>
          </cell>
          <cell r="E13" t="str">
            <v>KARS</v>
          </cell>
          <cell r="F13">
            <v>1062</v>
          </cell>
          <cell r="G13">
            <v>47</v>
          </cell>
        </row>
        <row r="14">
          <cell r="D14" t="str">
            <v>AYŞEGÜL ÇAKIR (YENİ)</v>
          </cell>
          <cell r="E14" t="str">
            <v>TRABZON</v>
          </cell>
          <cell r="F14">
            <v>1069</v>
          </cell>
          <cell r="G14">
            <v>46</v>
          </cell>
        </row>
        <row r="15">
          <cell r="D15" t="str">
            <v>ELANUR TAŞDEMİR (YENİ)</v>
          </cell>
          <cell r="E15" t="str">
            <v>ERZURUM</v>
          </cell>
          <cell r="F15">
            <v>1088</v>
          </cell>
          <cell r="G15">
            <v>42</v>
          </cell>
        </row>
        <row r="16">
          <cell r="D16" t="str">
            <v>ELİF SU ERDEMİR (YENİ)</v>
          </cell>
          <cell r="E16" t="str">
            <v>SİVAS</v>
          </cell>
          <cell r="F16">
            <v>1189</v>
          </cell>
          <cell r="G16">
            <v>22</v>
          </cell>
        </row>
        <row r="17">
          <cell r="D17" t="str">
            <v>MELEK AZRA KUZUCUOĞLU</v>
          </cell>
          <cell r="E17" t="str">
            <v>SİVAS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6">
        <row r="8">
          <cell r="D8" t="str">
            <v>İLKNUR İNCE (YENİ)</v>
          </cell>
          <cell r="E8" t="str">
            <v>ERZURUM</v>
          </cell>
          <cell r="F8">
            <v>1214</v>
          </cell>
          <cell r="G8">
            <v>65</v>
          </cell>
        </row>
        <row r="9">
          <cell r="D9" t="str">
            <v>FİKRİYE KARADAĞ (YENİ)</v>
          </cell>
          <cell r="E9" t="str">
            <v>ERZURUM</v>
          </cell>
          <cell r="F9">
            <v>1236</v>
          </cell>
          <cell r="G9">
            <v>60</v>
          </cell>
        </row>
        <row r="10">
          <cell r="D10" t="str">
            <v>MERVE KARAVELİOĞLU (YENİ)</v>
          </cell>
          <cell r="E10" t="str">
            <v>SİVAS</v>
          </cell>
          <cell r="F10">
            <v>1267</v>
          </cell>
          <cell r="G10">
            <v>54</v>
          </cell>
        </row>
        <row r="11">
          <cell r="D11" t="str">
            <v>RÜMEYSA ÇİFTCİ (YENİ)</v>
          </cell>
          <cell r="E11" t="str">
            <v>KARS</v>
          </cell>
          <cell r="F11">
            <v>1315</v>
          </cell>
          <cell r="G11">
            <v>45</v>
          </cell>
        </row>
        <row r="12">
          <cell r="D12" t="str">
            <v>RABİA GÜNAYDIN (YENİ)</v>
          </cell>
          <cell r="E12" t="str">
            <v>KARS</v>
          </cell>
          <cell r="F12" t="str">
            <v>13.95
(944)</v>
          </cell>
          <cell r="G12">
            <v>29</v>
          </cell>
        </row>
        <row r="13">
          <cell r="D13" t="str">
            <v>HAVVA NUR DURDU (YENİ)</v>
          </cell>
          <cell r="E13" t="str">
            <v>AĞRI</v>
          </cell>
          <cell r="F13" t="str">
            <v>13.95
(946)</v>
          </cell>
          <cell r="G13">
            <v>29</v>
          </cell>
        </row>
        <row r="14">
          <cell r="D14" t="str">
            <v>MERVE ÇİFTÇİ (YENİ)</v>
          </cell>
          <cell r="E14" t="str">
            <v>AĞRI</v>
          </cell>
          <cell r="F14">
            <v>1412</v>
          </cell>
          <cell r="G14">
            <v>25</v>
          </cell>
        </row>
        <row r="15">
          <cell r="D15" t="str">
            <v>CENNET TAŞDEMİR (YENİ)</v>
          </cell>
          <cell r="E15" t="str">
            <v>AĞRI</v>
          </cell>
          <cell r="F15">
            <v>1457</v>
          </cell>
          <cell r="G15">
            <v>18</v>
          </cell>
        </row>
        <row r="16">
          <cell r="D16" t="str">
            <v>HATİCE DEMİRTAŞ (YENİ)</v>
          </cell>
          <cell r="E16" t="str">
            <v>AĞRI</v>
          </cell>
          <cell r="F16">
            <v>1461</v>
          </cell>
          <cell r="G16">
            <v>17</v>
          </cell>
        </row>
        <row r="17">
          <cell r="D17" t="str">
            <v>RABİA VURAL (YENİ)</v>
          </cell>
          <cell r="E17" t="str">
            <v>AĞRI</v>
          </cell>
          <cell r="F17">
            <v>1615</v>
          </cell>
          <cell r="G17">
            <v>3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  <cell r="K8">
            <v>46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  <cell r="K9">
            <v>40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  <cell r="K10">
            <v>38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  <cell r="K11">
            <v>37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  <cell r="K12">
            <v>27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  <cell r="K13">
            <v>24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  <cell r="K14">
            <v>24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  <cell r="K15">
            <v>23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  <cell r="K16">
            <v>22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  <cell r="K17">
            <v>21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  <cell r="K18">
            <v>19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  <cell r="K19">
            <v>19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  <cell r="K20">
            <v>19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  <cell r="K21">
            <v>19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  <cell r="K22">
            <v>18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  <cell r="K23">
            <v>14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  <cell r="K24">
            <v>14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  <cell r="K25">
            <v>12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  <cell r="K26">
            <v>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  <cell r="K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J49" t="str">
            <v>Hakem</v>
          </cell>
        </row>
      </sheetData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EREN POLAT (YENİ)</v>
          </cell>
          <cell r="E8" t="str">
            <v>SİVAS</v>
          </cell>
          <cell r="F8">
            <v>986</v>
          </cell>
          <cell r="G8">
            <v>48</v>
          </cell>
        </row>
        <row r="9">
          <cell r="D9" t="str">
            <v>UTKU USTA (YENİ)</v>
          </cell>
          <cell r="E9" t="str">
            <v>TRABZON</v>
          </cell>
          <cell r="F9">
            <v>994</v>
          </cell>
          <cell r="G9">
            <v>47</v>
          </cell>
        </row>
        <row r="10">
          <cell r="D10" t="str">
            <v>MUHAMMET EREN BİNİCİ (YENİ)</v>
          </cell>
          <cell r="E10" t="str">
            <v>ERZURUM</v>
          </cell>
          <cell r="F10">
            <v>998</v>
          </cell>
          <cell r="G10">
            <v>46</v>
          </cell>
        </row>
        <row r="11">
          <cell r="D11" t="str">
            <v>METİN AYAZ ŞAHİN (YENİ)</v>
          </cell>
          <cell r="E11" t="str">
            <v>SİVAS</v>
          </cell>
          <cell r="F11">
            <v>999</v>
          </cell>
          <cell r="G11">
            <v>46</v>
          </cell>
        </row>
        <row r="12">
          <cell r="D12" t="str">
            <v>BERATCAN BALNİ (YENİ)</v>
          </cell>
          <cell r="E12" t="str">
            <v>ERZURUM</v>
          </cell>
          <cell r="F12">
            <v>1010</v>
          </cell>
          <cell r="G12">
            <v>44</v>
          </cell>
        </row>
        <row r="13">
          <cell r="D13" t="str">
            <v>AZİZ EFE KILINÇ (YENİ)</v>
          </cell>
          <cell r="E13" t="str">
            <v>TRABZON</v>
          </cell>
          <cell r="F13">
            <v>1030</v>
          </cell>
          <cell r="G13">
            <v>40</v>
          </cell>
        </row>
        <row r="14">
          <cell r="D14" t="str">
            <v>TUNCAY AYAN (YENİ)</v>
          </cell>
          <cell r="E14" t="str">
            <v>SİVAS</v>
          </cell>
          <cell r="F14">
            <v>1037</v>
          </cell>
          <cell r="G14">
            <v>38</v>
          </cell>
        </row>
        <row r="15">
          <cell r="D15" t="str">
            <v>UĞUR AYDIN (YENİ)</v>
          </cell>
          <cell r="E15" t="str">
            <v>TRABZON</v>
          </cell>
          <cell r="F15">
            <v>1053</v>
          </cell>
          <cell r="G15">
            <v>35</v>
          </cell>
        </row>
        <row r="16">
          <cell r="D16" t="str">
            <v>SEFA ÇAKMAK (YENİ)</v>
          </cell>
          <cell r="E16" t="str">
            <v>ERZURUM</v>
          </cell>
          <cell r="F16">
            <v>1070</v>
          </cell>
          <cell r="G16">
            <v>32</v>
          </cell>
        </row>
        <row r="17">
          <cell r="D17" t="str">
            <v>AHMET EFE GÜZEL (YENİ)</v>
          </cell>
          <cell r="E17" t="str">
            <v>ERZURUM</v>
          </cell>
          <cell r="F17">
            <v>1102</v>
          </cell>
          <cell r="G17">
            <v>25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</sheetData>
      <sheetData sheetId="6"/>
      <sheetData sheetId="7">
        <row r="8">
          <cell r="E8" t="str">
            <v>ÖMER AYAĞ (YENİ)</v>
          </cell>
          <cell r="F8" t="str">
            <v>KARS</v>
          </cell>
          <cell r="G8" t="str">
            <v>X</v>
          </cell>
          <cell r="H8">
            <v>397</v>
          </cell>
          <cell r="I8">
            <v>375</v>
          </cell>
          <cell r="J8">
            <v>397</v>
          </cell>
          <cell r="K8">
            <v>39</v>
          </cell>
        </row>
        <row r="9">
          <cell r="E9" t="str">
            <v>UTKU USTA (YENİ)</v>
          </cell>
          <cell r="F9" t="str">
            <v>TRABZON</v>
          </cell>
          <cell r="G9">
            <v>358</v>
          </cell>
          <cell r="H9">
            <v>378</v>
          </cell>
          <cell r="I9" t="str">
            <v>X</v>
          </cell>
          <cell r="J9">
            <v>378</v>
          </cell>
          <cell r="K9">
            <v>35</v>
          </cell>
        </row>
        <row r="10">
          <cell r="E10" t="str">
            <v>METİN AYAZ ŞAHİN (YENİ)</v>
          </cell>
          <cell r="F10" t="str">
            <v>SİVAS</v>
          </cell>
          <cell r="G10">
            <v>357</v>
          </cell>
          <cell r="H10">
            <v>374</v>
          </cell>
          <cell r="I10">
            <v>353</v>
          </cell>
          <cell r="J10">
            <v>374</v>
          </cell>
          <cell r="K10">
            <v>34</v>
          </cell>
        </row>
        <row r="11">
          <cell r="E11" t="str">
            <v>MUHAMMED GÖKHAN ÖZCAN (YENİ)</v>
          </cell>
          <cell r="F11" t="str">
            <v>SİVAS</v>
          </cell>
          <cell r="G11">
            <v>365</v>
          </cell>
          <cell r="H11">
            <v>364</v>
          </cell>
          <cell r="I11" t="str">
            <v>X</v>
          </cell>
          <cell r="J11">
            <v>365</v>
          </cell>
          <cell r="K11">
            <v>33</v>
          </cell>
        </row>
        <row r="12">
          <cell r="E12" t="str">
            <v>BERATCAN BALNİ (YENİ)</v>
          </cell>
          <cell r="F12" t="str">
            <v>ERZURUM</v>
          </cell>
          <cell r="G12">
            <v>362</v>
          </cell>
          <cell r="H12">
            <v>329</v>
          </cell>
          <cell r="I12">
            <v>347</v>
          </cell>
          <cell r="J12">
            <v>362</v>
          </cell>
          <cell r="K12">
            <v>32</v>
          </cell>
        </row>
        <row r="13">
          <cell r="E13" t="str">
            <v>BÜNYAMİN TURAN BİRDAL (YENİ)</v>
          </cell>
          <cell r="F13" t="str">
            <v>KARS</v>
          </cell>
          <cell r="G13">
            <v>352</v>
          </cell>
          <cell r="H13" t="str">
            <v>X</v>
          </cell>
          <cell r="I13">
            <v>345</v>
          </cell>
          <cell r="J13">
            <v>352</v>
          </cell>
          <cell r="K13">
            <v>30</v>
          </cell>
        </row>
        <row r="14">
          <cell r="E14" t="str">
            <v>EMRAH KAYA (YENİ)</v>
          </cell>
          <cell r="F14" t="str">
            <v>AĞRI</v>
          </cell>
          <cell r="G14">
            <v>345</v>
          </cell>
          <cell r="H14" t="str">
            <v>X</v>
          </cell>
          <cell r="I14">
            <v>339</v>
          </cell>
          <cell r="J14">
            <v>345</v>
          </cell>
          <cell r="K14">
            <v>29</v>
          </cell>
        </row>
        <row r="15">
          <cell r="E15" t="str">
            <v>YUSUF AKTAŞ (YENİ)</v>
          </cell>
          <cell r="F15" t="str">
            <v>AĞRI</v>
          </cell>
          <cell r="G15">
            <v>333</v>
          </cell>
          <cell r="H15">
            <v>339</v>
          </cell>
          <cell r="I15">
            <v>337</v>
          </cell>
          <cell r="J15">
            <v>339</v>
          </cell>
          <cell r="K15">
            <v>28</v>
          </cell>
        </row>
        <row r="16">
          <cell r="E16" t="str">
            <v>DİYAR ASLAN (YENİ)</v>
          </cell>
          <cell r="F16" t="str">
            <v>AĞRI</v>
          </cell>
          <cell r="G16">
            <v>338</v>
          </cell>
          <cell r="H16" t="str">
            <v>X</v>
          </cell>
          <cell r="I16" t="str">
            <v>X</v>
          </cell>
          <cell r="J16">
            <v>338</v>
          </cell>
          <cell r="K16">
            <v>28</v>
          </cell>
        </row>
        <row r="17">
          <cell r="E17" t="str">
            <v>AHMET EREN POLAT (YENİ)</v>
          </cell>
          <cell r="F17" t="str">
            <v>SİVAS</v>
          </cell>
          <cell r="G17">
            <v>337</v>
          </cell>
          <cell r="H17">
            <v>306</v>
          </cell>
          <cell r="I17">
            <v>293</v>
          </cell>
          <cell r="J17">
            <v>337</v>
          </cell>
          <cell r="K17">
            <v>27</v>
          </cell>
        </row>
        <row r="18">
          <cell r="E18" t="str">
            <v>AZİZ EFE KILINÇ (YENİ)</v>
          </cell>
          <cell r="F18" t="str">
            <v>TRABZON</v>
          </cell>
          <cell r="G18">
            <v>303</v>
          </cell>
          <cell r="H18">
            <v>334</v>
          </cell>
          <cell r="I18">
            <v>304</v>
          </cell>
          <cell r="J18">
            <v>334</v>
          </cell>
          <cell r="K18">
            <v>27</v>
          </cell>
        </row>
        <row r="19">
          <cell r="E19" t="str">
            <v>MUHAMMET EREN BİNİCİ (YENİ)</v>
          </cell>
          <cell r="F19" t="str">
            <v>ERZURUM</v>
          </cell>
          <cell r="G19">
            <v>332</v>
          </cell>
          <cell r="H19">
            <v>309</v>
          </cell>
          <cell r="I19" t="str">
            <v>X</v>
          </cell>
          <cell r="J19">
            <v>332</v>
          </cell>
          <cell r="K19">
            <v>27</v>
          </cell>
        </row>
        <row r="20">
          <cell r="E20" t="str">
            <v>TUNCAY AYAN (YENİ)</v>
          </cell>
          <cell r="F20" t="str">
            <v>SİVAS</v>
          </cell>
          <cell r="G20">
            <v>329</v>
          </cell>
          <cell r="H20">
            <v>330</v>
          </cell>
          <cell r="I20">
            <v>327</v>
          </cell>
          <cell r="J20">
            <v>330</v>
          </cell>
          <cell r="K20">
            <v>26</v>
          </cell>
        </row>
        <row r="21">
          <cell r="E21" t="str">
            <v>SEFA ÇAKMAK (YENİ)</v>
          </cell>
          <cell r="F21" t="str">
            <v>ERZURUM</v>
          </cell>
          <cell r="G21">
            <v>325</v>
          </cell>
          <cell r="H21" t="str">
            <v>X</v>
          </cell>
          <cell r="I21">
            <v>322</v>
          </cell>
          <cell r="J21">
            <v>325</v>
          </cell>
          <cell r="K21">
            <v>25</v>
          </cell>
        </row>
        <row r="22">
          <cell r="E22" t="str">
            <v>HARUN TEMEL (YENİ)</v>
          </cell>
          <cell r="F22" t="str">
            <v>AĞRI</v>
          </cell>
          <cell r="G22">
            <v>298</v>
          </cell>
          <cell r="H22" t="str">
            <v>X</v>
          </cell>
          <cell r="I22">
            <v>238</v>
          </cell>
          <cell r="J22">
            <v>298</v>
          </cell>
          <cell r="K22">
            <v>21</v>
          </cell>
        </row>
        <row r="23">
          <cell r="E23" t="str">
            <v>UĞUR AYDIN (YENİ)</v>
          </cell>
          <cell r="F23" t="str">
            <v>TRABZON</v>
          </cell>
          <cell r="G23" t="str">
            <v>X</v>
          </cell>
          <cell r="H23">
            <v>280</v>
          </cell>
          <cell r="I23" t="str">
            <v>X</v>
          </cell>
          <cell r="J23">
            <v>280</v>
          </cell>
          <cell r="K23">
            <v>18</v>
          </cell>
        </row>
        <row r="24">
          <cell r="E24" t="str">
            <v>MUHAMMED HAMZA İNCEKAYA (YENİ)</v>
          </cell>
          <cell r="F24" t="str">
            <v>AĞRI</v>
          </cell>
          <cell r="G24">
            <v>265</v>
          </cell>
          <cell r="H24">
            <v>259</v>
          </cell>
          <cell r="I24">
            <v>267</v>
          </cell>
          <cell r="J24">
            <v>267</v>
          </cell>
          <cell r="K24">
            <v>16</v>
          </cell>
        </row>
        <row r="25">
          <cell r="E25" t="str">
            <v>AHMET EFE GÜZEL (YENİ)</v>
          </cell>
          <cell r="F25" t="str">
            <v>ERZURUM</v>
          </cell>
          <cell r="G25">
            <v>264</v>
          </cell>
          <cell r="H25" t="str">
            <v>X</v>
          </cell>
          <cell r="I25" t="str">
            <v>X</v>
          </cell>
          <cell r="J25">
            <v>264</v>
          </cell>
          <cell r="K25">
            <v>16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e">
            <v>#N/A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e">
            <v>#N/A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e">
            <v>#N/A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e">
            <v>#N/A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e">
            <v>#N/A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e">
            <v>#N/A</v>
          </cell>
        </row>
        <row r="54">
          <cell r="J54" t="str">
            <v>Hakem</v>
          </cell>
        </row>
      </sheetData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workbookViewId="0">
      <selection activeCell="B9" sqref="B9"/>
    </sheetView>
  </sheetViews>
  <sheetFormatPr defaultRowHeight="15" x14ac:dyDescent="0.25"/>
  <cols>
    <col min="1" max="1" width="6.28515625" bestFit="1" customWidth="1"/>
    <col min="2" max="2" width="40.42578125" bestFit="1" customWidth="1"/>
    <col min="3" max="3" width="14.28515625" bestFit="1" customWidth="1"/>
    <col min="4" max="4" width="8.71093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11.28515625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12" bestFit="1" customWidth="1"/>
    <col min="19" max="19" width="5.85546875" bestFit="1" customWidth="1"/>
    <col min="20" max="20" width="12" bestFit="1" customWidth="1"/>
  </cols>
  <sheetData>
    <row r="1" spans="1:18" ht="18" x14ac:dyDescent="0.2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8" customHeight="1" x14ac:dyDescent="0.25">
      <c r="A2" s="30" t="s">
        <v>0</v>
      </c>
      <c r="B2" s="32" t="s">
        <v>1</v>
      </c>
      <c r="C2" s="32" t="s">
        <v>2</v>
      </c>
      <c r="D2" s="28" t="s">
        <v>3</v>
      </c>
      <c r="E2" s="29"/>
      <c r="F2" s="28" t="s">
        <v>7</v>
      </c>
      <c r="G2" s="29"/>
      <c r="H2" s="28" t="s">
        <v>6</v>
      </c>
      <c r="I2" s="29"/>
      <c r="J2" s="28" t="s">
        <v>5</v>
      </c>
      <c r="K2" s="29"/>
      <c r="L2" s="28" t="s">
        <v>23</v>
      </c>
      <c r="M2" s="29"/>
      <c r="N2" s="28" t="s">
        <v>8</v>
      </c>
      <c r="O2" s="29"/>
      <c r="P2" s="26" t="s">
        <v>9</v>
      </c>
    </row>
    <row r="3" spans="1:18" ht="15" customHeight="1" x14ac:dyDescent="0.25">
      <c r="A3" s="31"/>
      <c r="B3" s="33"/>
      <c r="C3" s="33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27"/>
    </row>
    <row r="4" spans="1:18" ht="20.25" x14ac:dyDescent="0.25">
      <c r="A4" s="42">
        <v>1</v>
      </c>
      <c r="B4" s="3" t="s">
        <v>205</v>
      </c>
      <c r="C4" s="3" t="s">
        <v>42</v>
      </c>
      <c r="D4" s="4">
        <f>IF(ISERROR(VLOOKUP(B4,'[4]60m.'!$D$8:$F$1000,3,0)),"",(VLOOKUP(B4,'[4]60m.'!$D$8:$F$1000,3,0)))</f>
        <v>1036</v>
      </c>
      <c r="E4" s="5">
        <f>IF(ISERROR(VLOOKUP(B4,'[4]60m.'!$D$8:$G$1000,4,0)),"",(VLOOKUP(B4,'[4]60m.'!$D$8:$G$1000,4,0)))</f>
        <v>52</v>
      </c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IF(ISERROR(VLOOKUP(B4,'[4]Uzun A'!$E$8:$J$1000,6,0)),"",(VLOOKUP(B4,'[4]Uzun A'!$E$8:$J$1000,6,0)))</f>
        <v>282</v>
      </c>
      <c r="I4" s="5">
        <f>IF(ISERROR(VLOOKUP(B4,'[4]Uzun A'!$E$8:$K$1000,7,0)),"",(VLOOKUP(B4,'[4]Uzun A'!$E$8:$K$1000,7,0)))</f>
        <v>18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 t="str">
        <f>IF(ISERROR(VLOOKUP(B4,#REF!,3,0)),"",(VLOOKUP(B4,#REF!,3,0)))</f>
        <v/>
      </c>
      <c r="M4" s="5" t="str">
        <f>IF(ISERROR(VLOOKUP(B4,#REF!,4,0)),"",(VLOOKUP(B4,#REF!,4,0)))</f>
        <v/>
      </c>
      <c r="N4" s="11">
        <v>2350</v>
      </c>
      <c r="O4" s="7">
        <v>22</v>
      </c>
      <c r="P4" s="8">
        <f>E4+I4+O4</f>
        <v>92</v>
      </c>
    </row>
    <row r="5" spans="1:18" ht="20.25" x14ac:dyDescent="0.25">
      <c r="A5" s="25">
        <v>2</v>
      </c>
      <c r="B5" s="3" t="s">
        <v>206</v>
      </c>
      <c r="C5" s="3" t="s">
        <v>42</v>
      </c>
      <c r="D5" s="4">
        <f>IF(ISERROR(VLOOKUP(B5,'[4]60m.'!$D$8:$F$1000,3,0)),"",(VLOOKUP(B5,'[4]60m.'!$D$8:$F$1000,3,0)))</f>
        <v>1080</v>
      </c>
      <c r="E5" s="5">
        <f>IF(ISERROR(VLOOKUP(B5,'[4]60m.'!$D$8:$G$1000,4,0)),"",(VLOOKUP(B5,'[4]60m.'!$D$8:$G$1000,4,0)))</f>
        <v>44</v>
      </c>
      <c r="F5" s="4" t="str">
        <f>IF(ISERROR(VLOOKUP(B5,#REF!,63,0)),"",(VLOOKUP(B5,#REF!,63,0)))</f>
        <v/>
      </c>
      <c r="G5" s="5" t="str">
        <f>IF(ISERROR(VLOOKUP(B5,#REF!,64,0)),"",(VLOOKUP(B5,#REF!,64,0)))</f>
        <v/>
      </c>
      <c r="H5" s="4">
        <f>IF(ISERROR(VLOOKUP(B5,'[4]Uzun A'!$E$8:$J$1000,6,0)),"",(VLOOKUP(B5,'[4]Uzun A'!$E$8:$J$1000,6,0)))</f>
        <v>276</v>
      </c>
      <c r="I5" s="5">
        <f>IF(ISERROR(VLOOKUP(B5,'[4]Uzun A'!$E$8:$K$1000,7,0)),"",(VLOOKUP(B5,'[4]Uzun A'!$E$8:$K$1000,7,0)))</f>
        <v>17</v>
      </c>
      <c r="J5" s="6" t="str">
        <f>IF(ISERROR(VLOOKUP(B5,#REF!,3,0)),"",(VLOOKUP(B5,#REF!,3,0)))</f>
        <v/>
      </c>
      <c r="K5" s="5" t="str">
        <f>IF(ISERROR(VLOOKUP(B5,#REF!,4,0)),"",(VLOOKUP(B5,#REF!,4,0)))</f>
        <v/>
      </c>
      <c r="L5" s="4" t="str">
        <f>IF(ISERROR(VLOOKUP(B5,#REF!,3,0)),"",(VLOOKUP(B5,#REF!,3,0)))</f>
        <v/>
      </c>
      <c r="M5" s="5" t="str">
        <f>IF(ISERROR(VLOOKUP(B5,#REF!,4,0)),"",(VLOOKUP(B5,#REF!,4,0)))</f>
        <v/>
      </c>
      <c r="N5" s="11">
        <v>1470</v>
      </c>
      <c r="O5" s="7">
        <v>6</v>
      </c>
      <c r="P5" s="5">
        <f>E5+I5+O5</f>
        <v>67</v>
      </c>
    </row>
    <row r="6" spans="1:18" ht="18" x14ac:dyDescent="0.25">
      <c r="A6" s="44" t="s">
        <v>208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8" ht="18" x14ac:dyDescent="0.25">
      <c r="A7" s="30" t="s">
        <v>0</v>
      </c>
      <c r="B7" s="32" t="s">
        <v>1</v>
      </c>
      <c r="C7" s="32" t="s">
        <v>2</v>
      </c>
      <c r="D7" s="28" t="s">
        <v>3</v>
      </c>
      <c r="E7" s="29"/>
      <c r="F7" s="28" t="s">
        <v>7</v>
      </c>
      <c r="G7" s="29"/>
      <c r="H7" s="28" t="s">
        <v>6</v>
      </c>
      <c r="I7" s="29"/>
      <c r="J7" s="28" t="s">
        <v>5</v>
      </c>
      <c r="K7" s="29"/>
      <c r="L7" s="28" t="s">
        <v>23</v>
      </c>
      <c r="M7" s="29"/>
      <c r="N7" s="28" t="s">
        <v>8</v>
      </c>
      <c r="O7" s="29"/>
      <c r="P7" s="26" t="s">
        <v>9</v>
      </c>
    </row>
    <row r="8" spans="1:18" x14ac:dyDescent="0.25">
      <c r="A8" s="31"/>
      <c r="B8" s="33"/>
      <c r="C8" s="33"/>
      <c r="D8" s="1" t="s">
        <v>10</v>
      </c>
      <c r="E8" s="2" t="s">
        <v>11</v>
      </c>
      <c r="F8" s="1" t="s">
        <v>10</v>
      </c>
      <c r="G8" s="2" t="s">
        <v>11</v>
      </c>
      <c r="H8" s="1" t="s">
        <v>10</v>
      </c>
      <c r="I8" s="2" t="s">
        <v>11</v>
      </c>
      <c r="J8" s="1" t="s">
        <v>10</v>
      </c>
      <c r="K8" s="2" t="s">
        <v>11</v>
      </c>
      <c r="L8" s="1" t="s">
        <v>10</v>
      </c>
      <c r="M8" s="2" t="s">
        <v>11</v>
      </c>
      <c r="N8" s="1" t="s">
        <v>10</v>
      </c>
      <c r="O8" s="2" t="s">
        <v>11</v>
      </c>
      <c r="P8" s="27"/>
    </row>
    <row r="9" spans="1:18" ht="20.25" x14ac:dyDescent="0.25">
      <c r="A9" s="9">
        <v>1</v>
      </c>
      <c r="B9" s="3" t="s">
        <v>207</v>
      </c>
      <c r="C9" s="3" t="s">
        <v>42</v>
      </c>
      <c r="D9" s="4" t="str">
        <f>IF(ISERROR(VLOOKUP(B9,#REF!,3,0)),"",(VLOOKUP(B9,#REF!,3,0)))</f>
        <v/>
      </c>
      <c r="E9" s="5"/>
      <c r="F9" s="4" t="str">
        <f>IF(ISERROR(VLOOKUP(B9,#REF!,63,0)),"",(VLOOKUP(B9,#REF!,63,0)))</f>
        <v/>
      </c>
      <c r="G9" s="5" t="str">
        <f>IF(ISERROR(VLOOKUP(B9,#REF!,64,0)),"",(VLOOKUP(B9,#REF!,64,0)))</f>
        <v/>
      </c>
      <c r="H9" s="4">
        <f>IF(ISERROR(VLOOKUP(B9,'[5]Uzun A'!$E$8:$J$1000,6,0)),"",(VLOOKUP(B9,'[5]Uzun A'!$E$8:$J$1000,6,0)))</f>
        <v>275</v>
      </c>
      <c r="I9" s="5">
        <f>IF(ISERROR(VLOOKUP(B9,'[5]Uzun A'!$E$8:$K$1000,7,0)),"",(VLOOKUP(B9,'[5]Uzun A'!$E$8:$K$1000,7,0)))</f>
        <v>17</v>
      </c>
      <c r="J9" s="6">
        <f>IF(ISERROR(VLOOKUP(B9,'[5]600m.'!$D$8:$F$1000,3,0)),"",(VLOOKUP(B9,'[5]600m.'!$D$8:$H$1000,3,0)))</f>
        <v>22908</v>
      </c>
      <c r="K9" s="5">
        <f>IF(ISERROR(VLOOKUP(B9,'[5]600m.'!$D$8:$G$1000,4,0)),"",(VLOOKUP(B9,'[5]600m.'!$D$8:$G$1000,4,0)))</f>
        <v>0</v>
      </c>
      <c r="L9" s="4" t="str">
        <f>IF(ISERROR(VLOOKUP(B9,#REF!,3,0)),"",(VLOOKUP(B9,#REF!,3,0)))</f>
        <v/>
      </c>
      <c r="M9" s="5" t="str">
        <f>IF(ISERROR(VLOOKUP(B9,#REF!,4,0)),"",(VLOOKUP(B9,#REF!,4,0)))</f>
        <v/>
      </c>
      <c r="N9" s="11">
        <v>1758</v>
      </c>
      <c r="O9" s="7">
        <v>7</v>
      </c>
      <c r="P9" s="8">
        <f>E9+I9+O9</f>
        <v>24</v>
      </c>
    </row>
  </sheetData>
  <mergeCells count="22">
    <mergeCell ref="A1:R1"/>
    <mergeCell ref="A6:P6"/>
    <mergeCell ref="A7:A8"/>
    <mergeCell ref="B7:B8"/>
    <mergeCell ref="C7:C8"/>
    <mergeCell ref="D7:E7"/>
    <mergeCell ref="F7:G7"/>
    <mergeCell ref="H7:I7"/>
    <mergeCell ref="J7:K7"/>
    <mergeCell ref="L7:M7"/>
    <mergeCell ref="N7:O7"/>
    <mergeCell ref="P7:P8"/>
    <mergeCell ref="A2:A3"/>
    <mergeCell ref="B2:B3"/>
    <mergeCell ref="C2:C3"/>
    <mergeCell ref="D2:E2"/>
    <mergeCell ref="F2:G2"/>
    <mergeCell ref="P2:P3"/>
    <mergeCell ref="H2:I2"/>
    <mergeCell ref="J2:K2"/>
    <mergeCell ref="L2:M2"/>
    <mergeCell ref="N2:O2"/>
  </mergeCells>
  <conditionalFormatting sqref="D2:D3">
    <cfRule type="duplicateValues" dxfId="31" priority="4"/>
  </conditionalFormatting>
  <conditionalFormatting sqref="B4:B5">
    <cfRule type="duplicateValues" dxfId="30" priority="3"/>
  </conditionalFormatting>
  <conditionalFormatting sqref="D7:D9">
    <cfRule type="duplicateValues" dxfId="29" priority="1"/>
  </conditionalFormatting>
  <conditionalFormatting sqref="B7:B8">
    <cfRule type="duplicateValues" dxfId="28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5" zoomScaleNormal="85" workbookViewId="0">
      <selection activeCell="E23" sqref="E23"/>
    </sheetView>
  </sheetViews>
  <sheetFormatPr defaultRowHeight="15" x14ac:dyDescent="0.25"/>
  <cols>
    <col min="1" max="1" width="6.28515625" bestFit="1" customWidth="1"/>
    <col min="2" max="2" width="33.42578125" bestFit="1" customWidth="1"/>
    <col min="3" max="3" width="15.140625" bestFit="1" customWidth="1"/>
    <col min="4" max="4" width="11.5703125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11.42578125" bestFit="1" customWidth="1"/>
    <col min="11" max="11" width="5.85546875" bestFit="1" customWidth="1"/>
    <col min="12" max="12" width="8.85546875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26.42578125" customWidth="1"/>
    <col min="17" max="17" width="5.85546875" bestFit="1" customWidth="1"/>
    <col min="18" max="18" width="12.28515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6" customHeight="1" x14ac:dyDescent="0.25">
      <c r="A2" s="30" t="s">
        <v>0</v>
      </c>
      <c r="B2" s="32" t="s">
        <v>1</v>
      </c>
      <c r="C2" s="32" t="s">
        <v>2</v>
      </c>
      <c r="D2" s="28" t="s">
        <v>3</v>
      </c>
      <c r="E2" s="29"/>
      <c r="F2" s="28" t="s">
        <v>7</v>
      </c>
      <c r="G2" s="29"/>
      <c r="H2" s="28" t="s">
        <v>6</v>
      </c>
      <c r="I2" s="29"/>
      <c r="J2" s="28" t="s">
        <v>5</v>
      </c>
      <c r="K2" s="29"/>
      <c r="L2" s="28" t="s">
        <v>23</v>
      </c>
      <c r="M2" s="29"/>
      <c r="N2" s="28" t="s">
        <v>8</v>
      </c>
      <c r="O2" s="29"/>
      <c r="P2" s="26" t="s">
        <v>9</v>
      </c>
    </row>
    <row r="3" spans="1:16" x14ac:dyDescent="0.25">
      <c r="A3" s="31"/>
      <c r="B3" s="33"/>
      <c r="C3" s="33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27"/>
    </row>
    <row r="4" spans="1:16" ht="20.25" x14ac:dyDescent="0.25">
      <c r="A4" s="9">
        <v>1</v>
      </c>
      <c r="B4" s="10" t="s">
        <v>209</v>
      </c>
      <c r="C4" s="3" t="s">
        <v>42</v>
      </c>
      <c r="D4" s="4" t="str">
        <f>IF(ISERROR(VLOOKUP(B4,'[6]60m.'!$D$8:$F$1000,3,0)),"",(VLOOKUP(B4,'[6]60m.'!$D$8:$F$1000,3,0)))</f>
        <v/>
      </c>
      <c r="E4" s="5" t="str">
        <f>IF(ISERROR(VLOOKUP(B4,'[6]60m.'!$D$8:$G$1000,4,0)),"",(VLOOKUP(B4,'[6]60m.'!$D$8:$G$1000,4,0)))</f>
        <v/>
      </c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IF(ISERROR(VLOOKUP(B4,'[6]Uzun A'!$E$8:$J$1000,6,0)),"",(VLOOKUP(B4,'[6]Uzun A'!$E$8:$J$1000,6,0)))</f>
        <v>355</v>
      </c>
      <c r="I4" s="5">
        <f>IF(ISERROR(VLOOKUP(B4,'[6]Uzun A'!$E$8:$K$1000,7,0)),"",(VLOOKUP(B4,'[6]Uzun A'!$E$8:$K$1000,7,0)))</f>
        <v>40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>
        <f>IF(ISERROR(VLOOKUP(B4,'[6]80m.'!$D$8:$F$1000,3,0)),"",(VLOOKUP(B4,'[6]80m.'!$D$8:$H$1000,3,0)))</f>
        <v>1236</v>
      </c>
      <c r="M4" s="5">
        <f>IF(ISERROR(VLOOKUP(B4,'[6]80m.'!$D$8:$G$1000,4,0)),"",(VLOOKUP(B4,'[6]80m.'!$D$8:$G$1000,4,0)))</f>
        <v>60</v>
      </c>
      <c r="N4" s="11">
        <v>2780</v>
      </c>
      <c r="O4" s="7">
        <v>30</v>
      </c>
      <c r="P4" s="8">
        <f>I4+M4+O4</f>
        <v>130</v>
      </c>
    </row>
    <row r="5" spans="1:16" ht="20.25" x14ac:dyDescent="0.25">
      <c r="A5" s="9">
        <v>2</v>
      </c>
      <c r="B5" s="3" t="s">
        <v>210</v>
      </c>
      <c r="C5" s="3"/>
      <c r="D5" s="4" t="str">
        <f>IF(ISERROR(VLOOKUP(B5,'[6]60m.'!$D$8:$F$1000,3,0)),"",(VLOOKUP(B5,'[6]60m.'!$D$8:$F$1000,3,0)))</f>
        <v/>
      </c>
      <c r="E5" s="5" t="str">
        <f>IF(ISERROR(VLOOKUP(B5,'[6]60m.'!$D$8:$G$1000,4,0)),"",(VLOOKUP(B5,'[6]60m.'!$D$8:$G$1000,4,0)))</f>
        <v/>
      </c>
      <c r="F5" s="4"/>
      <c r="G5" s="5"/>
      <c r="H5" s="4">
        <f>IF(ISERROR(VLOOKUP(B5,'[6]Uzun A'!$E$8:$J$1000,6,0)),"",(VLOOKUP(B5,'[6]Uzun A'!$E$8:$J$1000,6,0)))</f>
        <v>372</v>
      </c>
      <c r="I5" s="5">
        <f>IF(ISERROR(VLOOKUP(B5,'[6]Uzun A'!$E$8:$K$1000,7,0)),"",(VLOOKUP(B5,'[6]Uzun A'!$E$8:$K$1000,7,0)))</f>
        <v>46</v>
      </c>
      <c r="J5" s="6"/>
      <c r="K5" s="5"/>
      <c r="L5" s="4">
        <f>IF(ISERROR(VLOOKUP(B5,'[6]80m.'!$D$8:$F$1000,3,0)),"",(VLOOKUP(B5,'[6]80m.'!$D$8:$H$1000,3,0)))</f>
        <v>1214</v>
      </c>
      <c r="M5" s="5">
        <f>IF(ISERROR(VLOOKUP(B5,'[6]80m.'!$D$8:$G$1000,4,0)),"",(VLOOKUP(B5,'[6]80m.'!$D$8:$G$1000,4,0)))</f>
        <v>65</v>
      </c>
      <c r="N5" s="11">
        <v>2050</v>
      </c>
      <c r="O5" s="7">
        <v>16</v>
      </c>
      <c r="P5" s="45">
        <f>I5+M5+O5</f>
        <v>127</v>
      </c>
    </row>
    <row r="6" spans="1:16" ht="20.25" x14ac:dyDescent="0.25">
      <c r="A6" s="9">
        <v>3</v>
      </c>
      <c r="B6" s="3" t="s">
        <v>211</v>
      </c>
      <c r="C6" s="3"/>
      <c r="D6" s="4">
        <f>IF(ISERROR(VLOOKUP(B6,'[6]60m.'!$D$8:$F$1000,3,0)),"",(VLOOKUP(B6,'[6]60m.'!$D$8:$F$1000,3,0)))</f>
        <v>1051</v>
      </c>
      <c r="E6" s="5">
        <f>IF(ISERROR(VLOOKUP(B6,'[6]60m.'!$D$8:$G$1000,4,0)),"",(VLOOKUP(B6,'[6]60m.'!$D$8:$G$1000,4,0)))</f>
        <v>49</v>
      </c>
      <c r="F6" s="4"/>
      <c r="G6" s="5"/>
      <c r="H6" s="4">
        <f>IF(ISERROR(VLOOKUP(B6,'[6]Uzun A'!$E$8:$J$1000,6,0)),"",(VLOOKUP(B6,'[6]Uzun A'!$E$8:$J$1000,6,0)))</f>
        <v>286</v>
      </c>
      <c r="I6" s="5">
        <f>IF(ISERROR(VLOOKUP(B6,'[6]Uzun A'!$E$8:$K$1000,7,0)),"",(VLOOKUP(B6,'[6]Uzun A'!$E$8:$K$1000,7,0)))</f>
        <v>19</v>
      </c>
      <c r="J6" s="6"/>
      <c r="K6" s="5"/>
      <c r="L6" s="4"/>
      <c r="M6" s="5"/>
      <c r="N6" s="11">
        <v>2000</v>
      </c>
      <c r="O6" s="7">
        <v>15</v>
      </c>
      <c r="P6" s="45">
        <f>E6+I6+O6</f>
        <v>83</v>
      </c>
    </row>
    <row r="7" spans="1:16" ht="20.25" x14ac:dyDescent="0.25">
      <c r="A7" s="9">
        <v>4</v>
      </c>
      <c r="B7" s="3" t="s">
        <v>212</v>
      </c>
      <c r="C7" s="3" t="s">
        <v>42</v>
      </c>
      <c r="D7" s="4">
        <f>IF(ISERROR(VLOOKUP(B7,'[6]60m.'!$D$8:$F$1000,3,0)),"",(VLOOKUP(B7,'[6]60m.'!$D$8:$F$1000,3,0)))</f>
        <v>1088</v>
      </c>
      <c r="E7" s="5">
        <f>IF(ISERROR(VLOOKUP(B7,'[6]60m.'!$D$8:$G$1000,4,0)),"",(VLOOKUP(B7,'[6]60m.'!$D$8:$G$1000,4,0)))</f>
        <v>42</v>
      </c>
      <c r="F7" s="4" t="str">
        <f>IF(ISERROR(VLOOKUP(B7,#REF!,63,0)),"",(VLOOKUP(B7,#REF!,63,0)))</f>
        <v/>
      </c>
      <c r="G7" s="5" t="str">
        <f>IF(ISERROR(VLOOKUP(B7,#REF!,64,0)),"",(VLOOKUP(B7,#REF!,64,0)))</f>
        <v/>
      </c>
      <c r="H7" s="4">
        <f>IF(ISERROR(VLOOKUP(B7,'[6]Uzun A'!$E$8:$J$1000,6,0)),"",(VLOOKUP(B7,'[6]Uzun A'!$E$8:$J$1000,6,0)))</f>
        <v>306</v>
      </c>
      <c r="I7" s="5">
        <f>IF(ISERROR(VLOOKUP(B7,'[6]Uzun A'!$E$8:$K$1000,7,0)),"",(VLOOKUP(B7,'[6]Uzun A'!$E$8:$K$1000,7,0)))</f>
        <v>24</v>
      </c>
      <c r="J7" s="6" t="str">
        <f>IF(ISERROR(VLOOKUP(B7,#REF!,3,0)),"",(VLOOKUP(B7,#REF!,3,0)))</f>
        <v/>
      </c>
      <c r="K7" s="5" t="str">
        <f>IF(ISERROR(VLOOKUP(B7,#REF!,4,0)),"",(VLOOKUP(B7,#REF!,4,0)))</f>
        <v/>
      </c>
      <c r="L7" s="4" t="str">
        <f>IF(ISERROR(VLOOKUP(B7,#REF!,3,0)),"",(VLOOKUP(B7,#REF!,3,0)))</f>
        <v/>
      </c>
      <c r="M7" s="5" t="str">
        <f>IF(ISERROR(VLOOKUP(B7,#REF!,4,0)),"",(VLOOKUP(B7,#REF!,4,0)))</f>
        <v/>
      </c>
      <c r="N7" s="11">
        <v>2070</v>
      </c>
      <c r="O7" s="7">
        <v>16</v>
      </c>
      <c r="P7" s="5">
        <f>E7+I7+O7</f>
        <v>82</v>
      </c>
    </row>
    <row r="8" spans="1:16" ht="30" x14ac:dyDescent="0.25">
      <c r="A8" s="35" t="s">
        <v>13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39" customHeight="1" x14ac:dyDescent="0.25">
      <c r="A9" s="30" t="s">
        <v>0</v>
      </c>
      <c r="B9" s="32" t="s">
        <v>1</v>
      </c>
      <c r="C9" s="32" t="s">
        <v>2</v>
      </c>
      <c r="D9" s="28" t="s">
        <v>3</v>
      </c>
      <c r="E9" s="29"/>
      <c r="F9" s="28" t="s">
        <v>7</v>
      </c>
      <c r="G9" s="29"/>
      <c r="H9" s="28" t="s">
        <v>6</v>
      </c>
      <c r="I9" s="29"/>
      <c r="J9" s="28" t="s">
        <v>5</v>
      </c>
      <c r="K9" s="29"/>
      <c r="L9" s="28" t="s">
        <v>23</v>
      </c>
      <c r="M9" s="29"/>
      <c r="N9" s="28" t="s">
        <v>8</v>
      </c>
      <c r="O9" s="29"/>
      <c r="P9" s="26" t="s">
        <v>9</v>
      </c>
    </row>
    <row r="10" spans="1:16" ht="15" customHeight="1" x14ac:dyDescent="0.25">
      <c r="A10" s="31"/>
      <c r="B10" s="33"/>
      <c r="C10" s="33"/>
      <c r="D10" s="1" t="s">
        <v>10</v>
      </c>
      <c r="E10" s="2" t="s">
        <v>11</v>
      </c>
      <c r="F10" s="1" t="s">
        <v>10</v>
      </c>
      <c r="G10" s="2" t="s">
        <v>11</v>
      </c>
      <c r="H10" s="1" t="s">
        <v>10</v>
      </c>
      <c r="I10" s="2" t="s">
        <v>11</v>
      </c>
      <c r="J10" s="1" t="s">
        <v>10</v>
      </c>
      <c r="K10" s="2" t="s">
        <v>11</v>
      </c>
      <c r="L10" s="1" t="s">
        <v>10</v>
      </c>
      <c r="M10" s="2" t="s">
        <v>11</v>
      </c>
      <c r="N10" s="1" t="s">
        <v>10</v>
      </c>
      <c r="O10" s="2" t="s">
        <v>11</v>
      </c>
      <c r="P10" s="27"/>
    </row>
    <row r="11" spans="1:16" ht="20.25" x14ac:dyDescent="0.25">
      <c r="A11" s="9">
        <v>1</v>
      </c>
      <c r="B11" s="12" t="s">
        <v>213</v>
      </c>
      <c r="C11" s="12" t="s">
        <v>42</v>
      </c>
      <c r="D11" s="4">
        <f>IF(ISERROR(VLOOKUP(B11,'[7]60m.'!$D$8:$F$1010,3,0)),"",(VLOOKUP(B11,'[7]60m.'!$D$8:$F$1010,3,0)))</f>
        <v>1010</v>
      </c>
      <c r="E11" s="5">
        <f>IF(ISERROR(VLOOKUP(B11,'[7]60m.'!$D$8:$G$1010,4,0)),"",(VLOOKUP(B11,'[7]60m.'!$D$8:$G$1010,4,0)))</f>
        <v>44</v>
      </c>
      <c r="F11" s="4" t="str">
        <f>IF(ISERROR(VLOOKUP(B11,#REF!,63,0)),"",(VLOOKUP(B11,#REF!,63,0)))</f>
        <v/>
      </c>
      <c r="G11" s="5" t="str">
        <f>IF(ISERROR(VLOOKUP(B11,#REF!,64,0)),"",(VLOOKUP(B11,#REF!,64,0)))</f>
        <v/>
      </c>
      <c r="H11" s="4">
        <f>IF(ISERROR(VLOOKUP(B11,'[7]Uzun A'!$E$8:$J$1005,6,0)),"",(VLOOKUP(B11,'[7]Uzun A'!$E$8:$J$1005,6,0)))</f>
        <v>362</v>
      </c>
      <c r="I11" s="5">
        <f>IF(ISERROR(VLOOKUP(B11,'[7]Uzun A'!$E$8:$K$1005,7,0)),"",(VLOOKUP(B11,'[7]Uzun A'!$E$8:$K$1005,7,0)))</f>
        <v>32</v>
      </c>
      <c r="J11" s="6" t="str">
        <f>IF(ISERROR(VLOOKUP(B11,'[5]600m.'!$D$8:$F$1000,3,0)),"",(VLOOKUP(B11,'[5]600m.'!$D$8:$H$1000,3,0)))</f>
        <v/>
      </c>
      <c r="K11" s="5" t="str">
        <f>IF(ISERROR(VLOOKUP(B11,'[5]600m.'!$D$8:$G$1000,4,0)),"",(VLOOKUP(B11,'[5]600m.'!$D$8:$G$1000,4,0)))</f>
        <v/>
      </c>
      <c r="L11" s="4" t="str">
        <f>IF(ISERROR(VLOOKUP(B11,#REF!,3,0)),"",(VLOOKUP(B11,#REF!,3,0)))</f>
        <v/>
      </c>
      <c r="M11" s="5" t="str">
        <f>IF(ISERROR(VLOOKUP(B11,#REF!,4,0)),"",(VLOOKUP(B11,#REF!,4,0)))</f>
        <v/>
      </c>
      <c r="N11" s="11">
        <v>3624</v>
      </c>
      <c r="O11" s="7">
        <v>26</v>
      </c>
      <c r="P11" s="8">
        <f>E11+I11+O11</f>
        <v>102</v>
      </c>
    </row>
    <row r="12" spans="1:16" ht="20.25" x14ac:dyDescent="0.25">
      <c r="A12" s="9">
        <v>2</v>
      </c>
      <c r="B12" s="12" t="s">
        <v>214</v>
      </c>
      <c r="C12" s="12" t="s">
        <v>42</v>
      </c>
      <c r="D12" s="4">
        <f>IF(ISERROR(VLOOKUP(B12,'[7]60m.'!$D$8:$F$1010,3,0)),"",(VLOOKUP(B12,'[7]60m.'!$D$8:$F$1010,3,0)))</f>
        <v>998</v>
      </c>
      <c r="E12" s="5">
        <f>IF(ISERROR(VLOOKUP(B12,'[7]60m.'!$D$8:$G$1010,4,0)),"",(VLOOKUP(B12,'[7]60m.'!$D$8:$G$1010,4,0)))</f>
        <v>46</v>
      </c>
      <c r="F12" s="4" t="str">
        <f>IF(ISERROR(VLOOKUP(B12,#REF!,63,0)),"",(VLOOKUP(B12,#REF!,63,0)))</f>
        <v/>
      </c>
      <c r="G12" s="5" t="str">
        <f>IF(ISERROR(VLOOKUP(B12,#REF!,64,0)),"",(VLOOKUP(B12,#REF!,64,0)))</f>
        <v/>
      </c>
      <c r="H12" s="4">
        <f>IF(ISERROR(VLOOKUP(B12,'[7]Uzun A'!$E$8:$J$1005,6,0)),"",(VLOOKUP(B12,'[7]Uzun A'!$E$8:$J$1005,6,0)))</f>
        <v>332</v>
      </c>
      <c r="I12" s="5">
        <f>IF(ISERROR(VLOOKUP(B12,'[7]Uzun A'!$E$8:$K$1005,7,0)),"",(VLOOKUP(B12,'[7]Uzun A'!$E$8:$K$1005,7,0)))</f>
        <v>27</v>
      </c>
      <c r="J12" s="6" t="str">
        <f>IF(ISERROR(VLOOKUP(B12,'[5]600m.'!$D$8:$F$1000,3,0)),"",(VLOOKUP(B12,'[5]600m.'!$D$8:$H$1000,3,0)))</f>
        <v/>
      </c>
      <c r="K12" s="5" t="str">
        <f>IF(ISERROR(VLOOKUP(B12,'[5]600m.'!$D$8:$G$1000,4,0)),"",(VLOOKUP(B12,'[5]600m.'!$D$8:$G$1000,4,0)))</f>
        <v/>
      </c>
      <c r="L12" s="4" t="str">
        <f>IF(ISERROR(VLOOKUP(B12,#REF!,3,0)),"",(VLOOKUP(B12,#REF!,3,0)))</f>
        <v/>
      </c>
      <c r="M12" s="5" t="str">
        <f>IF(ISERROR(VLOOKUP(B12,#REF!,4,0)),"",(VLOOKUP(B12,#REF!,4,0)))</f>
        <v/>
      </c>
      <c r="N12" s="11">
        <v>3355</v>
      </c>
      <c r="O12" s="7">
        <v>23</v>
      </c>
      <c r="P12" s="8">
        <f t="shared" ref="P12:P14" si="0">E12+I12+O12</f>
        <v>96</v>
      </c>
    </row>
    <row r="13" spans="1:16" ht="20.25" x14ac:dyDescent="0.25">
      <c r="A13" s="9">
        <v>3</v>
      </c>
      <c r="B13" s="12" t="s">
        <v>215</v>
      </c>
      <c r="C13" s="12" t="s">
        <v>42</v>
      </c>
      <c r="D13" s="4">
        <f>IF(ISERROR(VLOOKUP(B13,'[7]60m.'!$D$8:$F$1010,3,0)),"",(VLOOKUP(B13,'[7]60m.'!$D$8:$F$1010,3,0)))</f>
        <v>1070</v>
      </c>
      <c r="E13" s="5">
        <f>IF(ISERROR(VLOOKUP(B13,'[7]60m.'!$D$8:$G$1010,4,0)),"",(VLOOKUP(B13,'[7]60m.'!$D$8:$G$1010,4,0)))</f>
        <v>32</v>
      </c>
      <c r="F13" s="4" t="str">
        <f>IF(ISERROR(VLOOKUP(B13,#REF!,63,0)),"",(VLOOKUP(B13,#REF!,63,0)))</f>
        <v/>
      </c>
      <c r="G13" s="5" t="str">
        <f>IF(ISERROR(VLOOKUP(B13,#REF!,64,0)),"",(VLOOKUP(B13,#REF!,64,0)))</f>
        <v/>
      </c>
      <c r="H13" s="4">
        <f>IF(ISERROR(VLOOKUP(B13,'[7]Uzun A'!$E$8:$J$1005,6,0)),"",(VLOOKUP(B13,'[7]Uzun A'!$E$8:$J$1005,6,0)))</f>
        <v>325</v>
      </c>
      <c r="I13" s="5">
        <f>IF(ISERROR(VLOOKUP(B13,'[7]Uzun A'!$E$8:$K$1005,7,0)),"",(VLOOKUP(B13,'[7]Uzun A'!$E$8:$K$1005,7,0)))</f>
        <v>25</v>
      </c>
      <c r="J13" s="6" t="str">
        <f>IF(ISERROR(VLOOKUP(B13,'[5]600m.'!$D$8:$F$1000,3,0)),"",(VLOOKUP(B13,'[5]600m.'!$D$8:$H$1000,3,0)))</f>
        <v/>
      </c>
      <c r="K13" s="5" t="str">
        <f>IF(ISERROR(VLOOKUP(B13,'[5]600m.'!$D$8:$G$1000,4,0)),"",(VLOOKUP(B13,'[5]600m.'!$D$8:$G$1000,4,0)))</f>
        <v/>
      </c>
      <c r="L13" s="4" t="str">
        <f>IF(ISERROR(VLOOKUP(B13,#REF!,3,0)),"",(VLOOKUP(B13,#REF!,3,0)))</f>
        <v/>
      </c>
      <c r="M13" s="5" t="str">
        <f>IF(ISERROR(VLOOKUP(B13,#REF!,4,0)),"",(VLOOKUP(B13,#REF!,4,0)))</f>
        <v/>
      </c>
      <c r="N13" s="11">
        <v>3035</v>
      </c>
      <c r="O13" s="7">
        <v>20</v>
      </c>
      <c r="P13" s="8">
        <f t="shared" si="0"/>
        <v>77</v>
      </c>
    </row>
    <row r="14" spans="1:16" ht="20.25" x14ac:dyDescent="0.25">
      <c r="A14" s="42">
        <v>4</v>
      </c>
      <c r="B14" s="46" t="s">
        <v>216</v>
      </c>
      <c r="C14" s="46" t="s">
        <v>42</v>
      </c>
      <c r="D14" s="4">
        <f>IF(ISERROR(VLOOKUP(B14,'[7]60m.'!$D$8:$F$1010,3,0)),"",(VLOOKUP(B14,'[7]60m.'!$D$8:$F$1010,3,0)))</f>
        <v>1102</v>
      </c>
      <c r="E14" s="5">
        <f>IF(ISERROR(VLOOKUP(B14,'[7]60m.'!$D$8:$G$1010,4,0)),"",(VLOOKUP(B14,'[7]60m.'!$D$8:$G$1010,4,0)))</f>
        <v>25</v>
      </c>
      <c r="F14" s="4" t="str">
        <f>IF(ISERROR(VLOOKUP(B14,#REF!,63,0)),"",(VLOOKUP(B14,#REF!,63,0)))</f>
        <v/>
      </c>
      <c r="G14" s="5" t="str">
        <f>IF(ISERROR(VLOOKUP(B14,#REF!,64,0)),"",(VLOOKUP(B14,#REF!,64,0)))</f>
        <v/>
      </c>
      <c r="H14" s="4">
        <f>IF(ISERROR(VLOOKUP(B14,'[7]Uzun A'!$E$8:$J$1005,6,0)),"",(VLOOKUP(B14,'[7]Uzun A'!$E$8:$J$1005,6,0)))</f>
        <v>264</v>
      </c>
      <c r="I14" s="5">
        <f>IF(ISERROR(VLOOKUP(B14,'[7]Uzun A'!$E$8:$K$1005,7,0)),"",(VLOOKUP(B14,'[7]Uzun A'!$E$8:$K$1005,7,0)))</f>
        <v>16</v>
      </c>
      <c r="J14" s="6" t="str">
        <f>IF(ISERROR(VLOOKUP(B14,'[5]600m.'!$D$8:$F$1000,3,0)),"",(VLOOKUP(B14,'[5]600m.'!$D$8:$H$1000,3,0)))</f>
        <v/>
      </c>
      <c r="K14" s="5" t="str">
        <f>IF(ISERROR(VLOOKUP(B14,'[5]600m.'!$D$8:$G$1000,4,0)),"",(VLOOKUP(B14,'[5]600m.'!$D$8:$G$1000,4,0)))</f>
        <v/>
      </c>
      <c r="L14" s="4" t="str">
        <f>IF(ISERROR(VLOOKUP(B14,#REF!,3,0)),"",(VLOOKUP(B14,#REF!,3,0)))</f>
        <v/>
      </c>
      <c r="M14" s="5" t="str">
        <f>IF(ISERROR(VLOOKUP(B14,#REF!,4,0)),"",(VLOOKUP(B14,#REF!,4,0)))</f>
        <v/>
      </c>
      <c r="N14" s="11">
        <v>2430</v>
      </c>
      <c r="O14" s="7">
        <v>13</v>
      </c>
      <c r="P14" s="8">
        <f t="shared" si="0"/>
        <v>54</v>
      </c>
    </row>
  </sheetData>
  <mergeCells count="22">
    <mergeCell ref="D9:E9"/>
    <mergeCell ref="P9:P10"/>
    <mergeCell ref="F9:G9"/>
    <mergeCell ref="A8:P8"/>
    <mergeCell ref="A9:A10"/>
    <mergeCell ref="B9:B10"/>
    <mergeCell ref="C9:C10"/>
    <mergeCell ref="H9:I9"/>
    <mergeCell ref="J9:K9"/>
    <mergeCell ref="L9:M9"/>
    <mergeCell ref="N9:O9"/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</mergeCells>
  <conditionalFormatting sqref="D2:D3">
    <cfRule type="duplicateValues" dxfId="27" priority="19"/>
  </conditionalFormatting>
  <conditionalFormatting sqref="D9:D10">
    <cfRule type="duplicateValues" dxfId="25" priority="59"/>
  </conditionalFormatting>
  <conditionalFormatting sqref="B9:B10">
    <cfRule type="duplicateValues" dxfId="24" priority="60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7F40-313E-417B-8EDB-6E448E6043E2}">
  <sheetPr codeName="Sayfa12" filterMode="1">
    <tabColor rgb="FF00B0F0"/>
    <pageSetUpPr fitToPage="1"/>
  </sheetPr>
  <dimension ref="A1:V98"/>
  <sheetViews>
    <sheetView view="pageBreakPreview" zoomScale="40" zoomScaleSheetLayoutView="40" workbookViewId="0">
      <selection activeCell="A99" sqref="A99"/>
    </sheetView>
  </sheetViews>
  <sheetFormatPr defaultRowHeight="12.75" x14ac:dyDescent="0.2"/>
  <cols>
    <col min="1" max="1" width="9.140625" style="47"/>
    <col min="2" max="2" width="54.85546875" style="47" bestFit="1" customWidth="1"/>
    <col min="3" max="3" width="44.140625" style="47" customWidth="1"/>
    <col min="4" max="4" width="12.7109375" style="47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92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('[3]YARIŞMA BİLGİLERİ'!A2)</f>
        <v>Türkiye Atletizm Federasyonu
 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7.75" customHeight="1" x14ac:dyDescent="0.2">
      <c r="A2" s="37" t="str">
        <f>'[3]YARIŞMA BİLGİLERİ'!F19</f>
        <v>SPORCU EĞİTİM MERKEZLERİ (SEM) ATLETİZM FİNAL YARIŞMALARI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23.25" customHeight="1" x14ac:dyDescent="0.2">
      <c r="A3" s="38" t="s">
        <v>62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23.25" customHeight="1" x14ac:dyDescent="0.2">
      <c r="A4" s="38" t="str">
        <f>'[3]YARIŞMA BİLGİLERİ'!F21</f>
        <v>2010 Doğumlu Kızlar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8"/>
      <c r="O5" s="23"/>
      <c r="P5" s="39">
        <f ca="1">NOW()</f>
        <v>44704.984542245373</v>
      </c>
      <c r="Q5" s="39"/>
      <c r="R5" s="39"/>
      <c r="S5" s="17"/>
      <c r="T5" s="17"/>
    </row>
    <row r="6" spans="1:22" ht="36.75" customHeight="1" x14ac:dyDescent="0.2">
      <c r="A6" s="48" t="s">
        <v>0</v>
      </c>
      <c r="B6" s="48" t="s">
        <v>1</v>
      </c>
      <c r="C6" s="49" t="s">
        <v>2</v>
      </c>
      <c r="D6" s="50" t="s">
        <v>3</v>
      </c>
      <c r="E6" s="50"/>
      <c r="F6" s="50" t="s">
        <v>6</v>
      </c>
      <c r="G6" s="50"/>
      <c r="H6" s="51" t="s">
        <v>17</v>
      </c>
      <c r="I6" s="52"/>
      <c r="J6" s="51"/>
      <c r="K6" s="52"/>
      <c r="L6" s="51" t="s">
        <v>15</v>
      </c>
      <c r="M6" s="52"/>
      <c r="N6" s="50" t="s">
        <v>4</v>
      </c>
      <c r="O6" s="50"/>
      <c r="P6" s="53"/>
      <c r="Q6" s="54"/>
      <c r="R6" s="55"/>
      <c r="S6" s="55"/>
      <c r="T6" s="55"/>
      <c r="U6" s="55"/>
      <c r="V6" s="55"/>
    </row>
    <row r="7" spans="1:22" ht="27" hidden="1" customHeight="1" x14ac:dyDescent="0.2">
      <c r="A7" s="48"/>
      <c r="B7" s="48"/>
      <c r="C7" s="56"/>
      <c r="D7" s="57" t="s">
        <v>10</v>
      </c>
      <c r="E7" s="58" t="s">
        <v>11</v>
      </c>
      <c r="F7" s="57" t="s">
        <v>10</v>
      </c>
      <c r="G7" s="58" t="s">
        <v>11</v>
      </c>
      <c r="H7" s="57" t="s">
        <v>10</v>
      </c>
      <c r="I7" s="58" t="s">
        <v>11</v>
      </c>
      <c r="J7" s="57" t="s">
        <v>10</v>
      </c>
      <c r="K7" s="58" t="s">
        <v>11</v>
      </c>
      <c r="L7" s="57" t="s">
        <v>10</v>
      </c>
      <c r="M7" s="58" t="s">
        <v>11</v>
      </c>
      <c r="N7" s="59" t="s">
        <v>10</v>
      </c>
      <c r="O7" s="58" t="s">
        <v>11</v>
      </c>
      <c r="P7" s="53"/>
      <c r="Q7" s="54"/>
      <c r="R7" s="55"/>
      <c r="S7" s="55"/>
      <c r="T7" s="55"/>
      <c r="U7" s="55"/>
      <c r="V7" s="55"/>
    </row>
    <row r="8" spans="1:22" ht="31.5" hidden="1" customHeight="1" x14ac:dyDescent="0.2">
      <c r="A8" s="60">
        <v>1</v>
      </c>
      <c r="B8" s="61" t="s">
        <v>26</v>
      </c>
      <c r="C8" s="61" t="s">
        <v>24</v>
      </c>
      <c r="D8" s="62">
        <f>IF(ISERROR(VLOOKUP(B8,'[3]60m.'!$D$8:$F$1011,3,0)),"",(VLOOKUP(B8,'[3]60m.'!$D$8:$H$1011,3,0)))</f>
        <v>892</v>
      </c>
      <c r="E8" s="63">
        <f>IF(ISERROR(VLOOKUP(B8,'[3]60m.'!$D$8:$G$1011,4,0)),"",(VLOOKUP(B8,'[3]60m.'!$D$8:$G$1011,4,0)))</f>
        <v>81</v>
      </c>
      <c r="F8" s="64">
        <f>IF(ISERROR(VLOOKUP(B8,[3]Uzun!$E$8:$K$1000,7,0)),"",(VLOOKUP(B8,[3]Uzun!$E$8:$K$1000,7,0)))</f>
        <v>393</v>
      </c>
      <c r="G8" s="65">
        <f>IF(ISERROR(VLOOKUP(B8,[3]Uzun!$E$8:$L$1000,8,0)),"",(VLOOKUP(B8,[3]Uzun!$E$8:$L$1000,8,0)))</f>
        <v>52</v>
      </c>
      <c r="H8" s="66">
        <f>IF(ISERROR(VLOOKUP(B8,[3]Gülle!$E$8:$K$1000,7,0)),"",(VLOOKUP(B8,[3]Gülle!$E$8:$K$1000,7,0)))</f>
        <v>538</v>
      </c>
      <c r="I8" s="63">
        <f>IF(ISERROR(VLOOKUP(B8,[3]Gülle!$E$8:$L$1000,8,0)),"",(VLOOKUP(B8,[3]Gülle!$E$8:$L$1000,8,0)))</f>
        <v>42</v>
      </c>
      <c r="J8" s="67" t="str">
        <f>IF(ISERROR(VLOOKUP(B8,#REF!,6,0)),"",(VLOOKUP(B8,#REF!,6,0)))</f>
        <v/>
      </c>
      <c r="K8" s="65" t="str">
        <f>IF(ISERROR(VLOOKUP(B8,#REF!,7,0)),"",(VLOOKUP(B8,#REF!,7,0)))</f>
        <v/>
      </c>
      <c r="L8" s="68" t="str">
        <f>IF(ISERROR(VLOOKUP(B8,'[3]800m.'!$D$8:$F$986,3,0)),"",(VLOOKUP(B8,'[3]800m.'!$D$8:$H$986,3,0)))</f>
        <v/>
      </c>
      <c r="M8" s="69" t="str">
        <f>IF(ISERROR(VLOOKUP(B8,'[3]800m.'!$D$8:$G$986,4,0)),"",(VLOOKUP(B8,'[3]800m.'!$D$8:$G$986,4,0)))</f>
        <v/>
      </c>
      <c r="N8" s="70" t="str">
        <f>IF(ISERROR(VLOOKUP(B8,'[3]80m.'!$D$8:$F$1000,3,0)),"",(VLOOKUP(B8,'[3]80m.'!$D$8:$H$1000,3,0)))</f>
        <v/>
      </c>
      <c r="O8" s="65" t="str">
        <f>IF(ISERROR(VLOOKUP(B8,'[3]80m.'!$D$8:$G$1000,4,0)),"",(VLOOKUP(B8,'[3]80m.'!$D$8:$G$1000,4,0)))</f>
        <v/>
      </c>
      <c r="P8" s="71">
        <f t="shared" ref="P8:P50" si="0">SUM(E8,G8,I8,M8,,O8,K8)</f>
        <v>175</v>
      </c>
      <c r="Q8" s="54"/>
      <c r="R8" s="55"/>
      <c r="S8" s="55"/>
      <c r="T8" s="55"/>
      <c r="U8" s="55"/>
      <c r="V8" s="55"/>
    </row>
    <row r="9" spans="1:22" ht="31.5" hidden="1" customHeight="1" x14ac:dyDescent="0.2">
      <c r="A9" s="60">
        <v>2</v>
      </c>
      <c r="B9" s="61" t="s">
        <v>28</v>
      </c>
      <c r="C9" s="61" t="s">
        <v>24</v>
      </c>
      <c r="D9" s="62">
        <f>IF(ISERROR(VLOOKUP(B9,'[3]60m.'!$D$8:$F$1011,3,0)),"",(VLOOKUP(B9,'[3]60m.'!$D$8:$H$1011,3,0)))</f>
        <v>926</v>
      </c>
      <c r="E9" s="63">
        <f>IF(ISERROR(VLOOKUP(B9,'[3]60m.'!$D$8:$G$1011,4,0)),"",(VLOOKUP(B9,'[3]60m.'!$D$8:$G$1011,4,0)))</f>
        <v>74</v>
      </c>
      <c r="F9" s="64">
        <f>IF(ISERROR(VLOOKUP(B9,[3]Uzun!$E$8:$K$1000,7,0)),"",(VLOOKUP(B9,[3]Uzun!$E$8:$K$1000,7,0)))</f>
        <v>402</v>
      </c>
      <c r="G9" s="65">
        <f>IF(ISERROR(VLOOKUP(B9,[3]Uzun!$E$8:$L$1000,8,0)),"",(VLOOKUP(B9,[3]Uzun!$E$8:$L$1000,8,0)))</f>
        <v>55</v>
      </c>
      <c r="H9" s="66">
        <f>IF(ISERROR(VLOOKUP(B9,[3]Gülle!$E$8:$K$1000,7,0)),"",(VLOOKUP(B9,[3]Gülle!$E$8:$K$1000,7,0)))</f>
        <v>505</v>
      </c>
      <c r="I9" s="63">
        <f>IF(ISERROR(VLOOKUP(B9,[3]Gülle!$E$8:$L$1000,8,0)),"",(VLOOKUP(B9,[3]Gülle!$E$8:$L$1000,8,0)))</f>
        <v>40</v>
      </c>
      <c r="J9" s="67" t="str">
        <f>IF(ISERROR(VLOOKUP(B9,#REF!,6,0)),"",(VLOOKUP(B9,#REF!,6,0)))</f>
        <v/>
      </c>
      <c r="K9" s="65" t="str">
        <f>IF(ISERROR(VLOOKUP(B9,#REF!,7,0)),"",(VLOOKUP(B9,#REF!,7,0)))</f>
        <v/>
      </c>
      <c r="L9" s="68" t="str">
        <f>IF(ISERROR(VLOOKUP(B9,'[3]800m.'!$D$8:$F$986,3,0)),"",(VLOOKUP(B9,'[3]800m.'!$D$8:$H$986,3,0)))</f>
        <v/>
      </c>
      <c r="M9" s="69" t="str">
        <f>IF(ISERROR(VLOOKUP(B9,'[3]800m.'!$D$8:$G$986,4,0)),"",(VLOOKUP(B9,'[3]800m.'!$D$8:$G$986,4,0)))</f>
        <v/>
      </c>
      <c r="N9" s="70" t="str">
        <f>IF(ISERROR(VLOOKUP(B9,'[3]80m.'!$D$8:$F$1000,3,0)),"",(VLOOKUP(B9,'[3]80m.'!$D$8:$H$1000,3,0)))</f>
        <v/>
      </c>
      <c r="O9" s="65" t="str">
        <f>IF(ISERROR(VLOOKUP(B9,'[3]80m.'!$D$8:$G$1000,4,0)),"",(VLOOKUP(B9,'[3]80m.'!$D$8:$G$1000,4,0)))</f>
        <v/>
      </c>
      <c r="P9" s="71">
        <f t="shared" si="0"/>
        <v>169</v>
      </c>
      <c r="Q9" s="54"/>
      <c r="R9" s="55"/>
      <c r="S9" s="55"/>
      <c r="T9" s="55"/>
      <c r="U9" s="55"/>
      <c r="V9" s="55"/>
    </row>
    <row r="10" spans="1:22" ht="31.5" hidden="1" customHeight="1" x14ac:dyDescent="0.2">
      <c r="A10" s="60">
        <v>3</v>
      </c>
      <c r="B10" s="61" t="s">
        <v>60</v>
      </c>
      <c r="C10" s="61" t="s">
        <v>46</v>
      </c>
      <c r="D10" s="62" t="str">
        <f>IF(ISERROR(VLOOKUP(B10,'[3]60m.'!$D$8:$F$1011,3,0)),"",(VLOOKUP(B10,'[3]60m.'!$D$8:$H$1011,3,0)))</f>
        <v/>
      </c>
      <c r="E10" s="63" t="str">
        <f>IF(ISERROR(VLOOKUP(B10,'[3]60m.'!$D$8:$G$1011,4,0)),"",(VLOOKUP(B10,'[3]60m.'!$D$8:$G$1011,4,0)))</f>
        <v/>
      </c>
      <c r="F10" s="64">
        <f>IF(ISERROR(VLOOKUP(B10,[3]Uzun!$E$8:$K$1000,7,0)),"",(VLOOKUP(B10,[3]Uzun!$E$8:$K$1000,7,0)))</f>
        <v>389</v>
      </c>
      <c r="G10" s="65">
        <f>IF(ISERROR(VLOOKUP(B10,[3]Uzun!$E$8:$L$1000,8,0)),"",(VLOOKUP(B10,[3]Uzun!$E$8:$L$1000,8,0)))</f>
        <v>51</v>
      </c>
      <c r="H10" s="66">
        <f>IF(ISERROR(VLOOKUP(B10,[3]Gülle!$E$8:$K$1000,7,0)),"",(VLOOKUP(B10,[3]Gülle!$E$8:$K$1000,7,0)))</f>
        <v>593</v>
      </c>
      <c r="I10" s="63">
        <f>IF(ISERROR(VLOOKUP(B10,[3]Gülle!$E$8:$L$1000,8,0)),"",(VLOOKUP(B10,[3]Gülle!$E$8:$L$1000,8,0)))</f>
        <v>46</v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IF(ISERROR(VLOOKUP(B10,'[3]800m.'!$D$8:$F$986,3,0)),"",(VLOOKUP(B10,'[3]800m.'!$D$8:$H$986,3,0)))</f>
        <v/>
      </c>
      <c r="M10" s="69" t="str">
        <f>IF(ISERROR(VLOOKUP(B10,'[3]800m.'!$D$8:$G$986,4,0)),"",(VLOOKUP(B10,'[3]800m.'!$D$8:$G$986,4,0)))</f>
        <v/>
      </c>
      <c r="N10" s="70" t="str">
        <f>IF(ISERROR(VLOOKUP(B10,'[3]80m.'!$D$8:$F$1000,3,0)),"",(VLOOKUP(B10,'[3]80m.'!$D$8:$H$1000,3,0)))</f>
        <v>11.89
(802)</v>
      </c>
      <c r="O10" s="65">
        <f>IF(ISERROR(VLOOKUP(B10,'[3]80m.'!$D$8:$G$1000,4,0)),"",(VLOOKUP(B10,'[3]80m.'!$D$8:$G$1000,4,0)))</f>
        <v>70</v>
      </c>
      <c r="P10" s="71">
        <f t="shared" si="0"/>
        <v>167</v>
      </c>
      <c r="Q10" s="54"/>
      <c r="R10" s="55"/>
      <c r="S10" s="55"/>
      <c r="T10" s="55"/>
      <c r="U10" s="55"/>
      <c r="V10" s="55"/>
    </row>
    <row r="11" spans="1:22" ht="31.5" hidden="1" customHeight="1" x14ac:dyDescent="0.2">
      <c r="A11" s="60">
        <v>4</v>
      </c>
      <c r="B11" s="61" t="s">
        <v>217</v>
      </c>
      <c r="C11" s="61" t="s">
        <v>24</v>
      </c>
      <c r="D11" s="62">
        <f>IF(ISERROR(VLOOKUP(B11,'[3]60m.'!$D$8:$F$1011,3,0)),"",(VLOOKUP(B11,'[3]60m.'!$D$8:$H$1011,3,0)))</f>
        <v>943</v>
      </c>
      <c r="E11" s="63">
        <f>IF(ISERROR(VLOOKUP(B11,'[3]60m.'!$D$8:$G$1011,4,0)),"",(VLOOKUP(B11,'[3]60m.'!$D$8:$G$1011,4,0)))</f>
        <v>71</v>
      </c>
      <c r="F11" s="64">
        <f>IF(ISERROR(VLOOKUP(B11,[3]Uzun!$E$8:$K$1000,7,0)),"",(VLOOKUP(B11,[3]Uzun!$E$8:$K$1000,7,0)))</f>
        <v>380</v>
      </c>
      <c r="G11" s="65">
        <f>IF(ISERROR(VLOOKUP(B11,[3]Uzun!$E$8:$L$1000,8,0)),"",(VLOOKUP(B11,[3]Uzun!$E$8:$L$1000,8,0)))</f>
        <v>48</v>
      </c>
      <c r="H11" s="66">
        <f>IF(ISERROR(VLOOKUP(B11,[3]Gülle!$E$8:$K$1000,7,0)),"",(VLOOKUP(B11,[3]Gülle!$E$8:$K$1000,7,0)))</f>
        <v>590</v>
      </c>
      <c r="I11" s="63">
        <f>IF(ISERROR(VLOOKUP(B11,[3]Gülle!$E$8:$L$1000,8,0)),"",(VLOOKUP(B11,[3]Gülle!$E$8:$L$1000,8,0)))</f>
        <v>46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IF(ISERROR(VLOOKUP(B11,'[3]800m.'!$D$8:$F$986,3,0)),"",(VLOOKUP(B11,'[3]800m.'!$D$8:$H$986,3,0)))</f>
        <v/>
      </c>
      <c r="M11" s="69" t="str">
        <f>IF(ISERROR(VLOOKUP(B11,'[3]800m.'!$D$8:$G$986,4,0)),"",(VLOOKUP(B11,'[3]800m.'!$D$8:$G$986,4,0)))</f>
        <v/>
      </c>
      <c r="N11" s="70" t="str">
        <f>IF(ISERROR(VLOOKUP(B11,'[3]80m.'!$D$8:$F$1000,3,0)),"",(VLOOKUP(B11,'[3]80m.'!$D$8:$H$1000,3,0)))</f>
        <v/>
      </c>
      <c r="O11" s="65" t="str">
        <f>IF(ISERROR(VLOOKUP(B11,'[3]80m.'!$D$8:$G$1000,4,0)),"",(VLOOKUP(B11,'[3]80m.'!$D$8:$G$1000,4,0)))</f>
        <v/>
      </c>
      <c r="P11" s="71">
        <f t="shared" si="0"/>
        <v>165</v>
      </c>
      <c r="Q11" s="54"/>
      <c r="R11" s="55"/>
      <c r="S11" s="55"/>
      <c r="T11" s="55"/>
      <c r="U11" s="55"/>
      <c r="V11" s="55"/>
    </row>
    <row r="12" spans="1:22" ht="31.5" hidden="1" customHeight="1" x14ac:dyDescent="0.2">
      <c r="A12" s="60">
        <v>5</v>
      </c>
      <c r="B12" s="61" t="s">
        <v>29</v>
      </c>
      <c r="C12" s="61" t="s">
        <v>24</v>
      </c>
      <c r="D12" s="62">
        <f>IF(ISERROR(VLOOKUP(B12,'[3]60m.'!$D$8:$F$1011,3,0)),"",(VLOOKUP(B12,'[3]60m.'!$D$8:$H$1011,3,0)))</f>
        <v>906</v>
      </c>
      <c r="E12" s="63">
        <f>IF(ISERROR(VLOOKUP(B12,'[3]60m.'!$D$8:$G$1011,4,0)),"",(VLOOKUP(B12,'[3]60m.'!$D$8:$G$1011,4,0)))</f>
        <v>78</v>
      </c>
      <c r="F12" s="64">
        <f>IF(ISERROR(VLOOKUP(B12,[3]Uzun!$E$8:$K$1000,7,0)),"",(VLOOKUP(B12,[3]Uzun!$E$8:$K$1000,7,0)))</f>
        <v>343</v>
      </c>
      <c r="G12" s="65">
        <f>IF(ISERROR(VLOOKUP(B12,[3]Uzun!$E$8:$L$1000,8,0)),"",(VLOOKUP(B12,[3]Uzun!$E$8:$L$1000,8,0)))</f>
        <v>36</v>
      </c>
      <c r="H12" s="66">
        <f>IF(ISERROR(VLOOKUP(B12,[3]Gülle!$E$8:$K$1000,7,0)),"",(VLOOKUP(B12,[3]Gülle!$E$8:$K$1000,7,0)))</f>
        <v>487</v>
      </c>
      <c r="I12" s="63">
        <f>IF(ISERROR(VLOOKUP(B12,[3]Gülle!$E$8:$L$1000,8,0)),"",(VLOOKUP(B12,[3]Gülle!$E$8:$L$1000,8,0)))</f>
        <v>39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IF(ISERROR(VLOOKUP(B12,'[3]800m.'!$D$8:$F$986,3,0)),"",(VLOOKUP(B12,'[3]800m.'!$D$8:$H$986,3,0)))</f>
        <v/>
      </c>
      <c r="M12" s="69" t="str">
        <f>IF(ISERROR(VLOOKUP(B12,'[3]800m.'!$D$8:$G$986,4,0)),"",(VLOOKUP(B12,'[3]800m.'!$D$8:$G$986,4,0)))</f>
        <v/>
      </c>
      <c r="N12" s="70" t="str">
        <f>IF(ISERROR(VLOOKUP(B12,'[3]80m.'!$D$8:$F$1000,3,0)),"",(VLOOKUP(B12,'[3]80m.'!$D$8:$H$1000,3,0)))</f>
        <v/>
      </c>
      <c r="O12" s="65" t="str">
        <f>IF(ISERROR(VLOOKUP(B12,'[3]80m.'!$D$8:$G$1000,4,0)),"",(VLOOKUP(B12,'[3]80m.'!$D$8:$G$1000,4,0)))</f>
        <v/>
      </c>
      <c r="P12" s="71">
        <f t="shared" si="0"/>
        <v>153</v>
      </c>
      <c r="Q12" s="54"/>
      <c r="R12" s="55"/>
      <c r="S12" s="55"/>
      <c r="T12" s="55"/>
      <c r="U12" s="55"/>
      <c r="V12" s="55"/>
    </row>
    <row r="13" spans="1:22" ht="31.5" hidden="1" customHeight="1" x14ac:dyDescent="0.2">
      <c r="A13" s="60">
        <v>6</v>
      </c>
      <c r="B13" s="61" t="s">
        <v>30</v>
      </c>
      <c r="C13" s="61" t="s">
        <v>24</v>
      </c>
      <c r="D13" s="62">
        <f>IF(ISERROR(VLOOKUP(B13,'[3]60m.'!$D$8:$F$1011,3,0)),"",(VLOOKUP(B13,'[3]60m.'!$D$8:$H$1011,3,0)))</f>
        <v>961</v>
      </c>
      <c r="E13" s="63">
        <f>IF(ISERROR(VLOOKUP(B13,'[3]60m.'!$D$8:$G$1011,4,0)),"",(VLOOKUP(B13,'[3]60m.'!$D$8:$G$1011,4,0)))</f>
        <v>67</v>
      </c>
      <c r="F13" s="64">
        <f>IF(ISERROR(VLOOKUP(B13,[3]Uzun!$E$8:$K$1000,7,0)),"",(VLOOKUP(B13,[3]Uzun!$E$8:$K$1000,7,0)))</f>
        <v>370</v>
      </c>
      <c r="G13" s="65">
        <f>IF(ISERROR(VLOOKUP(B13,[3]Uzun!$E$8:$L$1000,8,0)),"",(VLOOKUP(B13,[3]Uzun!$E$8:$L$1000,8,0)))</f>
        <v>45</v>
      </c>
      <c r="H13" s="66">
        <f>IF(ISERROR(VLOOKUP(B13,[3]Gülle!$E$8:$K$1000,7,0)),"",(VLOOKUP(B13,[3]Gülle!$E$8:$K$1000,7,0)))</f>
        <v>527</v>
      </c>
      <c r="I13" s="63">
        <f>IF(ISERROR(VLOOKUP(B13,[3]Gülle!$E$8:$L$1000,8,0)),"",(VLOOKUP(B13,[3]Gülle!$E$8:$L$1000,8,0)))</f>
        <v>41</v>
      </c>
      <c r="J13" s="67" t="str">
        <f>IF(ISERROR(VLOOKUP(B13,#REF!,6,0)),"",(VLOOKUP(B13,#REF!,6,0)))</f>
        <v/>
      </c>
      <c r="K13" s="65" t="str">
        <f>IF(ISERROR(VLOOKUP(B13,#REF!,7,0)),"",(VLOOKUP(B13,#REF!,7,0)))</f>
        <v/>
      </c>
      <c r="L13" s="68" t="str">
        <f>IF(ISERROR(VLOOKUP(B13,'[3]800m.'!$D$8:$F$986,3,0)),"",(VLOOKUP(B13,'[3]800m.'!$D$8:$H$986,3,0)))</f>
        <v/>
      </c>
      <c r="M13" s="69" t="str">
        <f>IF(ISERROR(VLOOKUP(B13,'[3]800m.'!$D$8:$G$986,4,0)),"",(VLOOKUP(B13,'[3]800m.'!$D$8:$G$986,4,0)))</f>
        <v/>
      </c>
      <c r="N13" s="70" t="str">
        <f>IF(ISERROR(VLOOKUP(B13,'[3]80m.'!$D$8:$F$1000,3,0)),"",(VLOOKUP(B13,'[3]80m.'!$D$8:$H$1000,3,0)))</f>
        <v/>
      </c>
      <c r="O13" s="65" t="str">
        <f>IF(ISERROR(VLOOKUP(B13,'[3]80m.'!$D$8:$G$1000,4,0)),"",(VLOOKUP(B13,'[3]80m.'!$D$8:$G$1000,4,0)))</f>
        <v/>
      </c>
      <c r="P13" s="71">
        <f t="shared" si="0"/>
        <v>153</v>
      </c>
      <c r="Q13" s="54"/>
      <c r="R13" s="55"/>
      <c r="S13" s="55"/>
      <c r="T13" s="55"/>
      <c r="U13" s="55"/>
      <c r="V13" s="55"/>
    </row>
    <row r="14" spans="1:22" ht="31.5" customHeight="1" x14ac:dyDescent="0.2">
      <c r="A14" s="60">
        <v>7</v>
      </c>
      <c r="B14" s="61" t="s">
        <v>59</v>
      </c>
      <c r="C14" s="61" t="s">
        <v>42</v>
      </c>
      <c r="D14" s="62">
        <f>IF(ISERROR(VLOOKUP(B14,'[3]60m.'!$D$8:$F$1011,3,0)),"",(VLOOKUP(B14,'[3]60m.'!$D$8:$H$1011,3,0)))</f>
        <v>949</v>
      </c>
      <c r="E14" s="63">
        <f>IF(ISERROR(VLOOKUP(B14,'[3]60m.'!$D$8:$G$1011,4,0)),"",(VLOOKUP(B14,'[3]60m.'!$D$8:$G$1011,4,0)))</f>
        <v>70</v>
      </c>
      <c r="F14" s="64">
        <f>IF(ISERROR(VLOOKUP(B14,[3]Uzun!$E$8:$K$1000,7,0)),"",(VLOOKUP(B14,[3]Uzun!$E$8:$K$1000,7,0)))</f>
        <v>377</v>
      </c>
      <c r="G14" s="65">
        <f>IF(ISERROR(VLOOKUP(B14,[3]Uzun!$E$8:$L$1000,8,0)),"",(VLOOKUP(B14,[3]Uzun!$E$8:$L$1000,8,0)))</f>
        <v>47</v>
      </c>
      <c r="H14" s="66">
        <f>IF(ISERROR(VLOOKUP(B14,[3]Gülle!$E$8:$K$1000,7,0)),"",(VLOOKUP(B14,[3]Gülle!$E$8:$K$1000,7,0)))</f>
        <v>389</v>
      </c>
      <c r="I14" s="63">
        <f>IF(ISERROR(VLOOKUP(B14,[3]Gülle!$E$8:$L$1000,8,0)),"",(VLOOKUP(B14,[3]Gülle!$E$8:$L$1000,8,0)))</f>
        <v>32</v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IF(ISERROR(VLOOKUP(B14,'[3]800m.'!$D$8:$F$986,3,0)),"",(VLOOKUP(B14,'[3]800m.'!$D$8:$H$986,3,0)))</f>
        <v/>
      </c>
      <c r="M14" s="69" t="str">
        <f>IF(ISERROR(VLOOKUP(B14,'[3]800m.'!$D$8:$G$986,4,0)),"",(VLOOKUP(B14,'[3]800m.'!$D$8:$G$986,4,0)))</f>
        <v/>
      </c>
      <c r="N14" s="70" t="str">
        <f>IF(ISERROR(VLOOKUP(B14,'[3]80m.'!$D$8:$F$1000,3,0)),"",(VLOOKUP(B14,'[3]80m.'!$D$8:$H$1000,3,0)))</f>
        <v/>
      </c>
      <c r="O14" s="65" t="str">
        <f>IF(ISERROR(VLOOKUP(B14,'[3]80m.'!$D$8:$G$1000,4,0)),"",(VLOOKUP(B14,'[3]80m.'!$D$8:$G$1000,4,0)))</f>
        <v/>
      </c>
      <c r="P14" s="71">
        <f t="shared" si="0"/>
        <v>149</v>
      </c>
      <c r="Q14" s="54"/>
      <c r="R14" s="55"/>
      <c r="S14" s="55"/>
      <c r="T14" s="55"/>
      <c r="U14" s="55"/>
      <c r="V14" s="55"/>
    </row>
    <row r="15" spans="1:22" ht="31.5" hidden="1" customHeight="1" x14ac:dyDescent="0.2">
      <c r="A15" s="60">
        <v>8</v>
      </c>
      <c r="B15" s="61" t="s">
        <v>56</v>
      </c>
      <c r="C15" s="61" t="s">
        <v>37</v>
      </c>
      <c r="D15" s="62">
        <f>IF(ISERROR(VLOOKUP(B15,'[3]60m.'!$D$8:$F$1011,3,0)),"",(VLOOKUP(B15,'[3]60m.'!$D$8:$H$1011,3,0)))</f>
        <v>980</v>
      </c>
      <c r="E15" s="63">
        <f>IF(ISERROR(VLOOKUP(B15,'[3]60m.'!$D$8:$G$1011,4,0)),"",(VLOOKUP(B15,'[3]60m.'!$D$8:$G$1011,4,0)))</f>
        <v>64</v>
      </c>
      <c r="F15" s="64">
        <f>IF(ISERROR(VLOOKUP(B15,[3]Uzun!$E$8:$K$1000,7,0)),"",(VLOOKUP(B15,[3]Uzun!$E$8:$K$1000,7,0)))</f>
        <v>362</v>
      </c>
      <c r="G15" s="65">
        <f>IF(ISERROR(VLOOKUP(B15,[3]Uzun!$E$8:$L$1000,8,0)),"",(VLOOKUP(B15,[3]Uzun!$E$8:$L$1000,8,0)))</f>
        <v>42</v>
      </c>
      <c r="H15" s="66">
        <f>IF(ISERROR(VLOOKUP(B15,[3]Gülle!$E$8:$K$1000,7,0)),"",(VLOOKUP(B15,[3]Gülle!$E$8:$K$1000,7,0)))</f>
        <v>486</v>
      </c>
      <c r="I15" s="63">
        <f>IF(ISERROR(VLOOKUP(B15,[3]Gülle!$E$8:$L$1000,8,0)),"",(VLOOKUP(B15,[3]Gülle!$E$8:$L$1000,8,0)))</f>
        <v>39</v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IF(ISERROR(VLOOKUP(B15,'[3]800m.'!$D$8:$F$986,3,0)),"",(VLOOKUP(B15,'[3]800m.'!$D$8:$H$986,3,0)))</f>
        <v/>
      </c>
      <c r="M15" s="69" t="str">
        <f>IF(ISERROR(VLOOKUP(B15,'[3]800m.'!$D$8:$G$986,4,0)),"",(VLOOKUP(B15,'[3]800m.'!$D$8:$G$986,4,0)))</f>
        <v/>
      </c>
      <c r="N15" s="70" t="str">
        <f>IF(ISERROR(VLOOKUP(B15,'[3]80m.'!$D$8:$F$1000,3,0)),"",(VLOOKUP(B15,'[3]80m.'!$D$8:$H$1000,3,0)))</f>
        <v/>
      </c>
      <c r="O15" s="65" t="str">
        <f>IF(ISERROR(VLOOKUP(B15,'[3]80m.'!$D$8:$G$1000,4,0)),"",(VLOOKUP(B15,'[3]80m.'!$D$8:$G$1000,4,0)))</f>
        <v/>
      </c>
      <c r="P15" s="71">
        <f t="shared" si="0"/>
        <v>145</v>
      </c>
      <c r="Q15" s="54"/>
      <c r="R15" s="55"/>
      <c r="S15" s="55"/>
      <c r="T15" s="55"/>
      <c r="U15" s="55"/>
      <c r="V15" s="55"/>
    </row>
    <row r="16" spans="1:22" ht="31.5" hidden="1" customHeight="1" x14ac:dyDescent="0.2">
      <c r="A16" s="60">
        <v>9</v>
      </c>
      <c r="B16" s="61" t="s">
        <v>31</v>
      </c>
      <c r="C16" s="61" t="s">
        <v>24</v>
      </c>
      <c r="D16" s="62">
        <f>IF(ISERROR(VLOOKUP(B16,'[3]60m.'!$D$8:$F$1011,3,0)),"",(VLOOKUP(B16,'[3]60m.'!$D$8:$H$1011,3,0)))</f>
        <v>962</v>
      </c>
      <c r="E16" s="63">
        <f>IF(ISERROR(VLOOKUP(B16,'[3]60m.'!$D$8:$G$1011,4,0)),"",(VLOOKUP(B16,'[3]60m.'!$D$8:$G$1011,4,0)))</f>
        <v>67</v>
      </c>
      <c r="F16" s="64">
        <f>IF(ISERROR(VLOOKUP(B16,[3]Uzun!$E$8:$K$1000,7,0)),"",(VLOOKUP(B16,[3]Uzun!$E$8:$K$1000,7,0)))</f>
        <v>340</v>
      </c>
      <c r="G16" s="65">
        <f>IF(ISERROR(VLOOKUP(B16,[3]Uzun!$E$8:$L$1000,8,0)),"",(VLOOKUP(B16,[3]Uzun!$E$8:$L$1000,8,0)))</f>
        <v>35</v>
      </c>
      <c r="H16" s="66">
        <f>IF(ISERROR(VLOOKUP(B16,[3]Gülle!$E$8:$K$1000,7,0)),"",(VLOOKUP(B16,[3]Gülle!$E$8:$K$1000,7,0)))</f>
        <v>537</v>
      </c>
      <c r="I16" s="63">
        <f>IF(ISERROR(VLOOKUP(B16,[3]Gülle!$E$8:$L$1000,8,0)),"",(VLOOKUP(B16,[3]Gülle!$E$8:$L$1000,8,0)))</f>
        <v>42</v>
      </c>
      <c r="J16" s="67" t="str">
        <f>IF(ISERROR(VLOOKUP(B16,#REF!,6,0)),"",(VLOOKUP(B16,#REF!,6,0)))</f>
        <v/>
      </c>
      <c r="K16" s="65" t="str">
        <f>IF(ISERROR(VLOOKUP(B16,#REF!,7,0)),"",(VLOOKUP(B16,#REF!,7,0)))</f>
        <v/>
      </c>
      <c r="L16" s="68" t="str">
        <f>IF(ISERROR(VLOOKUP(B16,'[3]800m.'!$D$8:$F$986,3,0)),"",(VLOOKUP(B16,'[3]800m.'!$D$8:$H$986,3,0)))</f>
        <v/>
      </c>
      <c r="M16" s="69" t="str">
        <f>IF(ISERROR(VLOOKUP(B16,'[3]800m.'!$D$8:$G$986,4,0)),"",(VLOOKUP(B16,'[3]800m.'!$D$8:$G$986,4,0)))</f>
        <v/>
      </c>
      <c r="N16" s="70" t="str">
        <f>IF(ISERROR(VLOOKUP(B16,'[3]80m.'!$D$8:$F$1000,3,0)),"",(VLOOKUP(B16,'[3]80m.'!$D$8:$H$1000,3,0)))</f>
        <v/>
      </c>
      <c r="O16" s="65" t="str">
        <f>IF(ISERROR(VLOOKUP(B16,'[3]80m.'!$D$8:$G$1000,4,0)),"",(VLOOKUP(B16,'[3]80m.'!$D$8:$G$1000,4,0)))</f>
        <v/>
      </c>
      <c r="P16" s="71">
        <f t="shared" si="0"/>
        <v>144</v>
      </c>
      <c r="Q16" s="54"/>
      <c r="R16" s="55"/>
      <c r="S16" s="55"/>
      <c r="T16" s="55"/>
      <c r="U16" s="55"/>
      <c r="V16" s="55"/>
    </row>
    <row r="17" spans="1:22" ht="31.5" customHeight="1" x14ac:dyDescent="0.2">
      <c r="A17" s="60">
        <v>10</v>
      </c>
      <c r="B17" s="61" t="s">
        <v>55</v>
      </c>
      <c r="C17" s="61" t="s">
        <v>42</v>
      </c>
      <c r="D17" s="62">
        <f>IF(ISERROR(VLOOKUP(B17,'[3]60m.'!$D$8:$F$1011,3,0)),"",(VLOOKUP(B17,'[3]60m.'!$D$8:$H$1011,3,0)))</f>
        <v>982</v>
      </c>
      <c r="E17" s="63">
        <f>IF(ISERROR(VLOOKUP(B17,'[3]60m.'!$D$8:$G$1011,4,0)),"",(VLOOKUP(B17,'[3]60m.'!$D$8:$G$1011,4,0)))</f>
        <v>63</v>
      </c>
      <c r="F17" s="64">
        <f>IF(ISERROR(VLOOKUP(B17,[3]Uzun!$E$8:$K$1000,7,0)),"",(VLOOKUP(B17,[3]Uzun!$E$8:$K$1000,7,0)))</f>
        <v>344</v>
      </c>
      <c r="G17" s="65">
        <f>IF(ISERROR(VLOOKUP(B17,[3]Uzun!$E$8:$L$1000,8,0)),"",(VLOOKUP(B17,[3]Uzun!$E$8:$L$1000,8,0)))</f>
        <v>36</v>
      </c>
      <c r="H17" s="66">
        <f>IF(ISERROR(VLOOKUP(B17,[3]Gülle!$E$8:$K$1000,7,0)),"",(VLOOKUP(B17,[3]Gülle!$E$8:$K$1000,7,0)))</f>
        <v>546</v>
      </c>
      <c r="I17" s="63">
        <f>IF(ISERROR(VLOOKUP(B17,[3]Gülle!$E$8:$L$1000,8,0)),"",(VLOOKUP(B17,[3]Gülle!$E$8:$L$1000,8,0)))</f>
        <v>43</v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IF(ISERROR(VLOOKUP(B17,'[3]800m.'!$D$8:$F$986,3,0)),"",(VLOOKUP(B17,'[3]800m.'!$D$8:$H$986,3,0)))</f>
        <v/>
      </c>
      <c r="M17" s="69" t="str">
        <f>IF(ISERROR(VLOOKUP(B17,'[3]800m.'!$D$8:$G$986,4,0)),"",(VLOOKUP(B17,'[3]800m.'!$D$8:$G$986,4,0)))</f>
        <v/>
      </c>
      <c r="N17" s="70" t="str">
        <f>IF(ISERROR(VLOOKUP(B17,'[3]80m.'!$D$8:$F$1000,3,0)),"",(VLOOKUP(B17,'[3]80m.'!$D$8:$H$1000,3,0)))</f>
        <v/>
      </c>
      <c r="O17" s="65" t="str">
        <f>IF(ISERROR(VLOOKUP(B17,'[3]80m.'!$D$8:$G$1000,4,0)),"",(VLOOKUP(B17,'[3]80m.'!$D$8:$G$1000,4,0)))</f>
        <v/>
      </c>
      <c r="P17" s="71">
        <f t="shared" si="0"/>
        <v>142</v>
      </c>
      <c r="Q17" s="54"/>
      <c r="R17" s="55"/>
      <c r="S17" s="55"/>
      <c r="T17" s="55"/>
      <c r="U17" s="55"/>
      <c r="V17" s="55"/>
    </row>
    <row r="18" spans="1:22" ht="31.5" hidden="1" customHeight="1" x14ac:dyDescent="0.2">
      <c r="A18" s="60">
        <v>11</v>
      </c>
      <c r="B18" s="61" t="s">
        <v>54</v>
      </c>
      <c r="C18" s="61" t="s">
        <v>46</v>
      </c>
      <c r="D18" s="62">
        <f>IF(ISERROR(VLOOKUP(B18,'[3]60m.'!$D$8:$F$1011,3,0)),"",(VLOOKUP(B18,'[3]60m.'!$D$8:$H$1011,3,0)))</f>
        <v>1004</v>
      </c>
      <c r="E18" s="63">
        <f>IF(ISERROR(VLOOKUP(B18,'[3]60m.'!$D$8:$G$1011,4,0)),"",(VLOOKUP(B18,'[3]60m.'!$D$8:$G$1011,4,0)))</f>
        <v>59</v>
      </c>
      <c r="F18" s="64">
        <f>IF(ISERROR(VLOOKUP(B18,[3]Uzun!$E$8:$K$1000,7,0)),"",(VLOOKUP(B18,[3]Uzun!$E$8:$K$1000,7,0)))</f>
        <v>344</v>
      </c>
      <c r="G18" s="65">
        <f>IF(ISERROR(VLOOKUP(B18,[3]Uzun!$E$8:$L$1000,8,0)),"",(VLOOKUP(B18,[3]Uzun!$E$8:$L$1000,8,0)))</f>
        <v>36</v>
      </c>
      <c r="H18" s="66">
        <f>IF(ISERROR(VLOOKUP(B18,[3]Gülle!$E$8:$K$1000,7,0)),"",(VLOOKUP(B18,[3]Gülle!$E$8:$K$1000,7,0)))</f>
        <v>596</v>
      </c>
      <c r="I18" s="63">
        <f>IF(ISERROR(VLOOKUP(B18,[3]Gülle!$E$8:$L$1000,8,0)),"",(VLOOKUP(B18,[3]Gülle!$E$8:$L$1000,8,0)))</f>
        <v>46</v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IF(ISERROR(VLOOKUP(B18,'[3]800m.'!$D$8:$F$986,3,0)),"",(VLOOKUP(B18,'[3]800m.'!$D$8:$H$986,3,0)))</f>
        <v/>
      </c>
      <c r="M18" s="69" t="str">
        <f>IF(ISERROR(VLOOKUP(B18,'[3]800m.'!$D$8:$G$986,4,0)),"",(VLOOKUP(B18,'[3]800m.'!$D$8:$G$986,4,0)))</f>
        <v/>
      </c>
      <c r="N18" s="70" t="str">
        <f>IF(ISERROR(VLOOKUP(B18,'[3]80m.'!$D$8:$F$1000,3,0)),"",(VLOOKUP(B18,'[3]80m.'!$D$8:$H$1000,3,0)))</f>
        <v/>
      </c>
      <c r="O18" s="65" t="str">
        <f>IF(ISERROR(VLOOKUP(B18,'[3]80m.'!$D$8:$G$1000,4,0)),"",(VLOOKUP(B18,'[3]80m.'!$D$8:$G$1000,4,0)))</f>
        <v/>
      </c>
      <c r="P18" s="71">
        <f t="shared" si="0"/>
        <v>141</v>
      </c>
      <c r="Q18" s="54"/>
      <c r="R18" s="55"/>
      <c r="S18" s="55"/>
      <c r="T18" s="55"/>
      <c r="U18" s="55"/>
      <c r="V18" s="55"/>
    </row>
    <row r="19" spans="1:22" ht="31.5" hidden="1" customHeight="1" x14ac:dyDescent="0.2">
      <c r="A19" s="60">
        <v>12</v>
      </c>
      <c r="B19" s="61" t="s">
        <v>32</v>
      </c>
      <c r="C19" s="61" t="s">
        <v>24</v>
      </c>
      <c r="D19" s="62">
        <f>IF(ISERROR(VLOOKUP(B19,'[3]60m.'!$D$8:$F$1011,3,0)),"",(VLOOKUP(B19,'[3]60m.'!$D$8:$H$1011,3,0)))</f>
        <v>958</v>
      </c>
      <c r="E19" s="63">
        <f>IF(ISERROR(VLOOKUP(B19,'[3]60m.'!$D$8:$G$1011,4,0)),"",(VLOOKUP(B19,'[3]60m.'!$D$8:$G$1011,4,0)))</f>
        <v>68</v>
      </c>
      <c r="F19" s="64">
        <f>IF(ISERROR(VLOOKUP(B19,[3]Uzun!$E$8:$K$1000,7,0)),"",(VLOOKUP(B19,[3]Uzun!$E$8:$K$1000,7,0)))</f>
        <v>349</v>
      </c>
      <c r="G19" s="65">
        <f>IF(ISERROR(VLOOKUP(B19,[3]Uzun!$E$8:$L$1000,8,0)),"",(VLOOKUP(B19,[3]Uzun!$E$8:$L$1000,8,0)))</f>
        <v>38</v>
      </c>
      <c r="H19" s="66">
        <f>IF(ISERROR(VLOOKUP(B19,[3]Gülle!$E$8:$K$1000,7,0)),"",(VLOOKUP(B19,[3]Gülle!$E$8:$K$1000,7,0)))</f>
        <v>432</v>
      </c>
      <c r="I19" s="63">
        <f>IF(ISERROR(VLOOKUP(B19,[3]Gülle!$E$8:$L$1000,8,0)),"",(VLOOKUP(B19,[3]Gülle!$E$8:$L$1000,8,0)))</f>
        <v>35</v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IF(ISERROR(VLOOKUP(B19,'[3]800m.'!$D$8:$F$986,3,0)),"",(VLOOKUP(B19,'[3]800m.'!$D$8:$H$986,3,0)))</f>
        <v/>
      </c>
      <c r="M19" s="69" t="str">
        <f>IF(ISERROR(VLOOKUP(B19,'[3]800m.'!$D$8:$G$986,4,0)),"",(VLOOKUP(B19,'[3]800m.'!$D$8:$G$986,4,0)))</f>
        <v/>
      </c>
      <c r="N19" s="70" t="str">
        <f>IF(ISERROR(VLOOKUP(B19,'[3]80m.'!$D$8:$F$1000,3,0)),"",(VLOOKUP(B19,'[3]80m.'!$D$8:$H$1000,3,0)))</f>
        <v/>
      </c>
      <c r="O19" s="65" t="str">
        <f>IF(ISERROR(VLOOKUP(B19,'[3]80m.'!$D$8:$G$1000,4,0)),"",(VLOOKUP(B19,'[3]80m.'!$D$8:$G$1000,4,0)))</f>
        <v/>
      </c>
      <c r="P19" s="71">
        <f t="shared" si="0"/>
        <v>141</v>
      </c>
      <c r="Q19" s="54"/>
      <c r="R19" s="55"/>
      <c r="S19" s="55"/>
      <c r="T19" s="55"/>
      <c r="U19" s="55"/>
      <c r="V19" s="55"/>
    </row>
    <row r="20" spans="1:22" ht="31.5" hidden="1" customHeight="1" x14ac:dyDescent="0.2">
      <c r="A20" s="60">
        <v>13</v>
      </c>
      <c r="B20" s="61" t="s">
        <v>53</v>
      </c>
      <c r="C20" s="61" t="s">
        <v>46</v>
      </c>
      <c r="D20" s="62">
        <f>IF(ISERROR(VLOOKUP(B20,'[3]60m.'!$D$8:$F$1011,3,0)),"",(VLOOKUP(B20,'[3]60m.'!$D$8:$H$1011,3,0)))</f>
        <v>985</v>
      </c>
      <c r="E20" s="63">
        <f>IF(ISERROR(VLOOKUP(B20,'[3]60m.'!$D$8:$G$1011,4,0)),"",(VLOOKUP(B20,'[3]60m.'!$D$8:$G$1011,4,0)))</f>
        <v>63</v>
      </c>
      <c r="F20" s="64">
        <f>IF(ISERROR(VLOOKUP(B20,[3]Uzun!$E$8:$K$1000,7,0)),"",(VLOOKUP(B20,[3]Uzun!$E$8:$K$1000,7,0)))</f>
        <v>334</v>
      </c>
      <c r="G20" s="65">
        <f>IF(ISERROR(VLOOKUP(B20,[3]Uzun!$E$8:$L$1000,8,0)),"",(VLOOKUP(B20,[3]Uzun!$E$8:$L$1000,8,0)))</f>
        <v>33</v>
      </c>
      <c r="H20" s="66">
        <f>IF(ISERROR(VLOOKUP(B20,[3]Gülle!$E$8:$K$1000,7,0)),"",(VLOOKUP(B20,[3]Gülle!$E$8:$K$1000,7,0)))</f>
        <v>526</v>
      </c>
      <c r="I20" s="63">
        <f>IF(ISERROR(VLOOKUP(B20,[3]Gülle!$E$8:$L$1000,8,0)),"",(VLOOKUP(B20,[3]Gülle!$E$8:$L$1000,8,0)))</f>
        <v>41</v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 t="str">
        <f>IF(ISERROR(VLOOKUP(B20,'[3]800m.'!$D$8:$F$986,3,0)),"",(VLOOKUP(B20,'[3]800m.'!$D$8:$H$986,3,0)))</f>
        <v/>
      </c>
      <c r="M20" s="69" t="str">
        <f>IF(ISERROR(VLOOKUP(B20,'[3]800m.'!$D$8:$G$986,4,0)),"",(VLOOKUP(B20,'[3]800m.'!$D$8:$G$986,4,0)))</f>
        <v/>
      </c>
      <c r="N20" s="70" t="str">
        <f>IF(ISERROR(VLOOKUP(B20,'[3]80m.'!$D$8:$F$1000,3,0)),"",(VLOOKUP(B20,'[3]80m.'!$D$8:$H$1000,3,0)))</f>
        <v/>
      </c>
      <c r="O20" s="65" t="str">
        <f>IF(ISERROR(VLOOKUP(B20,'[3]80m.'!$D$8:$G$1000,4,0)),"",(VLOOKUP(B20,'[3]80m.'!$D$8:$G$1000,4,0)))</f>
        <v/>
      </c>
      <c r="P20" s="71">
        <f t="shared" si="0"/>
        <v>137</v>
      </c>
      <c r="Q20" s="54"/>
      <c r="R20" s="55"/>
      <c r="S20" s="55"/>
      <c r="T20" s="55"/>
      <c r="U20" s="55"/>
      <c r="V20" s="55"/>
    </row>
    <row r="21" spans="1:22" ht="31.5" hidden="1" customHeight="1" x14ac:dyDescent="0.2">
      <c r="A21" s="60">
        <v>14</v>
      </c>
      <c r="B21" s="61" t="s">
        <v>52</v>
      </c>
      <c r="C21" s="61" t="s">
        <v>37</v>
      </c>
      <c r="D21" s="62">
        <f>IF(ISERROR(VLOOKUP(B21,'[3]60m.'!$D$8:$F$1011,3,0)),"",(VLOOKUP(B21,'[3]60m.'!$D$8:$H$1011,3,0)))</f>
        <v>1017</v>
      </c>
      <c r="E21" s="63">
        <f>IF(ISERROR(VLOOKUP(B21,'[3]60m.'!$D$8:$G$1011,4,0)),"",(VLOOKUP(B21,'[3]60m.'!$D$8:$G$1011,4,0)))</f>
        <v>56</v>
      </c>
      <c r="F21" s="64">
        <f>IF(ISERROR(VLOOKUP(B21,[3]Uzun!$E$8:$K$1000,7,0)),"",(VLOOKUP(B21,[3]Uzun!$E$8:$K$1000,7,0)))</f>
        <v>347</v>
      </c>
      <c r="G21" s="65">
        <f>IF(ISERROR(VLOOKUP(B21,[3]Uzun!$E$8:$L$1000,8,0)),"",(VLOOKUP(B21,[3]Uzun!$E$8:$L$1000,8,0)))</f>
        <v>37</v>
      </c>
      <c r="H21" s="66">
        <f>IF(ISERROR(VLOOKUP(B21,[3]Gülle!$E$8:$K$1000,7,0)),"",(VLOOKUP(B21,[3]Gülle!$E$8:$K$1000,7,0)))</f>
        <v>550</v>
      </c>
      <c r="I21" s="63">
        <f>IF(ISERROR(VLOOKUP(B21,[3]Gülle!$E$8:$L$1000,8,0)),"",(VLOOKUP(B21,[3]Gülle!$E$8:$L$1000,8,0)))</f>
        <v>43</v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IF(ISERROR(VLOOKUP(B21,'[3]800m.'!$D$8:$F$986,3,0)),"",(VLOOKUP(B21,'[3]800m.'!$D$8:$H$986,3,0)))</f>
        <v/>
      </c>
      <c r="M21" s="69" t="str">
        <f>IF(ISERROR(VLOOKUP(B21,'[3]800m.'!$D$8:$G$986,4,0)),"",(VLOOKUP(B21,'[3]800m.'!$D$8:$G$986,4,0)))</f>
        <v/>
      </c>
      <c r="N21" s="70" t="str">
        <f>IF(ISERROR(VLOOKUP(B21,'[3]80m.'!$D$8:$F$1000,3,0)),"",(VLOOKUP(B21,'[3]80m.'!$D$8:$H$1000,3,0)))</f>
        <v/>
      </c>
      <c r="O21" s="65" t="str">
        <f>IF(ISERROR(VLOOKUP(B21,'[3]80m.'!$D$8:$G$1000,4,0)),"",(VLOOKUP(B21,'[3]80m.'!$D$8:$G$1000,4,0)))</f>
        <v/>
      </c>
      <c r="P21" s="71">
        <f t="shared" si="0"/>
        <v>136</v>
      </c>
      <c r="Q21" s="54"/>
      <c r="R21" s="55"/>
      <c r="S21" s="55"/>
      <c r="T21" s="55"/>
      <c r="U21" s="55"/>
      <c r="V21" s="55"/>
    </row>
    <row r="22" spans="1:22" ht="31.5" hidden="1" customHeight="1" x14ac:dyDescent="0.2">
      <c r="A22" s="60">
        <v>15</v>
      </c>
      <c r="B22" s="61" t="s">
        <v>49</v>
      </c>
      <c r="C22" s="61" t="s">
        <v>46</v>
      </c>
      <c r="D22" s="62">
        <f>IF(ISERROR(VLOOKUP(B22,'[3]60m.'!$D$8:$F$1011,3,0)),"",(VLOOKUP(B22,'[3]60m.'!$D$8:$H$1011,3,0)))</f>
        <v>1091</v>
      </c>
      <c r="E22" s="63">
        <f>IF(ISERROR(VLOOKUP(B22,'[3]60m.'!$D$8:$G$1011,4,0)),"",(VLOOKUP(B22,'[3]60m.'!$D$8:$G$1011,4,0)))</f>
        <v>41</v>
      </c>
      <c r="F22" s="64">
        <f>IF(ISERROR(VLOOKUP(B22,[3]Uzun!$E$8:$K$1000,7,0)),"",(VLOOKUP(B22,[3]Uzun!$E$8:$K$1000,7,0)))</f>
        <v>373</v>
      </c>
      <c r="G22" s="65">
        <f>IF(ISERROR(VLOOKUP(B22,[3]Uzun!$E$8:$L$1000,8,0)),"",(VLOOKUP(B22,[3]Uzun!$E$8:$L$1000,8,0)))</f>
        <v>46</v>
      </c>
      <c r="H22" s="66">
        <f>IF(ISERROR(VLOOKUP(B22,[3]Gülle!$E$8:$K$1000,7,0)),"",(VLOOKUP(B22,[3]Gülle!$E$8:$K$1000,7,0)))</f>
        <v>504</v>
      </c>
      <c r="I22" s="63">
        <f>IF(ISERROR(VLOOKUP(B22,[3]Gülle!$E$8:$L$1000,8,0)),"",(VLOOKUP(B22,[3]Gülle!$E$8:$L$1000,8,0)))</f>
        <v>40</v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IF(ISERROR(VLOOKUP(B22,'[3]800m.'!$D$8:$F$986,3,0)),"",(VLOOKUP(B22,'[3]800m.'!$D$8:$H$986,3,0)))</f>
        <v/>
      </c>
      <c r="M22" s="69" t="str">
        <f>IF(ISERROR(VLOOKUP(B22,'[3]800m.'!$D$8:$G$986,4,0)),"",(VLOOKUP(B22,'[3]800m.'!$D$8:$G$986,4,0)))</f>
        <v/>
      </c>
      <c r="N22" s="70" t="str">
        <f>IF(ISERROR(VLOOKUP(B22,'[3]80m.'!$D$8:$F$1000,3,0)),"",(VLOOKUP(B22,'[3]80m.'!$D$8:$H$1000,3,0)))</f>
        <v/>
      </c>
      <c r="O22" s="65" t="str">
        <f>IF(ISERROR(VLOOKUP(B22,'[3]80m.'!$D$8:$G$1000,4,0)),"",(VLOOKUP(B22,'[3]80m.'!$D$8:$G$1000,4,0)))</f>
        <v/>
      </c>
      <c r="P22" s="71">
        <f t="shared" si="0"/>
        <v>127</v>
      </c>
      <c r="Q22" s="54"/>
      <c r="R22" s="55"/>
      <c r="S22" s="55"/>
      <c r="T22" s="55"/>
      <c r="U22" s="55"/>
      <c r="V22" s="55"/>
    </row>
    <row r="23" spans="1:22" ht="31.5" hidden="1" customHeight="1" x14ac:dyDescent="0.2">
      <c r="A23" s="60">
        <v>16</v>
      </c>
      <c r="B23" s="61" t="s">
        <v>33</v>
      </c>
      <c r="C23" s="61" t="s">
        <v>24</v>
      </c>
      <c r="D23" s="62">
        <f>IF(ISERROR(VLOOKUP(B23,'[3]60m.'!$D$8:$F$1011,3,0)),"",(VLOOKUP(B23,'[3]60m.'!$D$8:$H$1011,3,0)))</f>
        <v>1041</v>
      </c>
      <c r="E23" s="63">
        <f>IF(ISERROR(VLOOKUP(B23,'[3]60m.'!$D$8:$G$1011,4,0)),"",(VLOOKUP(B23,'[3]60m.'!$D$8:$G$1011,4,0)))</f>
        <v>51</v>
      </c>
      <c r="F23" s="64">
        <f>IF(ISERROR(VLOOKUP(B23,[3]Uzun!$E$8:$K$1000,7,0)),"",(VLOOKUP(B23,[3]Uzun!$E$8:$K$1000,7,0)))</f>
        <v>338</v>
      </c>
      <c r="G23" s="65">
        <f>IF(ISERROR(VLOOKUP(B23,[3]Uzun!$E$8:$L$1000,8,0)),"",(VLOOKUP(B23,[3]Uzun!$E$8:$L$1000,8,0)))</f>
        <v>34</v>
      </c>
      <c r="H23" s="66">
        <f>IF(ISERROR(VLOOKUP(B23,[3]Gülle!$E$8:$K$1000,7,0)),"",(VLOOKUP(B23,[3]Gülle!$E$8:$K$1000,7,0)))</f>
        <v>473</v>
      </c>
      <c r="I23" s="63">
        <f>IF(ISERROR(VLOOKUP(B23,[3]Gülle!$E$8:$L$1000,8,0)),"",(VLOOKUP(B23,[3]Gülle!$E$8:$L$1000,8,0)))</f>
        <v>38</v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 t="str">
        <f>IF(ISERROR(VLOOKUP(B23,'[3]800m.'!$D$8:$F$986,3,0)),"",(VLOOKUP(B23,'[3]800m.'!$D$8:$H$986,3,0)))</f>
        <v/>
      </c>
      <c r="M23" s="69" t="str">
        <f>IF(ISERROR(VLOOKUP(B23,'[3]800m.'!$D$8:$G$986,4,0)),"",(VLOOKUP(B23,'[3]800m.'!$D$8:$G$986,4,0)))</f>
        <v/>
      </c>
      <c r="N23" s="70" t="str">
        <f>IF(ISERROR(VLOOKUP(B23,'[3]80m.'!$D$8:$F$1000,3,0)),"",(VLOOKUP(B23,'[3]80m.'!$D$8:$H$1000,3,0)))</f>
        <v/>
      </c>
      <c r="O23" s="65" t="str">
        <f>IF(ISERROR(VLOOKUP(B23,'[3]80m.'!$D$8:$G$1000,4,0)),"",(VLOOKUP(B23,'[3]80m.'!$D$8:$G$1000,4,0)))</f>
        <v/>
      </c>
      <c r="P23" s="71">
        <f t="shared" si="0"/>
        <v>123</v>
      </c>
      <c r="Q23" s="54"/>
      <c r="R23" s="55"/>
      <c r="S23" s="55"/>
      <c r="T23" s="55"/>
      <c r="U23" s="55"/>
      <c r="V23" s="55"/>
    </row>
    <row r="24" spans="1:22" ht="31.5" hidden="1" customHeight="1" x14ac:dyDescent="0.2">
      <c r="A24" s="60">
        <v>17</v>
      </c>
      <c r="B24" s="61" t="s">
        <v>27</v>
      </c>
      <c r="C24" s="61" t="s">
        <v>24</v>
      </c>
      <c r="D24" s="62">
        <f>IF(ISERROR(VLOOKUP(B24,'[3]60m.'!$D$8:$F$1011,3,0)),"",(VLOOKUP(B24,'[3]60m.'!$D$8:$H$1011,3,0)))</f>
        <v>948</v>
      </c>
      <c r="E24" s="63">
        <f>IF(ISERROR(VLOOKUP(B24,'[3]60m.'!$D$8:$G$1011,4,0)),"",(VLOOKUP(B24,'[3]60m.'!$D$8:$G$1011,4,0)))</f>
        <v>70</v>
      </c>
      <c r="F24" s="64">
        <f>IF(ISERROR(VLOOKUP(B24,[3]Uzun!$E$8:$K$1000,7,0)),"",(VLOOKUP(B24,[3]Uzun!$E$8:$K$1000,7,0)))</f>
        <v>388</v>
      </c>
      <c r="G24" s="65">
        <f>IF(ISERROR(VLOOKUP(B24,[3]Uzun!$E$8:$L$1000,8,0)),"",(VLOOKUP(B24,[3]Uzun!$E$8:$L$1000,8,0)))</f>
        <v>51</v>
      </c>
      <c r="H24" s="66" t="str">
        <f>IF(ISERROR(VLOOKUP(B24,[3]Gülle!$E$8:$K$1000,7,0)),"",(VLOOKUP(B24,[3]Gülle!$E$8:$K$1000,7,0)))</f>
        <v/>
      </c>
      <c r="I24" s="63" t="str">
        <f>IF(ISERROR(VLOOKUP(B24,[3]Gülle!$E$8:$L$1000,8,0)),"",(VLOOKUP(B24,[3]Gülle!$E$8:$L$1000,8,0)))</f>
        <v/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IF(ISERROR(VLOOKUP(B24,'[3]800m.'!$D$8:$F$986,3,0)),"",(VLOOKUP(B24,'[3]800m.'!$D$8:$H$986,3,0)))</f>
        <v/>
      </c>
      <c r="M24" s="69" t="str">
        <f>IF(ISERROR(VLOOKUP(B24,'[3]800m.'!$D$8:$G$986,4,0)),"",(VLOOKUP(B24,'[3]800m.'!$D$8:$G$986,4,0)))</f>
        <v/>
      </c>
      <c r="N24" s="70" t="str">
        <f>IF(ISERROR(VLOOKUP(B24,'[3]80m.'!$D$8:$F$1000,3,0)),"",(VLOOKUP(B24,'[3]80m.'!$D$8:$H$1000,3,0)))</f>
        <v/>
      </c>
      <c r="O24" s="65" t="str">
        <f>IF(ISERROR(VLOOKUP(B24,'[3]80m.'!$D$8:$G$1000,4,0)),"",(VLOOKUP(B24,'[3]80m.'!$D$8:$G$1000,4,0)))</f>
        <v/>
      </c>
      <c r="P24" s="71">
        <f t="shared" si="0"/>
        <v>121</v>
      </c>
      <c r="Q24" s="54"/>
      <c r="R24" s="55"/>
      <c r="S24" s="55"/>
      <c r="T24" s="55"/>
      <c r="U24" s="55"/>
      <c r="V24" s="55"/>
    </row>
    <row r="25" spans="1:22" ht="31.5" hidden="1" customHeight="1" x14ac:dyDescent="0.2">
      <c r="A25" s="60">
        <v>18</v>
      </c>
      <c r="B25" s="61" t="s">
        <v>48</v>
      </c>
      <c r="C25" s="61" t="s">
        <v>46</v>
      </c>
      <c r="D25" s="62">
        <f>IF(ISERROR(VLOOKUP(B25,'[3]60m.'!$D$8:$F$1011,3,0)),"",(VLOOKUP(B25,'[3]60m.'!$D$8:$H$1011,3,0)))</f>
        <v>993</v>
      </c>
      <c r="E25" s="63">
        <f>IF(ISERROR(VLOOKUP(B25,'[3]60m.'!$D$8:$G$1011,4,0)),"",(VLOOKUP(B25,'[3]60m.'!$D$8:$G$1011,4,0)))</f>
        <v>61</v>
      </c>
      <c r="F25" s="64">
        <f>IF(ISERROR(VLOOKUP(B25,[3]Uzun!$E$8:$K$1000,7,0)),"",(VLOOKUP(B25,[3]Uzun!$E$8:$K$1000,7,0)))</f>
        <v>296</v>
      </c>
      <c r="G25" s="65">
        <f>IF(ISERROR(VLOOKUP(B25,[3]Uzun!$E$8:$L$1000,8,0)),"",(VLOOKUP(B25,[3]Uzun!$E$8:$L$1000,8,0)))</f>
        <v>21</v>
      </c>
      <c r="H25" s="66">
        <f>IF(ISERROR(VLOOKUP(B25,[3]Gülle!$E$8:$K$1000,7,0)),"",(VLOOKUP(B25,[3]Gülle!$E$8:$K$1000,7,0)))</f>
        <v>495</v>
      </c>
      <c r="I25" s="63">
        <f>IF(ISERROR(VLOOKUP(B25,[3]Gülle!$E$8:$L$1000,8,0)),"",(VLOOKUP(B25,[3]Gülle!$E$8:$L$1000,8,0)))</f>
        <v>39</v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IF(ISERROR(VLOOKUP(B25,'[3]800m.'!$E$8:$F$986,2,0)),"",(VLOOKUP(B25,'[3]800m.'!$E$8:$H$986,2,0)))</f>
        <v/>
      </c>
      <c r="M25" s="69" t="str">
        <f>IF(ISERROR(VLOOKUP(B25,'[3]800m.'!$E$8:$G$986,3,0)),"",(VLOOKUP(B25,'[3]800m.'!$E$8:$G$986,3,0)))</f>
        <v/>
      </c>
      <c r="N25" s="70" t="str">
        <f>IF(ISERROR(VLOOKUP(B25,'[3]80m.'!$D$8:$F$1000,3,0)),"",(VLOOKUP(B25,'[3]80m.'!$D$8:$H$1000,3,0)))</f>
        <v/>
      </c>
      <c r="O25" s="65" t="str">
        <f>IF(ISERROR(VLOOKUP(B25,'[3]80m.'!$D$8:$G$1000,4,0)),"",(VLOOKUP(B25,'[3]80m.'!$D$8:$G$1000,4,0)))</f>
        <v/>
      </c>
      <c r="P25" s="71">
        <f t="shared" si="0"/>
        <v>121</v>
      </c>
      <c r="Q25" s="54"/>
      <c r="R25" s="55"/>
      <c r="S25" s="55"/>
      <c r="T25" s="55"/>
      <c r="U25" s="55"/>
      <c r="V25" s="55"/>
    </row>
    <row r="26" spans="1:22" ht="31.5" hidden="1" customHeight="1" x14ac:dyDescent="0.2">
      <c r="A26" s="60">
        <v>19</v>
      </c>
      <c r="B26" s="61" t="s">
        <v>34</v>
      </c>
      <c r="C26" s="61" t="s">
        <v>24</v>
      </c>
      <c r="D26" s="62">
        <f>IF(ISERROR(VLOOKUP(B26,'[3]60m.'!$D$8:$F$1011,3,0)),"",(VLOOKUP(B26,'[3]60m.'!$D$8:$H$1011,3,0)))</f>
        <v>927</v>
      </c>
      <c r="E26" s="63">
        <f>IF(ISERROR(VLOOKUP(B26,'[3]60m.'!$D$8:$G$1011,4,0)),"",(VLOOKUP(B26,'[3]60m.'!$D$8:$G$1011,4,0)))</f>
        <v>74</v>
      </c>
      <c r="F26" s="64" t="str">
        <f>IF(ISERROR(VLOOKUP(B26,[3]Uzun!$E$8:$K$1000,7,0)),"",(VLOOKUP(B26,[3]Uzun!$E$8:$K$1000,7,0)))</f>
        <v>DNS</v>
      </c>
      <c r="G26" s="65">
        <f>IF(ISERROR(VLOOKUP(B26,[3]Uzun!$E$8:$L$1000,8,0)),"",(VLOOKUP(B26,[3]Uzun!$E$8:$L$1000,8,0)))</f>
        <v>0</v>
      </c>
      <c r="H26" s="66">
        <f>IF(ISERROR(VLOOKUP(B26,[3]Gülle!$E$8:$K$1000,7,0)),"",(VLOOKUP(B26,[3]Gülle!$E$8:$K$1000,7,0)))</f>
        <v>557</v>
      </c>
      <c r="I26" s="63">
        <f>IF(ISERROR(VLOOKUP(B26,[3]Gülle!$E$8:$L$1000,8,0)),"",(VLOOKUP(B26,[3]Gülle!$E$8:$L$1000,8,0)))</f>
        <v>43</v>
      </c>
      <c r="J26" s="67"/>
      <c r="K26" s="65" t="str">
        <f>IF(ISERROR(VLOOKUP(B26,#REF!,7,0)),"",(VLOOKUP(B26,#REF!,7,0)))</f>
        <v/>
      </c>
      <c r="L26" s="68" t="str">
        <f>IF(ISERROR(VLOOKUP(B26,'[3]800m.'!$E$8:$F$986,2,0)),"",(VLOOKUP(B26,'[3]800m.'!$E$8:$H$986,2,0)))</f>
        <v/>
      </c>
      <c r="M26" s="69" t="str">
        <f>IF(ISERROR(VLOOKUP(B26,'[3]800m.'!$E$8:$G$986,3,0)),"",(VLOOKUP(B26,'[3]800m.'!$E$8:$G$986,3,0)))</f>
        <v/>
      </c>
      <c r="N26" s="70" t="str">
        <f>IF(ISERROR(VLOOKUP(B26,'[3]80m.'!$D$8:$F$1000,3,0)),"",(VLOOKUP(B26,'[3]80m.'!$D$8:$H$1000,3,0)))</f>
        <v/>
      </c>
      <c r="O26" s="65" t="str">
        <f>IF(ISERROR(VLOOKUP(B26,'[3]80m.'!$D$8:$G$1000,4,0)),"",(VLOOKUP(B26,'[3]80m.'!$D$8:$G$1000,4,0)))</f>
        <v/>
      </c>
      <c r="P26" s="71">
        <f t="shared" si="0"/>
        <v>117</v>
      </c>
      <c r="Q26" s="54"/>
      <c r="R26" s="55"/>
      <c r="S26" s="55"/>
      <c r="T26" s="55"/>
      <c r="U26" s="55"/>
      <c r="V26" s="55"/>
    </row>
    <row r="27" spans="1:22" ht="31.5" hidden="1" customHeight="1" x14ac:dyDescent="0.2">
      <c r="A27" s="60">
        <v>20</v>
      </c>
      <c r="B27" s="61" t="s">
        <v>58</v>
      </c>
      <c r="C27" s="61" t="s">
        <v>57</v>
      </c>
      <c r="D27" s="62">
        <f>IF(ISERROR(VLOOKUP(B27,'[3]60m.'!$D$8:$F$1011,3,0)),"",(VLOOKUP(B27,'[3]60m.'!$D$8:$H$1011,3,0)))</f>
        <v>964</v>
      </c>
      <c r="E27" s="63">
        <f>IF(ISERROR(VLOOKUP(B27,'[3]60m.'!$D$8:$G$1011,4,0)),"",(VLOOKUP(B27,'[3]60m.'!$D$8:$G$1011,4,0)))</f>
        <v>67</v>
      </c>
      <c r="F27" s="64">
        <f>IF(ISERROR(VLOOKUP(B27,[3]Uzun!$E$8:$K$1000,7,0)),"",(VLOOKUP(B27,[3]Uzun!$E$8:$K$1000,7,0)))</f>
        <v>384</v>
      </c>
      <c r="G27" s="65">
        <f>IF(ISERROR(VLOOKUP(B27,[3]Uzun!$E$8:$L$1000,8,0)),"",(VLOOKUP(B27,[3]Uzun!$E$8:$L$1000,8,0)))</f>
        <v>49</v>
      </c>
      <c r="H27" s="66" t="str">
        <f>IF(ISERROR(VLOOKUP(B27,[3]Gülle!$E$8:$K$1000,7,0)),"",(VLOOKUP(B27,[3]Gülle!$E$8:$K$1000,7,0)))</f>
        <v/>
      </c>
      <c r="I27" s="63" t="str">
        <f>IF(ISERROR(VLOOKUP(B27,[3]Gülle!$E$8:$L$1000,8,0)),"",(VLOOKUP(B27,[3]Gülle!$E$8:$L$1000,8,0)))</f>
        <v/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IF(ISERROR(VLOOKUP(B27,'[3]800m.'!$D$8:$F$986,3,0)),"",(VLOOKUP(B27,'[3]800m.'!$D$8:$H$986,3,0)))</f>
        <v/>
      </c>
      <c r="M27" s="69" t="str">
        <f>IF(ISERROR(VLOOKUP(B27,'[3]800m.'!$D$8:$G$986,4,0)),"",(VLOOKUP(B27,'[3]800m.'!$D$8:$G$986,4,0)))</f>
        <v/>
      </c>
      <c r="N27" s="70" t="str">
        <f>IF(ISERROR(VLOOKUP(B27,'[3]80m.'!$D$8:$F$1000,3,0)),"",(VLOOKUP(B27,'[3]80m.'!$D$8:$H$1000,3,0)))</f>
        <v/>
      </c>
      <c r="O27" s="65" t="str">
        <f>IF(ISERROR(VLOOKUP(B27,'[3]80m.'!$D$8:$G$1000,4,0)),"",(VLOOKUP(B27,'[3]80m.'!$D$8:$G$1000,4,0)))</f>
        <v/>
      </c>
      <c r="P27" s="71">
        <f t="shared" si="0"/>
        <v>116</v>
      </c>
      <c r="Q27" s="54"/>
      <c r="R27" s="55"/>
      <c r="S27" s="55"/>
      <c r="T27" s="55"/>
      <c r="U27" s="55"/>
      <c r="V27" s="55"/>
    </row>
    <row r="28" spans="1:22" ht="31.5" hidden="1" customHeight="1" x14ac:dyDescent="0.2">
      <c r="A28" s="60">
        <v>21</v>
      </c>
      <c r="B28" s="61" t="s">
        <v>51</v>
      </c>
      <c r="C28" s="61" t="s">
        <v>37</v>
      </c>
      <c r="D28" s="62">
        <f>IF(ISERROR(VLOOKUP(B28,'[3]60m.'!$D$8:$F$1011,3,0)),"",(VLOOKUP(B28,'[3]60m.'!$D$8:$H$1011,3,0)))</f>
        <v>972</v>
      </c>
      <c r="E28" s="63">
        <f>IF(ISERROR(VLOOKUP(B28,'[3]60m.'!$D$8:$G$1011,4,0)),"",(VLOOKUP(B28,'[3]60m.'!$D$8:$G$1011,4,0)))</f>
        <v>65</v>
      </c>
      <c r="F28" s="64">
        <f>IF(ISERROR(VLOOKUP(B28,[3]Uzun!$E$8:$K$1000,7,0)),"",(VLOOKUP(B28,[3]Uzun!$E$8:$K$1000,7,0)))</f>
        <v>358</v>
      </c>
      <c r="G28" s="65">
        <f>IF(ISERROR(VLOOKUP(B28,[3]Uzun!$E$8:$L$1000,8,0)),"",(VLOOKUP(B28,[3]Uzun!$E$8:$L$1000,8,0)))</f>
        <v>41</v>
      </c>
      <c r="H28" s="66" t="str">
        <f>IF(ISERROR(VLOOKUP(B28,[3]Gülle!$E$8:$K$1000,7,0)),"",(VLOOKUP(B28,[3]Gülle!$E$8:$K$1000,7,0)))</f>
        <v/>
      </c>
      <c r="I28" s="63" t="str">
        <f>IF(ISERROR(VLOOKUP(B28,[3]Gülle!$E$8:$L$1000,8,0)),"",(VLOOKUP(B28,[3]Gülle!$E$8:$L$1000,8,0)))</f>
        <v/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IF(ISERROR(VLOOKUP(B28,'[3]800m.'!$D$8:$F$986,3,0)),"",(VLOOKUP(B28,'[3]800m.'!$D$8:$H$986,3,0)))</f>
        <v/>
      </c>
      <c r="M28" s="69" t="str">
        <f>IF(ISERROR(VLOOKUP(B28,'[3]800m.'!$D$8:$G$986,4,0)),"",(VLOOKUP(B28,'[3]800m.'!$D$8:$G$986,4,0)))</f>
        <v/>
      </c>
      <c r="N28" s="70" t="str">
        <f>IF(ISERROR(VLOOKUP(B28,'[3]80m.'!$D$8:$F$1000,3,0)),"",(VLOOKUP(B28,'[3]80m.'!$D$8:$H$1000,3,0)))</f>
        <v/>
      </c>
      <c r="O28" s="65" t="str">
        <f>IF(ISERROR(VLOOKUP(B28,'[3]80m.'!$D$8:$G$1000,4,0)),"",(VLOOKUP(B28,'[3]80m.'!$D$8:$G$1000,4,0)))</f>
        <v/>
      </c>
      <c r="P28" s="71">
        <f t="shared" si="0"/>
        <v>106</v>
      </c>
      <c r="Q28" s="54"/>
      <c r="R28" s="55"/>
      <c r="S28" s="55"/>
      <c r="T28" s="55"/>
      <c r="U28" s="55"/>
      <c r="V28" s="55"/>
    </row>
    <row r="29" spans="1:22" ht="31.5" hidden="1" customHeight="1" x14ac:dyDescent="0.2">
      <c r="A29" s="60">
        <v>22</v>
      </c>
      <c r="B29" s="61" t="s">
        <v>47</v>
      </c>
      <c r="C29" s="61" t="s">
        <v>46</v>
      </c>
      <c r="D29" s="62" t="str">
        <f>IF(ISERROR(VLOOKUP(B29,'[3]60m.'!$D$8:$F$1011,3,0)),"",(VLOOKUP(B29,'[3]60m.'!$D$8:$H$1011,3,0)))</f>
        <v/>
      </c>
      <c r="E29" s="63" t="str">
        <f>IF(ISERROR(VLOOKUP(B29,'[3]60m.'!$D$8:$G$1011,4,0)),"",(VLOOKUP(B29,'[3]60m.'!$D$8:$G$1011,4,0)))</f>
        <v/>
      </c>
      <c r="F29" s="64" t="str">
        <f>IF(ISERROR(VLOOKUP(B29,[3]Uzun!$F$8:$K$1000,6,0)),"",(VLOOKUP(B29,[3]Uzun!$F$8:$K$1000,6,0)))</f>
        <v/>
      </c>
      <c r="G29" s="65" t="str">
        <f>IF(ISERROR(VLOOKUP(B29,[3]Uzun!$F$8:$L$1000,7,0)),"",(VLOOKUP(B29,[3]Uzun!$F$8:$L$1000,7,0)))</f>
        <v/>
      </c>
      <c r="H29" s="66">
        <f>IF(ISERROR(VLOOKUP(B29,[3]Gülle!$E$8:$K$1000,7,0)),"",(VLOOKUP(B29,[3]Gülle!$E$8:$K$1000,7,0)))</f>
        <v>382</v>
      </c>
      <c r="I29" s="63">
        <f>IF(ISERROR(VLOOKUP(B29,[3]Gülle!$E$8:$L$1000,8,0)),"",(VLOOKUP(B29,[3]Gülle!$E$8:$L$1000,8,0)))</f>
        <v>32</v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IF(ISERROR(VLOOKUP(B29,'[3]800m.'!$E$8:$F$986,2,0)),"",(VLOOKUP(B29,'[3]800m.'!$E$8:$H$986,2,0)))</f>
        <v/>
      </c>
      <c r="M29" s="69" t="str">
        <f>IF(ISERROR(VLOOKUP(B29,'[3]800m.'!$E$8:$G$986,3,0)),"",(VLOOKUP(B29,'[3]800m.'!$E$8:$G$986,3,0)))</f>
        <v/>
      </c>
      <c r="N29" s="70" t="str">
        <f>IF(ISERROR(VLOOKUP(B29,'[3]80m.'!$D$8:$F$1000,3,0)),"",(VLOOKUP(B29,'[3]80m.'!$D$8:$H$1000,3,0)))</f>
        <v>11.89
(812)</v>
      </c>
      <c r="O29" s="65">
        <f>IF(ISERROR(VLOOKUP(B29,'[3]80m.'!$D$8:$G$1000,4,0)),"",(VLOOKUP(B29,'[3]80m.'!$D$8:$G$1000,4,0)))</f>
        <v>70</v>
      </c>
      <c r="P29" s="71">
        <f t="shared" si="0"/>
        <v>102</v>
      </c>
      <c r="Q29" s="54"/>
      <c r="R29" s="55"/>
      <c r="S29" s="55"/>
      <c r="T29" s="55"/>
      <c r="U29" s="55"/>
      <c r="V29" s="55"/>
    </row>
    <row r="30" spans="1:22" ht="31.5" hidden="1" customHeight="1" x14ac:dyDescent="0.2">
      <c r="A30" s="60">
        <v>23</v>
      </c>
      <c r="B30" s="61" t="s">
        <v>45</v>
      </c>
      <c r="C30" s="61" t="s">
        <v>35</v>
      </c>
      <c r="D30" s="62" t="str">
        <f>IF(ISERROR(VLOOKUP(B30,'[3]60m.'!$D$8:$F$1011,3,0)),"",(VLOOKUP(B30,'[3]60m.'!$D$8:$H$1011,3,0)))</f>
        <v/>
      </c>
      <c r="E30" s="63" t="str">
        <f>IF(ISERROR(VLOOKUP(B30,'[3]60m.'!$D$8:$G$1011,4,0)),"",(VLOOKUP(B30,'[3]60m.'!$D$8:$G$1011,4,0)))</f>
        <v/>
      </c>
      <c r="F30" s="64" t="str">
        <f>IF(ISERROR(VLOOKUP(B30,[3]Uzun!$E$8:$K$1000,7,0)),"",(VLOOKUP(B30,[3]Uzun!$E$8:$K$1000,7,0)))</f>
        <v>NM</v>
      </c>
      <c r="G30" s="65">
        <f>IF(ISERROR(VLOOKUP(B30,[3]Uzun!$E$8:$L$1000,8,0)),"",(VLOOKUP(B30,[3]Uzun!$E$8:$L$1000,8,0)))</f>
        <v>0</v>
      </c>
      <c r="H30" s="66">
        <f>IF(ISERROR(VLOOKUP(B30,[3]Gülle!$E$8:$K$1000,7,0)),"",(VLOOKUP(B30,[3]Gülle!$E$8:$K$1000,7,0)))</f>
        <v>506</v>
      </c>
      <c r="I30" s="63">
        <f>IF(ISERROR(VLOOKUP(B30,[3]Gülle!$E$8:$L$1000,8,0)),"",(VLOOKUP(B30,[3]Gülle!$E$8:$L$1000,8,0)))</f>
        <v>40</v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IF(ISERROR(VLOOKUP(B30,'[3]800m.'!$E$8:$F$986,2,0)),"",(VLOOKUP(B30,'[3]800m.'!$E$8:$H$986,2,0)))</f>
        <v/>
      </c>
      <c r="M30" s="69" t="str">
        <f>IF(ISERROR(VLOOKUP(B30,'[3]800m.'!$E$8:$G$986,3,0)),"",(VLOOKUP(B30,'[3]800m.'!$E$8:$G$986,3,0)))</f>
        <v/>
      </c>
      <c r="N30" s="70">
        <f>IF(ISERROR(VLOOKUP(B30,'[3]80m.'!$D$8:$F$1000,3,0)),"",(VLOOKUP(B30,'[3]80m.'!$D$8:$H$1000,3,0)))</f>
        <v>1236</v>
      </c>
      <c r="O30" s="65">
        <f>IF(ISERROR(VLOOKUP(B30,'[3]80m.'!$D$8:$G$1000,4,0)),"",(VLOOKUP(B30,'[3]80m.'!$D$8:$G$1000,4,0)))</f>
        <v>60</v>
      </c>
      <c r="P30" s="71">
        <f t="shared" si="0"/>
        <v>100</v>
      </c>
      <c r="Q30" s="54"/>
      <c r="R30" s="55"/>
      <c r="S30" s="55"/>
      <c r="T30" s="55"/>
      <c r="U30" s="55"/>
      <c r="V30" s="55"/>
    </row>
    <row r="31" spans="1:22" ht="31.5" hidden="1" customHeight="1" x14ac:dyDescent="0.2">
      <c r="A31" s="60">
        <v>24</v>
      </c>
      <c r="B31" s="61" t="s">
        <v>44</v>
      </c>
      <c r="C31" s="61" t="s">
        <v>35</v>
      </c>
      <c r="D31" s="62" t="str">
        <f>IF(ISERROR(VLOOKUP(B31,'[3]60m.'!$D$8:$F$1011,3,0)),"",(VLOOKUP(B31,'[3]60m.'!$D$8:$H$1011,3,0)))</f>
        <v/>
      </c>
      <c r="E31" s="63" t="str">
        <f>IF(ISERROR(VLOOKUP(B31,'[3]60m.'!$D$8:$G$1011,4,0)),"",(VLOOKUP(B31,'[3]60m.'!$D$8:$G$1011,4,0)))</f>
        <v/>
      </c>
      <c r="F31" s="64">
        <f>IF(ISERROR(VLOOKUP(B31,[3]Uzun!$E$8:$K$1000,7,0)),"",(VLOOKUP(B31,[3]Uzun!$E$8:$K$1000,7,0)))</f>
        <v>300</v>
      </c>
      <c r="G31" s="65">
        <f>IF(ISERROR(VLOOKUP(B31,[3]Uzun!$E$8:$L$1000,8,0)),"",(VLOOKUP(B31,[3]Uzun!$E$8:$L$1000,8,0)))</f>
        <v>22</v>
      </c>
      <c r="H31" s="66">
        <f>IF(ISERROR(VLOOKUP(B31,[3]Gülle!$E$8:$K$1000,7,0)),"",(VLOOKUP(B31,[3]Gülle!$E$8:$K$1000,7,0)))</f>
        <v>500</v>
      </c>
      <c r="I31" s="63">
        <f>IF(ISERROR(VLOOKUP(B31,[3]Gülle!$E$8:$L$1000,8,0)),"",(VLOOKUP(B31,[3]Gülle!$E$8:$L$1000,8,0)))</f>
        <v>40</v>
      </c>
      <c r="J31" s="67" t="str">
        <f>IF(ISERROR(VLOOKUP(B31,#REF!,6,0)),"",(VLOOKUP(B31,#REF!,6,0)))</f>
        <v/>
      </c>
      <c r="K31" s="65" t="str">
        <f>IF(ISERROR(VLOOKUP(B31,#REF!,7,0)),"",(VLOOKUP(B31,#REF!,7,0)))</f>
        <v/>
      </c>
      <c r="L31" s="68" t="str">
        <f>IF(ISERROR(VLOOKUP(B31,'[3]800m.'!$E$8:$F$986,2,0)),"",(VLOOKUP(B31,'[3]800m.'!$E$8:$H$986,2,0)))</f>
        <v/>
      </c>
      <c r="M31" s="69" t="str">
        <f>IF(ISERROR(VLOOKUP(B31,'[3]800m.'!$E$8:$G$986,3,0)),"",(VLOOKUP(B31,'[3]800m.'!$E$8:$G$986,3,0)))</f>
        <v/>
      </c>
      <c r="N31" s="70">
        <f>IF(ISERROR(VLOOKUP(B31,'[3]80m.'!$D$8:$F$1000,3,0)),"",(VLOOKUP(B31,'[3]80m.'!$D$8:$H$1000,3,0)))</f>
        <v>1367</v>
      </c>
      <c r="O31" s="65">
        <f>IF(ISERROR(VLOOKUP(B31,'[3]80m.'!$D$8:$G$1000,4,0)),"",(VLOOKUP(B31,'[3]80m.'!$D$8:$G$1000,4,0)))</f>
        <v>34</v>
      </c>
      <c r="P31" s="71">
        <f t="shared" si="0"/>
        <v>96</v>
      </c>
      <c r="Q31" s="54"/>
      <c r="R31" s="55"/>
      <c r="S31" s="55"/>
      <c r="T31" s="55"/>
      <c r="U31" s="55"/>
      <c r="V31" s="55"/>
    </row>
    <row r="32" spans="1:22" ht="31.5" hidden="1" customHeight="1" x14ac:dyDescent="0.2">
      <c r="A32" s="60">
        <v>25</v>
      </c>
      <c r="B32" s="61" t="s">
        <v>50</v>
      </c>
      <c r="C32" s="61" t="s">
        <v>37</v>
      </c>
      <c r="D32" s="62">
        <f>IF(ISERROR(VLOOKUP(B32,'[3]60m.'!$D$8:$F$1011,3,0)),"",(VLOOKUP(B32,'[3]60m.'!$D$8:$H$1011,3,0)))</f>
        <v>1043</v>
      </c>
      <c r="E32" s="63">
        <f>IF(ISERROR(VLOOKUP(B32,'[3]60m.'!$D$8:$G$1011,4,0)),"",(VLOOKUP(B32,'[3]60m.'!$D$8:$G$1011,4,0)))</f>
        <v>51</v>
      </c>
      <c r="F32" s="64">
        <f>IF(ISERROR(VLOOKUP(B32,[3]Uzun!$E$8:$K$1000,7,0)),"",(VLOOKUP(B32,[3]Uzun!$E$8:$K$1000,7,0)))</f>
        <v>367</v>
      </c>
      <c r="G32" s="65">
        <f>IF(ISERROR(VLOOKUP(B32,[3]Uzun!$E$8:$L$1000,8,0)),"",(VLOOKUP(B32,[3]Uzun!$E$8:$L$1000,8,0)))</f>
        <v>44</v>
      </c>
      <c r="H32" s="66" t="str">
        <f>IF(ISERROR(VLOOKUP(B32,[3]Gülle!$E$8:$K$1000,7,0)),"",(VLOOKUP(B32,[3]Gülle!$E$8:$K$1000,7,0)))</f>
        <v/>
      </c>
      <c r="I32" s="63" t="str">
        <f>IF(ISERROR(VLOOKUP(B32,[3]Gülle!$E$8:$L$1000,8,0)),"",(VLOOKUP(B32,[3]Gülle!$E$8:$L$1000,8,0)))</f>
        <v/>
      </c>
      <c r="J32" s="67" t="str">
        <f>IF(ISERROR(VLOOKUP(B32,#REF!,6,0)),"",(VLOOKUP(B32,#REF!,6,0)))</f>
        <v/>
      </c>
      <c r="K32" s="65" t="str">
        <f>IF(ISERROR(VLOOKUP(B32,#REF!,7,0)),"",(VLOOKUP(B32,#REF!,7,0)))</f>
        <v/>
      </c>
      <c r="L32" s="68" t="str">
        <f>IF(ISERROR(VLOOKUP(B32,'[3]800m.'!$D$8:$F$986,3,0)),"",(VLOOKUP(B32,'[3]800m.'!$D$8:$H$986,3,0)))</f>
        <v/>
      </c>
      <c r="M32" s="69" t="str">
        <f>IF(ISERROR(VLOOKUP(B32,'[3]800m.'!$D$8:$G$986,4,0)),"",(VLOOKUP(B32,'[3]800m.'!$D$8:$G$986,4,0)))</f>
        <v/>
      </c>
      <c r="N32" s="70" t="str">
        <f>IF(ISERROR(VLOOKUP(B32,'[3]80m.'!$D$8:$F$1000,3,0)),"",(VLOOKUP(B32,'[3]80m.'!$D$8:$H$1000,3,0)))</f>
        <v/>
      </c>
      <c r="O32" s="65" t="str">
        <f>IF(ISERROR(VLOOKUP(B32,'[3]80m.'!$D$8:$G$1000,4,0)),"",(VLOOKUP(B32,'[3]80m.'!$D$8:$G$1000,4,0)))</f>
        <v/>
      </c>
      <c r="P32" s="71">
        <f t="shared" si="0"/>
        <v>95</v>
      </c>
      <c r="Q32" s="54"/>
      <c r="R32" s="55"/>
      <c r="S32" s="55"/>
      <c r="T32" s="55"/>
      <c r="U32" s="55"/>
      <c r="V32" s="55"/>
    </row>
    <row r="33" spans="1:22" ht="31.5" customHeight="1" x14ac:dyDescent="0.2">
      <c r="A33" s="60">
        <v>26</v>
      </c>
      <c r="B33" s="61" t="s">
        <v>43</v>
      </c>
      <c r="C33" s="61" t="s">
        <v>42</v>
      </c>
      <c r="D33" s="62" t="str">
        <f>IF(ISERROR(VLOOKUP(B33,'[3]60m.'!$D$8:$F$1011,3,0)),"",(VLOOKUP(B33,'[3]60m.'!$D$8:$H$1011,3,0)))</f>
        <v/>
      </c>
      <c r="E33" s="63" t="str">
        <f>IF(ISERROR(VLOOKUP(B33,'[3]60m.'!$D$8:$G$1011,4,0)),"",(VLOOKUP(B33,'[3]60m.'!$D$8:$G$1011,4,0)))</f>
        <v/>
      </c>
      <c r="F33" s="64">
        <f>IF(ISERROR(VLOOKUP(B33,[3]Uzun!$E$8:$K$1000,7,0)),"",(VLOOKUP(B33,[3]Uzun!$E$8:$K$1000,7,0)))</f>
        <v>325</v>
      </c>
      <c r="G33" s="65">
        <f>IF(ISERROR(VLOOKUP(B33,[3]Uzun!$E$8:$L$1000,8,0)),"",(VLOOKUP(B33,[3]Uzun!$E$8:$L$1000,8,0)))</f>
        <v>30</v>
      </c>
      <c r="H33" s="66">
        <f>IF(ISERROR(VLOOKUP(B33,[3]Gülle!$E$8:$K$1000,7,0)),"",(VLOOKUP(B33,[3]Gülle!$E$8:$K$1000,7,0)))</f>
        <v>432</v>
      </c>
      <c r="I33" s="63">
        <f>IF(ISERROR(VLOOKUP(B33,[3]Gülle!$E$8:$L$1000,8,0)),"",(VLOOKUP(B33,[3]Gülle!$E$8:$L$1000,8,0)))</f>
        <v>35</v>
      </c>
      <c r="J33" s="67" t="str">
        <f>IF(ISERROR(VLOOKUP(B33,#REF!,6,0)),"",(VLOOKUP(B33,#REF!,6,0)))</f>
        <v/>
      </c>
      <c r="K33" s="65" t="str">
        <f>IF(ISERROR(VLOOKUP(B33,#REF!,7,0)),"",(VLOOKUP(B33,#REF!,7,0)))</f>
        <v/>
      </c>
      <c r="L33" s="68" t="str">
        <f>IF(ISERROR(VLOOKUP(B33,'[3]800m.'!$D$8:$F$986,3,0)),"",(VLOOKUP(B33,'[3]800m.'!$D$8:$H$986,3,0)))</f>
        <v/>
      </c>
      <c r="M33" s="69" t="str">
        <f>IF(ISERROR(VLOOKUP(B33,'[3]800m.'!$D$8:$G$986,4,0)),"",(VLOOKUP(B33,'[3]800m.'!$D$8:$G$986,4,0)))</f>
        <v/>
      </c>
      <c r="N33" s="70">
        <f>IF(ISERROR(VLOOKUP(B33,'[3]80m.'!$D$8:$F$1000,3,0)),"",(VLOOKUP(B33,'[3]80m.'!$D$8:$H$1000,3,0)))</f>
        <v>1391</v>
      </c>
      <c r="O33" s="65">
        <f>IF(ISERROR(VLOOKUP(B33,'[3]80m.'!$D$8:$G$1000,4,0)),"",(VLOOKUP(B33,'[3]80m.'!$D$8:$G$1000,4,0)))</f>
        <v>29</v>
      </c>
      <c r="P33" s="71">
        <f t="shared" si="0"/>
        <v>94</v>
      </c>
      <c r="Q33" s="54"/>
      <c r="R33" s="55"/>
      <c r="S33" s="55"/>
      <c r="T33" s="55"/>
      <c r="U33" s="55"/>
      <c r="V33" s="55"/>
    </row>
    <row r="34" spans="1:22" ht="31.5" hidden="1" customHeight="1" x14ac:dyDescent="0.2">
      <c r="A34" s="60">
        <v>27</v>
      </c>
      <c r="B34" s="61" t="s">
        <v>40</v>
      </c>
      <c r="C34" s="61" t="s">
        <v>37</v>
      </c>
      <c r="D34" s="62" t="str">
        <f>IF(ISERROR(VLOOKUP(B34,'[3]60m.'!$D$8:$F$1011,3,0)),"",(VLOOKUP(B34,'[3]60m.'!$D$8:$H$1011,3,0)))</f>
        <v/>
      </c>
      <c r="E34" s="63" t="str">
        <f>IF(ISERROR(VLOOKUP(B34,'[3]60m.'!$D$8:$G$1011,4,0)),"",(VLOOKUP(B34,'[3]60m.'!$D$8:$G$1011,4,0)))</f>
        <v/>
      </c>
      <c r="F34" s="64">
        <f>IF(ISERROR(VLOOKUP(B34,[3]Uzun!$E$8:$K$1000,7,0)),"",(VLOOKUP(B34,[3]Uzun!$E$8:$K$1000,7,0)))</f>
        <v>313</v>
      </c>
      <c r="G34" s="65">
        <f>IF(ISERROR(VLOOKUP(B34,[3]Uzun!$E$8:$L$1000,8,0)),"",(VLOOKUP(B34,[3]Uzun!$E$8:$L$1000,8,0)))</f>
        <v>26</v>
      </c>
      <c r="H34" s="66">
        <f>IF(ISERROR(VLOOKUP(B34,[3]Gülle!$E$8:$K$1000,7,0)),"",(VLOOKUP(B34,[3]Gülle!$E$8:$K$1000,7,0)))</f>
        <v>390</v>
      </c>
      <c r="I34" s="63">
        <f>IF(ISERROR(VLOOKUP(B34,[3]Gülle!$E$8:$L$1000,8,0)),"",(VLOOKUP(B34,[3]Gülle!$E$8:$L$1000,8,0)))</f>
        <v>32</v>
      </c>
      <c r="J34" s="67" t="str">
        <f>IF(ISERROR(VLOOKUP(B34,#REF!,6,0)),"",(VLOOKUP(B34,#REF!,6,0)))</f>
        <v/>
      </c>
      <c r="K34" s="65" t="str">
        <f>IF(ISERROR(VLOOKUP(B34,#REF!,7,0)),"",(VLOOKUP(B34,#REF!,7,0)))</f>
        <v/>
      </c>
      <c r="L34" s="68" t="str">
        <f>IF(ISERROR(VLOOKUP(B34,'[3]800m.'!$D$8:$F$986,3,0)),"",(VLOOKUP(B34,'[3]800m.'!$D$8:$H$986,3,0)))</f>
        <v/>
      </c>
      <c r="M34" s="69" t="str">
        <f>IF(ISERROR(VLOOKUP(B34,'[3]800m.'!$D$8:$G$986,4,0)),"",(VLOOKUP(B34,'[3]800m.'!$D$8:$G$986,4,0)))</f>
        <v/>
      </c>
      <c r="N34" s="70">
        <f>IF(ISERROR(VLOOKUP(B34,'[3]80m.'!$D$8:$F$1000,3,0)),"",(VLOOKUP(B34,'[3]80m.'!$D$8:$H$1000,3,0)))</f>
        <v>1385</v>
      </c>
      <c r="O34" s="65">
        <f>IF(ISERROR(VLOOKUP(B34,'[3]80m.'!$D$8:$G$1000,4,0)),"",(VLOOKUP(B34,'[3]80m.'!$D$8:$G$1000,4,0)))</f>
        <v>31</v>
      </c>
      <c r="P34" s="71">
        <f t="shared" si="0"/>
        <v>89</v>
      </c>
      <c r="Q34" s="54"/>
      <c r="R34" s="55"/>
      <c r="S34" s="55"/>
      <c r="T34" s="55"/>
      <c r="U34" s="55"/>
      <c r="V34" s="55"/>
    </row>
    <row r="35" spans="1:22" ht="31.5" hidden="1" customHeight="1" x14ac:dyDescent="0.2">
      <c r="A35" s="60">
        <v>28</v>
      </c>
      <c r="B35" s="61" t="s">
        <v>41</v>
      </c>
      <c r="C35" s="61" t="s">
        <v>35</v>
      </c>
      <c r="D35" s="62" t="str">
        <f>IF(ISERROR(VLOOKUP(B35,'[3]60m.'!$D$8:$F$1011,3,0)),"",(VLOOKUP(B35,'[3]60m.'!$D$8:$H$1011,3,0)))</f>
        <v/>
      </c>
      <c r="E35" s="63" t="str">
        <f>IF(ISERROR(VLOOKUP(B35,'[3]60m.'!$D$8:$G$1011,4,0)),"",(VLOOKUP(B35,'[3]60m.'!$D$8:$G$1011,4,0)))</f>
        <v/>
      </c>
      <c r="F35" s="64">
        <f>IF(ISERROR(VLOOKUP(B35,[3]Uzun!$E$8:$K$1000,7,0)),"",(VLOOKUP(B35,[3]Uzun!$E$8:$K$1000,7,0)))</f>
        <v>286</v>
      </c>
      <c r="G35" s="65">
        <f>IF(ISERROR(VLOOKUP(B35,[3]Uzun!$E$8:$L$1000,8,0)),"",(VLOOKUP(B35,[3]Uzun!$E$8:$L$1000,8,0)))</f>
        <v>19</v>
      </c>
      <c r="H35" s="66">
        <f>IF(ISERROR(VLOOKUP(B35,[3]Gülle!$E$8:$K$1000,7,0)),"",(VLOOKUP(B35,[3]Gülle!$E$8:$K$1000,7,0)))</f>
        <v>453</v>
      </c>
      <c r="I35" s="63">
        <f>IF(ISERROR(VLOOKUP(B35,[3]Gülle!$E$8:$L$1000,8,0)),"",(VLOOKUP(B35,[3]Gülle!$E$8:$L$1000,8,0)))</f>
        <v>36</v>
      </c>
      <c r="J35" s="67" t="str">
        <f>IF(ISERROR(VLOOKUP(B35,#REF!,6,0)),"",(VLOOKUP(B35,#REF!,6,0)))</f>
        <v/>
      </c>
      <c r="K35" s="65" t="str">
        <f>IF(ISERROR(VLOOKUP(B35,#REF!,7,0)),"",(VLOOKUP(B35,#REF!,7,0)))</f>
        <v/>
      </c>
      <c r="L35" s="68" t="str">
        <f>IF(ISERROR(VLOOKUP(B35,'[3]800m.'!$E$8:$F$986,2,0)),"",(VLOOKUP(B35,'[3]800m.'!$E$8:$H$986,2,0)))</f>
        <v/>
      </c>
      <c r="M35" s="69" t="str">
        <f>IF(ISERROR(VLOOKUP(B35,'[3]800m.'!$E$8:$G$986,3,0)),"",(VLOOKUP(B35,'[3]800m.'!$E$8:$G$986,3,0)))</f>
        <v/>
      </c>
      <c r="N35" s="70">
        <f>IF(ISERROR(VLOOKUP(B35,'[3]80m.'!$D$8:$F$1000,3,0)),"",(VLOOKUP(B35,'[3]80m.'!$D$8:$H$1000,3,0)))</f>
        <v>1368</v>
      </c>
      <c r="O35" s="65">
        <f>IF(ISERROR(VLOOKUP(B35,'[3]80m.'!$D$8:$G$1000,4,0)),"",(VLOOKUP(B35,'[3]80m.'!$D$8:$G$1000,4,0)))</f>
        <v>34</v>
      </c>
      <c r="P35" s="71">
        <f t="shared" si="0"/>
        <v>89</v>
      </c>
      <c r="Q35" s="54"/>
      <c r="R35" s="55"/>
      <c r="S35" s="55"/>
      <c r="T35" s="55"/>
      <c r="U35" s="55"/>
      <c r="V35" s="55"/>
    </row>
    <row r="36" spans="1:22" ht="31.5" hidden="1" customHeight="1" x14ac:dyDescent="0.2">
      <c r="A36" s="60">
        <v>29</v>
      </c>
      <c r="B36" s="61" t="s">
        <v>39</v>
      </c>
      <c r="C36" s="61" t="s">
        <v>35</v>
      </c>
      <c r="D36" s="62" t="str">
        <f>IF(ISERROR(VLOOKUP(B36,'[3]60m.'!$D$8:$F$1011,3,0)),"",(VLOOKUP(B36,'[3]60m.'!$D$8:$H$1011,3,0)))</f>
        <v/>
      </c>
      <c r="E36" s="63" t="str">
        <f>IF(ISERROR(VLOOKUP(B36,'[3]60m.'!$D$8:$G$1011,4,0)),"",(VLOOKUP(B36,'[3]60m.'!$D$8:$G$1011,4,0)))</f>
        <v/>
      </c>
      <c r="F36" s="64">
        <f>IF(ISERROR(VLOOKUP(B36,[3]Uzun!$E$8:$K$1000,7,0)),"",(VLOOKUP(B36,[3]Uzun!$E$8:$K$1000,7,0)))</f>
        <v>308</v>
      </c>
      <c r="G36" s="65">
        <f>IF(ISERROR(VLOOKUP(B36,[3]Uzun!$E$8:$L$1000,8,0)),"",(VLOOKUP(B36,[3]Uzun!$E$8:$L$1000,8,0)))</f>
        <v>24</v>
      </c>
      <c r="H36" s="66">
        <f>IF(ISERROR(VLOOKUP(B36,[3]Gülle!$E$8:$K$1000,7,0)),"",(VLOOKUP(B36,[3]Gülle!$E$8:$K$1000,7,0)))</f>
        <v>504</v>
      </c>
      <c r="I36" s="63">
        <f>IF(ISERROR(VLOOKUP(B36,[3]Gülle!$E$8:$L$1000,8,0)),"",(VLOOKUP(B36,[3]Gülle!$E$8:$L$1000,8,0)))</f>
        <v>40</v>
      </c>
      <c r="J36" s="67" t="str">
        <f>IF(ISERROR(VLOOKUP(B36,#REF!,6,0)),"",(VLOOKUP(B36,#REF!,6,0)))</f>
        <v/>
      </c>
      <c r="K36" s="65" t="str">
        <f>IF(ISERROR(VLOOKUP(B36,#REF!,7,0)),"",(VLOOKUP(B36,#REF!,7,0)))</f>
        <v/>
      </c>
      <c r="L36" s="68" t="str">
        <f>IF(ISERROR(VLOOKUP(B36,'[3]800m.'!$D$8:$F$986,3,0)),"",(VLOOKUP(B36,'[3]800m.'!$D$8:$H$986,3,0)))</f>
        <v/>
      </c>
      <c r="M36" s="69" t="str">
        <f>IF(ISERROR(VLOOKUP(B36,'[3]800m.'!$D$8:$G$986,4,0)),"",(VLOOKUP(B36,'[3]800m.'!$D$8:$G$986,4,0)))</f>
        <v/>
      </c>
      <c r="N36" s="70">
        <f>IF(ISERROR(VLOOKUP(B36,'[3]80m.'!$D$8:$F$1000,3,0)),"",(VLOOKUP(B36,'[3]80m.'!$D$8:$H$1000,3,0)))</f>
        <v>1438</v>
      </c>
      <c r="O36" s="65">
        <f>IF(ISERROR(VLOOKUP(B36,'[3]80m.'!$D$8:$G$1000,4,0)),"",(VLOOKUP(B36,'[3]80m.'!$D$8:$G$1000,4,0)))</f>
        <v>20</v>
      </c>
      <c r="P36" s="71">
        <f t="shared" si="0"/>
        <v>84</v>
      </c>
      <c r="Q36" s="54"/>
      <c r="R36" s="55"/>
      <c r="S36" s="55"/>
      <c r="T36" s="55"/>
      <c r="U36" s="55"/>
      <c r="V36" s="55"/>
    </row>
    <row r="37" spans="1:22" ht="31.5" hidden="1" customHeight="1" x14ac:dyDescent="0.2">
      <c r="A37" s="60">
        <v>30</v>
      </c>
      <c r="B37" s="61" t="s">
        <v>36</v>
      </c>
      <c r="C37" s="61" t="s">
        <v>35</v>
      </c>
      <c r="D37" s="62" t="str">
        <f>IF(ISERROR(VLOOKUP(B37,'[3]60m.'!$D$8:$F$1011,3,0)),"",(VLOOKUP(B37,'[3]60m.'!$D$8:$H$1011,3,0)))</f>
        <v/>
      </c>
      <c r="E37" s="63" t="str">
        <f>IF(ISERROR(VLOOKUP(B37,'[3]60m.'!$D$8:$G$1011,4,0)),"",(VLOOKUP(B37,'[3]60m.'!$D$8:$G$1011,4,0)))</f>
        <v/>
      </c>
      <c r="F37" s="64">
        <f>IF(ISERROR(VLOOKUP(B37,[3]Uzun!$E$8:$K$1000,7,0)),"",(VLOOKUP(B37,[3]Uzun!$E$8:$K$1000,7,0)))</f>
        <v>285</v>
      </c>
      <c r="G37" s="65">
        <f>IF(ISERROR(VLOOKUP(B37,[3]Uzun!$E$8:$L$1000,8,0)),"",(VLOOKUP(B37,[3]Uzun!$E$8:$L$1000,8,0)))</f>
        <v>19</v>
      </c>
      <c r="H37" s="66">
        <f>IF(ISERROR(VLOOKUP(B37,[3]Gülle!$E$8:$K$1000,7,0)),"",(VLOOKUP(B37,[3]Gülle!$E$8:$K$1000,7,0)))</f>
        <v>467</v>
      </c>
      <c r="I37" s="63">
        <f>IF(ISERROR(VLOOKUP(B37,[3]Gülle!$E$8:$L$1000,8,0)),"",(VLOOKUP(B37,[3]Gülle!$E$8:$L$1000,8,0)))</f>
        <v>37</v>
      </c>
      <c r="J37" s="67" t="str">
        <f>IF(ISERROR(VLOOKUP(B37,#REF!,6,0)),"",(VLOOKUP(B37,#REF!,6,0)))</f>
        <v/>
      </c>
      <c r="K37" s="65" t="str">
        <f>IF(ISERROR(VLOOKUP(B37,#REF!,7,0)),"",(VLOOKUP(B37,#REF!,7,0)))</f>
        <v/>
      </c>
      <c r="L37" s="68" t="str">
        <f>IF(ISERROR(VLOOKUP(B37,'[3]800m.'!$E$8:$F$986,2,0)),"",(VLOOKUP(B37,'[3]800m.'!$E$8:$H$986,2,0)))</f>
        <v/>
      </c>
      <c r="M37" s="69" t="str">
        <f>IF(ISERROR(VLOOKUP(B37,'[3]800m.'!$E$8:$G$986,3,0)),"",(VLOOKUP(B37,'[3]800m.'!$E$8:$G$986,3,0)))</f>
        <v/>
      </c>
      <c r="N37" s="70">
        <f>IF(ISERROR(VLOOKUP(B37,'[3]80m.'!$D$8:$F$1000,3,0)),"",(VLOOKUP(B37,'[3]80m.'!$D$8:$H$1000,3,0)))</f>
        <v>1447</v>
      </c>
      <c r="O37" s="65">
        <f>IF(ISERROR(VLOOKUP(B37,'[3]80m.'!$D$8:$G$1000,4,0)),"",(VLOOKUP(B37,'[3]80m.'!$D$8:$G$1000,4,0)))</f>
        <v>19</v>
      </c>
      <c r="P37" s="71">
        <f t="shared" si="0"/>
        <v>75</v>
      </c>
      <c r="Q37" s="54"/>
      <c r="R37" s="55"/>
      <c r="S37" s="55"/>
      <c r="T37" s="55"/>
      <c r="U37" s="55"/>
      <c r="V37" s="55"/>
    </row>
    <row r="38" spans="1:22" ht="31.5" hidden="1" customHeight="1" x14ac:dyDescent="0.2">
      <c r="A38" s="60">
        <v>31</v>
      </c>
      <c r="B38" s="61" t="s">
        <v>38</v>
      </c>
      <c r="C38" s="61" t="s">
        <v>37</v>
      </c>
      <c r="D38" s="62">
        <f>IF(ISERROR(VLOOKUP(B38,'[3]60m.'!$D$8:$F$1011,3,0)),"",(VLOOKUP(B38,'[3]60m.'!$D$8:$H$1011,3,0)))</f>
        <v>1069</v>
      </c>
      <c r="E38" s="63">
        <f>IF(ISERROR(VLOOKUP(B38,'[3]60m.'!$D$8:$G$1011,4,0)),"",(VLOOKUP(B38,'[3]60m.'!$D$8:$G$1011,4,0)))</f>
        <v>46</v>
      </c>
      <c r="F38" s="64">
        <f>IF(ISERROR(VLOOKUP(B38,[3]Uzun!$E$8:$K$1000,7,0)),"",(VLOOKUP(B38,[3]Uzun!$E$8:$K$1000,7,0)))</f>
        <v>250</v>
      </c>
      <c r="G38" s="65">
        <f>IF(ISERROR(VLOOKUP(B38,[3]Uzun!$E$8:$L$1000,8,0)),"",(VLOOKUP(B38,[3]Uzun!$E$8:$L$1000,8,0)))</f>
        <v>13</v>
      </c>
      <c r="H38" s="66" t="str">
        <f>IF(ISERROR(VLOOKUP(B38,[3]Gülle!$E$8:$K$1000,7,0)),"",(VLOOKUP(B38,[3]Gülle!$E$8:$K$1000,7,0)))</f>
        <v/>
      </c>
      <c r="I38" s="63" t="str">
        <f>IF(ISERROR(VLOOKUP(B38,[3]Gülle!$E$8:$L$1000,8,0)),"",(VLOOKUP(B38,[3]Gülle!$E$8:$L$1000,8,0)))</f>
        <v/>
      </c>
      <c r="J38" s="67" t="str">
        <f>IF(ISERROR(VLOOKUP(B38,#REF!,6,0)),"",(VLOOKUP(B38,#REF!,6,0)))</f>
        <v/>
      </c>
      <c r="K38" s="65" t="str">
        <f>IF(ISERROR(VLOOKUP(B38,#REF!,7,0)),"",(VLOOKUP(B38,#REF!,7,0)))</f>
        <v/>
      </c>
      <c r="L38" s="68" t="str">
        <f>IF(ISERROR(VLOOKUP(B38,'[3]800m.'!$E$8:$F$986,2,0)),"",(VLOOKUP(B38,'[3]800m.'!$E$8:$H$986,2,0)))</f>
        <v/>
      </c>
      <c r="M38" s="69" t="str">
        <f>IF(ISERROR(VLOOKUP(B38,'[3]800m.'!$E$8:$G$986,3,0)),"",(VLOOKUP(B38,'[3]800m.'!$E$8:$G$986,3,0)))</f>
        <v/>
      </c>
      <c r="N38" s="70" t="str">
        <f>IF(ISERROR(VLOOKUP(B38,'[3]80m.'!$D$8:$F$1000,3,0)),"",(VLOOKUP(B38,'[3]80m.'!$D$8:$H$1000,3,0)))</f>
        <v/>
      </c>
      <c r="O38" s="65" t="str">
        <f>IF(ISERROR(VLOOKUP(B38,'[3]80m.'!$D$8:$G$1000,4,0)),"",(VLOOKUP(B38,'[3]80m.'!$D$8:$G$1000,4,0)))</f>
        <v/>
      </c>
      <c r="P38" s="71">
        <f t="shared" si="0"/>
        <v>59</v>
      </c>
      <c r="Q38" s="54"/>
      <c r="R38" s="55"/>
      <c r="S38" s="55"/>
      <c r="T38" s="55"/>
      <c r="U38" s="55"/>
      <c r="V38" s="55"/>
    </row>
    <row r="39" spans="1:22" ht="31.5" hidden="1" customHeight="1" x14ac:dyDescent="0.2">
      <c r="A39" s="60"/>
      <c r="B39" s="61"/>
      <c r="C39" s="61"/>
      <c r="D39" s="62" t="str">
        <f>IF(ISERROR(VLOOKUP(B39,'[3]60m.'!$D$8:$F$1011,3,0)),"",(VLOOKUP(B39,'[3]60m.'!$D$8:$H$1011,3,0)))</f>
        <v/>
      </c>
      <c r="E39" s="63" t="str">
        <f>IF(ISERROR(VLOOKUP(B39,'[3]60m.'!$D$8:$G$1011,4,0)),"",(VLOOKUP(B39,'[3]60m.'!$D$8:$G$1011,4,0)))</f>
        <v/>
      </c>
      <c r="F39" s="64" t="str">
        <f>IF(ISERROR(VLOOKUP(B39,[3]Uzun!$F$8:$K$1000,6,0)),"",(VLOOKUP(B39,[3]Uzun!$F$8:$K$1000,6,0)))</f>
        <v/>
      </c>
      <c r="G39" s="65" t="str">
        <f>IF(ISERROR(VLOOKUP(B39,[3]Uzun!$F$8:$L$1000,7,0)),"",(VLOOKUP(B39,[3]Uzun!$F$8:$L$1000,7,0)))</f>
        <v/>
      </c>
      <c r="H39" s="66" t="str">
        <f>IF(ISERROR(VLOOKUP(B39,[3]Gülle!$F$8:$K$1000,6,0)),"",(VLOOKUP(B39,[3]Gülle!$F$8:$K$1000,6,0)))</f>
        <v/>
      </c>
      <c r="I39" s="63" t="str">
        <f>IF(ISERROR(VLOOKUP(B39,[3]Gülle!$F$8:$L$1000,7,0)),"",(VLOOKUP(B39,[3]Gülle!$F$8:$L$1000,7,0)))</f>
        <v/>
      </c>
      <c r="J39" s="67" t="str">
        <f>IF(ISERROR(VLOOKUP(B39,#REF!,6,0)),"",(VLOOKUP(B39,#REF!,6,0)))</f>
        <v/>
      </c>
      <c r="K39" s="65" t="str">
        <f>IF(ISERROR(VLOOKUP(B39,#REF!,7,0)),"",(VLOOKUP(B39,#REF!,7,0)))</f>
        <v/>
      </c>
      <c r="L39" s="68" t="str">
        <f>IF(ISERROR(VLOOKUP(B39,'[3]800m.'!$E$8:$F$986,2,0)),"",(VLOOKUP(B39,'[3]800m.'!$E$8:$H$986,2,0)))</f>
        <v/>
      </c>
      <c r="M39" s="69" t="str">
        <f>IF(ISERROR(VLOOKUP(B39,'[3]800m.'!$E$8:$G$986,3,0)),"",(VLOOKUP(B39,'[3]800m.'!$E$8:$G$986,3,0)))</f>
        <v/>
      </c>
      <c r="N39" s="70" t="str">
        <f>IF(ISERROR(VLOOKUP(B39,'[3]80m.'!$E$8:$F$1000,2,0)),"",(VLOOKUP(B39,'[3]80m.'!$E$8:$H$1000,2,0)))</f>
        <v/>
      </c>
      <c r="O39" s="65" t="str">
        <f>IF(ISERROR(VLOOKUP(B39,'[3]80m.'!$E$8:$G$1000,3,0)),"",(VLOOKUP(B39,'[3]80m.'!$E$8:$G$1000,3,0)))</f>
        <v/>
      </c>
      <c r="P39" s="71">
        <f t="shared" si="0"/>
        <v>0</v>
      </c>
      <c r="Q39" s="54"/>
      <c r="R39" s="55"/>
      <c r="S39" s="55"/>
      <c r="T39" s="55"/>
      <c r="U39" s="55"/>
      <c r="V39" s="55"/>
    </row>
    <row r="40" spans="1:22" ht="31.5" hidden="1" customHeight="1" x14ac:dyDescent="0.2">
      <c r="A40" s="60"/>
      <c r="B40" s="61"/>
      <c r="C40" s="61"/>
      <c r="D40" s="62" t="str">
        <f>IF(ISERROR(VLOOKUP(B40,'[3]60m.'!$D$8:$F$1011,3,0)),"",(VLOOKUP(B40,'[3]60m.'!$D$8:$H$1011,3,0)))</f>
        <v/>
      </c>
      <c r="E40" s="63" t="str">
        <f>IF(ISERROR(VLOOKUP(B40,'[3]60m.'!$D$8:$G$1011,4,0)),"",(VLOOKUP(B40,'[3]60m.'!$D$8:$G$1011,4,0)))</f>
        <v/>
      </c>
      <c r="F40" s="64" t="str">
        <f>IF(ISERROR(VLOOKUP(B40,[3]Uzun!$F$8:$K$1000,6,0)),"",(VLOOKUP(B40,[3]Uzun!$F$8:$K$1000,6,0)))</f>
        <v/>
      </c>
      <c r="G40" s="65" t="str">
        <f>IF(ISERROR(VLOOKUP(B40,[3]Uzun!$F$8:$L$1000,7,0)),"",(VLOOKUP(B40,[3]Uzun!$F$8:$L$1000,7,0)))</f>
        <v/>
      </c>
      <c r="H40" s="66" t="str">
        <f>IF(ISERROR(VLOOKUP(B40,[3]Gülle!$F$8:$K$1000,6,0)),"",(VLOOKUP(B40,[3]Gülle!$F$8:$K$1000,6,0)))</f>
        <v/>
      </c>
      <c r="I40" s="63" t="str">
        <f>IF(ISERROR(VLOOKUP(B40,[3]Gülle!$F$8:$L$1000,7,0)),"",(VLOOKUP(B40,[3]Gülle!$F$8:$L$1000,7,0)))</f>
        <v/>
      </c>
      <c r="J40" s="67" t="str">
        <f>IF(ISERROR(VLOOKUP(B40,#REF!,6,0)),"",(VLOOKUP(B40,#REF!,6,0)))</f>
        <v/>
      </c>
      <c r="K40" s="65" t="str">
        <f>IF(ISERROR(VLOOKUP(B40,#REF!,7,0)),"",(VLOOKUP(B40,#REF!,7,0)))</f>
        <v/>
      </c>
      <c r="L40" s="68" t="str">
        <f>IF(ISERROR(VLOOKUP(B40,'[3]800m.'!$E$8:$F$986,2,0)),"",(VLOOKUP(B40,'[3]800m.'!$E$8:$H$986,2,0)))</f>
        <v/>
      </c>
      <c r="M40" s="69" t="str">
        <f>IF(ISERROR(VLOOKUP(B40,'[3]800m.'!$E$8:$G$986,3,0)),"",(VLOOKUP(B40,'[3]800m.'!$E$8:$G$986,3,0)))</f>
        <v/>
      </c>
      <c r="N40" s="70" t="str">
        <f>IF(ISERROR(VLOOKUP(B40,'[3]80m.'!$E$8:$F$1000,2,0)),"",(VLOOKUP(B40,'[3]80m.'!$E$8:$H$1000,2,0)))</f>
        <v/>
      </c>
      <c r="O40" s="65" t="str">
        <f>IF(ISERROR(VLOOKUP(B40,'[3]80m.'!$E$8:$G$1000,3,0)),"",(VLOOKUP(B40,'[3]80m.'!$E$8:$G$1000,3,0)))</f>
        <v/>
      </c>
      <c r="P40" s="71">
        <f t="shared" si="0"/>
        <v>0</v>
      </c>
      <c r="Q40" s="54"/>
      <c r="R40" s="55"/>
      <c r="S40" s="55"/>
      <c r="T40" s="55"/>
      <c r="U40" s="55"/>
      <c r="V40" s="55"/>
    </row>
    <row r="41" spans="1:22" ht="31.5" hidden="1" customHeight="1" x14ac:dyDescent="0.2">
      <c r="A41" s="60"/>
      <c r="B41" s="61"/>
      <c r="C41" s="61"/>
      <c r="D41" s="62" t="str">
        <f>IF(ISERROR(VLOOKUP(B41,'[3]60m.'!$D$8:$F$1011,3,0)),"",(VLOOKUP(B41,'[3]60m.'!$D$8:$H$1011,3,0)))</f>
        <v/>
      </c>
      <c r="E41" s="63" t="str">
        <f>IF(ISERROR(VLOOKUP(B41,'[3]60m.'!$D$8:$G$1011,4,0)),"",(VLOOKUP(B41,'[3]60m.'!$D$8:$G$1011,4,0)))</f>
        <v/>
      </c>
      <c r="F41" s="64" t="str">
        <f>IF(ISERROR(VLOOKUP(B41,[3]Uzun!$F$8:$K$1000,6,0)),"",(VLOOKUP(B41,[3]Uzun!$F$8:$K$1000,6,0)))</f>
        <v/>
      </c>
      <c r="G41" s="65" t="str">
        <f>IF(ISERROR(VLOOKUP(B41,[3]Uzun!$F$8:$L$1000,7,0)),"",(VLOOKUP(B41,[3]Uzun!$F$8:$L$1000,7,0)))</f>
        <v/>
      </c>
      <c r="H41" s="66" t="str">
        <f>IF(ISERROR(VLOOKUP(B41,[3]Gülle!$F$8:$K$1000,6,0)),"",(VLOOKUP(B41,[3]Gülle!$F$8:$K$1000,6,0)))</f>
        <v/>
      </c>
      <c r="I41" s="63" t="str">
        <f>IF(ISERROR(VLOOKUP(B41,[3]Gülle!$F$8:$L$1000,7,0)),"",(VLOOKUP(B41,[3]Gülle!$F$8:$L$1000,7,0)))</f>
        <v/>
      </c>
      <c r="J41" s="67" t="str">
        <f>IF(ISERROR(VLOOKUP(B41,#REF!,6,0)),"",(VLOOKUP(B41,#REF!,6,0)))</f>
        <v/>
      </c>
      <c r="K41" s="65" t="str">
        <f>IF(ISERROR(VLOOKUP(B41,#REF!,7,0)),"",(VLOOKUP(B41,#REF!,7,0)))</f>
        <v/>
      </c>
      <c r="L41" s="68" t="str">
        <f>IF(ISERROR(VLOOKUP(B41,'[3]800m.'!$E$8:$F$986,2,0)),"",(VLOOKUP(B41,'[3]800m.'!$E$8:$H$986,2,0)))</f>
        <v/>
      </c>
      <c r="M41" s="69" t="str">
        <f>IF(ISERROR(VLOOKUP(B41,'[3]800m.'!$E$8:$G$986,3,0)),"",(VLOOKUP(B41,'[3]800m.'!$E$8:$G$986,3,0)))</f>
        <v/>
      </c>
      <c r="N41" s="70" t="str">
        <f>IF(ISERROR(VLOOKUP(B41,'[3]80m.'!$E$8:$F$1000,2,0)),"",(VLOOKUP(B41,'[3]80m.'!$E$8:$H$1000,2,0)))</f>
        <v/>
      </c>
      <c r="O41" s="65" t="str">
        <f>IF(ISERROR(VLOOKUP(B41,'[3]80m.'!$E$8:$G$1000,3,0)),"",(VLOOKUP(B41,'[3]80m.'!$E$8:$G$1000,3,0)))</f>
        <v/>
      </c>
      <c r="P41" s="71">
        <f t="shared" si="0"/>
        <v>0</v>
      </c>
      <c r="Q41" s="54"/>
      <c r="R41" s="55"/>
      <c r="S41" s="55"/>
      <c r="T41" s="55"/>
      <c r="U41" s="55"/>
      <c r="V41" s="55"/>
    </row>
    <row r="42" spans="1:22" ht="31.5" hidden="1" customHeight="1" x14ac:dyDescent="0.2">
      <c r="A42" s="60"/>
      <c r="B42" s="61"/>
      <c r="C42" s="61"/>
      <c r="D42" s="62" t="str">
        <f>IF(ISERROR(VLOOKUP(B42,'[3]60m.'!$D$8:$F$1011,3,0)),"",(VLOOKUP(B42,'[3]60m.'!$D$8:$H$1011,3,0)))</f>
        <v/>
      </c>
      <c r="E42" s="63" t="str">
        <f>IF(ISERROR(VLOOKUP(B42,'[3]60m.'!$D$8:$G$1011,4,0)),"",(VLOOKUP(B42,'[3]60m.'!$D$8:$G$1011,4,0)))</f>
        <v/>
      </c>
      <c r="F42" s="64" t="str">
        <f>IF(ISERROR(VLOOKUP(B42,[3]Uzun!$F$8:$K$1000,6,0)),"",(VLOOKUP(B42,[3]Uzun!$F$8:$K$1000,6,0)))</f>
        <v/>
      </c>
      <c r="G42" s="65" t="str">
        <f>IF(ISERROR(VLOOKUP(B42,[3]Uzun!$F$8:$L$1000,7,0)),"",(VLOOKUP(B42,[3]Uzun!$F$8:$L$1000,7,0)))</f>
        <v/>
      </c>
      <c r="H42" s="66" t="str">
        <f>IF(ISERROR(VLOOKUP(B42,[3]Gülle!$F$8:$K$1000,6,0)),"",(VLOOKUP(B42,[3]Gülle!$F$8:$K$1000,6,0)))</f>
        <v/>
      </c>
      <c r="I42" s="63" t="str">
        <f>IF(ISERROR(VLOOKUP(B42,[3]Gülle!$F$8:$L$1000,7,0)),"",(VLOOKUP(B42,[3]Gülle!$F$8:$L$1000,7,0)))</f>
        <v/>
      </c>
      <c r="J42" s="67" t="str">
        <f>IF(ISERROR(VLOOKUP(B42,#REF!,6,0)),"",(VLOOKUP(B42,#REF!,6,0)))</f>
        <v/>
      </c>
      <c r="K42" s="65" t="str">
        <f>IF(ISERROR(VLOOKUP(B42,#REF!,7,0)),"",(VLOOKUP(B42,#REF!,7,0)))</f>
        <v/>
      </c>
      <c r="L42" s="68" t="str">
        <f>IF(ISERROR(VLOOKUP(B42,'[3]800m.'!$E$8:$F$986,2,0)),"",(VLOOKUP(B42,'[3]800m.'!$E$8:$H$986,2,0)))</f>
        <v/>
      </c>
      <c r="M42" s="69" t="str">
        <f>IF(ISERROR(VLOOKUP(B42,'[3]800m.'!$E$8:$G$986,3,0)),"",(VLOOKUP(B42,'[3]800m.'!$E$8:$G$986,3,0)))</f>
        <v/>
      </c>
      <c r="N42" s="70" t="str">
        <f>IF(ISERROR(VLOOKUP(B42,'[3]80m.'!$E$8:$F$1000,2,0)),"",(VLOOKUP(B42,'[3]80m.'!$E$8:$H$1000,2,0)))</f>
        <v/>
      </c>
      <c r="O42" s="65" t="str">
        <f>IF(ISERROR(VLOOKUP(B42,'[3]80m.'!$E$8:$G$1000,3,0)),"",(VLOOKUP(B42,'[3]80m.'!$E$8:$G$1000,3,0)))</f>
        <v/>
      </c>
      <c r="P42" s="71">
        <f t="shared" si="0"/>
        <v>0</v>
      </c>
      <c r="Q42" s="54"/>
      <c r="R42" s="55"/>
      <c r="S42" s="55"/>
      <c r="T42" s="55"/>
      <c r="U42" s="55"/>
      <c r="V42" s="55"/>
    </row>
    <row r="43" spans="1:22" ht="31.5" hidden="1" customHeight="1" x14ac:dyDescent="0.2">
      <c r="A43" s="60"/>
      <c r="B43" s="61"/>
      <c r="C43" s="61"/>
      <c r="D43" s="62" t="str">
        <f>IF(ISERROR(VLOOKUP(B43,'[3]60m.'!$D$8:$F$1011,3,0)),"",(VLOOKUP(B43,'[3]60m.'!$D$8:$H$1011,3,0)))</f>
        <v/>
      </c>
      <c r="E43" s="63" t="str">
        <f>IF(ISERROR(VLOOKUP(B43,'[3]60m.'!$D$8:$G$1011,4,0)),"",(VLOOKUP(B43,'[3]60m.'!$D$8:$G$1011,4,0)))</f>
        <v/>
      </c>
      <c r="F43" s="64" t="str">
        <f>IF(ISERROR(VLOOKUP(B43,[3]Uzun!$F$8:$K$1000,6,0)),"",(VLOOKUP(B43,[3]Uzun!$F$8:$K$1000,6,0)))</f>
        <v/>
      </c>
      <c r="G43" s="65" t="str">
        <f>IF(ISERROR(VLOOKUP(B43,[3]Uzun!$F$8:$L$1000,7,0)),"",(VLOOKUP(B43,[3]Uzun!$F$8:$L$1000,7,0)))</f>
        <v/>
      </c>
      <c r="H43" s="66" t="str">
        <f>IF(ISERROR(VLOOKUP(B43,[3]Gülle!$F$8:$K$1000,6,0)),"",(VLOOKUP(B43,[3]Gülle!$F$8:$K$1000,6,0)))</f>
        <v/>
      </c>
      <c r="I43" s="63" t="str">
        <f>IF(ISERROR(VLOOKUP(B43,[3]Gülle!$F$8:$L$1000,7,0)),"",(VLOOKUP(B43,[3]Gülle!$F$8:$L$1000,7,0)))</f>
        <v/>
      </c>
      <c r="J43" s="67" t="str">
        <f>IF(ISERROR(VLOOKUP(B43,#REF!,6,0)),"",(VLOOKUP(B43,#REF!,6,0)))</f>
        <v/>
      </c>
      <c r="K43" s="65" t="str">
        <f>IF(ISERROR(VLOOKUP(B43,#REF!,7,0)),"",(VLOOKUP(B43,#REF!,7,0)))</f>
        <v/>
      </c>
      <c r="L43" s="68" t="str">
        <f>IF(ISERROR(VLOOKUP(B43,'[3]800m.'!$E$8:$F$986,2,0)),"",(VLOOKUP(B43,'[3]800m.'!$E$8:$H$986,2,0)))</f>
        <v/>
      </c>
      <c r="M43" s="69" t="str">
        <f>IF(ISERROR(VLOOKUP(B43,'[3]800m.'!$E$8:$G$986,3,0)),"",(VLOOKUP(B43,'[3]800m.'!$E$8:$G$986,3,0)))</f>
        <v/>
      </c>
      <c r="N43" s="70" t="str">
        <f>IF(ISERROR(VLOOKUP(B43,'[3]80m.'!$E$8:$F$1000,2,0)),"",(VLOOKUP(B43,'[3]80m.'!$E$8:$H$1000,2,0)))</f>
        <v/>
      </c>
      <c r="O43" s="65" t="str">
        <f>IF(ISERROR(VLOOKUP(B43,'[3]80m.'!$E$8:$G$1000,3,0)),"",(VLOOKUP(B43,'[3]80m.'!$E$8:$G$1000,3,0)))</f>
        <v/>
      </c>
      <c r="P43" s="71">
        <f t="shared" si="0"/>
        <v>0</v>
      </c>
      <c r="Q43" s="54"/>
      <c r="R43" s="55"/>
      <c r="S43" s="55"/>
      <c r="T43" s="55"/>
      <c r="U43" s="55"/>
      <c r="V43" s="55"/>
    </row>
    <row r="44" spans="1:22" ht="31.5" hidden="1" customHeight="1" x14ac:dyDescent="0.2">
      <c r="A44" s="60"/>
      <c r="B44" s="61"/>
      <c r="C44" s="61"/>
      <c r="D44" s="62" t="str">
        <f>IF(ISERROR(VLOOKUP(B44,'[3]60m.'!$D$8:$F$1011,3,0)),"",(VLOOKUP(B44,'[3]60m.'!$D$8:$H$1011,3,0)))</f>
        <v/>
      </c>
      <c r="E44" s="63" t="str">
        <f>IF(ISERROR(VLOOKUP(B44,'[3]60m.'!$D$8:$G$1011,4,0)),"",(VLOOKUP(B44,'[3]60m.'!$D$8:$G$1011,4,0)))</f>
        <v/>
      </c>
      <c r="F44" s="64" t="str">
        <f>IF(ISERROR(VLOOKUP(B44,[3]Uzun!$F$8:$K$1000,6,0)),"",(VLOOKUP(B44,[3]Uzun!$F$8:$K$1000,6,0)))</f>
        <v/>
      </c>
      <c r="G44" s="65" t="str">
        <f>IF(ISERROR(VLOOKUP(B44,[3]Uzun!$F$8:$L$1000,7,0)),"",(VLOOKUP(B44,[3]Uzun!$F$8:$L$1000,7,0)))</f>
        <v/>
      </c>
      <c r="H44" s="66" t="str">
        <f>IF(ISERROR(VLOOKUP(B44,[3]Gülle!$F$8:$K$1000,6,0)),"",(VLOOKUP(B44,[3]Gülle!$F$8:$K$1000,6,0)))</f>
        <v/>
      </c>
      <c r="I44" s="63" t="str">
        <f>IF(ISERROR(VLOOKUP(B44,[3]Gülle!$F$8:$L$1000,7,0)),"",(VLOOKUP(B44,[3]Gülle!$F$8:$L$1000,7,0)))</f>
        <v/>
      </c>
      <c r="J44" s="67" t="str">
        <f>IF(ISERROR(VLOOKUP(B44,#REF!,6,0)),"",(VLOOKUP(B44,#REF!,6,0)))</f>
        <v/>
      </c>
      <c r="K44" s="65" t="str">
        <f>IF(ISERROR(VLOOKUP(B44,#REF!,7,0)),"",(VLOOKUP(B44,#REF!,7,0)))</f>
        <v/>
      </c>
      <c r="L44" s="68" t="str">
        <f>IF(ISERROR(VLOOKUP(B44,'[3]800m.'!$E$8:$F$986,2,0)),"",(VLOOKUP(B44,'[3]800m.'!$E$8:$H$986,2,0)))</f>
        <v/>
      </c>
      <c r="M44" s="69" t="str">
        <f>IF(ISERROR(VLOOKUP(B44,'[3]800m.'!$E$8:$G$986,3,0)),"",(VLOOKUP(B44,'[3]800m.'!$E$8:$G$986,3,0)))</f>
        <v/>
      </c>
      <c r="N44" s="70" t="str">
        <f>IF(ISERROR(VLOOKUP(B44,'[3]80m.'!$E$8:$F$1000,2,0)),"",(VLOOKUP(B44,'[3]80m.'!$E$8:$H$1000,2,0)))</f>
        <v/>
      </c>
      <c r="O44" s="65" t="str">
        <f>IF(ISERROR(VLOOKUP(B44,'[3]80m.'!$E$8:$G$1000,3,0)),"",(VLOOKUP(B44,'[3]80m.'!$E$8:$G$1000,3,0)))</f>
        <v/>
      </c>
      <c r="P44" s="71">
        <f t="shared" si="0"/>
        <v>0</v>
      </c>
      <c r="Q44" s="54"/>
      <c r="R44" s="55"/>
      <c r="S44" s="55"/>
      <c r="T44" s="55"/>
      <c r="U44" s="55"/>
      <c r="V44" s="55"/>
    </row>
    <row r="45" spans="1:22" ht="31.5" hidden="1" customHeight="1" x14ac:dyDescent="0.2">
      <c r="A45" s="60"/>
      <c r="B45" s="61"/>
      <c r="C45" s="61"/>
      <c r="D45" s="62" t="str">
        <f>IF(ISERROR(VLOOKUP(B45,'[3]60m.'!$D$8:$F$1011,3,0)),"",(VLOOKUP(B45,'[3]60m.'!$D$8:$H$1011,3,0)))</f>
        <v/>
      </c>
      <c r="E45" s="63" t="str">
        <f>IF(ISERROR(VLOOKUP(B45,'[3]60m.'!$D$8:$G$1011,4,0)),"",(VLOOKUP(B45,'[3]60m.'!$D$8:$G$1011,4,0)))</f>
        <v/>
      </c>
      <c r="F45" s="64" t="str">
        <f>IF(ISERROR(VLOOKUP(B45,[3]Uzun!$F$8:$K$1000,6,0)),"",(VLOOKUP(B45,[3]Uzun!$F$8:$K$1000,6,0)))</f>
        <v/>
      </c>
      <c r="G45" s="65" t="str">
        <f>IF(ISERROR(VLOOKUP(B45,[3]Uzun!$F$8:$L$1000,7,0)),"",(VLOOKUP(B45,[3]Uzun!$F$8:$L$1000,7,0)))</f>
        <v/>
      </c>
      <c r="H45" s="66" t="str">
        <f>IF(ISERROR(VLOOKUP(B45,[3]Gülle!$F$8:$K$1000,6,0)),"",(VLOOKUP(B45,[3]Gülle!$F$8:$K$1000,6,0)))</f>
        <v/>
      </c>
      <c r="I45" s="63" t="str">
        <f>IF(ISERROR(VLOOKUP(B45,[3]Gülle!$F$8:$L$1000,7,0)),"",(VLOOKUP(B45,[3]Gülle!$F$8:$L$1000,7,0)))</f>
        <v/>
      </c>
      <c r="J45" s="67" t="str">
        <f>IF(ISERROR(VLOOKUP(B45,#REF!,6,0)),"",(VLOOKUP(B45,#REF!,6,0)))</f>
        <v/>
      </c>
      <c r="K45" s="65" t="str">
        <f>IF(ISERROR(VLOOKUP(B45,#REF!,7,0)),"",(VLOOKUP(B45,#REF!,7,0)))</f>
        <v/>
      </c>
      <c r="L45" s="68" t="str">
        <f>IF(ISERROR(VLOOKUP(B45,'[3]800m.'!$E$8:$F$986,2,0)),"",(VLOOKUP(B45,'[3]800m.'!$E$8:$H$986,2,0)))</f>
        <v/>
      </c>
      <c r="M45" s="69" t="str">
        <f>IF(ISERROR(VLOOKUP(B45,'[3]800m.'!$E$8:$G$986,3,0)),"",(VLOOKUP(B45,'[3]800m.'!$E$8:$G$986,3,0)))</f>
        <v/>
      </c>
      <c r="N45" s="70" t="str">
        <f>IF(ISERROR(VLOOKUP(B45,'[3]80m.'!$E$8:$F$1000,2,0)),"",(VLOOKUP(B45,'[3]80m.'!$E$8:$H$1000,2,0)))</f>
        <v/>
      </c>
      <c r="O45" s="65" t="str">
        <f>IF(ISERROR(VLOOKUP(B45,'[3]80m.'!$E$8:$G$1000,3,0)),"",(VLOOKUP(B45,'[3]80m.'!$E$8:$G$1000,3,0)))</f>
        <v/>
      </c>
      <c r="P45" s="71">
        <f t="shared" si="0"/>
        <v>0</v>
      </c>
      <c r="Q45" s="54"/>
      <c r="R45" s="55"/>
      <c r="S45" s="55"/>
      <c r="T45" s="55"/>
      <c r="U45" s="55"/>
      <c r="V45" s="55"/>
    </row>
    <row r="46" spans="1:22" ht="31.5" hidden="1" customHeight="1" x14ac:dyDescent="0.2">
      <c r="A46" s="60"/>
      <c r="B46" s="61"/>
      <c r="C46" s="61"/>
      <c r="D46" s="62" t="str">
        <f>IF(ISERROR(VLOOKUP(B46,'[3]60m.'!$D$8:$F$1011,3,0)),"",(VLOOKUP(B46,'[3]60m.'!$D$8:$H$1011,3,0)))</f>
        <v/>
      </c>
      <c r="E46" s="63" t="str">
        <f>IF(ISERROR(VLOOKUP(B46,'[3]60m.'!$D$8:$G$1011,4,0)),"",(VLOOKUP(B46,'[3]60m.'!$D$8:$G$1011,4,0)))</f>
        <v/>
      </c>
      <c r="F46" s="64" t="str">
        <f>IF(ISERROR(VLOOKUP(B46,[3]Uzun!$F$8:$K$1000,6,0)),"",(VLOOKUP(B46,[3]Uzun!$F$8:$K$1000,6,0)))</f>
        <v/>
      </c>
      <c r="G46" s="65" t="str">
        <f>IF(ISERROR(VLOOKUP(B46,[3]Uzun!$F$8:$L$1000,7,0)),"",(VLOOKUP(B46,[3]Uzun!$F$8:$L$1000,7,0)))</f>
        <v/>
      </c>
      <c r="H46" s="66" t="str">
        <f>IF(ISERROR(VLOOKUP(B46,[3]Gülle!$F$8:$K$1000,6,0)),"",(VLOOKUP(B46,[3]Gülle!$F$8:$K$1000,6,0)))</f>
        <v/>
      </c>
      <c r="I46" s="63" t="str">
        <f>IF(ISERROR(VLOOKUP(B46,[3]Gülle!$F$8:$L$1000,7,0)),"",(VLOOKUP(B46,[3]Gülle!$F$8:$L$1000,7,0)))</f>
        <v/>
      </c>
      <c r="J46" s="67" t="str">
        <f>IF(ISERROR(VLOOKUP(B46,#REF!,6,0)),"",(VLOOKUP(B46,#REF!,6,0)))</f>
        <v/>
      </c>
      <c r="K46" s="65" t="str">
        <f>IF(ISERROR(VLOOKUP(B46,#REF!,7,0)),"",(VLOOKUP(B46,#REF!,7,0)))</f>
        <v/>
      </c>
      <c r="L46" s="68" t="str">
        <f>IF(ISERROR(VLOOKUP(B46,'[3]800m.'!$E$8:$F$986,2,0)),"",(VLOOKUP(B46,'[3]800m.'!$E$8:$H$986,2,0)))</f>
        <v/>
      </c>
      <c r="M46" s="69" t="str">
        <f>IF(ISERROR(VLOOKUP(B46,'[3]800m.'!$E$8:$G$986,3,0)),"",(VLOOKUP(B46,'[3]800m.'!$E$8:$G$986,3,0)))</f>
        <v/>
      </c>
      <c r="N46" s="70" t="str">
        <f>IF(ISERROR(VLOOKUP(B46,'[3]80m.'!$E$8:$F$1000,2,0)),"",(VLOOKUP(B46,'[3]80m.'!$E$8:$H$1000,2,0)))</f>
        <v/>
      </c>
      <c r="O46" s="65" t="str">
        <f>IF(ISERROR(VLOOKUP(B46,'[3]80m.'!$E$8:$G$1000,3,0)),"",(VLOOKUP(B46,'[3]80m.'!$E$8:$G$1000,3,0)))</f>
        <v/>
      </c>
      <c r="P46" s="71">
        <f t="shared" si="0"/>
        <v>0</v>
      </c>
      <c r="Q46" s="54"/>
      <c r="R46" s="55"/>
      <c r="S46" s="55"/>
      <c r="T46" s="55"/>
      <c r="U46" s="55"/>
      <c r="V46" s="55"/>
    </row>
    <row r="47" spans="1:22" ht="31.5" hidden="1" customHeight="1" x14ac:dyDescent="0.2">
      <c r="A47" s="60"/>
      <c r="B47" s="61"/>
      <c r="C47" s="61"/>
      <c r="D47" s="62" t="str">
        <f>IF(ISERROR(VLOOKUP(B47,'[3]60m.'!$D$8:$F$1011,3,0)),"",(VLOOKUP(B47,'[3]60m.'!$D$8:$H$1011,3,0)))</f>
        <v/>
      </c>
      <c r="E47" s="63" t="str">
        <f>IF(ISERROR(VLOOKUP(B47,'[3]60m.'!$D$8:$G$1011,4,0)),"",(VLOOKUP(B47,'[3]60m.'!$D$8:$G$1011,4,0)))</f>
        <v/>
      </c>
      <c r="F47" s="64" t="str">
        <f>IF(ISERROR(VLOOKUP(B47,[3]Uzun!$F$8:$K$1000,6,0)),"",(VLOOKUP(B47,[3]Uzun!$F$8:$K$1000,6,0)))</f>
        <v/>
      </c>
      <c r="G47" s="65" t="str">
        <f>IF(ISERROR(VLOOKUP(B47,[3]Uzun!$F$8:$L$1000,7,0)),"",(VLOOKUP(B47,[3]Uzun!$F$8:$L$1000,7,0)))</f>
        <v/>
      </c>
      <c r="H47" s="66" t="str">
        <f>IF(ISERROR(VLOOKUP(B47,[3]Gülle!$F$8:$K$1000,6,0)),"",(VLOOKUP(B47,[3]Gülle!$F$8:$K$1000,6,0)))</f>
        <v/>
      </c>
      <c r="I47" s="63" t="str">
        <f>IF(ISERROR(VLOOKUP(B47,[3]Gülle!$F$8:$L$1000,7,0)),"",(VLOOKUP(B47,[3]Gülle!$F$8:$L$1000,7,0)))</f>
        <v/>
      </c>
      <c r="J47" s="67" t="str">
        <f>IF(ISERROR(VLOOKUP(B47,#REF!,6,0)),"",(VLOOKUP(B47,#REF!,6,0)))</f>
        <v/>
      </c>
      <c r="K47" s="65" t="str">
        <f>IF(ISERROR(VLOOKUP(B47,#REF!,7,0)),"",(VLOOKUP(B47,#REF!,7,0)))</f>
        <v/>
      </c>
      <c r="L47" s="68" t="str">
        <f>IF(ISERROR(VLOOKUP(B47,'[3]800m.'!$E$8:$F$986,2,0)),"",(VLOOKUP(B47,'[3]800m.'!$E$8:$H$986,2,0)))</f>
        <v/>
      </c>
      <c r="M47" s="69" t="str">
        <f>IF(ISERROR(VLOOKUP(B47,'[3]800m.'!$E$8:$G$986,3,0)),"",(VLOOKUP(B47,'[3]800m.'!$E$8:$G$986,3,0)))</f>
        <v/>
      </c>
      <c r="N47" s="70" t="str">
        <f>IF(ISERROR(VLOOKUP(B47,'[3]80m.'!$E$8:$F$1000,2,0)),"",(VLOOKUP(B47,'[3]80m.'!$E$8:$H$1000,2,0)))</f>
        <v/>
      </c>
      <c r="O47" s="65" t="str">
        <f>IF(ISERROR(VLOOKUP(B47,'[3]80m.'!$E$8:$G$1000,3,0)),"",(VLOOKUP(B47,'[3]80m.'!$E$8:$G$1000,3,0)))</f>
        <v/>
      </c>
      <c r="P47" s="71">
        <f t="shared" si="0"/>
        <v>0</v>
      </c>
      <c r="Q47" s="54"/>
      <c r="R47" s="55"/>
      <c r="S47" s="55"/>
      <c r="T47" s="55"/>
      <c r="U47" s="55"/>
      <c r="V47" s="55"/>
    </row>
    <row r="48" spans="1:22" ht="31.5" hidden="1" customHeight="1" x14ac:dyDescent="0.2">
      <c r="A48" s="60"/>
      <c r="B48" s="61"/>
      <c r="C48" s="61"/>
      <c r="D48" s="62" t="str">
        <f>IF(ISERROR(VLOOKUP(B48,'[3]60m.'!$D$8:$F$1011,3,0)),"",(VLOOKUP(B48,'[3]60m.'!$D$8:$H$1011,3,0)))</f>
        <v/>
      </c>
      <c r="E48" s="63" t="str">
        <f>IF(ISERROR(VLOOKUP(B48,'[3]60m.'!$D$8:$G$1011,4,0)),"",(VLOOKUP(B48,'[3]60m.'!$D$8:$G$1011,4,0)))</f>
        <v/>
      </c>
      <c r="F48" s="64" t="str">
        <f>IF(ISERROR(VLOOKUP(B48,[3]Uzun!$F$8:$K$1000,6,0)),"",(VLOOKUP(B48,[3]Uzun!$F$8:$K$1000,6,0)))</f>
        <v/>
      </c>
      <c r="G48" s="65" t="str">
        <f>IF(ISERROR(VLOOKUP(B48,[3]Uzun!$F$8:$L$1000,7,0)),"",(VLOOKUP(B48,[3]Uzun!$F$8:$L$1000,7,0)))</f>
        <v/>
      </c>
      <c r="H48" s="66" t="str">
        <f>IF(ISERROR(VLOOKUP(B48,[3]Gülle!$F$8:$K$1000,6,0)),"",(VLOOKUP(B48,[3]Gülle!$F$8:$K$1000,6,0)))</f>
        <v/>
      </c>
      <c r="I48" s="63" t="str">
        <f>IF(ISERROR(VLOOKUP(B48,[3]Gülle!$F$8:$L$1000,7,0)),"",(VLOOKUP(B48,[3]Gülle!$F$8:$L$1000,7,0)))</f>
        <v/>
      </c>
      <c r="J48" s="67" t="str">
        <f>IF(ISERROR(VLOOKUP(B48,#REF!,6,0)),"",(VLOOKUP(B48,#REF!,6,0)))</f>
        <v/>
      </c>
      <c r="K48" s="65" t="str">
        <f>IF(ISERROR(VLOOKUP(B48,#REF!,7,0)),"",(VLOOKUP(B48,#REF!,7,0)))</f>
        <v/>
      </c>
      <c r="L48" s="68" t="str">
        <f>IF(ISERROR(VLOOKUP(B48,'[3]800m.'!$E$8:$F$986,2,0)),"",(VLOOKUP(B48,'[3]800m.'!$E$8:$H$986,2,0)))</f>
        <v/>
      </c>
      <c r="M48" s="69" t="str">
        <f>IF(ISERROR(VLOOKUP(B48,'[3]800m.'!$E$8:$G$986,3,0)),"",(VLOOKUP(B48,'[3]800m.'!$E$8:$G$986,3,0)))</f>
        <v/>
      </c>
      <c r="N48" s="70" t="str">
        <f>IF(ISERROR(VLOOKUP(B48,'[3]80m.'!$E$8:$F$1000,2,0)),"",(VLOOKUP(B48,'[3]80m.'!$E$8:$H$1000,2,0)))</f>
        <v/>
      </c>
      <c r="O48" s="65" t="str">
        <f>IF(ISERROR(VLOOKUP(B48,'[3]80m.'!$E$8:$G$1000,3,0)),"",(VLOOKUP(B48,'[3]80m.'!$E$8:$G$1000,3,0)))</f>
        <v/>
      </c>
      <c r="P48" s="71">
        <f t="shared" si="0"/>
        <v>0</v>
      </c>
      <c r="Q48" s="54"/>
      <c r="R48" s="55"/>
      <c r="S48" s="55"/>
      <c r="T48" s="55"/>
      <c r="U48" s="55"/>
      <c r="V48" s="55"/>
    </row>
    <row r="49" spans="1:22" ht="31.5" hidden="1" customHeight="1" x14ac:dyDescent="0.2">
      <c r="A49" s="60"/>
      <c r="B49" s="61"/>
      <c r="C49" s="61"/>
      <c r="D49" s="62" t="str">
        <f>IF(ISERROR(VLOOKUP(B49,'[3]60m.'!$D$8:$F$1011,3,0)),"",(VLOOKUP(B49,'[3]60m.'!$D$8:$H$1011,3,0)))</f>
        <v/>
      </c>
      <c r="E49" s="63" t="str">
        <f>IF(ISERROR(VLOOKUP(B49,'[3]60m.'!$D$8:$G$1011,4,0)),"",(VLOOKUP(B49,'[3]60m.'!$D$8:$G$1011,4,0)))</f>
        <v/>
      </c>
      <c r="F49" s="64" t="str">
        <f>IF(ISERROR(VLOOKUP(B49,[3]Uzun!$F$8:$K$1000,6,0)),"",(VLOOKUP(B49,[3]Uzun!$F$8:$K$1000,6,0)))</f>
        <v/>
      </c>
      <c r="G49" s="65" t="str">
        <f>IF(ISERROR(VLOOKUP(B49,[3]Uzun!$F$8:$L$1000,7,0)),"",(VLOOKUP(B49,[3]Uzun!$F$8:$L$1000,7,0)))</f>
        <v/>
      </c>
      <c r="H49" s="66" t="str">
        <f>IF(ISERROR(VLOOKUP(B49,[3]Gülle!$F$8:$K$1000,6,0)),"",(VLOOKUP(B49,[3]Gülle!$F$8:$K$1000,6,0)))</f>
        <v/>
      </c>
      <c r="I49" s="63" t="str">
        <f>IF(ISERROR(VLOOKUP(B49,[3]Gülle!$F$8:$L$1000,7,0)),"",(VLOOKUP(B49,[3]Gülle!$F$8:$L$1000,7,0)))</f>
        <v/>
      </c>
      <c r="J49" s="67" t="str">
        <f>IF(ISERROR(VLOOKUP(B49,#REF!,6,0)),"",(VLOOKUP(B49,#REF!,6,0)))</f>
        <v/>
      </c>
      <c r="K49" s="65" t="str">
        <f>IF(ISERROR(VLOOKUP(B49,#REF!,7,0)),"",(VLOOKUP(B49,#REF!,7,0)))</f>
        <v/>
      </c>
      <c r="L49" s="68" t="str">
        <f>IF(ISERROR(VLOOKUP(B49,'[3]800m.'!$E$8:$F$986,2,0)),"",(VLOOKUP(B49,'[3]800m.'!$E$8:$H$986,2,0)))</f>
        <v/>
      </c>
      <c r="M49" s="69" t="str">
        <f>IF(ISERROR(VLOOKUP(B49,'[3]800m.'!$E$8:$G$986,3,0)),"",(VLOOKUP(B49,'[3]800m.'!$E$8:$G$986,3,0)))</f>
        <v/>
      </c>
      <c r="N49" s="70" t="str">
        <f>IF(ISERROR(VLOOKUP(B49,'[3]80m.'!$E$8:$F$1000,2,0)),"",(VLOOKUP(B49,'[3]80m.'!$E$8:$H$1000,2,0)))</f>
        <v/>
      </c>
      <c r="O49" s="65" t="str">
        <f>IF(ISERROR(VLOOKUP(B49,'[3]80m.'!$E$8:$G$1000,3,0)),"",(VLOOKUP(B49,'[3]80m.'!$E$8:$G$1000,3,0)))</f>
        <v/>
      </c>
      <c r="P49" s="71">
        <f t="shared" si="0"/>
        <v>0</v>
      </c>
      <c r="Q49" s="55"/>
      <c r="R49" s="55"/>
      <c r="S49" s="55"/>
      <c r="T49" s="55"/>
      <c r="U49" s="55"/>
      <c r="V49" s="55"/>
    </row>
    <row r="50" spans="1:22" ht="31.5" hidden="1" customHeight="1" x14ac:dyDescent="0.2">
      <c r="A50" s="60"/>
      <c r="B50" s="61"/>
      <c r="C50" s="61"/>
      <c r="D50" s="62" t="str">
        <f>IF(ISERROR(VLOOKUP(B50,'[3]60m.'!$D$8:$F$1011,3,0)),"",(VLOOKUP(B50,'[3]60m.'!$D$8:$H$1011,3,0)))</f>
        <v/>
      </c>
      <c r="E50" s="63" t="str">
        <f>IF(ISERROR(VLOOKUP(B50,'[3]60m.'!$D$8:$G$1011,4,0)),"",(VLOOKUP(B50,'[3]60m.'!$D$8:$G$1011,4,0)))</f>
        <v/>
      </c>
      <c r="F50" s="64" t="str">
        <f>IF(ISERROR(VLOOKUP(B50,[3]Uzun!$F$8:$K$1000,6,0)),"",(VLOOKUP(B50,[3]Uzun!$F$8:$K$1000,6,0)))</f>
        <v/>
      </c>
      <c r="G50" s="65" t="str">
        <f>IF(ISERROR(VLOOKUP(B50,[3]Uzun!$F$8:$L$1000,7,0)),"",(VLOOKUP(B50,[3]Uzun!$F$8:$L$1000,7,0)))</f>
        <v/>
      </c>
      <c r="H50" s="66" t="str">
        <f>IF(ISERROR(VLOOKUP(B50,[3]Gülle!$F$8:$K$1000,6,0)),"",(VLOOKUP(B50,[3]Gülle!$F$8:$K$1000,6,0)))</f>
        <v/>
      </c>
      <c r="I50" s="63" t="str">
        <f>IF(ISERROR(VLOOKUP(B50,[3]Gülle!$F$8:$L$1000,7,0)),"",(VLOOKUP(B50,[3]Gülle!$F$8:$L$1000,7,0)))</f>
        <v/>
      </c>
      <c r="J50" s="67" t="str">
        <f>IF(ISERROR(VLOOKUP(B50,#REF!,6,0)),"",(VLOOKUP(B50,#REF!,6,0)))</f>
        <v/>
      </c>
      <c r="K50" s="65" t="str">
        <f>IF(ISERROR(VLOOKUP(B50,#REF!,7,0)),"",(VLOOKUP(B50,#REF!,7,0)))</f>
        <v/>
      </c>
      <c r="L50" s="68" t="str">
        <f>IF(ISERROR(VLOOKUP(B50,'[3]800m.'!$E$8:$F$986,2,0)),"",(VLOOKUP(B50,'[3]800m.'!$E$8:$H$986,2,0)))</f>
        <v/>
      </c>
      <c r="M50" s="69" t="str">
        <f>IF(ISERROR(VLOOKUP(B50,'[3]800m.'!$E$8:$G$986,3,0)),"",(VLOOKUP(B50,'[3]800m.'!$E$8:$G$986,3,0)))</f>
        <v/>
      </c>
      <c r="N50" s="70" t="str">
        <f>IF(ISERROR(VLOOKUP(B50,'[3]80m.'!$E$8:$F$1000,2,0)),"",(VLOOKUP(B50,'[3]80m.'!$E$8:$H$1000,2,0)))</f>
        <v/>
      </c>
      <c r="O50" s="65" t="str">
        <f>IF(ISERROR(VLOOKUP(B50,'[3]80m.'!$E$8:$G$1000,3,0)),"",(VLOOKUP(B50,'[3]80m.'!$E$8:$G$1000,3,0)))</f>
        <v/>
      </c>
      <c r="P50" s="71">
        <f t="shared" si="0"/>
        <v>0</v>
      </c>
      <c r="Q50" s="55"/>
      <c r="R50" s="55"/>
      <c r="S50" s="55"/>
      <c r="T50" s="55"/>
      <c r="U50" s="55"/>
      <c r="V50" s="55"/>
    </row>
    <row r="51" spans="1:22" ht="12" hidden="1" customHeight="1" x14ac:dyDescent="0.2">
      <c r="A51" s="55"/>
      <c r="B51" s="55"/>
      <c r="C51" s="55"/>
      <c r="D51" s="62" t="str">
        <f>IF(ISERROR(VLOOKUP(B51,'[3]60m.'!$D$8:$F$1011,3,0)),"",(VLOOKUP(B51,'[3]60m.'!$D$8:$H$1011,3,0)))</f>
        <v/>
      </c>
      <c r="E51" s="63" t="str">
        <f>IF(ISERROR(VLOOKUP(B51,'[3]60m.'!$D$8:$G$1011,4,0)),"",(VLOOKUP(B51,'[3]60m.'!$D$8:$G$1011,4,0)))</f>
        <v/>
      </c>
      <c r="F51" s="55"/>
      <c r="G51" s="55"/>
      <c r="H51" s="55"/>
      <c r="I51" s="55"/>
      <c r="J51" s="55"/>
      <c r="K51" s="55"/>
      <c r="L51" s="55"/>
      <c r="M51" s="55"/>
      <c r="N51" s="72"/>
      <c r="O51" s="55"/>
      <c r="P51" s="55"/>
      <c r="Q51" s="55"/>
      <c r="R51" s="55"/>
      <c r="S51" s="55"/>
      <c r="T51" s="55"/>
      <c r="U51" s="55"/>
      <c r="V51" s="55"/>
    </row>
    <row r="52" spans="1:22" ht="30" hidden="1" customHeight="1" x14ac:dyDescent="0.2">
      <c r="A52" s="40" t="s">
        <v>61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2" ht="24" hidden="1" customHeight="1" x14ac:dyDescent="0.2">
      <c r="A53" s="73" t="str">
        <f>'[3]YARIŞMA BİLGİLERİ'!F21</f>
        <v>2010 Doğumlu Kızlar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</row>
    <row r="54" spans="1:22" ht="24" hidden="1" customHeight="1" x14ac:dyDescent="0.2">
      <c r="A54" s="49" t="s">
        <v>0</v>
      </c>
      <c r="B54" s="48" t="s">
        <v>1</v>
      </c>
      <c r="C54" s="49" t="s">
        <v>2</v>
      </c>
      <c r="D54" s="50" t="s">
        <v>14</v>
      </c>
      <c r="E54" s="50"/>
      <c r="F54" s="50" t="s">
        <v>19</v>
      </c>
      <c r="G54" s="50"/>
      <c r="H54" s="51"/>
      <c r="I54" s="52"/>
      <c r="J54" s="51" t="s">
        <v>16</v>
      </c>
      <c r="K54" s="52"/>
      <c r="L54" s="50" t="s">
        <v>7</v>
      </c>
      <c r="M54" s="50"/>
      <c r="N54" s="50" t="s">
        <v>18</v>
      </c>
      <c r="O54" s="50"/>
      <c r="P54" s="53"/>
      <c r="Q54" s="53"/>
      <c r="R54" s="53" t="s">
        <v>25</v>
      </c>
    </row>
    <row r="55" spans="1:22" ht="24" hidden="1" customHeight="1" x14ac:dyDescent="0.2">
      <c r="A55" s="56"/>
      <c r="B55" s="48"/>
      <c r="C55" s="56"/>
      <c r="D55" s="57" t="s">
        <v>10</v>
      </c>
      <c r="E55" s="58" t="s">
        <v>11</v>
      </c>
      <c r="F55" s="57" t="s">
        <v>10</v>
      </c>
      <c r="G55" s="58" t="s">
        <v>11</v>
      </c>
      <c r="H55" s="57" t="s">
        <v>10</v>
      </c>
      <c r="I55" s="58" t="s">
        <v>11</v>
      </c>
      <c r="J55" s="57" t="s">
        <v>10</v>
      </c>
      <c r="K55" s="58" t="s">
        <v>11</v>
      </c>
      <c r="L55" s="57" t="s">
        <v>10</v>
      </c>
      <c r="M55" s="58" t="s">
        <v>11</v>
      </c>
      <c r="N55" s="59" t="s">
        <v>10</v>
      </c>
      <c r="O55" s="58" t="s">
        <v>11</v>
      </c>
      <c r="P55" s="53"/>
      <c r="Q55" s="53"/>
      <c r="R55" s="53"/>
    </row>
    <row r="56" spans="1:22" ht="34.5" hidden="1" customHeight="1" x14ac:dyDescent="0.2">
      <c r="A56" s="74">
        <v>1</v>
      </c>
      <c r="B56" s="75" t="s">
        <v>26</v>
      </c>
      <c r="C56" s="75" t="s">
        <v>24</v>
      </c>
      <c r="D56" s="13" t="str">
        <f>IF(ISERROR(VLOOKUP(B56,'[3]80m.Eng'!$E$8:$F$1000,2,0)),"",(VLOOKUP(B56,'[3]80m.Eng'!$E$8:$H$1000,2,0)))</f>
        <v/>
      </c>
      <c r="E56" s="14" t="str">
        <f>IF(ISERROR(VLOOKUP(B56,'[3]80m.Eng'!$E$8:$G$1000,3,0)),"",(VLOOKUP(B56,'[3]80m.Eng'!$E$8:$G$1000,3,0)))</f>
        <v/>
      </c>
      <c r="F56" s="76" t="str">
        <f>IF(ISERROR(VLOOKUP(B56,[3]Cirit!$E$8:$K$1000,7,0)),"",(VLOOKUP(B56,[3]Cirit!$E$8:$K$1000,7,0)))</f>
        <v/>
      </c>
      <c r="G56" s="65" t="str">
        <f>IF(ISERROR(VLOOKUP(B56,[3]Cirit!$E$8:$L$1000,8,0)),"",(VLOOKUP(B56,[3]Cirit!$E$8:$L$1000,8,0)))</f>
        <v/>
      </c>
      <c r="H56" s="66"/>
      <c r="I56" s="63"/>
      <c r="J56" s="77" t="str">
        <f>IF(ISERROR(VLOOKUP(B56,'[3]1500m.'!$E$8:$F$1000,2,0)),"",(VLOOKUP(B56,'[3]1500m.'!$E$8:$H$1000,2,0)))</f>
        <v/>
      </c>
      <c r="K56" s="65" t="str">
        <f>IF(ISERROR(VLOOKUP(B56,'[3]1500m.'!$E$8:$G$1000,3,0)),"",(VLOOKUP(B56,'[3]1500m.'!$E$8:$G$1000,3,0)))</f>
        <v/>
      </c>
      <c r="L56" s="78" t="str">
        <f>IF(ISERROR(VLOOKUP(B56,[3]Yüksek!$E$8:$AG$1000,29,0)),"",(VLOOKUP(B56,[3]Yüksek!$E$8:$AG$1000,29,0)))</f>
        <v/>
      </c>
      <c r="M56" s="79" t="str">
        <f>IF(ISERROR(VLOOKUP(B56,[3]Yüksek!$E$8:$AH$1000,30,0)),"",(VLOOKUP(B56,[3]Yüksek!$E$8:$AH$1000,30,0)))</f>
        <v/>
      </c>
      <c r="N56" s="80" t="str">
        <f>IF(ISERROR(VLOOKUP(B56,[3]Disk!$E$8:$K$1000,7,0)),"",(VLOOKUP(B56,[3]Disk!$E$8:$K$1000,7,0)))</f>
        <v/>
      </c>
      <c r="O56" s="65" t="str">
        <f>IF(ISERROR(VLOOKUP(B56,[3]Disk!$E$8:$L$1000,8,0)),"",(VLOOKUP(B56,[3]Disk!$E$8:$L$1000,8,0)))</f>
        <v/>
      </c>
      <c r="P56" s="81">
        <f>IFERROR(VLOOKUP(B56,'2010 12 YAŞ KIZ'!$B$8:$P$50,15,0)," ")</f>
        <v>175</v>
      </c>
      <c r="Q56" s="82">
        <f t="shared" ref="Q56:Q98" si="1">SUM(E56,G56,I56,K56,M56,O56)</f>
        <v>0</v>
      </c>
      <c r="R56" s="83">
        <f t="shared" ref="R56:R98" si="2">SUM(P56,Q56)</f>
        <v>175</v>
      </c>
    </row>
    <row r="57" spans="1:22" ht="34.5" hidden="1" customHeight="1" x14ac:dyDescent="0.2">
      <c r="A57" s="74">
        <v>2</v>
      </c>
      <c r="B57" s="75" t="s">
        <v>27</v>
      </c>
      <c r="C57" s="75" t="s">
        <v>24</v>
      </c>
      <c r="D57" s="13" t="str">
        <f>IF(ISERROR(VLOOKUP(B57,'[3]80m.Eng'!$E$8:$F$1000,2,0)),"",(VLOOKUP(B57,'[3]80m.Eng'!$E$8:$H$1000,2,0)))</f>
        <v/>
      </c>
      <c r="E57" s="14" t="str">
        <f>IF(ISERROR(VLOOKUP(B57,'[3]80m.Eng'!$E$8:$G$1000,3,0)),"",(VLOOKUP(B57,'[3]80m.Eng'!$E$8:$G$1000,3,0)))</f>
        <v/>
      </c>
      <c r="F57" s="76">
        <f>IF(ISERROR(VLOOKUP(B57,[3]Cirit!$E$8:$K$1000,7,0)),"",(VLOOKUP(B57,[3]Cirit!$E$8:$K$1000,7,0)))</f>
        <v>1909</v>
      </c>
      <c r="G57" s="65">
        <f>IF(ISERROR(VLOOKUP(B57,[3]Cirit!$E$8:$L$1000,8,0)),"",(VLOOKUP(B57,[3]Cirit!$E$8:$L$1000,8,0)))</f>
        <v>51</v>
      </c>
      <c r="H57" s="66"/>
      <c r="I57" s="63"/>
      <c r="J57" s="77" t="str">
        <f>IF(ISERROR(VLOOKUP(B57,'[3]1500m.'!$E$8:$F$1000,2,0)),"",(VLOOKUP(B57,'[3]1500m.'!$E$8:$H$1000,2,0)))</f>
        <v/>
      </c>
      <c r="K57" s="65" t="str">
        <f>IF(ISERROR(VLOOKUP(B57,'[3]1500m.'!$E$8:$G$1000,3,0)),"",(VLOOKUP(B57,'[3]1500m.'!$E$8:$G$1000,3,0)))</f>
        <v/>
      </c>
      <c r="L57" s="78" t="str">
        <f>IF(ISERROR(VLOOKUP(B57,[3]Yüksek!$E$8:$AG$1000,29,0)),"",(VLOOKUP(B57,[3]Yüksek!$E$8:$AG$1000,29,0)))</f>
        <v/>
      </c>
      <c r="M57" s="79" t="str">
        <f>IF(ISERROR(VLOOKUP(B57,[3]Yüksek!$E$8:$AH$1000,30,0)),"",(VLOOKUP(B57,[3]Yüksek!$E$8:$AH$1000,30,0)))</f>
        <v/>
      </c>
      <c r="N57" s="80" t="str">
        <f>IF(ISERROR(VLOOKUP(B57,[3]Disk!$E$8:$K$1000,7,0)),"",(VLOOKUP(B57,[3]Disk!$E$8:$K$1000,7,0)))</f>
        <v/>
      </c>
      <c r="O57" s="65" t="str">
        <f>IF(ISERROR(VLOOKUP(B57,[3]Disk!$E$8:$L$1000,8,0)),"",(VLOOKUP(B57,[3]Disk!$E$8:$L$1000,8,0)))</f>
        <v/>
      </c>
      <c r="P57" s="81">
        <f>IFERROR(VLOOKUP(B57,'2010 12 YAŞ KIZ'!$B$8:$P$50,15,0)," ")</f>
        <v>121</v>
      </c>
      <c r="Q57" s="82">
        <f t="shared" si="1"/>
        <v>51</v>
      </c>
      <c r="R57" s="83">
        <f t="shared" si="2"/>
        <v>172</v>
      </c>
    </row>
    <row r="58" spans="1:22" ht="34.5" hidden="1" customHeight="1" x14ac:dyDescent="0.2">
      <c r="A58" s="74">
        <v>3</v>
      </c>
      <c r="B58" s="75" t="s">
        <v>28</v>
      </c>
      <c r="C58" s="75" t="s">
        <v>24</v>
      </c>
      <c r="D58" s="13" t="str">
        <f>IF(ISERROR(VLOOKUP(B58,'[3]80m.Eng'!$E$8:$F$1000,2,0)),"",(VLOOKUP(B58,'[3]80m.Eng'!$E$8:$H$1000,2,0)))</f>
        <v/>
      </c>
      <c r="E58" s="14" t="str">
        <f>IF(ISERROR(VLOOKUP(B58,'[3]80m.Eng'!$E$8:$G$1000,3,0)),"",(VLOOKUP(B58,'[3]80m.Eng'!$E$8:$G$1000,3,0)))</f>
        <v/>
      </c>
      <c r="F58" s="76" t="str">
        <f>IF(ISERROR(VLOOKUP(B58,[3]Cirit!$E$8:$K$1000,7,0)),"",(VLOOKUP(B58,[3]Cirit!$E$8:$K$1000,7,0)))</f>
        <v/>
      </c>
      <c r="G58" s="65" t="str">
        <f>IF(ISERROR(VLOOKUP(B58,[3]Cirit!$E$8:$L$1000,8,0)),"",(VLOOKUP(B58,[3]Cirit!$E$8:$L$1000,8,0)))</f>
        <v/>
      </c>
      <c r="H58" s="66"/>
      <c r="I58" s="63"/>
      <c r="J58" s="77" t="str">
        <f>IF(ISERROR(VLOOKUP(B58,'[3]1500m.'!$E$8:$F$1000,2,0)),"",(VLOOKUP(B58,'[3]1500m.'!$E$8:$H$1000,2,0)))</f>
        <v/>
      </c>
      <c r="K58" s="65" t="str">
        <f>IF(ISERROR(VLOOKUP(B58,'[3]1500m.'!$E$8:$G$1000,3,0)),"",(VLOOKUP(B58,'[3]1500m.'!$E$8:$G$1000,3,0)))</f>
        <v/>
      </c>
      <c r="L58" s="78" t="str">
        <f>IF(ISERROR(VLOOKUP(B58,[3]Yüksek!$E$8:$AG$1000,29,0)),"",(VLOOKUP(B58,[3]Yüksek!$E$8:$AG$1000,29,0)))</f>
        <v/>
      </c>
      <c r="M58" s="79" t="str">
        <f>IF(ISERROR(VLOOKUP(B58,[3]Yüksek!$E$8:$AH$1000,30,0)),"",(VLOOKUP(B58,[3]Yüksek!$E$8:$AH$1000,30,0)))</f>
        <v/>
      </c>
      <c r="N58" s="80" t="str">
        <f>IF(ISERROR(VLOOKUP(B58,[3]Disk!$E$8:$K$1000,7,0)),"",(VLOOKUP(B58,[3]Disk!$E$8:$K$1000,7,0)))</f>
        <v/>
      </c>
      <c r="O58" s="65" t="str">
        <f>IF(ISERROR(VLOOKUP(B58,[3]Disk!$E$8:$L$1000,8,0)),"",(VLOOKUP(B58,[3]Disk!$E$8:$L$1000,8,0)))</f>
        <v/>
      </c>
      <c r="P58" s="81">
        <f>IFERROR(VLOOKUP(B58,'2010 12 YAŞ KIZ'!$B$8:$P$50,15,0)," ")</f>
        <v>169</v>
      </c>
      <c r="Q58" s="82">
        <f t="shared" si="1"/>
        <v>0</v>
      </c>
      <c r="R58" s="83">
        <f t="shared" si="2"/>
        <v>169</v>
      </c>
    </row>
    <row r="59" spans="1:22" ht="34.5" hidden="1" customHeight="1" x14ac:dyDescent="0.2">
      <c r="A59" s="74">
        <v>4</v>
      </c>
      <c r="B59" s="75" t="s">
        <v>60</v>
      </c>
      <c r="C59" s="75" t="s">
        <v>46</v>
      </c>
      <c r="D59" s="13" t="str">
        <f>IF(ISERROR(VLOOKUP(B59,'[3]80m.Eng'!$E$8:$F$1000,2,0)),"",(VLOOKUP(B59,'[3]80m.Eng'!$E$8:$H$1000,2,0)))</f>
        <v/>
      </c>
      <c r="E59" s="14" t="str">
        <f>IF(ISERROR(VLOOKUP(B59,'[3]80m.Eng'!$E$8:$G$1000,3,0)),"",(VLOOKUP(B59,'[3]80m.Eng'!$E$8:$G$1000,3,0)))</f>
        <v/>
      </c>
      <c r="F59" s="76" t="str">
        <f>IF(ISERROR(VLOOKUP(B59,[3]Cirit!$E$8:$K$1000,7,0)),"",(VLOOKUP(B59,[3]Cirit!$E$8:$K$1000,7,0)))</f>
        <v/>
      </c>
      <c r="G59" s="65" t="str">
        <f>IF(ISERROR(VLOOKUP(B59,[3]Cirit!$E$8:$L$1000,8,0)),"",(VLOOKUP(B59,[3]Cirit!$E$8:$L$1000,8,0)))</f>
        <v/>
      </c>
      <c r="H59" s="66"/>
      <c r="I59" s="63"/>
      <c r="J59" s="77" t="str">
        <f>IF(ISERROR(VLOOKUP(B59,'[3]1500m.'!$E$8:$F$1000,2,0)),"",(VLOOKUP(B59,'[3]1500m.'!$E$8:$H$1000,2,0)))</f>
        <v/>
      </c>
      <c r="K59" s="65" t="str">
        <f>IF(ISERROR(VLOOKUP(B59,'[3]1500m.'!$E$8:$G$1000,3,0)),"",(VLOOKUP(B59,'[3]1500m.'!$E$8:$G$1000,3,0)))</f>
        <v/>
      </c>
      <c r="L59" s="78" t="str">
        <f>IF(ISERROR(VLOOKUP(B59,[3]Yüksek!$E$8:$AG$1000,29,0)),"",(VLOOKUP(B59,[3]Yüksek!$E$8:$AG$1000,29,0)))</f>
        <v/>
      </c>
      <c r="M59" s="79" t="str">
        <f>IF(ISERROR(VLOOKUP(B59,[3]Yüksek!$E$8:$AH$1000,30,0)),"",(VLOOKUP(B59,[3]Yüksek!$E$8:$AH$1000,30,0)))</f>
        <v/>
      </c>
      <c r="N59" s="80" t="str">
        <f>IF(ISERROR(VLOOKUP(B59,[3]Disk!$E$8:$K$1000,7,0)),"",(VLOOKUP(B59,[3]Disk!$E$8:$K$1000,7,0)))</f>
        <v/>
      </c>
      <c r="O59" s="65" t="str">
        <f>IF(ISERROR(VLOOKUP(B59,[3]Disk!$E$8:$L$1000,8,0)),"",(VLOOKUP(B59,[3]Disk!$E$8:$L$1000,8,0)))</f>
        <v/>
      </c>
      <c r="P59" s="81">
        <f>IFERROR(VLOOKUP(B59,'2010 12 YAŞ KIZ'!$B$8:$P$50,15,0)," ")</f>
        <v>167</v>
      </c>
      <c r="Q59" s="82">
        <f t="shared" si="1"/>
        <v>0</v>
      </c>
      <c r="R59" s="83">
        <f t="shared" si="2"/>
        <v>167</v>
      </c>
    </row>
    <row r="60" spans="1:22" ht="34.5" hidden="1" customHeight="1" x14ac:dyDescent="0.2">
      <c r="A60" s="74">
        <v>5</v>
      </c>
      <c r="B60" s="75" t="s">
        <v>217</v>
      </c>
      <c r="C60" s="75" t="s">
        <v>24</v>
      </c>
      <c r="D60" s="13" t="str">
        <f>IF(ISERROR(VLOOKUP(B60,'[3]80m.Eng'!$E$8:$F$1000,2,0)),"",(VLOOKUP(B60,'[3]80m.Eng'!$E$8:$H$1000,2,0)))</f>
        <v/>
      </c>
      <c r="E60" s="14" t="str">
        <f>IF(ISERROR(VLOOKUP(B60,'[3]80m.Eng'!$E$8:$G$1000,3,0)),"",(VLOOKUP(B60,'[3]80m.Eng'!$E$8:$G$1000,3,0)))</f>
        <v/>
      </c>
      <c r="F60" s="76" t="str">
        <f>IF(ISERROR(VLOOKUP(B60,[3]Cirit!$E$8:$K$1000,7,0)),"",(VLOOKUP(B60,[3]Cirit!$E$8:$K$1000,7,0)))</f>
        <v/>
      </c>
      <c r="G60" s="65" t="str">
        <f>IF(ISERROR(VLOOKUP(B60,[3]Cirit!$E$8:$L$1000,8,0)),"",(VLOOKUP(B60,[3]Cirit!$E$8:$L$1000,8,0)))</f>
        <v/>
      </c>
      <c r="H60" s="66"/>
      <c r="I60" s="63"/>
      <c r="J60" s="77" t="str">
        <f>IF(ISERROR(VLOOKUP(B60,'[3]1500m.'!$E$8:$F$1000,2,0)),"",(VLOOKUP(B60,'[3]1500m.'!$E$8:$H$1000,2,0)))</f>
        <v/>
      </c>
      <c r="K60" s="65" t="str">
        <f>IF(ISERROR(VLOOKUP(B60,'[3]1500m.'!$E$8:$G$1000,3,0)),"",(VLOOKUP(B60,'[3]1500m.'!$E$8:$G$1000,3,0)))</f>
        <v/>
      </c>
      <c r="L60" s="78" t="str">
        <f>IF(ISERROR(VLOOKUP(B60,[3]Yüksek!$E$8:$AG$1000,29,0)),"",(VLOOKUP(B60,[3]Yüksek!$E$8:$AG$1000,29,0)))</f>
        <v/>
      </c>
      <c r="M60" s="79" t="str">
        <f>IF(ISERROR(VLOOKUP(B60,[3]Yüksek!$E$8:$AH$1000,30,0)),"",(VLOOKUP(B60,[3]Yüksek!$E$8:$AH$1000,30,0)))</f>
        <v/>
      </c>
      <c r="N60" s="80" t="str">
        <f>IF(ISERROR(VLOOKUP(B60,[3]Disk!$E$8:$K$1000,7,0)),"",(VLOOKUP(B60,[3]Disk!$E$8:$K$1000,7,0)))</f>
        <v/>
      </c>
      <c r="O60" s="65" t="str">
        <f>IF(ISERROR(VLOOKUP(B60,[3]Disk!$E$8:$L$1000,8,0)),"",(VLOOKUP(B60,[3]Disk!$E$8:$L$1000,8,0)))</f>
        <v/>
      </c>
      <c r="P60" s="81">
        <f>IFERROR(VLOOKUP(B60,'2010 12 YAŞ KIZ'!$B$8:$P$50,15,0)," ")</f>
        <v>165</v>
      </c>
      <c r="Q60" s="82">
        <f t="shared" si="1"/>
        <v>0</v>
      </c>
      <c r="R60" s="83">
        <f t="shared" si="2"/>
        <v>165</v>
      </c>
    </row>
    <row r="61" spans="1:22" ht="34.5" hidden="1" customHeight="1" x14ac:dyDescent="0.2">
      <c r="A61" s="74">
        <v>6</v>
      </c>
      <c r="B61" s="75" t="s">
        <v>29</v>
      </c>
      <c r="C61" s="75" t="s">
        <v>24</v>
      </c>
      <c r="D61" s="13" t="str">
        <f>IF(ISERROR(VLOOKUP(B61,'[3]80m.Eng'!$E$8:$F$1000,2,0)),"",(VLOOKUP(B61,'[3]80m.Eng'!$E$8:$H$1000,2,0)))</f>
        <v/>
      </c>
      <c r="E61" s="14" t="str">
        <f>IF(ISERROR(VLOOKUP(B61,'[3]80m.Eng'!$E$8:$G$1000,3,0)),"",(VLOOKUP(B61,'[3]80m.Eng'!$E$8:$G$1000,3,0)))</f>
        <v/>
      </c>
      <c r="F61" s="76" t="str">
        <f>IF(ISERROR(VLOOKUP(B61,[3]Cirit!$E$8:$K$1000,7,0)),"",(VLOOKUP(B61,[3]Cirit!$E$8:$K$1000,7,0)))</f>
        <v/>
      </c>
      <c r="G61" s="65" t="str">
        <f>IF(ISERROR(VLOOKUP(B61,[3]Cirit!$E$8:$L$1000,8,0)),"",(VLOOKUP(B61,[3]Cirit!$E$8:$L$1000,8,0)))</f>
        <v/>
      </c>
      <c r="H61" s="66"/>
      <c r="I61" s="63"/>
      <c r="J61" s="77" t="str">
        <f>IF(ISERROR(VLOOKUP(B61,'[3]1500m.'!$E$8:$F$1000,2,0)),"",(VLOOKUP(B61,'[3]1500m.'!$E$8:$H$1000,2,0)))</f>
        <v/>
      </c>
      <c r="K61" s="65" t="str">
        <f>IF(ISERROR(VLOOKUP(B61,'[3]1500m.'!$E$8:$G$1000,3,0)),"",(VLOOKUP(B61,'[3]1500m.'!$E$8:$G$1000,3,0)))</f>
        <v/>
      </c>
      <c r="L61" s="78" t="str">
        <f>IF(ISERROR(VLOOKUP(B61,[3]Yüksek!$E$8:$AG$1000,29,0)),"",(VLOOKUP(B61,[3]Yüksek!$E$8:$AG$1000,29,0)))</f>
        <v/>
      </c>
      <c r="M61" s="79" t="str">
        <f>IF(ISERROR(VLOOKUP(B61,[3]Yüksek!$E$8:$AH$1000,30,0)),"",(VLOOKUP(B61,[3]Yüksek!$E$8:$AH$1000,30,0)))</f>
        <v/>
      </c>
      <c r="N61" s="80" t="str">
        <f>IF(ISERROR(VLOOKUP(B61,[3]Disk!$E$8:$K$1000,7,0)),"",(VLOOKUP(B61,[3]Disk!$E$8:$K$1000,7,0)))</f>
        <v/>
      </c>
      <c r="O61" s="65" t="str">
        <f>IF(ISERROR(VLOOKUP(B61,[3]Disk!$E$8:$L$1000,8,0)),"",(VLOOKUP(B61,[3]Disk!$E$8:$L$1000,8,0)))</f>
        <v/>
      </c>
      <c r="P61" s="81">
        <f>IFERROR(VLOOKUP(B61,'2010 12 YAŞ KIZ'!$B$8:$P$50,15,0)," ")</f>
        <v>153</v>
      </c>
      <c r="Q61" s="82">
        <f t="shared" si="1"/>
        <v>0</v>
      </c>
      <c r="R61" s="83">
        <f t="shared" si="2"/>
        <v>153</v>
      </c>
    </row>
    <row r="62" spans="1:22" ht="34.5" hidden="1" customHeight="1" x14ac:dyDescent="0.2">
      <c r="A62" s="74">
        <v>7</v>
      </c>
      <c r="B62" s="75" t="s">
        <v>30</v>
      </c>
      <c r="C62" s="75" t="s">
        <v>24</v>
      </c>
      <c r="D62" s="13" t="str">
        <f>IF(ISERROR(VLOOKUP(B62,'[3]80m.Eng'!$E$8:$F$1000,2,0)),"",(VLOOKUP(B62,'[3]80m.Eng'!$E$8:$H$1000,2,0)))</f>
        <v/>
      </c>
      <c r="E62" s="14" t="str">
        <f>IF(ISERROR(VLOOKUP(B62,'[3]80m.Eng'!$E$8:$G$1000,3,0)),"",(VLOOKUP(B62,'[3]80m.Eng'!$E$8:$G$1000,3,0)))</f>
        <v/>
      </c>
      <c r="F62" s="76" t="str">
        <f>IF(ISERROR(VLOOKUP(B62,[3]Cirit!$E$8:$K$1000,7,0)),"",(VLOOKUP(B62,[3]Cirit!$E$8:$K$1000,7,0)))</f>
        <v/>
      </c>
      <c r="G62" s="65" t="str">
        <f>IF(ISERROR(VLOOKUP(B62,[3]Cirit!$E$8:$L$1000,8,0)),"",(VLOOKUP(B62,[3]Cirit!$E$8:$L$1000,8,0)))</f>
        <v/>
      </c>
      <c r="H62" s="66"/>
      <c r="I62" s="63"/>
      <c r="J62" s="77" t="str">
        <f>IF(ISERROR(VLOOKUP(B62,'[3]1500m.'!$E$8:$F$1000,2,0)),"",(VLOOKUP(B62,'[3]1500m.'!$E$8:$H$1000,2,0)))</f>
        <v/>
      </c>
      <c r="K62" s="65" t="str">
        <f>IF(ISERROR(VLOOKUP(B62,'[3]1500m.'!$E$8:$G$1000,3,0)),"",(VLOOKUP(B62,'[3]1500m.'!$E$8:$G$1000,3,0)))</f>
        <v/>
      </c>
      <c r="L62" s="78" t="str">
        <f>IF(ISERROR(VLOOKUP(B62,[3]Yüksek!$E$8:$AG$1000,29,0)),"",(VLOOKUP(B62,[3]Yüksek!$E$8:$AG$1000,29,0)))</f>
        <v/>
      </c>
      <c r="M62" s="79" t="str">
        <f>IF(ISERROR(VLOOKUP(B62,[3]Yüksek!$E$8:$AH$1000,30,0)),"",(VLOOKUP(B62,[3]Yüksek!$E$8:$AH$1000,30,0)))</f>
        <v/>
      </c>
      <c r="N62" s="80" t="str">
        <f>IF(ISERROR(VLOOKUP(B62,[3]Disk!$E$8:$K$1000,7,0)),"",(VLOOKUP(B62,[3]Disk!$E$8:$K$1000,7,0)))</f>
        <v/>
      </c>
      <c r="O62" s="65" t="str">
        <f>IF(ISERROR(VLOOKUP(B62,[3]Disk!$E$8:$L$1000,8,0)),"",(VLOOKUP(B62,[3]Disk!$E$8:$L$1000,8,0)))</f>
        <v/>
      </c>
      <c r="P62" s="81">
        <f>IFERROR(VLOOKUP(B62,'2010 12 YAŞ KIZ'!$B$8:$P$50,15,0)," ")</f>
        <v>153</v>
      </c>
      <c r="Q62" s="82">
        <f t="shared" si="1"/>
        <v>0</v>
      </c>
      <c r="R62" s="83">
        <f t="shared" si="2"/>
        <v>153</v>
      </c>
    </row>
    <row r="63" spans="1:22" ht="34.5" customHeight="1" x14ac:dyDescent="0.2">
      <c r="A63" s="74">
        <v>1</v>
      </c>
      <c r="B63" s="75" t="s">
        <v>59</v>
      </c>
      <c r="C63" s="75" t="s">
        <v>42</v>
      </c>
      <c r="D63" s="13" t="str">
        <f>IF(ISERROR(VLOOKUP(B63,'[3]80m.Eng'!$E$8:$F$1000,2,0)),"",(VLOOKUP(B63,'[3]80m.Eng'!$E$8:$H$1000,2,0)))</f>
        <v/>
      </c>
      <c r="E63" s="14" t="str">
        <f>IF(ISERROR(VLOOKUP(B63,'[3]80m.Eng'!$E$8:$G$1000,3,0)),"",(VLOOKUP(B63,'[3]80m.Eng'!$E$8:$G$1000,3,0)))</f>
        <v/>
      </c>
      <c r="F63" s="76" t="str">
        <f>IF(ISERROR(VLOOKUP(B63,[3]Cirit!$E$8:$K$1000,7,0)),"",(VLOOKUP(B63,[3]Cirit!$E$8:$K$1000,7,0)))</f>
        <v/>
      </c>
      <c r="G63" s="65" t="str">
        <f>IF(ISERROR(VLOOKUP(B63,[3]Cirit!$E$8:$L$1000,8,0)),"",(VLOOKUP(B63,[3]Cirit!$E$8:$L$1000,8,0)))</f>
        <v/>
      </c>
      <c r="H63" s="66"/>
      <c r="I63" s="63"/>
      <c r="J63" s="77" t="str">
        <f>IF(ISERROR(VLOOKUP(B63,'[3]1500m.'!$E$8:$F$1000,2,0)),"",(VLOOKUP(B63,'[3]1500m.'!$E$8:$H$1000,2,0)))</f>
        <v/>
      </c>
      <c r="K63" s="65" t="str">
        <f>IF(ISERROR(VLOOKUP(B63,'[3]1500m.'!$E$8:$G$1000,3,0)),"",(VLOOKUP(B63,'[3]1500m.'!$E$8:$G$1000,3,0)))</f>
        <v/>
      </c>
      <c r="L63" s="78" t="str">
        <f>IF(ISERROR(VLOOKUP(B63,[3]Yüksek!$E$8:$AG$1000,29,0)),"",(VLOOKUP(B63,[3]Yüksek!$E$8:$AG$1000,29,0)))</f>
        <v/>
      </c>
      <c r="M63" s="79" t="str">
        <f>IF(ISERROR(VLOOKUP(B63,[3]Yüksek!$E$8:$AH$1000,30,0)),"",(VLOOKUP(B63,[3]Yüksek!$E$8:$AH$1000,30,0)))</f>
        <v/>
      </c>
      <c r="N63" s="80" t="str">
        <f>IF(ISERROR(VLOOKUP(B63,[3]Disk!$E$8:$K$1000,7,0)),"",(VLOOKUP(B63,[3]Disk!$E$8:$K$1000,7,0)))</f>
        <v/>
      </c>
      <c r="O63" s="65" t="str">
        <f>IF(ISERROR(VLOOKUP(B63,[3]Disk!$E$8:$L$1000,8,0)),"",(VLOOKUP(B63,[3]Disk!$E$8:$L$1000,8,0)))</f>
        <v/>
      </c>
      <c r="P63" s="81">
        <f>IFERROR(VLOOKUP(B63,'2010 12 YAŞ KIZ'!$B$8:$P$50,15,0)," ")</f>
        <v>149</v>
      </c>
      <c r="Q63" s="82">
        <f t="shared" si="1"/>
        <v>0</v>
      </c>
      <c r="R63" s="83">
        <f t="shared" si="2"/>
        <v>149</v>
      </c>
    </row>
    <row r="64" spans="1:22" ht="34.5" hidden="1" customHeight="1" x14ac:dyDescent="0.2">
      <c r="A64" s="74">
        <v>9</v>
      </c>
      <c r="B64" s="75" t="s">
        <v>58</v>
      </c>
      <c r="C64" s="75" t="s">
        <v>57</v>
      </c>
      <c r="D64" s="13" t="str">
        <f>IF(ISERROR(VLOOKUP(B64,'[3]80m.Eng'!$E$8:$F$1000,2,0)),"",(VLOOKUP(B64,'[3]80m.Eng'!$E$8:$H$1000,2,0)))</f>
        <v/>
      </c>
      <c r="E64" s="14" t="str">
        <f>IF(ISERROR(VLOOKUP(B64,'[3]80m.Eng'!$E$8:$G$1000,3,0)),"",(VLOOKUP(B64,'[3]80m.Eng'!$E$8:$G$1000,3,0)))</f>
        <v/>
      </c>
      <c r="F64" s="76" t="str">
        <f>IF(ISERROR(VLOOKUP(B64,[3]Cirit!$E$8:$K$1000,7,0)),"",(VLOOKUP(B64,[3]Cirit!$E$8:$K$1000,7,0)))</f>
        <v/>
      </c>
      <c r="G64" s="65" t="str">
        <f>IF(ISERROR(VLOOKUP(B64,[3]Cirit!$E$8:$L$1000,8,0)),"",(VLOOKUP(B64,[3]Cirit!$E$8:$L$1000,8,0)))</f>
        <v/>
      </c>
      <c r="H64" s="66"/>
      <c r="I64" s="63"/>
      <c r="J64" s="77" t="str">
        <f>IF(ISERROR(VLOOKUP(B64,'[3]1500m.'!$E$8:$F$1000,2,0)),"",(VLOOKUP(B64,'[3]1500m.'!$E$8:$H$1000,2,0)))</f>
        <v/>
      </c>
      <c r="K64" s="65" t="str">
        <f>IF(ISERROR(VLOOKUP(B64,'[3]1500m.'!$E$8:$G$1000,3,0)),"",(VLOOKUP(B64,'[3]1500m.'!$E$8:$G$1000,3,0)))</f>
        <v/>
      </c>
      <c r="L64" s="78" t="str">
        <f>IF(ISERROR(VLOOKUP(B64,[3]Yüksek!$E$8:$AG$1000,29,0)),"",(VLOOKUP(B64,[3]Yüksek!$E$8:$AG$1000,29,0)))</f>
        <v/>
      </c>
      <c r="M64" s="79" t="str">
        <f>IF(ISERROR(VLOOKUP(B64,[3]Yüksek!$E$8:$AH$1000,30,0)),"",(VLOOKUP(B64,[3]Yüksek!$E$8:$AH$1000,30,0)))</f>
        <v/>
      </c>
      <c r="N64" s="80">
        <f>IF(ISERROR(VLOOKUP(B64,[3]Disk!$E$8:$K$1000,7,0)),"",(VLOOKUP(B64,[3]Disk!$E$8:$K$1000,7,0)))</f>
        <v>1148</v>
      </c>
      <c r="O64" s="65">
        <f>IF(ISERROR(VLOOKUP(B64,[3]Disk!$E$8:$L$1000,8,0)),"",(VLOOKUP(B64,[3]Disk!$E$8:$L$1000,8,0)))</f>
        <v>30</v>
      </c>
      <c r="P64" s="81">
        <f>IFERROR(VLOOKUP(B64,'2010 12 YAŞ KIZ'!$B$8:$P$50,15,0)," ")</f>
        <v>116</v>
      </c>
      <c r="Q64" s="82">
        <f t="shared" si="1"/>
        <v>30</v>
      </c>
      <c r="R64" s="83">
        <f t="shared" si="2"/>
        <v>146</v>
      </c>
    </row>
    <row r="65" spans="1:18" ht="34.5" hidden="1" customHeight="1" x14ac:dyDescent="0.2">
      <c r="A65" s="74">
        <v>10</v>
      </c>
      <c r="B65" s="75" t="s">
        <v>56</v>
      </c>
      <c r="C65" s="75" t="s">
        <v>37</v>
      </c>
      <c r="D65" s="13" t="str">
        <f>IF(ISERROR(VLOOKUP(B65,'[3]80m.Eng'!$E$8:$F$1000,2,0)),"",(VLOOKUP(B65,'[3]80m.Eng'!$E$8:$H$1000,2,0)))</f>
        <v/>
      </c>
      <c r="E65" s="14" t="str">
        <f>IF(ISERROR(VLOOKUP(B65,'[3]80m.Eng'!$E$8:$G$1000,3,0)),"",(VLOOKUP(B65,'[3]80m.Eng'!$E$8:$G$1000,3,0)))</f>
        <v/>
      </c>
      <c r="F65" s="76" t="str">
        <f>IF(ISERROR(VLOOKUP(B65,[3]Cirit!$E$8:$K$1000,7,0)),"",(VLOOKUP(B65,[3]Cirit!$E$8:$K$1000,7,0)))</f>
        <v/>
      </c>
      <c r="G65" s="65" t="str">
        <f>IF(ISERROR(VLOOKUP(B65,[3]Cirit!$E$8:$L$1000,8,0)),"",(VLOOKUP(B65,[3]Cirit!$E$8:$L$1000,8,0)))</f>
        <v/>
      </c>
      <c r="H65" s="66"/>
      <c r="I65" s="63"/>
      <c r="J65" s="77" t="str">
        <f>IF(ISERROR(VLOOKUP(B65,'[3]1500m.'!$E$8:$F$1000,2,0)),"",(VLOOKUP(B65,'[3]1500m.'!$E$8:$H$1000,2,0)))</f>
        <v/>
      </c>
      <c r="K65" s="65" t="str">
        <f>IF(ISERROR(VLOOKUP(B65,'[3]1500m.'!$E$8:$G$1000,3,0)),"",(VLOOKUP(B65,'[3]1500m.'!$E$8:$G$1000,3,0)))</f>
        <v/>
      </c>
      <c r="L65" s="78" t="str">
        <f>IF(ISERROR(VLOOKUP(B65,[3]Yüksek!$E$8:$AG$1000,29,0)),"",(VLOOKUP(B65,[3]Yüksek!$E$8:$AG$1000,29,0)))</f>
        <v/>
      </c>
      <c r="M65" s="79" t="str">
        <f>IF(ISERROR(VLOOKUP(B65,[3]Yüksek!$E$8:$AH$1000,30,0)),"",(VLOOKUP(B65,[3]Yüksek!$E$8:$AH$1000,30,0)))</f>
        <v/>
      </c>
      <c r="N65" s="80" t="str">
        <f>IF(ISERROR(VLOOKUP(B65,[3]Disk!$E$8:$K$1000,7,0)),"",(VLOOKUP(B65,[3]Disk!$E$8:$K$1000,7,0)))</f>
        <v/>
      </c>
      <c r="O65" s="65" t="str">
        <f>IF(ISERROR(VLOOKUP(B65,[3]Disk!$E$8:$L$1000,8,0)),"",(VLOOKUP(B65,[3]Disk!$E$8:$L$1000,8,0)))</f>
        <v/>
      </c>
      <c r="P65" s="81">
        <f>IFERROR(VLOOKUP(B65,'2010 12 YAŞ KIZ'!$B$8:$P$50,15,0)," ")</f>
        <v>145</v>
      </c>
      <c r="Q65" s="82">
        <f t="shared" si="1"/>
        <v>0</v>
      </c>
      <c r="R65" s="83">
        <f t="shared" si="2"/>
        <v>145</v>
      </c>
    </row>
    <row r="66" spans="1:18" ht="34.5" hidden="1" customHeight="1" x14ac:dyDescent="0.2">
      <c r="A66" s="74">
        <v>11</v>
      </c>
      <c r="B66" s="75" t="s">
        <v>31</v>
      </c>
      <c r="C66" s="75" t="s">
        <v>24</v>
      </c>
      <c r="D66" s="13" t="str">
        <f>IF(ISERROR(VLOOKUP(B66,'[3]80m.Eng'!$E$8:$F$1000,2,0)),"",(VLOOKUP(B66,'[3]80m.Eng'!$E$8:$H$1000,2,0)))</f>
        <v/>
      </c>
      <c r="E66" s="14" t="str">
        <f>IF(ISERROR(VLOOKUP(B66,'[3]80m.Eng'!$E$8:$G$1000,3,0)),"",(VLOOKUP(B66,'[3]80m.Eng'!$E$8:$G$1000,3,0)))</f>
        <v/>
      </c>
      <c r="F66" s="76" t="str">
        <f>IF(ISERROR(VLOOKUP(B66,[3]Cirit!$E$8:$K$1000,7,0)),"",(VLOOKUP(B66,[3]Cirit!$E$8:$K$1000,7,0)))</f>
        <v/>
      </c>
      <c r="G66" s="65" t="str">
        <f>IF(ISERROR(VLOOKUP(B66,[3]Cirit!$E$8:$L$1000,8,0)),"",(VLOOKUP(B66,[3]Cirit!$E$8:$L$1000,8,0)))</f>
        <v/>
      </c>
      <c r="H66" s="66"/>
      <c r="I66" s="63"/>
      <c r="J66" s="77" t="str">
        <f>IF(ISERROR(VLOOKUP(B66,'[3]1500m.'!$E$8:$F$1000,2,0)),"",(VLOOKUP(B66,'[3]1500m.'!$E$8:$H$1000,2,0)))</f>
        <v/>
      </c>
      <c r="K66" s="65" t="str">
        <f>IF(ISERROR(VLOOKUP(B66,'[3]1500m.'!$E$8:$G$1000,3,0)),"",(VLOOKUP(B66,'[3]1500m.'!$E$8:$G$1000,3,0)))</f>
        <v/>
      </c>
      <c r="L66" s="78" t="str">
        <f>IF(ISERROR(VLOOKUP(B66,[3]Yüksek!$E$8:$AG$1000,29,0)),"",(VLOOKUP(B66,[3]Yüksek!$E$8:$AG$1000,29,0)))</f>
        <v/>
      </c>
      <c r="M66" s="79" t="str">
        <f>IF(ISERROR(VLOOKUP(B66,[3]Yüksek!$E$8:$AH$1000,30,0)),"",(VLOOKUP(B66,[3]Yüksek!$E$8:$AH$1000,30,0)))</f>
        <v/>
      </c>
      <c r="N66" s="80" t="str">
        <f>IF(ISERROR(VLOOKUP(B66,[3]Disk!$E$8:$K$1000,7,0)),"",(VLOOKUP(B66,[3]Disk!$E$8:$K$1000,7,0)))</f>
        <v/>
      </c>
      <c r="O66" s="65" t="str">
        <f>IF(ISERROR(VLOOKUP(B66,[3]Disk!$E$8:$L$1000,8,0)),"",(VLOOKUP(B66,[3]Disk!$E$8:$L$1000,8,0)))</f>
        <v/>
      </c>
      <c r="P66" s="81">
        <f>IFERROR(VLOOKUP(B66,'2010 12 YAŞ KIZ'!$B$8:$P$50,15,0)," ")</f>
        <v>144</v>
      </c>
      <c r="Q66" s="82">
        <f t="shared" si="1"/>
        <v>0</v>
      </c>
      <c r="R66" s="83">
        <f t="shared" si="2"/>
        <v>144</v>
      </c>
    </row>
    <row r="67" spans="1:18" ht="34.5" customHeight="1" x14ac:dyDescent="0.2">
      <c r="A67" s="74">
        <v>2</v>
      </c>
      <c r="B67" s="75" t="s">
        <v>55</v>
      </c>
      <c r="C67" s="75" t="s">
        <v>42</v>
      </c>
      <c r="D67" s="13" t="str">
        <f>IF(ISERROR(VLOOKUP(B67,'[3]80m.Eng'!$E$8:$F$1000,2,0)),"",(VLOOKUP(B67,'[3]80m.Eng'!$E$8:$H$1000,2,0)))</f>
        <v/>
      </c>
      <c r="E67" s="14" t="str">
        <f>IF(ISERROR(VLOOKUP(B67,'[3]80m.Eng'!$E$8:$G$1000,3,0)),"",(VLOOKUP(B67,'[3]80m.Eng'!$E$8:$G$1000,3,0)))</f>
        <v/>
      </c>
      <c r="F67" s="76" t="str">
        <f>IF(ISERROR(VLOOKUP(B67,[3]Cirit!$E$8:$K$1000,7,0)),"",(VLOOKUP(B67,[3]Cirit!$E$8:$K$1000,7,0)))</f>
        <v/>
      </c>
      <c r="G67" s="65" t="str">
        <f>IF(ISERROR(VLOOKUP(B67,[3]Cirit!$E$8:$L$1000,8,0)),"",(VLOOKUP(B67,[3]Cirit!$E$8:$L$1000,8,0)))</f>
        <v/>
      </c>
      <c r="H67" s="66"/>
      <c r="I67" s="63"/>
      <c r="J67" s="77" t="str">
        <f>IF(ISERROR(VLOOKUP(B67,'[3]1500m.'!$E$8:$F$1000,2,0)),"",(VLOOKUP(B67,'[3]1500m.'!$E$8:$H$1000,2,0)))</f>
        <v/>
      </c>
      <c r="K67" s="65" t="str">
        <f>IF(ISERROR(VLOOKUP(B67,'[3]1500m.'!$E$8:$G$1000,3,0)),"",(VLOOKUP(B67,'[3]1500m.'!$E$8:$G$1000,3,0)))</f>
        <v/>
      </c>
      <c r="L67" s="78" t="str">
        <f>IF(ISERROR(VLOOKUP(B67,[3]Yüksek!$E$8:$AG$1000,29,0)),"",(VLOOKUP(B67,[3]Yüksek!$E$8:$AG$1000,29,0)))</f>
        <v/>
      </c>
      <c r="M67" s="79" t="str">
        <f>IF(ISERROR(VLOOKUP(B67,[3]Yüksek!$E$8:$AH$1000,30,0)),"",(VLOOKUP(B67,[3]Yüksek!$E$8:$AH$1000,30,0)))</f>
        <v/>
      </c>
      <c r="N67" s="80" t="str">
        <f>IF(ISERROR(VLOOKUP(B67,[3]Disk!$E$8:$K$1000,7,0)),"",(VLOOKUP(B67,[3]Disk!$E$8:$K$1000,7,0)))</f>
        <v/>
      </c>
      <c r="O67" s="65" t="str">
        <f>IF(ISERROR(VLOOKUP(B67,[3]Disk!$E$8:$L$1000,8,0)),"",(VLOOKUP(B67,[3]Disk!$E$8:$L$1000,8,0)))</f>
        <v/>
      </c>
      <c r="P67" s="81">
        <f>IFERROR(VLOOKUP(B67,'2010 12 YAŞ KIZ'!$B$8:$P$50,15,0)," ")</f>
        <v>142</v>
      </c>
      <c r="Q67" s="82">
        <f t="shared" si="1"/>
        <v>0</v>
      </c>
      <c r="R67" s="83">
        <f t="shared" si="2"/>
        <v>142</v>
      </c>
    </row>
    <row r="68" spans="1:18" ht="34.5" hidden="1" customHeight="1" x14ac:dyDescent="0.2">
      <c r="A68" s="84">
        <v>13</v>
      </c>
      <c r="B68" s="85" t="s">
        <v>32</v>
      </c>
      <c r="C68" s="85" t="s">
        <v>24</v>
      </c>
      <c r="D68" s="15" t="str">
        <f>IF(ISERROR(VLOOKUP(B68,'[3]80m.Eng'!$E$8:$F$1000,2,0)),"",(VLOOKUP(B68,'[3]80m.Eng'!$E$8:$H$1000,2,0)))</f>
        <v/>
      </c>
      <c r="E68" s="16" t="str">
        <f>IF(ISERROR(VLOOKUP(B68,'[3]80m.Eng'!$E$8:$G$1000,3,0)),"",(VLOOKUP(B68,'[3]80m.Eng'!$E$8:$G$1000,3,0)))</f>
        <v/>
      </c>
      <c r="F68" s="76" t="str">
        <f>IF(ISERROR(VLOOKUP(B68,[3]Cirit!$E$8:$K$1000,7,0)),"",(VLOOKUP(B68,[3]Cirit!$E$8:$K$1000,7,0)))</f>
        <v/>
      </c>
      <c r="G68" s="65" t="str">
        <f>IF(ISERROR(VLOOKUP(B68,[3]Cirit!$E$8:$L$1000,8,0)),"",(VLOOKUP(B68,[3]Cirit!$E$8:$L$1000,8,0)))</f>
        <v/>
      </c>
      <c r="H68" s="86"/>
      <c r="I68" s="87"/>
      <c r="J68" s="88" t="str">
        <f>IF(ISERROR(VLOOKUP(B68,'[3]1500m.'!$E$8:$F$1000,2,0)),"",(VLOOKUP(B68,'[3]1500m.'!$E$8:$H$1000,2,0)))</f>
        <v/>
      </c>
      <c r="K68" s="89" t="str">
        <f>IF(ISERROR(VLOOKUP(B68,'[3]1500m.'!$E$8:$G$1000,3,0)),"",(VLOOKUP(B68,'[3]1500m.'!$E$8:$G$1000,3,0)))</f>
        <v/>
      </c>
      <c r="L68" s="78" t="str">
        <f>IF(ISERROR(VLOOKUP(B68,[3]Yüksek!$E$8:$AG$1000,29,0)),"",(VLOOKUP(B68,[3]Yüksek!$E$8:$AG$1000,29,0)))</f>
        <v/>
      </c>
      <c r="M68" s="79" t="str">
        <f>IF(ISERROR(VLOOKUP(B68,[3]Yüksek!$E$8:$AH$1000,30,0)),"",(VLOOKUP(B68,[3]Yüksek!$E$8:$AH$1000,30,0)))</f>
        <v/>
      </c>
      <c r="N68" s="80" t="str">
        <f>IF(ISERROR(VLOOKUP(B68,[3]Disk!$E$8:$K$1000,7,0)),"",(VLOOKUP(B68,[3]Disk!$E$8:$K$1000,7,0)))</f>
        <v/>
      </c>
      <c r="O68" s="65" t="str">
        <f>IF(ISERROR(VLOOKUP(B68,[3]Disk!$E$8:$L$1000,8,0)),"",(VLOOKUP(B68,[3]Disk!$E$8:$L$1000,8,0)))</f>
        <v/>
      </c>
      <c r="P68" s="81">
        <f>IFERROR(VLOOKUP(B68,'2010 12 YAŞ KIZ'!$B$8:$P$50,15,0)," ")</f>
        <v>141</v>
      </c>
      <c r="Q68" s="90">
        <f t="shared" si="1"/>
        <v>0</v>
      </c>
      <c r="R68" s="91">
        <f t="shared" si="2"/>
        <v>141</v>
      </c>
    </row>
    <row r="69" spans="1:18" ht="34.5" hidden="1" customHeight="1" x14ac:dyDescent="0.2">
      <c r="A69" s="74">
        <v>14</v>
      </c>
      <c r="B69" s="75" t="s">
        <v>54</v>
      </c>
      <c r="C69" s="75" t="s">
        <v>46</v>
      </c>
      <c r="D69" s="13" t="str">
        <f>IF(ISERROR(VLOOKUP(B69,'[3]80m.Eng'!$E$8:$F$1000,2,0)),"",(VLOOKUP(B69,'[3]80m.Eng'!$E$8:$H$1000,2,0)))</f>
        <v/>
      </c>
      <c r="E69" s="14" t="str">
        <f>IF(ISERROR(VLOOKUP(B69,'[3]80m.Eng'!$E$8:$G$1000,3,0)),"",(VLOOKUP(B69,'[3]80m.Eng'!$E$8:$G$1000,3,0)))</f>
        <v/>
      </c>
      <c r="F69" s="76" t="str">
        <f>IF(ISERROR(VLOOKUP(B69,[3]Cirit!$E$8:$K$1000,7,0)),"",(VLOOKUP(B69,[3]Cirit!$E$8:$K$1000,7,0)))</f>
        <v/>
      </c>
      <c r="G69" s="65" t="str">
        <f>IF(ISERROR(VLOOKUP(B69,[3]Cirit!$E$8:$L$1000,8,0)),"",(VLOOKUP(B69,[3]Cirit!$E$8:$L$1000,8,0)))</f>
        <v/>
      </c>
      <c r="H69" s="66"/>
      <c r="I69" s="63"/>
      <c r="J69" s="77" t="str">
        <f>IF(ISERROR(VLOOKUP(B69,'[3]1500m.'!$E$8:$F$1000,2,0)),"",(VLOOKUP(B69,'[3]1500m.'!$E$8:$H$1000,2,0)))</f>
        <v/>
      </c>
      <c r="K69" s="65" t="str">
        <f>IF(ISERROR(VLOOKUP(B69,'[3]1500m.'!$E$8:$G$1000,3,0)),"",(VLOOKUP(B69,'[3]1500m.'!$E$8:$G$1000,3,0)))</f>
        <v/>
      </c>
      <c r="L69" s="78" t="str">
        <f>IF(ISERROR(VLOOKUP(B69,[3]Yüksek!$E$8:$AG$1000,29,0)),"",(VLOOKUP(B69,[3]Yüksek!$E$8:$AG$1000,29,0)))</f>
        <v/>
      </c>
      <c r="M69" s="79" t="str">
        <f>IF(ISERROR(VLOOKUP(B69,[3]Yüksek!$E$8:$AH$1000,30,0)),"",(VLOOKUP(B69,[3]Yüksek!$E$8:$AH$1000,30,0)))</f>
        <v/>
      </c>
      <c r="N69" s="80" t="str">
        <f>IF(ISERROR(VLOOKUP(B69,[3]Disk!$E$8:$K$1000,7,0)),"",(VLOOKUP(B69,[3]Disk!$E$8:$K$1000,7,0)))</f>
        <v/>
      </c>
      <c r="O69" s="65" t="str">
        <f>IF(ISERROR(VLOOKUP(B69,[3]Disk!$E$8:$L$1000,8,0)),"",(VLOOKUP(B69,[3]Disk!$E$8:$L$1000,8,0)))</f>
        <v/>
      </c>
      <c r="P69" s="81">
        <f>IFERROR(VLOOKUP(B69,'2010 12 YAŞ KIZ'!$B$8:$P$50,15,0)," ")</f>
        <v>141</v>
      </c>
      <c r="Q69" s="82">
        <f t="shared" si="1"/>
        <v>0</v>
      </c>
      <c r="R69" s="83">
        <f t="shared" si="2"/>
        <v>141</v>
      </c>
    </row>
    <row r="70" spans="1:18" ht="34.5" hidden="1" customHeight="1" x14ac:dyDescent="0.2">
      <c r="A70" s="74">
        <v>15</v>
      </c>
      <c r="B70" s="75" t="s">
        <v>53</v>
      </c>
      <c r="C70" s="75" t="s">
        <v>46</v>
      </c>
      <c r="D70" s="13" t="str">
        <f>IF(ISERROR(VLOOKUP(B70,'[3]80m.Eng'!$E$8:$F$1000,2,0)),"",(VLOOKUP(B70,'[3]80m.Eng'!$E$8:$H$1000,2,0)))</f>
        <v/>
      </c>
      <c r="E70" s="14" t="str">
        <f>IF(ISERROR(VLOOKUP(B70,'[3]80m.Eng'!$E$8:$G$1000,3,0)),"",(VLOOKUP(B70,'[3]80m.Eng'!$E$8:$G$1000,3,0)))</f>
        <v/>
      </c>
      <c r="F70" s="76" t="str">
        <f>IF(ISERROR(VLOOKUP(B70,[3]Cirit!$E$8:$K$1000,7,0)),"",(VLOOKUP(B70,[3]Cirit!$E$8:$K$1000,7,0)))</f>
        <v/>
      </c>
      <c r="G70" s="65" t="str">
        <f>IF(ISERROR(VLOOKUP(B70,[3]Cirit!$E$8:$L$1000,8,0)),"",(VLOOKUP(B70,[3]Cirit!$E$8:$L$1000,8,0)))</f>
        <v/>
      </c>
      <c r="H70" s="66"/>
      <c r="I70" s="63"/>
      <c r="J70" s="77" t="str">
        <f>IF(ISERROR(VLOOKUP(B70,'[3]1500m.'!$E$8:$F$1000,2,0)),"",(VLOOKUP(B70,'[3]1500m.'!$E$8:$H$1000,2,0)))</f>
        <v/>
      </c>
      <c r="K70" s="65" t="str">
        <f>IF(ISERROR(VLOOKUP(B70,'[3]1500m.'!$E$8:$G$1000,3,0)),"",(VLOOKUP(B70,'[3]1500m.'!$E$8:$G$1000,3,0)))</f>
        <v/>
      </c>
      <c r="L70" s="78" t="str">
        <f>IF(ISERROR(VLOOKUP(B70,[3]Yüksek!$E$8:$AG$1000,29,0)),"",(VLOOKUP(B70,[3]Yüksek!$E$8:$AG$1000,29,0)))</f>
        <v/>
      </c>
      <c r="M70" s="79" t="str">
        <f>IF(ISERROR(VLOOKUP(B70,[3]Yüksek!$E$8:$AH$1000,30,0)),"",(VLOOKUP(B70,[3]Yüksek!$E$8:$AH$1000,30,0)))</f>
        <v/>
      </c>
      <c r="N70" s="80" t="str">
        <f>IF(ISERROR(VLOOKUP(B70,[3]Disk!$E$8:$K$1000,7,0)),"",(VLOOKUP(B70,[3]Disk!$E$8:$K$1000,7,0)))</f>
        <v/>
      </c>
      <c r="O70" s="65" t="str">
        <f>IF(ISERROR(VLOOKUP(B70,[3]Disk!$E$8:$L$1000,8,0)),"",(VLOOKUP(B70,[3]Disk!$E$8:$L$1000,8,0)))</f>
        <v/>
      </c>
      <c r="P70" s="81">
        <f>IFERROR(VLOOKUP(B70,'2010 12 YAŞ KIZ'!$B$8:$P$50,15,0)," ")</f>
        <v>137</v>
      </c>
      <c r="Q70" s="82">
        <f t="shared" si="1"/>
        <v>0</v>
      </c>
      <c r="R70" s="83">
        <f t="shared" si="2"/>
        <v>137</v>
      </c>
    </row>
    <row r="71" spans="1:18" ht="34.5" hidden="1" customHeight="1" x14ac:dyDescent="0.2">
      <c r="A71" s="74">
        <v>16</v>
      </c>
      <c r="B71" s="61" t="s">
        <v>52</v>
      </c>
      <c r="C71" s="61" t="s">
        <v>37</v>
      </c>
      <c r="D71" s="13" t="str">
        <f>IF(ISERROR(VLOOKUP(B71,'[3]80m.Eng'!$E$8:$F$1000,2,0)),"",(VLOOKUP(B71,'[3]80m.Eng'!$E$8:$H$1000,2,0)))</f>
        <v/>
      </c>
      <c r="E71" s="14" t="str">
        <f>IF(ISERROR(VLOOKUP(B71,'[3]80m.Eng'!$E$8:$G$1000,3,0)),"",(VLOOKUP(B71,'[3]80m.Eng'!$E$8:$G$1000,3,0)))</f>
        <v/>
      </c>
      <c r="F71" s="76" t="str">
        <f>IF(ISERROR(VLOOKUP(B71,[3]Cirit!$E$8:$K$1000,7,0)),"",(VLOOKUP(B71,[3]Cirit!$E$8:$K$1000,7,0)))</f>
        <v/>
      </c>
      <c r="G71" s="65" t="str">
        <f>IF(ISERROR(VLOOKUP(B71,[3]Cirit!$E$8:$L$1000,8,0)),"",(VLOOKUP(B71,[3]Cirit!$E$8:$L$1000,8,0)))</f>
        <v/>
      </c>
      <c r="H71" s="66"/>
      <c r="I71" s="63"/>
      <c r="J71" s="77" t="str">
        <f>IF(ISERROR(VLOOKUP(B71,'[3]1500m.'!$E$8:$F$1000,2,0)),"",(VLOOKUP(B71,'[3]1500m.'!$E$8:$H$1000,2,0)))</f>
        <v/>
      </c>
      <c r="K71" s="65" t="str">
        <f>IF(ISERROR(VLOOKUP(B71,'[3]1500m.'!$E$8:$G$1000,3,0)),"",(VLOOKUP(B71,'[3]1500m.'!$E$8:$G$1000,3,0)))</f>
        <v/>
      </c>
      <c r="L71" s="78" t="str">
        <f>IF(ISERROR(VLOOKUP(B71,[3]Yüksek!$E$8:$AG$1000,29,0)),"",(VLOOKUP(B71,[3]Yüksek!$E$8:$AG$1000,29,0)))</f>
        <v/>
      </c>
      <c r="M71" s="79" t="str">
        <f>IF(ISERROR(VLOOKUP(B71,[3]Yüksek!$E$8:$AH$1000,30,0)),"",(VLOOKUP(B71,[3]Yüksek!$E$8:$AH$1000,30,0)))</f>
        <v/>
      </c>
      <c r="N71" s="80" t="str">
        <f>IF(ISERROR(VLOOKUP(B71,[3]Disk!$E$8:$K$1000,7,0)),"",(VLOOKUP(B71,[3]Disk!$E$8:$K$1000,7,0)))</f>
        <v/>
      </c>
      <c r="O71" s="65" t="str">
        <f>IF(ISERROR(VLOOKUP(B71,[3]Disk!$E$8:$L$1000,8,0)),"",(VLOOKUP(B71,[3]Disk!$E$8:$L$1000,8,0)))</f>
        <v/>
      </c>
      <c r="P71" s="81">
        <f>IFERROR(VLOOKUP(B71,'2010 12 YAŞ KIZ'!$B$8:$P$50,15,0)," ")</f>
        <v>136</v>
      </c>
      <c r="Q71" s="82">
        <f t="shared" si="1"/>
        <v>0</v>
      </c>
      <c r="R71" s="83">
        <f t="shared" si="2"/>
        <v>136</v>
      </c>
    </row>
    <row r="72" spans="1:18" ht="34.5" hidden="1" customHeight="1" x14ac:dyDescent="0.2">
      <c r="A72" s="74">
        <v>17</v>
      </c>
      <c r="B72" s="61" t="s">
        <v>51</v>
      </c>
      <c r="C72" s="61" t="s">
        <v>37</v>
      </c>
      <c r="D72" s="13" t="str">
        <f>IF(ISERROR(VLOOKUP(B72,'[3]80m.Eng'!$E$8:$F$1000,2,0)),"",(VLOOKUP(B72,'[3]80m.Eng'!$E$8:$H$1000,2,0)))</f>
        <v/>
      </c>
      <c r="E72" s="14" t="str">
        <f>IF(ISERROR(VLOOKUP(B72,'[3]80m.Eng'!$E$8:$G$1000,3,0)),"",(VLOOKUP(B72,'[3]80m.Eng'!$E$8:$G$1000,3,0)))</f>
        <v/>
      </c>
      <c r="F72" s="76" t="str">
        <f>IF(ISERROR(VLOOKUP(B72,[3]Cirit!$E$8:$K$1000,7,0)),"",(VLOOKUP(B72,[3]Cirit!$E$8:$K$1000,7,0)))</f>
        <v/>
      </c>
      <c r="G72" s="65" t="str">
        <f>IF(ISERROR(VLOOKUP(B72,[3]Cirit!$E$8:$L$1000,8,0)),"",(VLOOKUP(B72,[3]Cirit!$E$8:$L$1000,8,0)))</f>
        <v/>
      </c>
      <c r="H72" s="66"/>
      <c r="I72" s="63"/>
      <c r="J72" s="77" t="str">
        <f>IF(ISERROR(VLOOKUP(B72,'[3]1500m.'!$E$8:$F$1000,2,0)),"",(VLOOKUP(B72,'[3]1500m.'!$E$8:$H$1000,2,0)))</f>
        <v/>
      </c>
      <c r="K72" s="65" t="str">
        <f>IF(ISERROR(VLOOKUP(B72,'[3]1500m.'!$E$8:$G$1000,3,0)),"",(VLOOKUP(B72,'[3]1500m.'!$E$8:$G$1000,3,0)))</f>
        <v/>
      </c>
      <c r="L72" s="78" t="str">
        <f>IF(ISERROR(VLOOKUP(B72,[3]Yüksek!$E$8:$AG$1000,29,0)),"",(VLOOKUP(B72,[3]Yüksek!$E$8:$AG$1000,29,0)))</f>
        <v/>
      </c>
      <c r="M72" s="79" t="str">
        <f>IF(ISERROR(VLOOKUP(B72,[3]Yüksek!$E$8:$AH$1000,30,0)),"",(VLOOKUP(B72,[3]Yüksek!$E$8:$AH$1000,30,0)))</f>
        <v/>
      </c>
      <c r="N72" s="80">
        <f>IF(ISERROR(VLOOKUP(B72,[3]Disk!$E$8:$K$1000,7,0)),"",(VLOOKUP(B72,[3]Disk!$E$8:$K$1000,7,0)))</f>
        <v>1005</v>
      </c>
      <c r="O72" s="65">
        <f>IF(ISERROR(VLOOKUP(B72,[3]Disk!$E$8:$L$1000,8,0)),"",(VLOOKUP(B72,[3]Disk!$E$8:$L$1000,8,0)))</f>
        <v>25</v>
      </c>
      <c r="P72" s="81">
        <f>IFERROR(VLOOKUP(B72,'2010 12 YAŞ KIZ'!$B$8:$P$50,15,0)," ")</f>
        <v>106</v>
      </c>
      <c r="Q72" s="82">
        <f t="shared" si="1"/>
        <v>25</v>
      </c>
      <c r="R72" s="83">
        <f t="shared" si="2"/>
        <v>131</v>
      </c>
    </row>
    <row r="73" spans="1:18" ht="34.5" hidden="1" customHeight="1" x14ac:dyDescent="0.2">
      <c r="A73" s="74">
        <v>18</v>
      </c>
      <c r="B73" s="61" t="s">
        <v>50</v>
      </c>
      <c r="C73" s="61" t="s">
        <v>37</v>
      </c>
      <c r="D73" s="13" t="str">
        <f>IF(ISERROR(VLOOKUP(B73,'[3]80m.Eng'!$E$8:$F$1000,2,0)),"",(VLOOKUP(B73,'[3]80m.Eng'!$E$8:$H$1000,2,0)))</f>
        <v/>
      </c>
      <c r="E73" s="14" t="str">
        <f>IF(ISERROR(VLOOKUP(B73,'[3]80m.Eng'!$E$8:$G$1000,3,0)),"",(VLOOKUP(B73,'[3]80m.Eng'!$E$8:$G$1000,3,0)))</f>
        <v/>
      </c>
      <c r="F73" s="76" t="str">
        <f>IF(ISERROR(VLOOKUP(B73,[3]Cirit!$E$8:$K$1000,7,0)),"",(VLOOKUP(B73,[3]Cirit!$E$8:$K$1000,7,0)))</f>
        <v/>
      </c>
      <c r="G73" s="65" t="str">
        <f>IF(ISERROR(VLOOKUP(B73,[3]Cirit!$E$8:$L$1000,8,0)),"",(VLOOKUP(B73,[3]Cirit!$E$8:$L$1000,8,0)))</f>
        <v/>
      </c>
      <c r="H73" s="66"/>
      <c r="I73" s="63"/>
      <c r="J73" s="77" t="str">
        <f>IF(ISERROR(VLOOKUP(B73,'[3]1500m.'!$E$8:$F$1000,2,0)),"",(VLOOKUP(B73,'[3]1500m.'!$E$8:$H$1000,2,0)))</f>
        <v/>
      </c>
      <c r="K73" s="65" t="str">
        <f>IF(ISERROR(VLOOKUP(B73,'[3]1500m.'!$E$8:$G$1000,3,0)),"",(VLOOKUP(B73,'[3]1500m.'!$E$8:$G$1000,3,0)))</f>
        <v/>
      </c>
      <c r="L73" s="78" t="str">
        <f>IF(ISERROR(VLOOKUP(B73,[3]Yüksek!$E$8:$AG$1000,29,0)),"",(VLOOKUP(B73,[3]Yüksek!$E$8:$AG$1000,29,0)))</f>
        <v/>
      </c>
      <c r="M73" s="79" t="str">
        <f>IF(ISERROR(VLOOKUP(B73,[3]Yüksek!$E$8:$AH$1000,30,0)),"",(VLOOKUP(B73,[3]Yüksek!$E$8:$AH$1000,30,0)))</f>
        <v/>
      </c>
      <c r="N73" s="80">
        <f>IF(ISERROR(VLOOKUP(B73,[3]Disk!$E$8:$K$1000,7,0)),"",(VLOOKUP(B73,[3]Disk!$E$8:$K$1000,7,0)))</f>
        <v>1267</v>
      </c>
      <c r="O73" s="65">
        <f>IF(ISERROR(VLOOKUP(B73,[3]Disk!$E$8:$L$1000,8,0)),"",(VLOOKUP(B73,[3]Disk!$E$8:$L$1000,8,0)))</f>
        <v>35</v>
      </c>
      <c r="P73" s="81">
        <f>IFERROR(VLOOKUP(B73,'2010 12 YAŞ KIZ'!$B$8:$P$50,15,0)," ")</f>
        <v>95</v>
      </c>
      <c r="Q73" s="82">
        <f t="shared" si="1"/>
        <v>35</v>
      </c>
      <c r="R73" s="83">
        <f t="shared" si="2"/>
        <v>130</v>
      </c>
    </row>
    <row r="74" spans="1:18" ht="34.5" hidden="1" customHeight="1" x14ac:dyDescent="0.2">
      <c r="A74" s="74">
        <v>19</v>
      </c>
      <c r="B74" s="75" t="s">
        <v>49</v>
      </c>
      <c r="C74" s="75" t="s">
        <v>46</v>
      </c>
      <c r="D74" s="13" t="str">
        <f>IF(ISERROR(VLOOKUP(B74,'[3]80m.Eng'!$E$8:$F$1000,2,0)),"",(VLOOKUP(B74,'[3]80m.Eng'!$E$8:$H$1000,2,0)))</f>
        <v/>
      </c>
      <c r="E74" s="14" t="str">
        <f>IF(ISERROR(VLOOKUP(B74,'[3]80m.Eng'!$E$8:$G$1000,3,0)),"",(VLOOKUP(B74,'[3]80m.Eng'!$E$8:$G$1000,3,0)))</f>
        <v/>
      </c>
      <c r="F74" s="76" t="str">
        <f>IF(ISERROR(VLOOKUP(B74,[3]Cirit!$E$8:$K$1000,7,0)),"",(VLOOKUP(B74,[3]Cirit!$E$8:$K$1000,7,0)))</f>
        <v/>
      </c>
      <c r="G74" s="65" t="str">
        <f>IF(ISERROR(VLOOKUP(B74,[3]Cirit!$E$8:$L$1000,8,0)),"",(VLOOKUP(B74,[3]Cirit!$E$8:$L$1000,8,0)))</f>
        <v/>
      </c>
      <c r="H74" s="66"/>
      <c r="I74" s="63"/>
      <c r="J74" s="77" t="str">
        <f>IF(ISERROR(VLOOKUP(B74,'[3]1500m.'!$E$8:$F$1000,2,0)),"",(VLOOKUP(B74,'[3]1500m.'!$E$8:$H$1000,2,0)))</f>
        <v/>
      </c>
      <c r="K74" s="65" t="str">
        <f>IF(ISERROR(VLOOKUP(B74,'[3]1500m.'!$E$8:$G$1000,3,0)),"",(VLOOKUP(B74,'[3]1500m.'!$E$8:$G$1000,3,0)))</f>
        <v/>
      </c>
      <c r="L74" s="78" t="str">
        <f>IF(ISERROR(VLOOKUP(B74,[3]Yüksek!$E$8:$AG$1000,29,0)),"",(VLOOKUP(B74,[3]Yüksek!$E$8:$AG$1000,29,0)))</f>
        <v/>
      </c>
      <c r="M74" s="79" t="str">
        <f>IF(ISERROR(VLOOKUP(B74,[3]Yüksek!$E$8:$AH$1000,30,0)),"",(VLOOKUP(B74,[3]Yüksek!$E$8:$AH$1000,30,0)))</f>
        <v/>
      </c>
      <c r="N74" s="80" t="str">
        <f>IF(ISERROR(VLOOKUP(B74,[3]Disk!$E$8:$K$1000,7,0)),"",(VLOOKUP(B74,[3]Disk!$E$8:$K$1000,7,0)))</f>
        <v/>
      </c>
      <c r="O74" s="65" t="str">
        <f>IF(ISERROR(VLOOKUP(B74,[3]Disk!$E$8:$L$1000,8,0)),"",(VLOOKUP(B74,[3]Disk!$E$8:$L$1000,8,0)))</f>
        <v/>
      </c>
      <c r="P74" s="81">
        <f>IFERROR(VLOOKUP(B74,'2010 12 YAŞ KIZ'!$B$8:$P$50,15,0)," ")</f>
        <v>127</v>
      </c>
      <c r="Q74" s="82">
        <f t="shared" si="1"/>
        <v>0</v>
      </c>
      <c r="R74" s="83">
        <f t="shared" si="2"/>
        <v>127</v>
      </c>
    </row>
    <row r="75" spans="1:18" ht="34.5" hidden="1" customHeight="1" x14ac:dyDescent="0.2">
      <c r="A75" s="74">
        <v>20</v>
      </c>
      <c r="B75" s="75" t="s">
        <v>33</v>
      </c>
      <c r="C75" s="75" t="s">
        <v>24</v>
      </c>
      <c r="D75" s="13" t="str">
        <f>IF(ISERROR(VLOOKUP(B75,'[3]80m.Eng'!$E$8:$F$1000,2,0)),"",(VLOOKUP(B75,'[3]80m.Eng'!$E$8:$H$1000,2,0)))</f>
        <v/>
      </c>
      <c r="E75" s="14" t="str">
        <f>IF(ISERROR(VLOOKUP(B75,'[3]80m.Eng'!$E$8:$G$1000,3,0)),"",(VLOOKUP(B75,'[3]80m.Eng'!$E$8:$G$1000,3,0)))</f>
        <v/>
      </c>
      <c r="F75" s="76" t="str">
        <f>IF(ISERROR(VLOOKUP(B75,[3]Cirit!$E$8:$K$1000,7,0)),"",(VLOOKUP(B75,[3]Cirit!$E$8:$K$1000,7,0)))</f>
        <v/>
      </c>
      <c r="G75" s="65" t="str">
        <f>IF(ISERROR(VLOOKUP(B75,[3]Cirit!$E$8:$L$1000,8,0)),"",(VLOOKUP(B75,[3]Cirit!$E$8:$L$1000,8,0)))</f>
        <v/>
      </c>
      <c r="H75" s="66"/>
      <c r="I75" s="63"/>
      <c r="J75" s="77" t="str">
        <f>IF(ISERROR(VLOOKUP(B75,'[3]1500m.'!$E$8:$F$1000,2,0)),"",(VLOOKUP(B75,'[3]1500m.'!$E$8:$H$1000,2,0)))</f>
        <v/>
      </c>
      <c r="K75" s="65" t="str">
        <f>IF(ISERROR(VLOOKUP(B75,'[3]1500m.'!$E$8:$G$1000,3,0)),"",(VLOOKUP(B75,'[3]1500m.'!$E$8:$G$1000,3,0)))</f>
        <v/>
      </c>
      <c r="L75" s="78" t="str">
        <f>IF(ISERROR(VLOOKUP(B75,[3]Yüksek!$E$8:$AG$1000,29,0)),"",(VLOOKUP(B75,[3]Yüksek!$E$8:$AG$1000,29,0)))</f>
        <v/>
      </c>
      <c r="M75" s="79" t="str">
        <f>IF(ISERROR(VLOOKUP(B75,[3]Yüksek!$E$8:$AH$1000,30,0)),"",(VLOOKUP(B75,[3]Yüksek!$E$8:$AH$1000,30,0)))</f>
        <v/>
      </c>
      <c r="N75" s="80" t="str">
        <f>IF(ISERROR(VLOOKUP(B75,[3]Disk!$E$8:$K$1000,7,0)),"",(VLOOKUP(B75,[3]Disk!$E$8:$K$1000,7,0)))</f>
        <v/>
      </c>
      <c r="O75" s="65" t="str">
        <f>IF(ISERROR(VLOOKUP(B75,[3]Disk!$E$8:$L$1000,8,0)),"",(VLOOKUP(B75,[3]Disk!$E$8:$L$1000,8,0)))</f>
        <v/>
      </c>
      <c r="P75" s="81">
        <f>IFERROR(VLOOKUP(B75,'2010 12 YAŞ KIZ'!$B$8:$P$50,15,0)," ")</f>
        <v>123</v>
      </c>
      <c r="Q75" s="82">
        <f t="shared" si="1"/>
        <v>0</v>
      </c>
      <c r="R75" s="83">
        <f t="shared" si="2"/>
        <v>123</v>
      </c>
    </row>
    <row r="76" spans="1:18" ht="34.5" hidden="1" customHeight="1" x14ac:dyDescent="0.2">
      <c r="A76" s="74">
        <v>21</v>
      </c>
      <c r="B76" s="75" t="s">
        <v>48</v>
      </c>
      <c r="C76" s="75" t="s">
        <v>46</v>
      </c>
      <c r="D76" s="13" t="str">
        <f>IF(ISERROR(VLOOKUP(B76,'[3]80m.Eng'!$E$8:$F$1000,2,0)),"",(VLOOKUP(B76,'[3]80m.Eng'!$E$8:$H$1000,2,0)))</f>
        <v/>
      </c>
      <c r="E76" s="14" t="str">
        <f>IF(ISERROR(VLOOKUP(B76,'[3]80m.Eng'!$E$8:$G$1000,3,0)),"",(VLOOKUP(B76,'[3]80m.Eng'!$E$8:$G$1000,3,0)))</f>
        <v/>
      </c>
      <c r="F76" s="76" t="str">
        <f>IF(ISERROR(VLOOKUP(B76,[3]Cirit!$E$8:$K$1000,7,0)),"",(VLOOKUP(B76,[3]Cirit!$E$8:$K$1000,7,0)))</f>
        <v/>
      </c>
      <c r="G76" s="65" t="str">
        <f>IF(ISERROR(VLOOKUP(B76,[3]Cirit!$E$8:$L$1000,8,0)),"",(VLOOKUP(B76,[3]Cirit!$E$8:$L$1000,8,0)))</f>
        <v/>
      </c>
      <c r="H76" s="66"/>
      <c r="I76" s="63"/>
      <c r="J76" s="77" t="str">
        <f>IF(ISERROR(VLOOKUP(B76,'[3]1500m.'!$E$8:$F$1000,2,0)),"",(VLOOKUP(B76,'[3]1500m.'!$E$8:$H$1000,2,0)))</f>
        <v/>
      </c>
      <c r="K76" s="65" t="str">
        <f>IF(ISERROR(VLOOKUP(B76,'[3]1500m.'!$E$8:$G$1000,3,0)),"",(VLOOKUP(B76,'[3]1500m.'!$E$8:$G$1000,3,0)))</f>
        <v/>
      </c>
      <c r="L76" s="78" t="str">
        <f>IF(ISERROR(VLOOKUP(B76,[3]Yüksek!$E$8:$AG$1000,29,0)),"",(VLOOKUP(B76,[3]Yüksek!$E$8:$AG$1000,29,0)))</f>
        <v/>
      </c>
      <c r="M76" s="79" t="str">
        <f>IF(ISERROR(VLOOKUP(B76,[3]Yüksek!$E$8:$AH$1000,30,0)),"",(VLOOKUP(B76,[3]Yüksek!$E$8:$AH$1000,30,0)))</f>
        <v/>
      </c>
      <c r="N76" s="80" t="str">
        <f>IF(ISERROR(VLOOKUP(B76,[3]Disk!$E$8:$K$1000,7,0)),"",(VLOOKUP(B76,[3]Disk!$E$8:$K$1000,7,0)))</f>
        <v/>
      </c>
      <c r="O76" s="65" t="str">
        <f>IF(ISERROR(VLOOKUP(B76,[3]Disk!$E$8:$L$1000,8,0)),"",(VLOOKUP(B76,[3]Disk!$E$8:$L$1000,8,0)))</f>
        <v/>
      </c>
      <c r="P76" s="81">
        <f>IFERROR(VLOOKUP(B76,'2010 12 YAŞ KIZ'!$B$8:$P$50,15,0)," ")</f>
        <v>121</v>
      </c>
      <c r="Q76" s="82">
        <f t="shared" si="1"/>
        <v>0</v>
      </c>
      <c r="R76" s="83">
        <f t="shared" si="2"/>
        <v>121</v>
      </c>
    </row>
    <row r="77" spans="1:18" ht="34.5" hidden="1" customHeight="1" x14ac:dyDescent="0.2">
      <c r="A77" s="74">
        <v>22</v>
      </c>
      <c r="B77" s="75" t="s">
        <v>34</v>
      </c>
      <c r="C77" s="75" t="s">
        <v>24</v>
      </c>
      <c r="D77" s="13"/>
      <c r="E77" s="14"/>
      <c r="F77" s="76" t="str">
        <f>IF(ISERROR(VLOOKUP(B77,[3]Cirit!$E$8:$K$1000,7,0)),"",(VLOOKUP(B77,[3]Cirit!$E$8:$K$1000,7,0)))</f>
        <v/>
      </c>
      <c r="G77" s="65" t="str">
        <f>IF(ISERROR(VLOOKUP(B77,[3]Cirit!$E$8:$L$1000,8,0)),"",(VLOOKUP(B77,[3]Cirit!$E$8:$L$1000,8,0)))</f>
        <v/>
      </c>
      <c r="H77" s="66"/>
      <c r="I77" s="63"/>
      <c r="J77" s="77" t="str">
        <f>IF(ISERROR(VLOOKUP(B77,'[3]1500m.'!$E$8:$F$1000,2,0)),"",(VLOOKUP(B77,'[3]1500m.'!$E$8:$H$1000,2,0)))</f>
        <v/>
      </c>
      <c r="K77" s="65" t="str">
        <f>IF(ISERROR(VLOOKUP(B77,'[3]1500m.'!$E$8:$G$1000,3,0)),"",(VLOOKUP(B77,'[3]1500m.'!$E$8:$G$1000,3,0)))</f>
        <v/>
      </c>
      <c r="L77" s="78" t="str">
        <f>IF(ISERROR(VLOOKUP(B77,[3]Yüksek!$E$8:$AG$1000,29,0)),"",(VLOOKUP(B77,[3]Yüksek!$E$8:$AG$1000,29,0)))</f>
        <v/>
      </c>
      <c r="M77" s="79" t="str">
        <f>IF(ISERROR(VLOOKUP(B77,[3]Yüksek!$E$8:$AH$1000,30,0)),"",(VLOOKUP(B77,[3]Yüksek!$E$8:$AH$1000,30,0)))</f>
        <v/>
      </c>
      <c r="N77" s="80" t="str">
        <f>IF(ISERROR(VLOOKUP(B77,[3]Disk!$E$8:$K$1000,7,0)),"",(VLOOKUP(B77,[3]Disk!$E$8:$K$1000,7,0)))</f>
        <v/>
      </c>
      <c r="O77" s="65" t="str">
        <f>IF(ISERROR(VLOOKUP(B77,[3]Disk!$E$8:$L$1000,8,0)),"",(VLOOKUP(B77,[3]Disk!$E$8:$L$1000,8,0)))</f>
        <v/>
      </c>
      <c r="P77" s="81">
        <f>IFERROR(VLOOKUP(B77,'2010 12 YAŞ KIZ'!$B$8:$P$50,15,0)," ")</f>
        <v>117</v>
      </c>
      <c r="Q77" s="82">
        <f t="shared" si="1"/>
        <v>0</v>
      </c>
      <c r="R77" s="83">
        <f t="shared" si="2"/>
        <v>117</v>
      </c>
    </row>
    <row r="78" spans="1:18" ht="34.5" hidden="1" customHeight="1" x14ac:dyDescent="0.2">
      <c r="A78" s="74">
        <v>23</v>
      </c>
      <c r="B78" s="75" t="s">
        <v>47</v>
      </c>
      <c r="C78" s="75" t="s">
        <v>46</v>
      </c>
      <c r="D78" s="13" t="str">
        <f>IF(ISERROR(VLOOKUP(B78,'[3]80m.Eng'!$E$8:$F$1000,2,0)),"",(VLOOKUP(B78,'[3]80m.Eng'!$E$8:$H$1000,2,0)))</f>
        <v/>
      </c>
      <c r="E78" s="14" t="str">
        <f>IF(ISERROR(VLOOKUP(B78,'[3]80m.Eng'!$E$8:$G$1000,3,0)),"",(VLOOKUP(B78,'[3]80m.Eng'!$E$8:$G$1000,3,0)))</f>
        <v/>
      </c>
      <c r="F78" s="76" t="str">
        <f>IF(ISERROR(VLOOKUP(B78,[3]Cirit!$E$8:$K$1000,7,0)),"",(VLOOKUP(B78,[3]Cirit!$E$8:$K$1000,7,0)))</f>
        <v/>
      </c>
      <c r="G78" s="65" t="str">
        <f>IF(ISERROR(VLOOKUP(B78,[3]Cirit!$E$8:$L$1000,8,0)),"",(VLOOKUP(B78,[3]Cirit!$E$8:$L$1000,8,0)))</f>
        <v/>
      </c>
      <c r="H78" s="66"/>
      <c r="I78" s="63"/>
      <c r="J78" s="77" t="str">
        <f>IF(ISERROR(VLOOKUP(B78,'[3]1500m.'!$E$8:$F$1000,2,0)),"",(VLOOKUP(B78,'[3]1500m.'!$E$8:$H$1000,2,0)))</f>
        <v/>
      </c>
      <c r="K78" s="65" t="str">
        <f>IF(ISERROR(VLOOKUP(B78,'[3]1500m.'!$E$8:$G$1000,3,0)),"",(VLOOKUP(B78,'[3]1500m.'!$E$8:$G$1000,3,0)))</f>
        <v/>
      </c>
      <c r="L78" s="78" t="str">
        <f>IF(ISERROR(VLOOKUP(B78,[3]Yüksek!$E$8:$AG$1000,29,0)),"",(VLOOKUP(B78,[3]Yüksek!$E$8:$AG$1000,29,0)))</f>
        <v>NM</v>
      </c>
      <c r="M78" s="79">
        <f>IF(ISERROR(VLOOKUP(B78,[3]Yüksek!$E$8:$AH$1000,30,0)),"",(VLOOKUP(B78,[3]Yüksek!$E$8:$AH$1000,30,0)))</f>
        <v>0</v>
      </c>
      <c r="N78" s="80" t="str">
        <f>IF(ISERROR(VLOOKUP(B78,[3]Disk!$E$8:$K$1000,7,0)),"",(VLOOKUP(B78,[3]Disk!$E$8:$K$1000,7,0)))</f>
        <v/>
      </c>
      <c r="O78" s="65" t="str">
        <f>IF(ISERROR(VLOOKUP(B78,[3]Disk!$E$8:$L$1000,8,0)),"",(VLOOKUP(B78,[3]Disk!$E$8:$L$1000,8,0)))</f>
        <v/>
      </c>
      <c r="P78" s="81">
        <f>IFERROR(VLOOKUP(B78,'2010 12 YAŞ KIZ'!$B$8:$P$50,15,0)," ")</f>
        <v>102</v>
      </c>
      <c r="Q78" s="82">
        <f t="shared" si="1"/>
        <v>0</v>
      </c>
      <c r="R78" s="83">
        <f t="shared" si="2"/>
        <v>102</v>
      </c>
    </row>
    <row r="79" spans="1:18" ht="34.5" hidden="1" customHeight="1" x14ac:dyDescent="0.2">
      <c r="A79" s="74">
        <v>24</v>
      </c>
      <c r="B79" s="75" t="s">
        <v>45</v>
      </c>
      <c r="C79" s="75" t="s">
        <v>35</v>
      </c>
      <c r="D79" s="13" t="str">
        <f>IF(ISERROR(VLOOKUP(B79,'[3]80m.Eng'!$E$8:$F$1000,2,0)),"",(VLOOKUP(B79,'[3]80m.Eng'!$E$8:$H$1000,2,0)))</f>
        <v/>
      </c>
      <c r="E79" s="14" t="str">
        <f>IF(ISERROR(VLOOKUP(B79,'[3]80m.Eng'!$E$8:$G$1000,3,0)),"",(VLOOKUP(B79,'[3]80m.Eng'!$E$8:$G$1000,3,0)))</f>
        <v/>
      </c>
      <c r="F79" s="76" t="str">
        <f>IF(ISERROR(VLOOKUP(B79,[3]Cirit!$E$8:$K$1000,7,0)),"",(VLOOKUP(B79,[3]Cirit!$E$8:$K$1000,7,0)))</f>
        <v/>
      </c>
      <c r="G79" s="65" t="str">
        <f>IF(ISERROR(VLOOKUP(B79,[3]Cirit!$E$8:$L$1000,8,0)),"",(VLOOKUP(B79,[3]Cirit!$E$8:$L$1000,8,0)))</f>
        <v/>
      </c>
      <c r="H79" s="66"/>
      <c r="I79" s="63"/>
      <c r="J79" s="77" t="str">
        <f>IF(ISERROR(VLOOKUP(B79,'[3]1500m.'!$E$8:$F$1000,2,0)),"",(VLOOKUP(B79,'[3]1500m.'!$E$8:$H$1000,2,0)))</f>
        <v/>
      </c>
      <c r="K79" s="65" t="str">
        <f>IF(ISERROR(VLOOKUP(B79,'[3]1500m.'!$E$8:$G$1000,3,0)),"",(VLOOKUP(B79,'[3]1500m.'!$E$8:$G$1000,3,0)))</f>
        <v/>
      </c>
      <c r="L79" s="78" t="str">
        <f>IF(ISERROR(VLOOKUP(B79,[3]Yüksek!$E$8:$AG$1000,29,0)),"",(VLOOKUP(B79,[3]Yüksek!$E$8:$AG$1000,29,0)))</f>
        <v/>
      </c>
      <c r="M79" s="79" t="str">
        <f>IF(ISERROR(VLOOKUP(B79,[3]Yüksek!$E$8:$AH$1000,30,0)),"",(VLOOKUP(B79,[3]Yüksek!$E$8:$AH$1000,30,0)))</f>
        <v/>
      </c>
      <c r="N79" s="80" t="str">
        <f>IF(ISERROR(VLOOKUP(B79,[3]Disk!$E$8:$K$1000,7,0)),"",(VLOOKUP(B79,[3]Disk!$E$8:$K$1000,7,0)))</f>
        <v/>
      </c>
      <c r="O79" s="65" t="str">
        <f>IF(ISERROR(VLOOKUP(B79,[3]Disk!$E$8:$L$1000,8,0)),"",(VLOOKUP(B79,[3]Disk!$E$8:$L$1000,8,0)))</f>
        <v/>
      </c>
      <c r="P79" s="81">
        <f>IFERROR(VLOOKUP(B79,'2010 12 YAŞ KIZ'!$B$8:$P$50,15,0)," ")</f>
        <v>100</v>
      </c>
      <c r="Q79" s="82">
        <f t="shared" si="1"/>
        <v>0</v>
      </c>
      <c r="R79" s="83">
        <f t="shared" si="2"/>
        <v>100</v>
      </c>
    </row>
    <row r="80" spans="1:18" ht="34.5" hidden="1" customHeight="1" x14ac:dyDescent="0.2">
      <c r="A80" s="74">
        <v>25</v>
      </c>
      <c r="B80" s="61" t="s">
        <v>44</v>
      </c>
      <c r="C80" s="61" t="s">
        <v>35</v>
      </c>
      <c r="D80" s="13" t="str">
        <f>IF(ISERROR(VLOOKUP(B80,'[3]80m.Eng'!$E$8:$F$1000,2,0)),"",(VLOOKUP(B80,'[3]80m.Eng'!$E$8:$H$1000,2,0)))</f>
        <v/>
      </c>
      <c r="E80" s="14" t="str">
        <f>IF(ISERROR(VLOOKUP(B80,'[3]80m.Eng'!$E$8:$G$1000,3,0)),"",(VLOOKUP(B80,'[3]80m.Eng'!$E$8:$G$1000,3,0)))</f>
        <v/>
      </c>
      <c r="F80" s="76" t="str">
        <f>IF(ISERROR(VLOOKUP(B80,[3]Cirit!$E$8:$K$1000,7,0)),"",(VLOOKUP(B80,[3]Cirit!$E$8:$K$1000,7,0)))</f>
        <v/>
      </c>
      <c r="G80" s="65" t="str">
        <f>IF(ISERROR(VLOOKUP(B80,[3]Cirit!$E$8:$L$1000,8,0)),"",(VLOOKUP(B80,[3]Cirit!$E$8:$L$1000,8,0)))</f>
        <v/>
      </c>
      <c r="H80" s="66"/>
      <c r="I80" s="63"/>
      <c r="J80" s="77" t="str">
        <f>IF(ISERROR(VLOOKUP(B80,'[3]1500m.'!$E$8:$F$1000,2,0)),"",(VLOOKUP(B80,'[3]1500m.'!$E$8:$H$1000,2,0)))</f>
        <v/>
      </c>
      <c r="K80" s="65" t="str">
        <f>IF(ISERROR(VLOOKUP(B80,'[3]1500m.'!$E$8:$G$1000,3,0)),"",(VLOOKUP(B80,'[3]1500m.'!$E$8:$G$1000,3,0)))</f>
        <v/>
      </c>
      <c r="L80" s="78" t="str">
        <f>IF(ISERROR(VLOOKUP(B80,[3]Yüksek!$E$8:$AG$1000,29,0)),"",(VLOOKUP(B80,[3]Yüksek!$E$8:$AG$1000,29,0)))</f>
        <v/>
      </c>
      <c r="M80" s="79" t="str">
        <f>IF(ISERROR(VLOOKUP(B80,[3]Yüksek!$E$8:$AH$1000,30,0)),"",(VLOOKUP(B80,[3]Yüksek!$E$8:$AH$1000,30,0)))</f>
        <v/>
      </c>
      <c r="N80" s="80" t="str">
        <f>IF(ISERROR(VLOOKUP(B80,[3]Disk!$E$8:$K$1000,7,0)),"",(VLOOKUP(B80,[3]Disk!$E$8:$K$1000,7,0)))</f>
        <v/>
      </c>
      <c r="O80" s="65" t="str">
        <f>IF(ISERROR(VLOOKUP(B80,[3]Disk!$E$8:$L$1000,8,0)),"",(VLOOKUP(B80,[3]Disk!$E$8:$L$1000,8,0)))</f>
        <v/>
      </c>
      <c r="P80" s="81">
        <f>IFERROR(VLOOKUP(B80,'2010 12 YAŞ KIZ'!$B$8:$P$50,15,0)," ")</f>
        <v>96</v>
      </c>
      <c r="Q80" s="82">
        <f t="shared" si="1"/>
        <v>0</v>
      </c>
      <c r="R80" s="83">
        <f t="shared" si="2"/>
        <v>96</v>
      </c>
    </row>
    <row r="81" spans="1:18" ht="34.5" customHeight="1" x14ac:dyDescent="0.2">
      <c r="A81" s="74">
        <v>3</v>
      </c>
      <c r="B81" s="61" t="s">
        <v>43</v>
      </c>
      <c r="C81" s="61" t="s">
        <v>42</v>
      </c>
      <c r="D81" s="13" t="str">
        <f>IF(ISERROR(VLOOKUP(B81,'[3]80m.Eng'!$E$8:$F$1000,2,0)),"",(VLOOKUP(B81,'[3]80m.Eng'!$E$8:$H$1000,2,0)))</f>
        <v/>
      </c>
      <c r="E81" s="14" t="str">
        <f>IF(ISERROR(VLOOKUP(B81,'[3]80m.Eng'!$E$8:$G$1000,3,0)),"",(VLOOKUP(B81,'[3]80m.Eng'!$E$8:$G$1000,3,0)))</f>
        <v/>
      </c>
      <c r="F81" s="76" t="str">
        <f>IF(ISERROR(VLOOKUP(B81,[3]Cirit!$E$8:$K$1000,7,0)),"",(VLOOKUP(B81,[3]Cirit!$E$8:$K$1000,7,0)))</f>
        <v/>
      </c>
      <c r="G81" s="65" t="str">
        <f>IF(ISERROR(VLOOKUP(B81,[3]Cirit!$E$8:$L$1000,8,0)),"",(VLOOKUP(B81,[3]Cirit!$E$8:$L$1000,8,0)))</f>
        <v/>
      </c>
      <c r="H81" s="66"/>
      <c r="I81" s="63"/>
      <c r="J81" s="77" t="str">
        <f>IF(ISERROR(VLOOKUP(B81,'[3]1500m.'!$E$8:$F$1000,2,0)),"",(VLOOKUP(B81,'[3]1500m.'!$E$8:$H$1000,2,0)))</f>
        <v/>
      </c>
      <c r="K81" s="65" t="str">
        <f>IF(ISERROR(VLOOKUP(B81,'[3]1500m.'!$E$8:$G$1000,3,0)),"",(VLOOKUP(B81,'[3]1500m.'!$E$8:$G$1000,3,0)))</f>
        <v/>
      </c>
      <c r="L81" s="78" t="str">
        <f>IF(ISERROR(VLOOKUP(B81,[3]Yüksek!$E$8:$AG$1000,29,0)),"",(VLOOKUP(B81,[3]Yüksek!$E$8:$AG$1000,29,0)))</f>
        <v/>
      </c>
      <c r="M81" s="79" t="str">
        <f>IF(ISERROR(VLOOKUP(B81,[3]Yüksek!$E$8:$AH$1000,30,0)),"",(VLOOKUP(B81,[3]Yüksek!$E$8:$AH$1000,30,0)))</f>
        <v/>
      </c>
      <c r="N81" s="80" t="str">
        <f>IF(ISERROR(VLOOKUP(B81,[3]Disk!$E$8:$K$1000,7,0)),"",(VLOOKUP(B81,[3]Disk!$E$8:$K$1000,7,0)))</f>
        <v/>
      </c>
      <c r="O81" s="65" t="str">
        <f>IF(ISERROR(VLOOKUP(B81,[3]Disk!$E$8:$L$1000,8,0)),"",(VLOOKUP(B81,[3]Disk!$E$8:$L$1000,8,0)))</f>
        <v/>
      </c>
      <c r="P81" s="81">
        <f>IFERROR(VLOOKUP(B81,'2010 12 YAŞ KIZ'!$B$8:$P$50,15,0)," ")</f>
        <v>94</v>
      </c>
      <c r="Q81" s="82">
        <f t="shared" si="1"/>
        <v>0</v>
      </c>
      <c r="R81" s="83">
        <f t="shared" si="2"/>
        <v>94</v>
      </c>
    </row>
    <row r="82" spans="1:18" ht="34.5" hidden="1" customHeight="1" x14ac:dyDescent="0.2">
      <c r="A82" s="74">
        <v>27</v>
      </c>
      <c r="B82" s="61" t="s">
        <v>41</v>
      </c>
      <c r="C82" s="61" t="s">
        <v>35</v>
      </c>
      <c r="D82" s="13" t="str">
        <f>IF(ISERROR(VLOOKUP(B82,'[3]80m.Eng'!$E$8:$F$1000,2,0)),"",(VLOOKUP(B82,'[3]80m.Eng'!$E$8:$H$1000,2,0)))</f>
        <v/>
      </c>
      <c r="E82" s="14" t="str">
        <f>IF(ISERROR(VLOOKUP(B82,'[3]80m.Eng'!$E$8:$G$1000,3,0)),"",(VLOOKUP(B82,'[3]80m.Eng'!$E$8:$G$1000,3,0)))</f>
        <v/>
      </c>
      <c r="F82" s="76" t="str">
        <f>IF(ISERROR(VLOOKUP(B82,[3]Cirit!$E$8:$K$1000,7,0)),"",(VLOOKUP(B82,[3]Cirit!$E$8:$K$1000,7,0)))</f>
        <v/>
      </c>
      <c r="G82" s="65" t="str">
        <f>IF(ISERROR(VLOOKUP(B82,[3]Cirit!$E$8:$L$1000,8,0)),"",(VLOOKUP(B82,[3]Cirit!$E$8:$L$1000,8,0)))</f>
        <v/>
      </c>
      <c r="H82" s="66"/>
      <c r="I82" s="63"/>
      <c r="J82" s="77" t="str">
        <f>IF(ISERROR(VLOOKUP(B82,'[3]1500m.'!$E$8:$F$1000,2,0)),"",(VLOOKUP(B82,'[3]1500m.'!$E$8:$H$1000,2,0)))</f>
        <v/>
      </c>
      <c r="K82" s="65" t="str">
        <f>IF(ISERROR(VLOOKUP(B82,'[3]1500m.'!$E$8:$G$1000,3,0)),"",(VLOOKUP(B82,'[3]1500m.'!$E$8:$G$1000,3,0)))</f>
        <v/>
      </c>
      <c r="L82" s="78" t="str">
        <f>IF(ISERROR(VLOOKUP(B82,[3]Yüksek!$E$8:$AG$1000,29,0)),"",(VLOOKUP(B82,[3]Yüksek!$E$8:$AG$1000,29,0)))</f>
        <v/>
      </c>
      <c r="M82" s="79" t="str">
        <f>IF(ISERROR(VLOOKUP(B82,[3]Yüksek!$E$8:$AH$1000,30,0)),"",(VLOOKUP(B82,[3]Yüksek!$E$8:$AH$1000,30,0)))</f>
        <v/>
      </c>
      <c r="N82" s="80" t="str">
        <f>IF(ISERROR(VLOOKUP(B82,[3]Disk!$E$8:$K$1000,7,0)),"",(VLOOKUP(B82,[3]Disk!$E$8:$K$1000,7,0)))</f>
        <v/>
      </c>
      <c r="O82" s="65" t="str">
        <f>IF(ISERROR(VLOOKUP(B82,[3]Disk!$E$8:$L$1000,8,0)),"",(VLOOKUP(B82,[3]Disk!$E$8:$L$1000,8,0)))</f>
        <v/>
      </c>
      <c r="P82" s="81">
        <f>IFERROR(VLOOKUP(B82,'2010 12 YAŞ KIZ'!$B$8:$P$50,15,0)," ")</f>
        <v>89</v>
      </c>
      <c r="Q82" s="82">
        <f t="shared" si="1"/>
        <v>0</v>
      </c>
      <c r="R82" s="83">
        <f t="shared" si="2"/>
        <v>89</v>
      </c>
    </row>
    <row r="83" spans="1:18" ht="34.5" hidden="1" customHeight="1" x14ac:dyDescent="0.2">
      <c r="A83" s="74">
        <v>28</v>
      </c>
      <c r="B83" s="75" t="s">
        <v>40</v>
      </c>
      <c r="C83" s="75" t="s">
        <v>37</v>
      </c>
      <c r="D83" s="13" t="str">
        <f>IF(ISERROR(VLOOKUP(B83,'[3]80m.Eng'!$E$8:$F$1000,2,0)),"",(VLOOKUP(B83,'[3]80m.Eng'!$E$8:$H$1000,2,0)))</f>
        <v/>
      </c>
      <c r="E83" s="14" t="str">
        <f>IF(ISERROR(VLOOKUP(B83,'[3]80m.Eng'!$E$8:$G$1000,3,0)),"",(VLOOKUP(B83,'[3]80m.Eng'!$E$8:$G$1000,3,0)))</f>
        <v/>
      </c>
      <c r="F83" s="76" t="str">
        <f>IF(ISERROR(VLOOKUP(B83,[3]Cirit!$E$8:$K$1000,7,0)),"",(VLOOKUP(B83,[3]Cirit!$E$8:$K$1000,7,0)))</f>
        <v/>
      </c>
      <c r="G83" s="65" t="str">
        <f>IF(ISERROR(VLOOKUP(B83,[3]Cirit!$E$8:$L$1000,8,0)),"",(VLOOKUP(B83,[3]Cirit!$E$8:$L$1000,8,0)))</f>
        <v/>
      </c>
      <c r="H83" s="66"/>
      <c r="I83" s="63"/>
      <c r="J83" s="77" t="str">
        <f>IF(ISERROR(VLOOKUP(B83,'[3]1500m.'!$E$8:$F$1000,2,0)),"",(VLOOKUP(B83,'[3]1500m.'!$E$8:$H$1000,2,0)))</f>
        <v/>
      </c>
      <c r="K83" s="65" t="str">
        <f>IF(ISERROR(VLOOKUP(B83,'[3]1500m.'!$E$8:$G$1000,3,0)),"",(VLOOKUP(B83,'[3]1500m.'!$E$8:$G$1000,3,0)))</f>
        <v/>
      </c>
      <c r="L83" s="78" t="str">
        <f>IF(ISERROR(VLOOKUP(B83,[3]Yüksek!$E$8:$AG$1000,29,0)),"",(VLOOKUP(B83,[3]Yüksek!$E$8:$AG$1000,29,0)))</f>
        <v/>
      </c>
      <c r="M83" s="79" t="str">
        <f>IF(ISERROR(VLOOKUP(B83,[3]Yüksek!$E$8:$AH$1000,30,0)),"",(VLOOKUP(B83,[3]Yüksek!$E$8:$AH$1000,30,0)))</f>
        <v/>
      </c>
      <c r="N83" s="80" t="str">
        <f>IF(ISERROR(VLOOKUP(B83,[3]Disk!$E$8:$K$1000,7,0)),"",(VLOOKUP(B83,[3]Disk!$E$8:$K$1000,7,0)))</f>
        <v/>
      </c>
      <c r="O83" s="65" t="str">
        <f>IF(ISERROR(VLOOKUP(B83,[3]Disk!$E$8:$L$1000,8,0)),"",(VLOOKUP(B83,[3]Disk!$E$8:$L$1000,8,0)))</f>
        <v/>
      </c>
      <c r="P83" s="81">
        <f>IFERROR(VLOOKUP(B83,'2010 12 YAŞ KIZ'!$B$8:$P$50,15,0)," ")</f>
        <v>89</v>
      </c>
      <c r="Q83" s="82">
        <f t="shared" si="1"/>
        <v>0</v>
      </c>
      <c r="R83" s="83">
        <f t="shared" si="2"/>
        <v>89</v>
      </c>
    </row>
    <row r="84" spans="1:18" ht="34.5" hidden="1" customHeight="1" x14ac:dyDescent="0.2">
      <c r="A84" s="74">
        <v>29</v>
      </c>
      <c r="B84" s="61" t="s">
        <v>39</v>
      </c>
      <c r="C84" s="61" t="s">
        <v>35</v>
      </c>
      <c r="D84" s="13" t="str">
        <f>IF(ISERROR(VLOOKUP(B84,'[3]80m.Eng'!$E$8:$F$1000,2,0)),"",(VLOOKUP(B84,'[3]80m.Eng'!$E$8:$H$1000,2,0)))</f>
        <v/>
      </c>
      <c r="E84" s="14" t="str">
        <f>IF(ISERROR(VLOOKUP(B84,'[3]80m.Eng'!$E$8:$G$1000,3,0)),"",(VLOOKUP(B84,'[3]80m.Eng'!$E$8:$G$1000,3,0)))</f>
        <v/>
      </c>
      <c r="F84" s="76" t="str">
        <f>IF(ISERROR(VLOOKUP(B84,[3]Cirit!$E$8:$K$1000,7,0)),"",(VLOOKUP(B84,[3]Cirit!$E$8:$K$1000,7,0)))</f>
        <v/>
      </c>
      <c r="G84" s="65" t="str">
        <f>IF(ISERROR(VLOOKUP(B84,[3]Cirit!$E$8:$L$1000,8,0)),"",(VLOOKUP(B84,[3]Cirit!$E$8:$L$1000,8,0)))</f>
        <v/>
      </c>
      <c r="H84" s="66"/>
      <c r="I84" s="63"/>
      <c r="J84" s="77" t="str">
        <f>IF(ISERROR(VLOOKUP(B84,'[3]1500m.'!$E$8:$F$1000,2,0)),"",(VLOOKUP(B84,'[3]1500m.'!$E$8:$H$1000,2,0)))</f>
        <v/>
      </c>
      <c r="K84" s="65" t="str">
        <f>IF(ISERROR(VLOOKUP(B84,'[3]1500m.'!$E$8:$G$1000,3,0)),"",(VLOOKUP(B84,'[3]1500m.'!$E$8:$G$1000,3,0)))</f>
        <v/>
      </c>
      <c r="L84" s="78" t="str">
        <f>IF(ISERROR(VLOOKUP(B84,[3]Yüksek!$E$8:$AG$1000,29,0)),"",(VLOOKUP(B84,[3]Yüksek!$E$8:$AG$1000,29,0)))</f>
        <v/>
      </c>
      <c r="M84" s="79" t="str">
        <f>IF(ISERROR(VLOOKUP(B84,[3]Yüksek!$E$8:$AH$1000,30,0)),"",(VLOOKUP(B84,[3]Yüksek!$E$8:$AH$1000,30,0)))</f>
        <v/>
      </c>
      <c r="N84" s="80" t="str">
        <f>IF(ISERROR(VLOOKUP(B84,[3]Disk!$E$8:$K$1000,7,0)),"",(VLOOKUP(B84,[3]Disk!$E$8:$K$1000,7,0)))</f>
        <v/>
      </c>
      <c r="O84" s="65" t="str">
        <f>IF(ISERROR(VLOOKUP(B84,[3]Disk!$E$8:$L$1000,8,0)),"",(VLOOKUP(B84,[3]Disk!$E$8:$L$1000,8,0)))</f>
        <v/>
      </c>
      <c r="P84" s="81">
        <f>IFERROR(VLOOKUP(B84,'2010 12 YAŞ KIZ'!$B$8:$P$50,15,0)," ")</f>
        <v>84</v>
      </c>
      <c r="Q84" s="82">
        <f t="shared" si="1"/>
        <v>0</v>
      </c>
      <c r="R84" s="83">
        <f t="shared" si="2"/>
        <v>84</v>
      </c>
    </row>
    <row r="85" spans="1:18" ht="34.5" hidden="1" customHeight="1" x14ac:dyDescent="0.2">
      <c r="A85" s="74">
        <v>30</v>
      </c>
      <c r="B85" s="61" t="s">
        <v>38</v>
      </c>
      <c r="C85" s="61" t="s">
        <v>37</v>
      </c>
      <c r="D85" s="13" t="str">
        <f>IF(ISERROR(VLOOKUP(B85,'[3]80m.Eng'!$E$8:$F$1000,2,0)),"",(VLOOKUP(B85,'[3]80m.Eng'!$E$8:$H$1000,2,0)))</f>
        <v/>
      </c>
      <c r="E85" s="14" t="str">
        <f>IF(ISERROR(VLOOKUP(B85,'[3]80m.Eng'!$E$8:$G$1000,3,0)),"",(VLOOKUP(B85,'[3]80m.Eng'!$E$8:$G$1000,3,0)))</f>
        <v/>
      </c>
      <c r="F85" s="76" t="str">
        <f>IF(ISERROR(VLOOKUP(B85,[3]Cirit!$E$8:$K$1000,7,0)),"",(VLOOKUP(B85,[3]Cirit!$E$8:$K$1000,7,0)))</f>
        <v/>
      </c>
      <c r="G85" s="65" t="str">
        <f>IF(ISERROR(VLOOKUP(B85,[3]Cirit!$E$8:$L$1000,8,0)),"",(VLOOKUP(B85,[3]Cirit!$E$8:$L$1000,8,0)))</f>
        <v/>
      </c>
      <c r="H85" s="66"/>
      <c r="I85" s="63"/>
      <c r="J85" s="77" t="str">
        <f>IF(ISERROR(VLOOKUP(B85,'[3]1500m.'!$E$8:$F$1000,2,0)),"",(VLOOKUP(B85,'[3]1500m.'!$E$8:$H$1000,2,0)))</f>
        <v/>
      </c>
      <c r="K85" s="65" t="str">
        <f>IF(ISERROR(VLOOKUP(B85,'[3]1500m.'!$E$8:$G$1000,3,0)),"",(VLOOKUP(B85,'[3]1500m.'!$E$8:$G$1000,3,0)))</f>
        <v/>
      </c>
      <c r="L85" s="78" t="str">
        <f>IF(ISERROR(VLOOKUP(B85,[3]Yüksek!$E$8:$AG$1000,29,0)),"",(VLOOKUP(B85,[3]Yüksek!$E$8:$AG$1000,29,0)))</f>
        <v/>
      </c>
      <c r="M85" s="79" t="str">
        <f>IF(ISERROR(VLOOKUP(B85,[3]Yüksek!$E$8:$AH$1000,30,0)),"",(VLOOKUP(B85,[3]Yüksek!$E$8:$AH$1000,30,0)))</f>
        <v/>
      </c>
      <c r="N85" s="80">
        <f>IF(ISERROR(VLOOKUP(B85,[3]Disk!$E$8:$K$1000,7,0)),"",(VLOOKUP(B85,[3]Disk!$E$8:$K$1000,7,0)))</f>
        <v>695</v>
      </c>
      <c r="O85" s="65">
        <f>IF(ISERROR(VLOOKUP(B85,[3]Disk!$E$8:$L$1000,8,0)),"",(VLOOKUP(B85,[3]Disk!$E$8:$L$1000,8,0)))</f>
        <v>16</v>
      </c>
      <c r="P85" s="81">
        <f>IFERROR(VLOOKUP(B85,'2010 12 YAŞ KIZ'!$B$8:$P$50,15,0)," ")</f>
        <v>59</v>
      </c>
      <c r="Q85" s="82">
        <f t="shared" si="1"/>
        <v>16</v>
      </c>
      <c r="R85" s="83">
        <f t="shared" si="2"/>
        <v>75</v>
      </c>
    </row>
    <row r="86" spans="1:18" ht="34.5" hidden="1" customHeight="1" x14ac:dyDescent="0.2">
      <c r="A86" s="74">
        <v>31</v>
      </c>
      <c r="B86" s="61" t="s">
        <v>36</v>
      </c>
      <c r="C86" s="61" t="s">
        <v>35</v>
      </c>
      <c r="D86" s="13" t="str">
        <f>IF(ISERROR(VLOOKUP(B86,'[3]80m.Eng'!$E$8:$F$1000,2,0)),"",(VLOOKUP(B86,'[3]80m.Eng'!$E$8:$H$1000,2,0)))</f>
        <v/>
      </c>
      <c r="E86" s="14" t="str">
        <f>IF(ISERROR(VLOOKUP(B86,'[3]80m.Eng'!$E$8:$G$1000,3,0)),"",(VLOOKUP(B86,'[3]80m.Eng'!$E$8:$G$1000,3,0)))</f>
        <v/>
      </c>
      <c r="F86" s="76" t="str">
        <f>IF(ISERROR(VLOOKUP(B86,[3]Cirit!$E$8:$K$1000,7,0)),"",(VLOOKUP(B86,[3]Cirit!$E$8:$K$1000,7,0)))</f>
        <v/>
      </c>
      <c r="G86" s="65" t="str">
        <f>IF(ISERROR(VLOOKUP(B86,[3]Cirit!$E$8:$L$1000,8,0)),"",(VLOOKUP(B86,[3]Cirit!$E$8:$L$1000,8,0)))</f>
        <v/>
      </c>
      <c r="H86" s="66"/>
      <c r="I86" s="63"/>
      <c r="J86" s="77" t="str">
        <f>IF(ISERROR(VLOOKUP(B86,'[3]1500m.'!$E$8:$F$1000,2,0)),"",(VLOOKUP(B86,'[3]1500m.'!$E$8:$H$1000,2,0)))</f>
        <v/>
      </c>
      <c r="K86" s="65" t="str">
        <f>IF(ISERROR(VLOOKUP(B86,'[3]1500m.'!$E$8:$G$1000,3,0)),"",(VLOOKUP(B86,'[3]1500m.'!$E$8:$G$1000,3,0)))</f>
        <v/>
      </c>
      <c r="L86" s="78" t="str">
        <f>IF(ISERROR(VLOOKUP(B86,[3]Yüksek!$E$8:$AG$1000,29,0)),"",(VLOOKUP(B86,[3]Yüksek!$E$8:$AG$1000,29,0)))</f>
        <v/>
      </c>
      <c r="M86" s="79" t="str">
        <f>IF(ISERROR(VLOOKUP(B86,[3]Yüksek!$E$8:$AH$1000,30,0)),"",(VLOOKUP(B86,[3]Yüksek!$E$8:$AH$1000,30,0)))</f>
        <v/>
      </c>
      <c r="N86" s="80" t="str">
        <f>IF(ISERROR(VLOOKUP(B86,[3]Disk!$E$8:$K$1000,7,0)),"",(VLOOKUP(B86,[3]Disk!$E$8:$K$1000,7,0)))</f>
        <v/>
      </c>
      <c r="O86" s="65" t="str">
        <f>IF(ISERROR(VLOOKUP(B86,[3]Disk!$E$8:$L$1000,8,0)),"",(VLOOKUP(B86,[3]Disk!$E$8:$L$1000,8,0)))</f>
        <v/>
      </c>
      <c r="P86" s="81">
        <f>IFERROR(VLOOKUP(B86,'2010 12 YAŞ KIZ'!$B$8:$P$50,15,0)," ")</f>
        <v>75</v>
      </c>
      <c r="Q86" s="82">
        <f t="shared" si="1"/>
        <v>0</v>
      </c>
      <c r="R86" s="83">
        <f t="shared" si="2"/>
        <v>75</v>
      </c>
    </row>
    <row r="87" spans="1:18" ht="34.5" hidden="1" customHeight="1" x14ac:dyDescent="0.2">
      <c r="A87" s="74">
        <v>32</v>
      </c>
      <c r="B87" s="61"/>
      <c r="C87" s="61"/>
      <c r="D87" s="13" t="str">
        <f>IF(ISERROR(VLOOKUP(B87,'[3]80m.Eng'!$E$8:$F$1000,2,0)),"",(VLOOKUP(B87,'[3]80m.Eng'!$E$8:$H$1000,2,0)))</f>
        <v/>
      </c>
      <c r="E87" s="14" t="str">
        <f>IF(ISERROR(VLOOKUP(B87,'[3]80m.Eng'!$E$8:$G$1000,3,0)),"",(VLOOKUP(B87,'[3]80m.Eng'!$E$8:$G$1000,3,0)))</f>
        <v/>
      </c>
      <c r="F87" s="76" t="str">
        <f>IF(ISERROR(VLOOKUP(B87,[3]Cirit!$F$8:$K$1000,6,0)),"",(VLOOKUP(B87,[3]Cirit!$F$8:$K$1000,6,0)))</f>
        <v/>
      </c>
      <c r="G87" s="65" t="str">
        <f>IF(ISERROR(VLOOKUP(B87,[3]Cirit!$F$8:$L$1000,7,0)),"",(VLOOKUP(B87,[3]Cirit!$F$8:$L$1000,7,0)))</f>
        <v/>
      </c>
      <c r="H87" s="66"/>
      <c r="I87" s="63"/>
      <c r="J87" s="77" t="str">
        <f>IF(ISERROR(VLOOKUP(B87,'[3]1500m.'!$E$8:$F$1000,2,0)),"",(VLOOKUP(B87,'[3]1500m.'!$E$8:$H$1000,2,0)))</f>
        <v/>
      </c>
      <c r="K87" s="65" t="str">
        <f>IF(ISERROR(VLOOKUP(B87,'[3]1500m.'!$E$8:$G$1000,3,0)),"",(VLOOKUP(B87,'[3]1500m.'!$E$8:$G$1000,3,0)))</f>
        <v/>
      </c>
      <c r="L87" s="78" t="str">
        <f>IF(ISERROR(VLOOKUP(B87,[3]Yüksek!$F$8:$AG$1000,28,0)),"",(VLOOKUP(B87,[3]Yüksek!$F$8:$AG$1000,28,0)))</f>
        <v/>
      </c>
      <c r="M87" s="79" t="str">
        <f>IF(ISERROR(VLOOKUP(B87,[3]Yüksek!$F$8:$AH$1000,29,0)),"",(VLOOKUP(B87,[3]Yüksek!$F$8:$AH$1000,29,0)))</f>
        <v/>
      </c>
      <c r="N87" s="80" t="str">
        <f>IF(ISERROR(VLOOKUP(B39,[3]Disk!$F$8:$K$1000,6,0)),"",(VLOOKUP(B39,[3]Disk!$F$8:$K$1000,6,0)))</f>
        <v/>
      </c>
      <c r="O87" s="65" t="str">
        <f>IF(ISERROR(VLOOKUP(B39,[3]Disk!$F$8:$L$1000,7,0)),"",(VLOOKUP(B39,[3]Disk!$F$8:$L$1000,7,0)))</f>
        <v/>
      </c>
      <c r="P87" s="81" t="str">
        <f>IFERROR(VLOOKUP(B87,'2010 12 YAŞ KIZ'!$B$8:$P$50,14,0)," ")</f>
        <v xml:space="preserve"> </v>
      </c>
      <c r="Q87" s="82">
        <f t="shared" si="1"/>
        <v>0</v>
      </c>
      <c r="R87" s="83">
        <f t="shared" si="2"/>
        <v>0</v>
      </c>
    </row>
    <row r="88" spans="1:18" ht="34.5" hidden="1" customHeight="1" x14ac:dyDescent="0.2">
      <c r="A88" s="74">
        <v>33</v>
      </c>
      <c r="B88" s="61"/>
      <c r="C88" s="61"/>
      <c r="D88" s="13" t="str">
        <f>IF(ISERROR(VLOOKUP(B88,'[3]80m.Eng'!$E$8:$F$1000,2,0)),"",(VLOOKUP(B88,'[3]80m.Eng'!$E$8:$H$1000,2,0)))</f>
        <v/>
      </c>
      <c r="E88" s="14" t="str">
        <f>IF(ISERROR(VLOOKUP(B88,'[3]80m.Eng'!$E$8:$G$1000,3,0)),"",(VLOOKUP(B88,'[3]80m.Eng'!$E$8:$G$1000,3,0)))</f>
        <v/>
      </c>
      <c r="F88" s="76" t="str">
        <f>IF(ISERROR(VLOOKUP(B88,[3]Cirit!$F$8:$K$1000,6,0)),"",(VLOOKUP(B88,[3]Cirit!$F$8:$K$1000,6,0)))</f>
        <v/>
      </c>
      <c r="G88" s="65" t="str">
        <f>IF(ISERROR(VLOOKUP(B88,[3]Cirit!$F$8:$L$1000,7,0)),"",(VLOOKUP(B88,[3]Cirit!$F$8:$L$1000,7,0)))</f>
        <v/>
      </c>
      <c r="H88" s="66"/>
      <c r="I88" s="63"/>
      <c r="J88" s="77" t="str">
        <f>IF(ISERROR(VLOOKUP(B88,'[3]1500m.'!$E$8:$F$1000,2,0)),"",(VLOOKUP(B88,'[3]1500m.'!$E$8:$H$1000,2,0)))</f>
        <v/>
      </c>
      <c r="K88" s="65" t="str">
        <f>IF(ISERROR(VLOOKUP(B88,'[3]1500m.'!$E$8:$G$1000,3,0)),"",(VLOOKUP(B88,'[3]1500m.'!$E$8:$G$1000,3,0)))</f>
        <v/>
      </c>
      <c r="L88" s="78" t="str">
        <f>IF(ISERROR(VLOOKUP(B88,[3]Yüksek!$F$8:$AG$1000,28,0)),"",(VLOOKUP(B88,[3]Yüksek!$F$8:$AG$1000,28,0)))</f>
        <v/>
      </c>
      <c r="M88" s="79" t="str">
        <f>IF(ISERROR(VLOOKUP(B88,[3]Yüksek!$F$8:$AH$1000,29,0)),"",(VLOOKUP(B88,[3]Yüksek!$F$8:$AH$1000,29,0)))</f>
        <v/>
      </c>
      <c r="N88" s="80" t="str">
        <f>IF(ISERROR(VLOOKUP(B40,[3]Disk!$F$8:$K$1000,6,0)),"",(VLOOKUP(B40,[3]Disk!$F$8:$K$1000,6,0)))</f>
        <v/>
      </c>
      <c r="O88" s="65" t="str">
        <f>IF(ISERROR(VLOOKUP(B40,[3]Disk!$F$8:$L$1000,7,0)),"",(VLOOKUP(B40,[3]Disk!$F$8:$L$1000,7,0)))</f>
        <v/>
      </c>
      <c r="P88" s="81" t="str">
        <f>IFERROR(VLOOKUP(B88,'2010 12 YAŞ KIZ'!$B$8:$P$50,14,0)," ")</f>
        <v xml:space="preserve"> </v>
      </c>
      <c r="Q88" s="82">
        <f t="shared" si="1"/>
        <v>0</v>
      </c>
      <c r="R88" s="83">
        <f t="shared" si="2"/>
        <v>0</v>
      </c>
    </row>
    <row r="89" spans="1:18" ht="34.5" hidden="1" customHeight="1" x14ac:dyDescent="0.2">
      <c r="A89" s="74">
        <v>34</v>
      </c>
      <c r="B89" s="61"/>
      <c r="C89" s="61"/>
      <c r="D89" s="13" t="str">
        <f>IF(ISERROR(VLOOKUP(B89,'[3]80m.Eng'!$E$8:$F$1000,2,0)),"",(VLOOKUP(B89,'[3]80m.Eng'!$E$8:$H$1000,2,0)))</f>
        <v/>
      </c>
      <c r="E89" s="14" t="str">
        <f>IF(ISERROR(VLOOKUP(B89,'[3]80m.Eng'!$E$8:$G$1000,3,0)),"",(VLOOKUP(B89,'[3]80m.Eng'!$E$8:$G$1000,3,0)))</f>
        <v/>
      </c>
      <c r="F89" s="76" t="str">
        <f>IF(ISERROR(VLOOKUP(B89,[3]Cirit!$F$8:$K$1000,6,0)),"",(VLOOKUP(B89,[3]Cirit!$F$8:$K$1000,6,0)))</f>
        <v/>
      </c>
      <c r="G89" s="65" t="str">
        <f>IF(ISERROR(VLOOKUP(B89,[3]Cirit!$F$8:$L$1000,7,0)),"",(VLOOKUP(B89,[3]Cirit!$F$8:$L$1000,7,0)))</f>
        <v/>
      </c>
      <c r="H89" s="66"/>
      <c r="I89" s="63"/>
      <c r="J89" s="77" t="str">
        <f>IF(ISERROR(VLOOKUP(B89,'[3]1500m.'!$E$8:$F$1000,2,0)),"",(VLOOKUP(B89,'[3]1500m.'!$E$8:$H$1000,2,0)))</f>
        <v/>
      </c>
      <c r="K89" s="65" t="str">
        <f>IF(ISERROR(VLOOKUP(B89,'[3]1500m.'!$E$8:$G$1000,3,0)),"",(VLOOKUP(B89,'[3]1500m.'!$E$8:$G$1000,3,0)))</f>
        <v/>
      </c>
      <c r="L89" s="78" t="str">
        <f>IF(ISERROR(VLOOKUP(B89,[3]Yüksek!$F$8:$AG$1000,28,0)),"",(VLOOKUP(B89,[3]Yüksek!$F$8:$AG$1000,28,0)))</f>
        <v/>
      </c>
      <c r="M89" s="79" t="str">
        <f>IF(ISERROR(VLOOKUP(B89,[3]Yüksek!$F$8:$AH$1000,29,0)),"",(VLOOKUP(B89,[3]Yüksek!$F$8:$AH$1000,29,0)))</f>
        <v/>
      </c>
      <c r="N89" s="80" t="str">
        <f>IF(ISERROR(VLOOKUP(B41,[3]Disk!$F$8:$K$1000,6,0)),"",(VLOOKUP(B41,[3]Disk!$F$8:$K$1000,6,0)))</f>
        <v/>
      </c>
      <c r="O89" s="65" t="str">
        <f>IF(ISERROR(VLOOKUP(B41,[3]Disk!$F$8:$L$1000,7,0)),"",(VLOOKUP(B41,[3]Disk!$F$8:$L$1000,7,0)))</f>
        <v/>
      </c>
      <c r="P89" s="81" t="str">
        <f>IFERROR(VLOOKUP(B89,'2010 12 YAŞ KIZ'!$B$8:$P$50,14,0)," ")</f>
        <v xml:space="preserve"> </v>
      </c>
      <c r="Q89" s="82">
        <f t="shared" si="1"/>
        <v>0</v>
      </c>
      <c r="R89" s="83">
        <f t="shared" si="2"/>
        <v>0</v>
      </c>
    </row>
    <row r="90" spans="1:18" ht="34.5" hidden="1" customHeight="1" x14ac:dyDescent="0.2">
      <c r="A90" s="74">
        <v>35</v>
      </c>
      <c r="B90" s="61"/>
      <c r="C90" s="61"/>
      <c r="D90" s="13" t="str">
        <f>IF(ISERROR(VLOOKUP(B90,'[3]80m.Eng'!$E$8:$F$1000,2,0)),"",(VLOOKUP(B90,'[3]80m.Eng'!$E$8:$H$1000,2,0)))</f>
        <v/>
      </c>
      <c r="E90" s="14" t="str">
        <f>IF(ISERROR(VLOOKUP(B90,'[3]80m.Eng'!$E$8:$G$1000,3,0)),"",(VLOOKUP(B90,'[3]80m.Eng'!$E$8:$G$1000,3,0)))</f>
        <v/>
      </c>
      <c r="F90" s="76" t="str">
        <f>IF(ISERROR(VLOOKUP(B90,[3]Cirit!$F$8:$K$1000,6,0)),"",(VLOOKUP(B90,[3]Cirit!$F$8:$K$1000,6,0)))</f>
        <v/>
      </c>
      <c r="G90" s="65" t="str">
        <f>IF(ISERROR(VLOOKUP(B90,[3]Cirit!$F$8:$L$1000,7,0)),"",(VLOOKUP(B90,[3]Cirit!$F$8:$L$1000,7,0)))</f>
        <v/>
      </c>
      <c r="H90" s="66"/>
      <c r="I90" s="63"/>
      <c r="J90" s="77" t="str">
        <f>IF(ISERROR(VLOOKUP(B90,'[3]1500m.'!$E$8:$F$1000,2,0)),"",(VLOOKUP(B90,'[3]1500m.'!$E$8:$H$1000,2,0)))</f>
        <v/>
      </c>
      <c r="K90" s="65" t="str">
        <f>IF(ISERROR(VLOOKUP(B90,'[3]1500m.'!$E$8:$G$1000,3,0)),"",(VLOOKUP(B90,'[3]1500m.'!$E$8:$G$1000,3,0)))</f>
        <v/>
      </c>
      <c r="L90" s="78" t="str">
        <f>IF(ISERROR(VLOOKUP(B90,[3]Yüksek!$F$8:$AG$1000,28,0)),"",(VLOOKUP(B90,[3]Yüksek!$F$8:$AG$1000,28,0)))</f>
        <v/>
      </c>
      <c r="M90" s="79" t="str">
        <f>IF(ISERROR(VLOOKUP(B90,[3]Yüksek!$F$8:$AH$1000,29,0)),"",(VLOOKUP(B90,[3]Yüksek!$F$8:$AH$1000,29,0)))</f>
        <v/>
      </c>
      <c r="N90" s="80" t="str">
        <f>IF(ISERROR(VLOOKUP(B42,[3]Disk!$F$8:$K$1000,6,0)),"",(VLOOKUP(B42,[3]Disk!$F$8:$K$1000,6,0)))</f>
        <v/>
      </c>
      <c r="O90" s="65" t="str">
        <f>IF(ISERROR(VLOOKUP(B42,[3]Disk!$F$8:$L$1000,7,0)),"",(VLOOKUP(B42,[3]Disk!$F$8:$L$1000,7,0)))</f>
        <v/>
      </c>
      <c r="P90" s="81" t="str">
        <f>IFERROR(VLOOKUP(B90,'2010 12 YAŞ KIZ'!$B$8:$P$50,14,0)," ")</f>
        <v xml:space="preserve"> </v>
      </c>
      <c r="Q90" s="82">
        <f t="shared" si="1"/>
        <v>0</v>
      </c>
      <c r="R90" s="83">
        <f t="shared" si="2"/>
        <v>0</v>
      </c>
    </row>
    <row r="91" spans="1:18" ht="34.5" hidden="1" customHeight="1" x14ac:dyDescent="0.2">
      <c r="A91" s="74">
        <v>36</v>
      </c>
      <c r="B91" s="61"/>
      <c r="C91" s="61"/>
      <c r="D91" s="13" t="str">
        <f>IF(ISERROR(VLOOKUP(B91,'[3]80m.Eng'!$E$8:$F$1000,2,0)),"",(VLOOKUP(B91,'[3]80m.Eng'!$E$8:$H$1000,2,0)))</f>
        <v/>
      </c>
      <c r="E91" s="14" t="str">
        <f>IF(ISERROR(VLOOKUP(B91,'[3]80m.Eng'!$E$8:$G$1000,3,0)),"",(VLOOKUP(B91,'[3]80m.Eng'!$E$8:$G$1000,3,0)))</f>
        <v/>
      </c>
      <c r="F91" s="76" t="str">
        <f>IF(ISERROR(VLOOKUP(B91,[3]Cirit!$F$8:$K$1000,6,0)),"",(VLOOKUP(B91,[3]Cirit!$F$8:$K$1000,6,0)))</f>
        <v/>
      </c>
      <c r="G91" s="65" t="str">
        <f>IF(ISERROR(VLOOKUP(B91,[3]Cirit!$F$8:$L$1000,7,0)),"",(VLOOKUP(B91,[3]Cirit!$F$8:$L$1000,7,0)))</f>
        <v/>
      </c>
      <c r="H91" s="66"/>
      <c r="I91" s="63"/>
      <c r="J91" s="77" t="str">
        <f>IF(ISERROR(VLOOKUP(B91,'[3]1500m.'!$E$8:$F$1000,2,0)),"",(VLOOKUP(B91,'[3]1500m.'!$E$8:$H$1000,2,0)))</f>
        <v/>
      </c>
      <c r="K91" s="65" t="str">
        <f>IF(ISERROR(VLOOKUP(B91,'[3]1500m.'!$E$8:$G$1000,3,0)),"",(VLOOKUP(B91,'[3]1500m.'!$E$8:$G$1000,3,0)))</f>
        <v/>
      </c>
      <c r="L91" s="78" t="str">
        <f>IF(ISERROR(VLOOKUP(B91,[3]Yüksek!$F$8:$AG$1000,28,0)),"",(VLOOKUP(B91,[3]Yüksek!$F$8:$AG$1000,28,0)))</f>
        <v/>
      </c>
      <c r="M91" s="79" t="str">
        <f>IF(ISERROR(VLOOKUP(B91,[3]Yüksek!$F$8:$AH$1000,29,0)),"",(VLOOKUP(B91,[3]Yüksek!$F$8:$AH$1000,29,0)))</f>
        <v/>
      </c>
      <c r="N91" s="80" t="str">
        <f>IF(ISERROR(VLOOKUP(B43,[3]Disk!$F$8:$K$1000,6,0)),"",(VLOOKUP(B43,[3]Disk!$F$8:$K$1000,6,0)))</f>
        <v/>
      </c>
      <c r="O91" s="65" t="str">
        <f>IF(ISERROR(VLOOKUP(B43,[3]Disk!$F$8:$L$1000,7,0)),"",(VLOOKUP(B43,[3]Disk!$F$8:$L$1000,7,0)))</f>
        <v/>
      </c>
      <c r="P91" s="81" t="str">
        <f>IFERROR(VLOOKUP(B91,'2010 12 YAŞ KIZ'!$B$8:$P$50,14,0)," ")</f>
        <v xml:space="preserve"> </v>
      </c>
      <c r="Q91" s="82">
        <f t="shared" si="1"/>
        <v>0</v>
      </c>
      <c r="R91" s="83">
        <f t="shared" si="2"/>
        <v>0</v>
      </c>
    </row>
    <row r="92" spans="1:18" ht="34.5" hidden="1" customHeight="1" x14ac:dyDescent="0.2">
      <c r="A92" s="74">
        <v>37</v>
      </c>
      <c r="B92" s="61"/>
      <c r="C92" s="61"/>
      <c r="D92" s="13" t="str">
        <f>IF(ISERROR(VLOOKUP(B92,'[3]80m.Eng'!$E$8:$F$1000,2,0)),"",(VLOOKUP(B92,'[3]80m.Eng'!$E$8:$H$1000,2,0)))</f>
        <v/>
      </c>
      <c r="E92" s="14" t="str">
        <f>IF(ISERROR(VLOOKUP(B92,'[3]80m.Eng'!$E$8:$G$1000,3,0)),"",(VLOOKUP(B92,'[3]80m.Eng'!$E$8:$G$1000,3,0)))</f>
        <v/>
      </c>
      <c r="F92" s="76" t="str">
        <f>IF(ISERROR(VLOOKUP(B92,[3]Cirit!$F$8:$K$1000,6,0)),"",(VLOOKUP(B92,[3]Cirit!$F$8:$K$1000,6,0)))</f>
        <v/>
      </c>
      <c r="G92" s="65" t="str">
        <f>IF(ISERROR(VLOOKUP(B92,[3]Cirit!$F$8:$L$1000,7,0)),"",(VLOOKUP(B92,[3]Cirit!$F$8:$L$1000,7,0)))</f>
        <v/>
      </c>
      <c r="H92" s="66"/>
      <c r="I92" s="63"/>
      <c r="J92" s="77" t="str">
        <f>IF(ISERROR(VLOOKUP(B92,'[3]1500m.'!$E$8:$F$1000,2,0)),"",(VLOOKUP(B92,'[3]1500m.'!$E$8:$H$1000,2,0)))</f>
        <v/>
      </c>
      <c r="K92" s="65" t="str">
        <f>IF(ISERROR(VLOOKUP(B92,'[3]1500m.'!$E$8:$G$1000,3,0)),"",(VLOOKUP(B92,'[3]1500m.'!$E$8:$G$1000,3,0)))</f>
        <v/>
      </c>
      <c r="L92" s="78" t="str">
        <f>IF(ISERROR(VLOOKUP(B92,[3]Yüksek!$F$8:$AG$1000,28,0)),"",(VLOOKUP(B92,[3]Yüksek!$F$8:$AG$1000,28,0)))</f>
        <v/>
      </c>
      <c r="M92" s="79" t="str">
        <f>IF(ISERROR(VLOOKUP(B92,[3]Yüksek!$F$8:$AH$1000,29,0)),"",(VLOOKUP(B92,[3]Yüksek!$F$8:$AH$1000,29,0)))</f>
        <v/>
      </c>
      <c r="N92" s="80" t="str">
        <f>IF(ISERROR(VLOOKUP(B44,[3]Disk!$F$8:$K$1000,6,0)),"",(VLOOKUP(B44,[3]Disk!$F$8:$K$1000,6,0)))</f>
        <v/>
      </c>
      <c r="O92" s="65" t="str">
        <f>IF(ISERROR(VLOOKUP(B44,[3]Disk!$F$8:$L$1000,7,0)),"",(VLOOKUP(B44,[3]Disk!$F$8:$L$1000,7,0)))</f>
        <v/>
      </c>
      <c r="P92" s="81" t="str">
        <f>IFERROR(VLOOKUP(B92,'2010 12 YAŞ KIZ'!$B$8:$P$50,14,0)," ")</f>
        <v xml:space="preserve"> </v>
      </c>
      <c r="Q92" s="82">
        <f t="shared" si="1"/>
        <v>0</v>
      </c>
      <c r="R92" s="83">
        <f t="shared" si="2"/>
        <v>0</v>
      </c>
    </row>
    <row r="93" spans="1:18" ht="34.5" hidden="1" customHeight="1" x14ac:dyDescent="0.2">
      <c r="A93" s="74">
        <v>38</v>
      </c>
      <c r="B93" s="61"/>
      <c r="C93" s="61"/>
      <c r="D93" s="13" t="str">
        <f>IF(ISERROR(VLOOKUP(B93,'[3]80m.Eng'!$E$8:$F$1000,2,0)),"",(VLOOKUP(B93,'[3]80m.Eng'!$E$8:$H$1000,2,0)))</f>
        <v/>
      </c>
      <c r="E93" s="14" t="str">
        <f>IF(ISERROR(VLOOKUP(B93,'[3]80m.Eng'!$E$8:$G$1000,3,0)),"",(VLOOKUP(B93,'[3]80m.Eng'!$E$8:$G$1000,3,0)))</f>
        <v/>
      </c>
      <c r="F93" s="76" t="str">
        <f>IF(ISERROR(VLOOKUP(B93,[3]Cirit!$F$8:$K$1000,6,0)),"",(VLOOKUP(B93,[3]Cirit!$F$8:$K$1000,6,0)))</f>
        <v/>
      </c>
      <c r="G93" s="65" t="str">
        <f>IF(ISERROR(VLOOKUP(B93,[3]Cirit!$F$8:$L$1000,7,0)),"",(VLOOKUP(B93,[3]Cirit!$F$8:$L$1000,7,0)))</f>
        <v/>
      </c>
      <c r="H93" s="66"/>
      <c r="I93" s="63"/>
      <c r="J93" s="77" t="str">
        <f>IF(ISERROR(VLOOKUP(B93,'[3]1500m.'!$E$8:$F$1000,2,0)),"",(VLOOKUP(B93,'[3]1500m.'!$E$8:$H$1000,2,0)))</f>
        <v/>
      </c>
      <c r="K93" s="65" t="str">
        <f>IF(ISERROR(VLOOKUP(B93,'[3]1500m.'!$E$8:$G$1000,3,0)),"",(VLOOKUP(B93,'[3]1500m.'!$E$8:$G$1000,3,0)))</f>
        <v/>
      </c>
      <c r="L93" s="78" t="str">
        <f>IF(ISERROR(VLOOKUP(B93,[3]Yüksek!$F$8:$AG$1000,28,0)),"",(VLOOKUP(B93,[3]Yüksek!$F$8:$AG$1000,28,0)))</f>
        <v/>
      </c>
      <c r="M93" s="79" t="str">
        <f>IF(ISERROR(VLOOKUP(B93,[3]Yüksek!$F$8:$AH$1000,29,0)),"",(VLOOKUP(B93,[3]Yüksek!$F$8:$AH$1000,29,0)))</f>
        <v/>
      </c>
      <c r="N93" s="80" t="str">
        <f>IF(ISERROR(VLOOKUP(B45,[3]Disk!$F$8:$K$1000,6,0)),"",(VLOOKUP(B45,[3]Disk!$F$8:$K$1000,6,0)))</f>
        <v/>
      </c>
      <c r="O93" s="65" t="str">
        <f>IF(ISERROR(VLOOKUP(B45,[3]Disk!$F$8:$L$1000,7,0)),"",(VLOOKUP(B45,[3]Disk!$F$8:$L$1000,7,0)))</f>
        <v/>
      </c>
      <c r="P93" s="81" t="str">
        <f>IFERROR(VLOOKUP(B93,'2010 12 YAŞ KIZ'!$B$8:$P$50,14,0)," ")</f>
        <v xml:space="preserve"> </v>
      </c>
      <c r="Q93" s="82">
        <f t="shared" si="1"/>
        <v>0</v>
      </c>
      <c r="R93" s="83">
        <f t="shared" si="2"/>
        <v>0</v>
      </c>
    </row>
    <row r="94" spans="1:18" ht="34.5" hidden="1" customHeight="1" x14ac:dyDescent="0.2">
      <c r="A94" s="74">
        <v>39</v>
      </c>
      <c r="B94" s="61"/>
      <c r="C94" s="61"/>
      <c r="D94" s="13" t="str">
        <f>IF(ISERROR(VLOOKUP(B94,'[3]80m.Eng'!$E$8:$F$1000,2,0)),"",(VLOOKUP(B94,'[3]80m.Eng'!$E$8:$H$1000,2,0)))</f>
        <v/>
      </c>
      <c r="E94" s="14" t="str">
        <f>IF(ISERROR(VLOOKUP(B94,'[3]80m.Eng'!$E$8:$G$1000,3,0)),"",(VLOOKUP(B94,'[3]80m.Eng'!$E$8:$G$1000,3,0)))</f>
        <v/>
      </c>
      <c r="F94" s="76" t="str">
        <f>IF(ISERROR(VLOOKUP(B94,[3]Cirit!$F$8:$K$1000,6,0)),"",(VLOOKUP(B94,[3]Cirit!$F$8:$K$1000,6,0)))</f>
        <v/>
      </c>
      <c r="G94" s="65" t="str">
        <f>IF(ISERROR(VLOOKUP(B94,[3]Cirit!$F$8:$L$1000,7,0)),"",(VLOOKUP(B94,[3]Cirit!$F$8:$L$1000,7,0)))</f>
        <v/>
      </c>
      <c r="H94" s="66"/>
      <c r="I94" s="63"/>
      <c r="J94" s="77" t="str">
        <f>IF(ISERROR(VLOOKUP(B94,'[3]1500m.'!$E$8:$F$1000,2,0)),"",(VLOOKUP(B94,'[3]1500m.'!$E$8:$H$1000,2,0)))</f>
        <v/>
      </c>
      <c r="K94" s="65" t="str">
        <f>IF(ISERROR(VLOOKUP(B94,'[3]1500m.'!$E$8:$G$1000,3,0)),"",(VLOOKUP(B94,'[3]1500m.'!$E$8:$G$1000,3,0)))</f>
        <v/>
      </c>
      <c r="L94" s="78" t="str">
        <f>IF(ISERROR(VLOOKUP(B94,[3]Yüksek!$F$8:$AG$1000,28,0)),"",(VLOOKUP(B94,[3]Yüksek!$F$8:$AG$1000,28,0)))</f>
        <v/>
      </c>
      <c r="M94" s="79" t="str">
        <f>IF(ISERROR(VLOOKUP(B94,[3]Yüksek!$F$8:$AH$1000,29,0)),"",(VLOOKUP(B94,[3]Yüksek!$F$8:$AH$1000,29,0)))</f>
        <v/>
      </c>
      <c r="N94" s="80" t="str">
        <f>IF(ISERROR(VLOOKUP(B46,[3]Disk!$F$8:$K$1000,6,0)),"",(VLOOKUP(B46,[3]Disk!$F$8:$K$1000,6,0)))</f>
        <v/>
      </c>
      <c r="O94" s="65" t="str">
        <f>IF(ISERROR(VLOOKUP(B46,[3]Disk!$F$8:$L$1000,7,0)),"",(VLOOKUP(B46,[3]Disk!$F$8:$L$1000,7,0)))</f>
        <v/>
      </c>
      <c r="P94" s="81" t="str">
        <f>IFERROR(VLOOKUP(B94,'2010 12 YAŞ KIZ'!$B$8:$P$50,14,0)," ")</f>
        <v xml:space="preserve"> </v>
      </c>
      <c r="Q94" s="82">
        <f t="shared" si="1"/>
        <v>0</v>
      </c>
      <c r="R94" s="83">
        <f t="shared" si="2"/>
        <v>0</v>
      </c>
    </row>
    <row r="95" spans="1:18" ht="34.5" hidden="1" customHeight="1" x14ac:dyDescent="0.2">
      <c r="A95" s="74">
        <v>40</v>
      </c>
      <c r="B95" s="61"/>
      <c r="C95" s="61"/>
      <c r="D95" s="13" t="str">
        <f>IF(ISERROR(VLOOKUP(B95,'[3]80m.Eng'!$E$8:$F$1000,2,0)),"",(VLOOKUP(B95,'[3]80m.Eng'!$E$8:$H$1000,2,0)))</f>
        <v/>
      </c>
      <c r="E95" s="14" t="str">
        <f>IF(ISERROR(VLOOKUP(B95,'[3]80m.Eng'!$E$8:$G$1000,3,0)),"",(VLOOKUP(B95,'[3]80m.Eng'!$E$8:$G$1000,3,0)))</f>
        <v/>
      </c>
      <c r="F95" s="76" t="str">
        <f>IF(ISERROR(VLOOKUP(B95,[3]Cirit!$F$8:$K$1000,6,0)),"",(VLOOKUP(B95,[3]Cirit!$F$8:$K$1000,6,0)))</f>
        <v/>
      </c>
      <c r="G95" s="65" t="str">
        <f>IF(ISERROR(VLOOKUP(B95,[3]Cirit!$F$8:$L$1000,7,0)),"",(VLOOKUP(B95,[3]Cirit!$F$8:$L$1000,7,0)))</f>
        <v/>
      </c>
      <c r="H95" s="66"/>
      <c r="I95" s="63"/>
      <c r="J95" s="77" t="str">
        <f>IF(ISERROR(VLOOKUP(B95,'[3]1500m.'!$E$8:$F$1000,2,0)),"",(VLOOKUP(B95,'[3]1500m.'!$E$8:$H$1000,2,0)))</f>
        <v/>
      </c>
      <c r="K95" s="65" t="str">
        <f>IF(ISERROR(VLOOKUP(B95,'[3]1500m.'!$E$8:$G$1000,3,0)),"",(VLOOKUP(B95,'[3]1500m.'!$E$8:$G$1000,3,0)))</f>
        <v/>
      </c>
      <c r="L95" s="78" t="str">
        <f>IF(ISERROR(VLOOKUP(B95,[3]Yüksek!$F$8:$AG$1000,28,0)),"",(VLOOKUP(B95,[3]Yüksek!$F$8:$AG$1000,28,0)))</f>
        <v/>
      </c>
      <c r="M95" s="79" t="str">
        <f>IF(ISERROR(VLOOKUP(B95,[3]Yüksek!$F$8:$AH$1000,29,0)),"",(VLOOKUP(B95,[3]Yüksek!$F$8:$AH$1000,29,0)))</f>
        <v/>
      </c>
      <c r="N95" s="80" t="str">
        <f>IF(ISERROR(VLOOKUP(B47,[3]Disk!$F$8:$K$1000,6,0)),"",(VLOOKUP(B47,[3]Disk!$F$8:$K$1000,6,0)))</f>
        <v/>
      </c>
      <c r="O95" s="65" t="str">
        <f>IF(ISERROR(VLOOKUP(B47,[3]Disk!$F$8:$L$1000,7,0)),"",(VLOOKUP(B47,[3]Disk!$F$8:$L$1000,7,0)))</f>
        <v/>
      </c>
      <c r="P95" s="81" t="str">
        <f>IFERROR(VLOOKUP(B95,'2010 12 YAŞ KIZ'!$B$8:$P$50,14,0)," ")</f>
        <v xml:space="preserve"> </v>
      </c>
      <c r="Q95" s="82">
        <f t="shared" si="1"/>
        <v>0</v>
      </c>
      <c r="R95" s="83">
        <f t="shared" si="2"/>
        <v>0</v>
      </c>
    </row>
    <row r="96" spans="1:18" ht="34.5" hidden="1" customHeight="1" x14ac:dyDescent="0.2">
      <c r="A96" s="74">
        <v>41</v>
      </c>
      <c r="B96" s="61"/>
      <c r="C96" s="61"/>
      <c r="D96" s="13" t="str">
        <f>IF(ISERROR(VLOOKUP(B96,'[3]80m.Eng'!$E$8:$F$1000,2,0)),"",(VLOOKUP(B96,'[3]80m.Eng'!$E$8:$H$1000,2,0)))</f>
        <v/>
      </c>
      <c r="E96" s="14" t="str">
        <f>IF(ISERROR(VLOOKUP(B96,'[3]80m.Eng'!$E$8:$G$1000,3,0)),"",(VLOOKUP(B96,'[3]80m.Eng'!$E$8:$G$1000,3,0)))</f>
        <v/>
      </c>
      <c r="F96" s="76" t="str">
        <f>IF(ISERROR(VLOOKUP(B96,[3]Cirit!$F$8:$K$1000,6,0)),"",(VLOOKUP(B96,[3]Cirit!$F$8:$K$1000,6,0)))</f>
        <v/>
      </c>
      <c r="G96" s="65" t="str">
        <f>IF(ISERROR(VLOOKUP(B96,[3]Cirit!$F$8:$L$1000,7,0)),"",(VLOOKUP(B96,[3]Cirit!$F$8:$L$1000,7,0)))</f>
        <v/>
      </c>
      <c r="H96" s="66"/>
      <c r="I96" s="63"/>
      <c r="J96" s="77" t="str">
        <f>IF(ISERROR(VLOOKUP(B96,'[3]1500m.'!$E$8:$F$1000,2,0)),"",(VLOOKUP(B96,'[3]1500m.'!$E$8:$H$1000,2,0)))</f>
        <v/>
      </c>
      <c r="K96" s="65" t="str">
        <f>IF(ISERROR(VLOOKUP(B96,'[3]1500m.'!$E$8:$G$1000,3,0)),"",(VLOOKUP(B96,'[3]1500m.'!$E$8:$G$1000,3,0)))</f>
        <v/>
      </c>
      <c r="L96" s="78" t="str">
        <f>IF(ISERROR(VLOOKUP(B96,[3]Yüksek!$F$8:$AG$1000,28,0)),"",(VLOOKUP(B96,[3]Yüksek!$F$8:$AG$1000,28,0)))</f>
        <v/>
      </c>
      <c r="M96" s="79" t="str">
        <f>IF(ISERROR(VLOOKUP(B96,[3]Yüksek!$F$8:$AH$1000,29,0)),"",(VLOOKUP(B96,[3]Yüksek!$F$8:$AH$1000,29,0)))</f>
        <v/>
      </c>
      <c r="N96" s="80" t="str">
        <f>IF(ISERROR(VLOOKUP(B48,[3]Disk!$F$8:$K$1000,6,0)),"",(VLOOKUP(B48,[3]Disk!$F$8:$K$1000,6,0)))</f>
        <v/>
      </c>
      <c r="O96" s="65" t="str">
        <f>IF(ISERROR(VLOOKUP(B48,[3]Disk!$F$8:$L$1000,7,0)),"",(VLOOKUP(B48,[3]Disk!$F$8:$L$1000,7,0)))</f>
        <v/>
      </c>
      <c r="P96" s="81" t="str">
        <f>IFERROR(VLOOKUP(B96,'2010 12 YAŞ KIZ'!$B$8:$P$50,14,0)," ")</f>
        <v xml:space="preserve"> </v>
      </c>
      <c r="Q96" s="82">
        <f t="shared" si="1"/>
        <v>0</v>
      </c>
      <c r="R96" s="83">
        <f t="shared" si="2"/>
        <v>0</v>
      </c>
    </row>
    <row r="97" spans="1:18" ht="34.5" hidden="1" customHeight="1" x14ac:dyDescent="0.2">
      <c r="A97" s="60"/>
      <c r="B97" s="61"/>
      <c r="C97" s="61"/>
      <c r="D97" s="13" t="str">
        <f>IF(ISERROR(VLOOKUP(B97,'[3]80m.Eng'!$E$8:$F$1000,2,0)),"",(VLOOKUP(B97,'[3]80m.Eng'!$E$8:$H$1000,2,0)))</f>
        <v/>
      </c>
      <c r="E97" s="14" t="str">
        <f>IF(ISERROR(VLOOKUP(B97,'[3]80m.Eng'!$E$8:$G$1000,3,0)),"",(VLOOKUP(B97,'[3]80m.Eng'!$E$8:$G$1000,3,0)))</f>
        <v/>
      </c>
      <c r="F97" s="76" t="str">
        <f>IF(ISERROR(VLOOKUP(B97,[3]Cirit!$F$8:$K$1000,6,0)),"",(VLOOKUP(B97,[3]Cirit!$F$8:$K$1000,6,0)))</f>
        <v/>
      </c>
      <c r="G97" s="65" t="str">
        <f>IF(ISERROR(VLOOKUP(B97,[3]Cirit!$F$8:$L$1000,7,0)),"",(VLOOKUP(B97,[3]Cirit!$F$8:$L$1000,7,0)))</f>
        <v/>
      </c>
      <c r="H97" s="66"/>
      <c r="I97" s="63"/>
      <c r="J97" s="77" t="str">
        <f>IF(ISERROR(VLOOKUP(B97,'[3]1500m.'!$E$8:$F$1000,2,0)),"",(VLOOKUP(B97,'[3]1500m.'!$E$8:$H$1000,2,0)))</f>
        <v/>
      </c>
      <c r="K97" s="65" t="str">
        <f>IF(ISERROR(VLOOKUP(B97,'[3]1500m.'!$E$8:$G$1000,3,0)),"",(VLOOKUP(B97,'[3]1500m.'!$E$8:$G$1000,3,0)))</f>
        <v/>
      </c>
      <c r="L97" s="78" t="str">
        <f>IF(ISERROR(VLOOKUP(B97,[3]Yüksek!$F$8:$AG$1000,28,0)),"",(VLOOKUP(B97,[3]Yüksek!$F$8:$AG$1000,28,0)))</f>
        <v/>
      </c>
      <c r="M97" s="79" t="str">
        <f>IF(ISERROR(VLOOKUP(B97,[3]Yüksek!$F$8:$AH$1000,29,0)),"",(VLOOKUP(B97,[3]Yüksek!$F$8:$AH$1000,29,0)))</f>
        <v/>
      </c>
      <c r="N97" s="80" t="str">
        <f>IF(ISERROR(VLOOKUP(B49,[3]Disk!$F$8:$K$1000,6,0)),"",(VLOOKUP(B49,[3]Disk!$F$8:$K$1000,6,0)))</f>
        <v/>
      </c>
      <c r="O97" s="65" t="str">
        <f>IF(ISERROR(VLOOKUP(B49,[3]Disk!$F$8:$L$1000,7,0)),"",(VLOOKUP(B49,[3]Disk!$F$8:$L$1000,7,0)))</f>
        <v/>
      </c>
      <c r="P97" s="81" t="str">
        <f>IFERROR(VLOOKUP(B97,'2010 12 YAŞ KIZ'!$B$8:$P$50,14,0)," ")</f>
        <v xml:space="preserve"> </v>
      </c>
      <c r="Q97" s="82">
        <f t="shared" si="1"/>
        <v>0</v>
      </c>
      <c r="R97" s="83">
        <f t="shared" si="2"/>
        <v>0</v>
      </c>
    </row>
    <row r="98" spans="1:18" ht="34.5" hidden="1" customHeight="1" x14ac:dyDescent="0.2">
      <c r="A98" s="60"/>
      <c r="B98" s="61"/>
      <c r="C98" s="61"/>
      <c r="D98" s="13" t="str">
        <f>IF(ISERROR(VLOOKUP(B98,'[3]80m.Eng'!$E$8:$F$1000,2,0)),"",(VLOOKUP(B98,'[3]80m.Eng'!$E$8:$H$1000,2,0)))</f>
        <v/>
      </c>
      <c r="E98" s="14" t="str">
        <f>IF(ISERROR(VLOOKUP(B98,'[3]80m.Eng'!$E$8:$G$1000,3,0)),"",(VLOOKUP(B98,'[3]80m.Eng'!$E$8:$G$1000,3,0)))</f>
        <v/>
      </c>
      <c r="F98" s="76" t="str">
        <f>IF(ISERROR(VLOOKUP(B98,[3]Cirit!$F$8:$K$1000,6,0)),"",(VLOOKUP(B98,[3]Cirit!$F$8:$K$1000,6,0)))</f>
        <v/>
      </c>
      <c r="G98" s="65" t="str">
        <f>IF(ISERROR(VLOOKUP(B98,[3]Cirit!$F$8:$L$1000,7,0)),"",(VLOOKUP(B98,[3]Cirit!$F$8:$L$1000,7,0)))</f>
        <v/>
      </c>
      <c r="H98" s="66"/>
      <c r="I98" s="63"/>
      <c r="J98" s="77" t="str">
        <f>IF(ISERROR(VLOOKUP(B98,'[3]1500m.'!$E$8:$F$1000,2,0)),"",(VLOOKUP(B98,'[3]1500m.'!$E$8:$H$1000,2,0)))</f>
        <v/>
      </c>
      <c r="K98" s="65" t="str">
        <f>IF(ISERROR(VLOOKUP(B98,'[3]1500m.'!$E$8:$G$1000,3,0)),"",(VLOOKUP(B98,'[3]1500m.'!$E$8:$G$1000,3,0)))</f>
        <v/>
      </c>
      <c r="L98" s="78" t="str">
        <f>IF(ISERROR(VLOOKUP(B98,[3]Yüksek!$F$8:$AG$1000,28,0)),"",(VLOOKUP(B98,[3]Yüksek!$F$8:$AG$1000,28,0)))</f>
        <v/>
      </c>
      <c r="M98" s="79" t="str">
        <f>IF(ISERROR(VLOOKUP(B98,[3]Yüksek!$F$8:$AH$1000,29,0)),"",(VLOOKUP(B98,[3]Yüksek!$F$8:$AH$1000,29,0)))</f>
        <v/>
      </c>
      <c r="N98" s="80" t="str">
        <f>IF(ISERROR(VLOOKUP(B49,[3]Disk!$F$8:$K$1000,6,0)),"",(VLOOKUP(B49,[3]Disk!$F$8:$K$1000,6,0)))</f>
        <v/>
      </c>
      <c r="O98" s="65" t="str">
        <f>IF(ISERROR(VLOOKUP(B49,[3]Disk!$F$8:$L$1000,7,0)),"",(VLOOKUP(B49,[3]Disk!$F$8:$L$1000,7,0)))</f>
        <v/>
      </c>
      <c r="P98" s="81" t="str">
        <f>IFERROR(VLOOKUP(B98,'2010 12 YAŞ KIZ'!$B$8:$P$50,14,0)," ")</f>
        <v xml:space="preserve"> </v>
      </c>
      <c r="Q98" s="82">
        <f t="shared" si="1"/>
        <v>0</v>
      </c>
      <c r="R98" s="83">
        <f t="shared" si="2"/>
        <v>0</v>
      </c>
    </row>
  </sheetData>
  <autoFilter ref="B6:P98" xr:uid="{00000000-0009-0000-0000-000010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54:P55"/>
    <mergeCell ref="Q54:Q55"/>
    <mergeCell ref="R54:R55"/>
    <mergeCell ref="A53:T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  <mergeCell ref="H6:I6"/>
    <mergeCell ref="J6:K6"/>
    <mergeCell ref="L6:M6"/>
    <mergeCell ref="N6:O6"/>
    <mergeCell ref="P6:P7"/>
    <mergeCell ref="A52:T5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56:D98">
    <cfRule type="cellIs" dxfId="23" priority="4" operator="between">
      <formula>1300</formula>
      <formula>1744</formula>
    </cfRule>
  </conditionalFormatting>
  <conditionalFormatting sqref="B56:B81">
    <cfRule type="duplicateValues" dxfId="22" priority="3"/>
  </conditionalFormatting>
  <conditionalFormatting sqref="B56:B90">
    <cfRule type="duplicateValues" dxfId="21" priority="2"/>
  </conditionalFormatting>
  <conditionalFormatting sqref="R56:R86">
    <cfRule type="duplicateValues" dxfId="20" priority="1"/>
  </conditionalFormatting>
  <hyperlinks>
    <hyperlink ref="A3:T3" location="'YARIŞMA PROGRAMI'!A1" display="GENEL PUAN TABLOSU" xr:uid="{D28B284B-A0A8-46F2-A2A6-CF5AA679D60E}"/>
    <hyperlink ref="A52:T52" location="'YARIŞMA PROGRAMI'!A1" display="GENEL PUAN TABLOSU" xr:uid="{AF7D464F-7D71-413E-88FB-A15ACED7000A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D009-E55D-4053-9F3B-E6AA30D19F75}">
  <sheetPr codeName="Sayfa13" filterMode="1">
    <tabColor rgb="FF00B0F0"/>
    <pageSetUpPr fitToPage="1"/>
  </sheetPr>
  <dimension ref="A1:V106"/>
  <sheetViews>
    <sheetView view="pageBreakPreview" zoomScale="70" zoomScaleSheetLayoutView="70" workbookViewId="0">
      <selection activeCell="A107" sqref="A107"/>
    </sheetView>
  </sheetViews>
  <sheetFormatPr defaultRowHeight="12.75" x14ac:dyDescent="0.2"/>
  <cols>
    <col min="1" max="1" width="9.140625" style="47"/>
    <col min="2" max="2" width="55.140625" style="47" bestFit="1" customWidth="1"/>
    <col min="3" max="3" width="44.140625" style="47" customWidth="1"/>
    <col min="4" max="4" width="12.7109375" style="47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47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('[8]YARIŞMA BİLGİLERİ'!A2)</f>
        <v>Türkiye Atletizm Federasyonu
 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57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ht="27.75" customHeight="1" x14ac:dyDescent="0.2">
      <c r="A3" s="37" t="str">
        <f>'[8]YARIŞMA BİLGİLERİ'!F19</f>
        <v>SPORCU EĞİTİM MERKEZLERİ (SEM) ATLETİZM FİNAL YARIŞMALARI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2" ht="23.25" customHeight="1" x14ac:dyDescent="0.2">
      <c r="A4" s="38" t="s">
        <v>72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38" t="str">
        <f>'[8]YARIŞMA BİLGİLERİ'!F21</f>
        <v>2010 Doğumlu Erkekler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41"/>
      <c r="P5" s="41"/>
      <c r="Q5" s="41"/>
      <c r="R5" s="41"/>
      <c r="S5" s="38"/>
      <c r="T5" s="38"/>
    </row>
    <row r="6" spans="1:22" ht="23.2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39">
        <f ca="1">NOW()</f>
        <v>44704.984542245373</v>
      </c>
      <c r="Q6" s="39"/>
      <c r="R6" s="39"/>
      <c r="S6" s="17"/>
      <c r="T6" s="17"/>
    </row>
    <row r="7" spans="1:22" ht="36.75" customHeight="1" x14ac:dyDescent="0.2">
      <c r="A7" s="48" t="s">
        <v>0</v>
      </c>
      <c r="B7" s="48" t="s">
        <v>1</v>
      </c>
      <c r="C7" s="49" t="s">
        <v>2</v>
      </c>
      <c r="D7" s="50" t="s">
        <v>3</v>
      </c>
      <c r="E7" s="50"/>
      <c r="F7" s="50" t="s">
        <v>6</v>
      </c>
      <c r="G7" s="50"/>
      <c r="H7" s="51" t="s">
        <v>17</v>
      </c>
      <c r="I7" s="52"/>
      <c r="J7" s="51"/>
      <c r="K7" s="52"/>
      <c r="L7" s="51" t="s">
        <v>15</v>
      </c>
      <c r="M7" s="52"/>
      <c r="N7" s="50" t="s">
        <v>4</v>
      </c>
      <c r="O7" s="50"/>
      <c r="P7" s="53"/>
      <c r="Q7" s="54"/>
      <c r="R7" s="55"/>
      <c r="S7" s="55"/>
      <c r="T7" s="55"/>
      <c r="U7" s="55"/>
      <c r="V7" s="55"/>
    </row>
    <row r="8" spans="1:22" ht="27" hidden="1" customHeight="1" x14ac:dyDescent="0.2">
      <c r="A8" s="48"/>
      <c r="B8" s="48"/>
      <c r="C8" s="56"/>
      <c r="D8" s="57" t="s">
        <v>10</v>
      </c>
      <c r="E8" s="58" t="s">
        <v>11</v>
      </c>
      <c r="F8" s="57" t="s">
        <v>10</v>
      </c>
      <c r="G8" s="58" t="s">
        <v>11</v>
      </c>
      <c r="H8" s="57" t="s">
        <v>10</v>
      </c>
      <c r="I8" s="58" t="s">
        <v>11</v>
      </c>
      <c r="J8" s="57" t="s">
        <v>10</v>
      </c>
      <c r="K8" s="58" t="s">
        <v>11</v>
      </c>
      <c r="L8" s="57" t="s">
        <v>10</v>
      </c>
      <c r="M8" s="58" t="s">
        <v>11</v>
      </c>
      <c r="N8" s="57" t="s">
        <v>10</v>
      </c>
      <c r="O8" s="58" t="s">
        <v>11</v>
      </c>
      <c r="P8" s="53"/>
      <c r="Q8" s="54"/>
      <c r="R8" s="55"/>
      <c r="S8" s="55"/>
      <c r="T8" s="55"/>
      <c r="U8" s="55"/>
      <c r="V8" s="55"/>
    </row>
    <row r="9" spans="1:22" ht="31.5" hidden="1" customHeight="1" x14ac:dyDescent="0.2">
      <c r="A9" s="60">
        <v>1</v>
      </c>
      <c r="B9" s="21" t="s">
        <v>71</v>
      </c>
      <c r="C9" s="21" t="s">
        <v>24</v>
      </c>
      <c r="D9" s="93">
        <f>IF(ISERROR(VLOOKUP(B9,'[8]60m.'!$D$8:$F$1012,3,0)),"",(VLOOKUP(B9,'[8]60m.'!$D$8:$H$1012,3,0)))</f>
        <v>826</v>
      </c>
      <c r="E9" s="63">
        <f>IF(ISERROR(VLOOKUP(B9,'[8]60m.'!$D$8:$G$1012,4,0)),"",(VLOOKUP(B9,'[8]60m.'!$D$8:$G$1012,4,0)))</f>
        <v>80</v>
      </c>
      <c r="F9" s="64">
        <f>IF(ISERROR(VLOOKUP(B9,[8]Uzun!$E$8:$K$998,7,0)),"",(VLOOKUP(B9,[8]Uzun!$E$8:$K$998,7,0)))</f>
        <v>440</v>
      </c>
      <c r="G9" s="65">
        <f>IF(ISERROR(VLOOKUP(B9,[8]Uzun!$E$8:$L$998,8,0)),"",(VLOOKUP(B9,[8]Uzun!$E$8:$L$998,8,0)))</f>
        <v>50</v>
      </c>
      <c r="H9" s="66">
        <f>IF(ISERROR(VLOOKUP(B9,[8]Gülle!$E$8:$K$1000,7,0)),"",(VLOOKUP(B9,[8]Gülle!$E$8:$K$1000,7,0)))</f>
        <v>740</v>
      </c>
      <c r="I9" s="63">
        <f>IF(ISERROR(VLOOKUP(B9,[8]Gülle!$E$8:$L$1000,8,0)),"",(VLOOKUP(B9,[8]Gülle!$E$8:$L$1000,8,0)))</f>
        <v>43</v>
      </c>
      <c r="J9" s="67" t="str">
        <f>IF(ISERROR(VLOOKUP(B9,#REF!,6,0)),"",(VLOOKUP(B9,#REF!,6,0)))</f>
        <v/>
      </c>
      <c r="K9" s="65" t="str">
        <f>IF(ISERROR(VLOOKUP(B9,#REF!,7,0)),"",(VLOOKUP(B9,#REF!,7,0)))</f>
        <v/>
      </c>
      <c r="L9" s="68" t="str">
        <f>IF(ISERROR(VLOOKUP(B9,'[8]800m.'!$D$8:$F$986,3,0)),"",(VLOOKUP(B9,'[8]800m.'!$D$8:$H$986,3,0)))</f>
        <v/>
      </c>
      <c r="M9" s="69" t="str">
        <f>IF(ISERROR(VLOOKUP(B9,'[8]800m.'!$D$8:$G$986,4,0)),"",(VLOOKUP(B9,'[8]800m.'!$D$8:$G$986,4,0)))</f>
        <v/>
      </c>
      <c r="N9" s="94" t="str">
        <f>IF(ISERROR(VLOOKUP(B9,'[8]80m.'!$D$8:$F$1000,3,0)),"",(VLOOKUP(B9,'[8]80m.'!$D$8:$H$1000,3,0)))</f>
        <v/>
      </c>
      <c r="O9" s="65" t="str">
        <f>IF(ISERROR(VLOOKUP(B9,'[8]80m.'!$D$8:$G$1000,4,0)),"",(VLOOKUP(B9,'[8]80m.'!$D$8:$G$1000,4,0)))</f>
        <v/>
      </c>
      <c r="P9" s="71">
        <f t="shared" ref="P9:P60" si="0">SUM(E9,G9,I9,M9,,O9,K9)</f>
        <v>173</v>
      </c>
      <c r="Q9" s="54"/>
      <c r="R9" s="55"/>
      <c r="S9" s="55"/>
      <c r="T9" s="55"/>
      <c r="U9" s="55"/>
      <c r="V9" s="55"/>
    </row>
    <row r="10" spans="1:22" ht="31.5" hidden="1" customHeight="1" x14ac:dyDescent="0.2">
      <c r="A10" s="60">
        <v>2</v>
      </c>
      <c r="B10" s="21" t="s">
        <v>70</v>
      </c>
      <c r="C10" s="21" t="s">
        <v>24</v>
      </c>
      <c r="D10" s="93">
        <f>IF(ISERROR(VLOOKUP(B10,'[8]60m.'!$D$8:$F$1012,3,0)),"",(VLOOKUP(B10,'[8]60m.'!$D$8:$H$1012,3,0)))</f>
        <v>859</v>
      </c>
      <c r="E10" s="63">
        <f>IF(ISERROR(VLOOKUP(B10,'[8]60m.'!$D$8:$G$1012,4,0)),"",(VLOOKUP(B10,'[8]60m.'!$D$8:$G$1012,4,0)))</f>
        <v>74</v>
      </c>
      <c r="F10" s="64">
        <f>IF(ISERROR(VLOOKUP(B10,[8]Uzun!$E$8:$K$998,7,0)),"",(VLOOKUP(B10,[8]Uzun!$E$8:$K$998,7,0)))</f>
        <v>413</v>
      </c>
      <c r="G10" s="65">
        <f>IF(ISERROR(VLOOKUP(B10,[8]Uzun!$E$8:$L$998,8,0)),"",(VLOOKUP(B10,[8]Uzun!$E$8:$L$998,8,0)))</f>
        <v>43</v>
      </c>
      <c r="H10" s="66" t="str">
        <f>IF(ISERROR(VLOOKUP(B10,[8]Gülle!$E$8:$K$1000,7,0)),"",(VLOOKUP(B10,[8]Gülle!$E$8:$K$1000,7,0)))</f>
        <v/>
      </c>
      <c r="I10" s="63" t="str">
        <f>IF(ISERROR(VLOOKUP(B10,[8]Gülle!$E$8:$L$1000,8,0)),"",(VLOOKUP(B10,[8]Gülle!$E$8:$L$1000,8,0)))</f>
        <v/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IF(ISERROR(VLOOKUP(B10,'[8]800m.'!$D$8:$F$986,3,0)),"",(VLOOKUP(B10,'[8]800m.'!$D$8:$H$986,3,0)))</f>
        <v/>
      </c>
      <c r="M10" s="69" t="str">
        <f>IF(ISERROR(VLOOKUP(B10,'[8]800m.'!$D$8:$G$986,4,0)),"",(VLOOKUP(B10,'[8]800m.'!$D$8:$G$986,4,0)))</f>
        <v/>
      </c>
      <c r="N10" s="94" t="str">
        <f>IF(ISERROR(VLOOKUP(B10,'[8]80m.'!$D$8:$F$1000,3,0)),"",(VLOOKUP(B10,'[8]80m.'!$D$8:$H$1000,3,0)))</f>
        <v/>
      </c>
      <c r="O10" s="65" t="str">
        <f>IF(ISERROR(VLOOKUP(B10,'[8]80m.'!$D$8:$G$1000,4,0)),"",(VLOOKUP(B10,'[8]80m.'!$D$8:$G$1000,4,0)))</f>
        <v/>
      </c>
      <c r="P10" s="71">
        <f t="shared" si="0"/>
        <v>117</v>
      </c>
      <c r="Q10" s="54"/>
      <c r="R10" s="55"/>
      <c r="S10" s="55"/>
      <c r="T10" s="55"/>
      <c r="U10" s="55"/>
      <c r="V10" s="55"/>
    </row>
    <row r="11" spans="1:22" ht="31.5" hidden="1" customHeight="1" x14ac:dyDescent="0.2">
      <c r="A11" s="60">
        <v>3</v>
      </c>
      <c r="B11" s="21" t="s">
        <v>218</v>
      </c>
      <c r="C11" s="21" t="s">
        <v>24</v>
      </c>
      <c r="D11" s="93">
        <f>IF(ISERROR(VLOOKUP(B11,'[8]60m.'!$D$8:$F$1012,3,0)),"",(VLOOKUP(B11,'[8]60m.'!$D$8:$H$1012,3,0)))</f>
        <v>894</v>
      </c>
      <c r="E11" s="63">
        <f>IF(ISERROR(VLOOKUP(B11,'[8]60m.'!$D$8:$G$1012,4,0)),"",(VLOOKUP(B11,'[8]60m.'!$D$8:$G$1012,4,0)))</f>
        <v>67</v>
      </c>
      <c r="F11" s="64">
        <f>IF(ISERROR(VLOOKUP(B11,[8]Uzun!$E$8:$K$998,7,0)),"",(VLOOKUP(B11,[8]Uzun!$E$8:$K$998,7,0)))</f>
        <v>431</v>
      </c>
      <c r="G11" s="65">
        <f>IF(ISERROR(VLOOKUP(B11,[8]Uzun!$E$8:$L$998,8,0)),"",(VLOOKUP(B11,[8]Uzun!$E$8:$L$998,8,0)))</f>
        <v>47</v>
      </c>
      <c r="H11" s="66">
        <f>IF(ISERROR(VLOOKUP(B11,[8]Gülle!$E$8:$K$1000,7,0)),"",(VLOOKUP(B11,[8]Gülle!$E$8:$K$1000,7,0)))</f>
        <v>738</v>
      </c>
      <c r="I11" s="63">
        <f>IF(ISERROR(VLOOKUP(B11,[8]Gülle!$E$8:$L$1000,8,0)),"",(VLOOKUP(B11,[8]Gülle!$E$8:$L$1000,8,0)))</f>
        <v>42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IF(ISERROR(VLOOKUP(B11,'[8]800m.'!$D$8:$F$986,3,0)),"",(VLOOKUP(B11,'[8]800m.'!$D$8:$H$986,3,0)))</f>
        <v/>
      </c>
      <c r="M11" s="69" t="str">
        <f>IF(ISERROR(VLOOKUP(B11,'[8]800m.'!$D$8:$G$986,4,0)),"",(VLOOKUP(B11,'[8]800m.'!$D$8:$G$986,4,0)))</f>
        <v/>
      </c>
      <c r="N11" s="94" t="str">
        <f>IF(ISERROR(VLOOKUP(B11,'[8]80m.'!$D$8:$F$1000,3,0)),"",(VLOOKUP(B11,'[8]80m.'!$D$8:$H$1000,3,0)))</f>
        <v/>
      </c>
      <c r="O11" s="65" t="str">
        <f>IF(ISERROR(VLOOKUP(B11,'[8]80m.'!$D$8:$G$1000,4,0)),"",(VLOOKUP(B11,'[8]80m.'!$D$8:$G$1000,4,0)))</f>
        <v/>
      </c>
      <c r="P11" s="71">
        <f t="shared" si="0"/>
        <v>156</v>
      </c>
      <c r="Q11" s="54"/>
      <c r="R11" s="55"/>
      <c r="S11" s="55"/>
      <c r="T11" s="55"/>
      <c r="U11" s="55"/>
      <c r="V11" s="55"/>
    </row>
    <row r="12" spans="1:22" ht="31.5" hidden="1" customHeight="1" x14ac:dyDescent="0.2">
      <c r="A12" s="60">
        <v>4</v>
      </c>
      <c r="B12" s="21" t="s">
        <v>66</v>
      </c>
      <c r="C12" s="21" t="s">
        <v>24</v>
      </c>
      <c r="D12" s="93" t="str">
        <f>IF(ISERROR(VLOOKUP(B12,'[8]60m.'!$D$8:$F$1012,3,0)),"",(VLOOKUP(B12,'[8]60m.'!$D$8:$H$1012,3,0)))</f>
        <v>9.21
(2083)</v>
      </c>
      <c r="E12" s="63">
        <f>IF(ISERROR(VLOOKUP(B12,'[8]60m.'!$D$8:$G$1012,4,0)),"",(VLOOKUP(B12,'[8]60m.'!$D$8:$G$1012,4,0)))</f>
        <v>61</v>
      </c>
      <c r="F12" s="64">
        <f>IF(ISERROR(VLOOKUP(B12,[8]Uzun!$E$8:$K$998,7,0)),"",(VLOOKUP(B12,[8]Uzun!$E$8:$K$998,7,0)))</f>
        <v>430</v>
      </c>
      <c r="G12" s="65">
        <f>IF(ISERROR(VLOOKUP(B12,[8]Uzun!$E$8:$L$998,8,0)),"",(VLOOKUP(B12,[8]Uzun!$E$8:$L$998,8,0)))</f>
        <v>47</v>
      </c>
      <c r="H12" s="66">
        <f>IF(ISERROR(VLOOKUP(B12,[8]Gülle!$E$8:$K$1000,7,0)),"",(VLOOKUP(B12,[8]Gülle!$E$8:$K$1000,7,0)))</f>
        <v>558</v>
      </c>
      <c r="I12" s="63">
        <f>IF(ISERROR(VLOOKUP(B12,[8]Gülle!$E$8:$L$1000,8,0)),"",(VLOOKUP(B12,[8]Gülle!$E$8:$L$1000,8,0)))</f>
        <v>30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IF(ISERROR(VLOOKUP(B12,'[8]800m.'!$D$8:$F$986,3,0)),"",(VLOOKUP(B12,'[8]800m.'!$D$8:$H$986,3,0)))</f>
        <v/>
      </c>
      <c r="M12" s="69" t="str">
        <f>IF(ISERROR(VLOOKUP(B12,'[8]800m.'!$D$8:$G$986,4,0)),"",(VLOOKUP(B12,'[8]800m.'!$D$8:$G$986,4,0)))</f>
        <v/>
      </c>
      <c r="N12" s="94" t="str">
        <f>IF(ISERROR(VLOOKUP(B12,'[8]80m.'!$D$8:$F$1000,3,0)),"",(VLOOKUP(B12,'[8]80m.'!$D$8:$H$1000,3,0)))</f>
        <v/>
      </c>
      <c r="O12" s="65" t="str">
        <f>IF(ISERROR(VLOOKUP(B12,'[8]80m.'!$D$8:$G$1000,4,0)),"",(VLOOKUP(B12,'[8]80m.'!$D$8:$G$1000,4,0)))</f>
        <v/>
      </c>
      <c r="P12" s="71">
        <f t="shared" si="0"/>
        <v>138</v>
      </c>
      <c r="Q12" s="54"/>
      <c r="R12" s="55"/>
      <c r="S12" s="55"/>
      <c r="T12" s="55"/>
      <c r="U12" s="55"/>
      <c r="V12" s="55"/>
    </row>
    <row r="13" spans="1:22" ht="31.5" customHeight="1" x14ac:dyDescent="0.2">
      <c r="A13" s="60">
        <v>5</v>
      </c>
      <c r="B13" s="21" t="s">
        <v>68</v>
      </c>
      <c r="C13" s="21" t="s">
        <v>42</v>
      </c>
      <c r="D13" s="93">
        <f>IF(ISERROR(VLOOKUP(B13,'[8]60m.'!$D$8:$F$1012,3,0)),"",(VLOOKUP(B13,'[8]60m.'!$D$8:$H$1012,3,0)))</f>
        <v>919</v>
      </c>
      <c r="E13" s="63">
        <f>IF(ISERROR(VLOOKUP(B13,'[8]60m.'!$D$8:$G$1012,4,0)),"",(VLOOKUP(B13,'[8]60m.'!$D$8:$G$1012,4,0)))</f>
        <v>62</v>
      </c>
      <c r="F13" s="64">
        <f>IF(ISERROR(VLOOKUP(B13,[8]Uzun!$E$8:$K$998,7,0)),"",(VLOOKUP(B13,[8]Uzun!$E$8:$K$998,7,0)))</f>
        <v>422</v>
      </c>
      <c r="G13" s="65">
        <f>IF(ISERROR(VLOOKUP(B13,[8]Uzun!$E$8:$L$998,8,0)),"",(VLOOKUP(B13,[8]Uzun!$E$8:$L$998,8,0)))</f>
        <v>45</v>
      </c>
      <c r="H13" s="66">
        <f>IF(ISERROR(VLOOKUP(B13,[8]Gülle!$E$8:$K$1000,7,0)),"",(VLOOKUP(B13,[8]Gülle!$E$8:$K$1000,7,0)))</f>
        <v>609</v>
      </c>
      <c r="I13" s="63">
        <f>IF(ISERROR(VLOOKUP(B13,[8]Gülle!$E$8:$L$1000,8,0)),"",(VLOOKUP(B13,[8]Gülle!$E$8:$L$1000,8,0)))</f>
        <v>34</v>
      </c>
      <c r="J13" s="67" t="str">
        <f>IF(ISERROR(VLOOKUP(B13,#REF!,6,0)),"",(VLOOKUP(B13,#REF!,6,0)))</f>
        <v/>
      </c>
      <c r="K13" s="65" t="str">
        <f>IF(ISERROR(VLOOKUP(B13,#REF!,7,0)),"",(VLOOKUP(B13,#REF!,7,0)))</f>
        <v/>
      </c>
      <c r="L13" s="68" t="str">
        <f>IF(ISERROR(VLOOKUP(B13,'[8]800m.'!$D$8:$F$986,3,0)),"",(VLOOKUP(B13,'[8]800m.'!$D$8:$H$986,3,0)))</f>
        <v/>
      </c>
      <c r="M13" s="69" t="str">
        <f>IF(ISERROR(VLOOKUP(B13,'[8]800m.'!$D$8:$G$986,4,0)),"",(VLOOKUP(B13,'[8]800m.'!$D$8:$G$986,4,0)))</f>
        <v/>
      </c>
      <c r="N13" s="94" t="str">
        <f>IF(ISERROR(VLOOKUP(B13,'[8]80m.'!$D$8:$F$1000,3,0)),"",(VLOOKUP(B13,'[8]80m.'!$D$8:$H$1000,3,0)))</f>
        <v/>
      </c>
      <c r="O13" s="65" t="str">
        <f>IF(ISERROR(VLOOKUP(B13,'[8]80m.'!$D$8:$G$1000,4,0)),"",(VLOOKUP(B13,'[8]80m.'!$D$8:$G$1000,4,0)))</f>
        <v/>
      </c>
      <c r="P13" s="71">
        <f t="shared" si="0"/>
        <v>141</v>
      </c>
      <c r="Q13" s="54"/>
      <c r="R13" s="55"/>
      <c r="S13" s="55"/>
      <c r="T13" s="55"/>
      <c r="U13" s="55"/>
      <c r="V13" s="55"/>
    </row>
    <row r="14" spans="1:22" ht="31.5" hidden="1" customHeight="1" x14ac:dyDescent="0.2">
      <c r="A14" s="60">
        <v>6</v>
      </c>
      <c r="B14" s="21" t="s">
        <v>69</v>
      </c>
      <c r="C14" s="21" t="s">
        <v>57</v>
      </c>
      <c r="D14" s="93">
        <f>IF(ISERROR(VLOOKUP(B14,'[8]60m.'!$D$8:$F$1012,3,0)),"",(VLOOKUP(B14,'[8]60m.'!$D$8:$H$1012,3,0)))</f>
        <v>928</v>
      </c>
      <c r="E14" s="63">
        <f>IF(ISERROR(VLOOKUP(B14,'[8]60m.'!$D$8:$G$1012,4,0)),"",(VLOOKUP(B14,'[8]60m.'!$D$8:$G$1012,4,0)))</f>
        <v>60</v>
      </c>
      <c r="F14" s="64">
        <f>IF(ISERROR(VLOOKUP(B14,[8]Uzun!$E$8:$K$998,7,0)),"",(VLOOKUP(B14,[8]Uzun!$E$8:$K$998,7,0)))</f>
        <v>412</v>
      </c>
      <c r="G14" s="65">
        <f>IF(ISERROR(VLOOKUP(B14,[8]Uzun!$E$8:$L$998,8,0)),"",(VLOOKUP(B14,[8]Uzun!$E$8:$L$998,8,0)))</f>
        <v>43</v>
      </c>
      <c r="H14" s="66" t="str">
        <f>IF(ISERROR(VLOOKUP(B14,[8]Gülle!$E$8:$K$1000,7,0)),"",(VLOOKUP(B14,[8]Gülle!$E$8:$K$1000,7,0)))</f>
        <v/>
      </c>
      <c r="I14" s="63" t="str">
        <f>IF(ISERROR(VLOOKUP(B14,[8]Gülle!$E$8:$L$1000,8,0)),"",(VLOOKUP(B14,[8]Gülle!$E$8:$L$1000,8,0)))</f>
        <v/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IF(ISERROR(VLOOKUP(B14,'[8]800m.'!$D$8:$F$986,3,0)),"",(VLOOKUP(B14,'[8]800m.'!$D$8:$H$986,3,0)))</f>
        <v/>
      </c>
      <c r="M14" s="69" t="str">
        <f>IF(ISERROR(VLOOKUP(B14,'[8]800m.'!$D$8:$G$986,4,0)),"",(VLOOKUP(B14,'[8]800m.'!$D$8:$G$986,4,0)))</f>
        <v/>
      </c>
      <c r="N14" s="94" t="str">
        <f>IF(ISERROR(VLOOKUP(B14,'[8]80m.'!$D$8:$F$1000,3,0)),"",(VLOOKUP(B14,'[8]80m.'!$D$8:$H$1000,3,0)))</f>
        <v/>
      </c>
      <c r="O14" s="65" t="str">
        <f>IF(ISERROR(VLOOKUP(B14,'[8]80m.'!$D$8:$G$1000,4,0)),"",(VLOOKUP(B14,'[8]80m.'!$D$8:$G$1000,4,0)))</f>
        <v/>
      </c>
      <c r="P14" s="71">
        <f t="shared" si="0"/>
        <v>103</v>
      </c>
      <c r="Q14" s="54"/>
      <c r="R14" s="55"/>
      <c r="S14" s="55"/>
      <c r="T14" s="55"/>
      <c r="U14" s="55"/>
      <c r="V14" s="55"/>
    </row>
    <row r="15" spans="1:22" ht="31.5" hidden="1" customHeight="1" x14ac:dyDescent="0.2">
      <c r="A15" s="60">
        <v>7</v>
      </c>
      <c r="B15" s="21" t="s">
        <v>67</v>
      </c>
      <c r="C15" s="21" t="s">
        <v>46</v>
      </c>
      <c r="D15" s="93">
        <f>IF(ISERROR(VLOOKUP(B15,'[8]60m.'!$D$8:$F$1012,3,0)),"",(VLOOKUP(B15,'[8]60m.'!$D$8:$H$1012,3,0)))</f>
        <v>924</v>
      </c>
      <c r="E15" s="63">
        <f>IF(ISERROR(VLOOKUP(B15,'[8]60m.'!$D$8:$G$1012,4,0)),"",(VLOOKUP(B15,'[8]60m.'!$D$8:$G$1012,4,0)))</f>
        <v>61</v>
      </c>
      <c r="F15" s="64">
        <f>IF(ISERROR(VLOOKUP(B15,[8]Uzun!$E$8:$K$998,7,0)),"",(VLOOKUP(B15,[8]Uzun!$E$8:$K$998,7,0)))</f>
        <v>411</v>
      </c>
      <c r="G15" s="65">
        <f>IF(ISERROR(VLOOKUP(B15,[8]Uzun!$E$8:$L$998,8,0)),"",(VLOOKUP(B15,[8]Uzun!$E$8:$L$998,8,0)))</f>
        <v>42</v>
      </c>
      <c r="H15" s="66">
        <f>IF(ISERROR(VLOOKUP(B15,[8]Gülle!$E$8:$K$1000,7,0)),"",(VLOOKUP(B15,[8]Gülle!$E$8:$K$1000,7,0)))</f>
        <v>678</v>
      </c>
      <c r="I15" s="63">
        <f>IF(ISERROR(VLOOKUP(B15,[8]Gülle!$E$8:$L$1000,8,0)),"",(VLOOKUP(B15,[8]Gülle!$E$8:$L$1000,8,0)))</f>
        <v>38</v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IF(ISERROR(VLOOKUP(B15,'[8]800m.'!$D$8:$F$986,3,0)),"",(VLOOKUP(B15,'[8]800m.'!$D$8:$H$986,3,0)))</f>
        <v/>
      </c>
      <c r="M15" s="69" t="str">
        <f>IF(ISERROR(VLOOKUP(B15,'[8]800m.'!$D$8:$G$986,4,0)),"",(VLOOKUP(B15,'[8]800m.'!$D$8:$G$986,4,0)))</f>
        <v/>
      </c>
      <c r="N15" s="94" t="str">
        <f>IF(ISERROR(VLOOKUP(B15,'[8]80m.'!$D$8:$F$1000,3,0)),"",(VLOOKUP(B15,'[8]80m.'!$D$8:$H$1000,3,0)))</f>
        <v/>
      </c>
      <c r="O15" s="65" t="str">
        <f>IF(ISERROR(VLOOKUP(B15,'[8]80m.'!$D$8:$G$1000,4,0)),"",(VLOOKUP(B15,'[8]80m.'!$D$8:$G$1000,4,0)))</f>
        <v/>
      </c>
      <c r="P15" s="71">
        <f t="shared" si="0"/>
        <v>141</v>
      </c>
      <c r="Q15" s="54"/>
      <c r="R15" s="55"/>
      <c r="S15" s="55"/>
      <c r="T15" s="55"/>
      <c r="U15" s="55"/>
      <c r="V15" s="55"/>
    </row>
    <row r="16" spans="1:22" ht="31.5" hidden="1" customHeight="1" x14ac:dyDescent="0.2">
      <c r="A16" s="60">
        <v>8</v>
      </c>
      <c r="B16" s="21" t="s">
        <v>63</v>
      </c>
      <c r="C16" s="21" t="s">
        <v>24</v>
      </c>
      <c r="D16" s="93">
        <f>IF(ISERROR(VLOOKUP(B16,'[8]60m.'!$D$8:$F$1012,3,0)),"",(VLOOKUP(B16,'[8]60m.'!$D$8:$H$1012,3,0)))</f>
        <v>914</v>
      </c>
      <c r="E16" s="63">
        <f>IF(ISERROR(VLOOKUP(B16,'[8]60m.'!$D$8:$G$1012,4,0)),"",(VLOOKUP(B16,'[8]60m.'!$D$8:$G$1012,4,0)))</f>
        <v>63</v>
      </c>
      <c r="F16" s="64">
        <f>IF(ISERROR(VLOOKUP(B16,[8]Uzun!$E$8:$K$998,7,0)),"",(VLOOKUP(B16,[8]Uzun!$E$8:$K$998,7,0)))</f>
        <v>380</v>
      </c>
      <c r="G16" s="65">
        <f>IF(ISERROR(VLOOKUP(B16,[8]Uzun!$E$8:$L$998,8,0)),"",(VLOOKUP(B16,[8]Uzun!$E$8:$L$998,8,0)))</f>
        <v>36</v>
      </c>
      <c r="H16" s="66">
        <f>IF(ISERROR(VLOOKUP(B16,[8]Gülle!$E$8:$K$1000,7,0)),"",(VLOOKUP(B16,[8]Gülle!$E$8:$K$1000,7,0)))</f>
        <v>585</v>
      </c>
      <c r="I16" s="63">
        <f>IF(ISERROR(VLOOKUP(B16,[8]Gülle!$E$8:$L$1000,8,0)),"",(VLOOKUP(B16,[8]Gülle!$E$8:$L$1000,8,0)))</f>
        <v>32</v>
      </c>
      <c r="J16" s="67" t="str">
        <f>IF(ISERROR(VLOOKUP(B16,#REF!,6,0)),"",(VLOOKUP(B16,#REF!,6,0)))</f>
        <v/>
      </c>
      <c r="K16" s="65" t="str">
        <f>IF(ISERROR(VLOOKUP(B16,#REF!,7,0)),"",(VLOOKUP(B16,#REF!,7,0)))</f>
        <v/>
      </c>
      <c r="L16" s="68" t="str">
        <f>IF(ISERROR(VLOOKUP(B16,'[8]800m.'!$D$8:$F$986,3,0)),"",(VLOOKUP(B16,'[8]800m.'!$D$8:$H$986,3,0)))</f>
        <v/>
      </c>
      <c r="M16" s="69" t="str">
        <f>IF(ISERROR(VLOOKUP(B16,'[8]800m.'!$D$8:$G$986,4,0)),"",(VLOOKUP(B16,'[8]800m.'!$D$8:$G$986,4,0)))</f>
        <v/>
      </c>
      <c r="N16" s="94" t="str">
        <f>IF(ISERROR(VLOOKUP(B16,'[8]80m.'!$D$8:$F$1000,3,0)),"",(VLOOKUP(B16,'[8]80m.'!$D$8:$H$1000,3,0)))</f>
        <v/>
      </c>
      <c r="O16" s="65" t="str">
        <f>IF(ISERROR(VLOOKUP(B16,'[8]80m.'!$D$8:$G$1000,4,0)),"",(VLOOKUP(B16,'[8]80m.'!$D$8:$G$1000,4,0)))</f>
        <v/>
      </c>
      <c r="P16" s="71">
        <f t="shared" si="0"/>
        <v>131</v>
      </c>
      <c r="Q16" s="54"/>
      <c r="R16" s="55"/>
      <c r="S16" s="55"/>
      <c r="T16" s="55"/>
      <c r="U16" s="55"/>
      <c r="V16" s="55"/>
    </row>
    <row r="17" spans="1:22" ht="31.5" hidden="1" customHeight="1" x14ac:dyDescent="0.2">
      <c r="A17" s="60">
        <v>9</v>
      </c>
      <c r="B17" s="21" t="s">
        <v>64</v>
      </c>
      <c r="C17" s="21" t="s">
        <v>24</v>
      </c>
      <c r="D17" s="93">
        <f>IF(ISERROR(VLOOKUP(B17,'[8]60m.'!$D$8:$F$1012,3,0)),"",(VLOOKUP(B17,'[8]60m.'!$D$8:$H$1012,3,0)))</f>
        <v>934</v>
      </c>
      <c r="E17" s="63">
        <f>IF(ISERROR(VLOOKUP(B17,'[8]60m.'!$D$8:$G$1012,4,0)),"",(VLOOKUP(B17,'[8]60m.'!$D$8:$G$1012,4,0)))</f>
        <v>59</v>
      </c>
      <c r="F17" s="64">
        <f>IF(ISERROR(VLOOKUP(B17,[8]Uzun!$E$8:$K$998,7,0)),"",(VLOOKUP(B17,[8]Uzun!$E$8:$K$998,7,0)))</f>
        <v>394</v>
      </c>
      <c r="G17" s="65">
        <f>IF(ISERROR(VLOOKUP(B17,[8]Uzun!$E$8:$L$998,8,0)),"",(VLOOKUP(B17,[8]Uzun!$E$8:$L$998,8,0)))</f>
        <v>38</v>
      </c>
      <c r="H17" s="66">
        <f>IF(ISERROR(VLOOKUP(B17,[8]Gülle!$E$8:$K$1000,7,0)),"",(VLOOKUP(B17,[8]Gülle!$E$8:$K$1000,7,0)))</f>
        <v>633</v>
      </c>
      <c r="I17" s="63">
        <f>IF(ISERROR(VLOOKUP(B17,[8]Gülle!$E$8:$L$1000,8,0)),"",(VLOOKUP(B17,[8]Gülle!$E$8:$L$1000,8,0)))</f>
        <v>35</v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IF(ISERROR(VLOOKUP(B17,'[8]800m.'!$D$8:$F$986,3,0)),"",(VLOOKUP(B17,'[8]800m.'!$D$8:$H$986,3,0)))</f>
        <v/>
      </c>
      <c r="M17" s="69" t="str">
        <f>IF(ISERROR(VLOOKUP(B17,'[8]800m.'!$D$8:$G$986,4,0)),"",(VLOOKUP(B17,'[8]800m.'!$D$8:$G$986,4,0)))</f>
        <v/>
      </c>
      <c r="N17" s="94" t="str">
        <f>IF(ISERROR(VLOOKUP(B17,'[8]80m.'!$D$8:$F$1000,3,0)),"",(VLOOKUP(B17,'[8]80m.'!$D$8:$H$1000,3,0)))</f>
        <v/>
      </c>
      <c r="O17" s="65" t="str">
        <f>IF(ISERROR(VLOOKUP(B17,'[8]80m.'!$D$8:$G$1000,4,0)),"",(VLOOKUP(B17,'[8]80m.'!$D$8:$G$1000,4,0)))</f>
        <v/>
      </c>
      <c r="P17" s="71">
        <f t="shared" si="0"/>
        <v>132</v>
      </c>
      <c r="Q17" s="54"/>
      <c r="R17" s="55"/>
      <c r="S17" s="55"/>
      <c r="T17" s="55"/>
      <c r="U17" s="55"/>
      <c r="V17" s="55"/>
    </row>
    <row r="18" spans="1:22" ht="31.5" hidden="1" customHeight="1" x14ac:dyDescent="0.2">
      <c r="A18" s="60">
        <v>10</v>
      </c>
      <c r="B18" s="21" t="s">
        <v>65</v>
      </c>
      <c r="C18" s="21" t="s">
        <v>24</v>
      </c>
      <c r="D18" s="93">
        <f>IF(ISERROR(VLOOKUP(B18,'[8]60m.'!$D$8:$F$1012,3,0)),"",(VLOOKUP(B18,'[8]60m.'!$D$8:$H$1012,3,0)))</f>
        <v>932</v>
      </c>
      <c r="E18" s="63">
        <f>IF(ISERROR(VLOOKUP(B18,'[8]60m.'!$D$8:$G$1012,4,0)),"",(VLOOKUP(B18,'[8]60m.'!$D$8:$G$1012,4,0)))</f>
        <v>59</v>
      </c>
      <c r="F18" s="64">
        <f>IF(ISERROR(VLOOKUP(B18,[8]Uzun!$E$8:$K$998,7,0)),"",(VLOOKUP(B18,[8]Uzun!$E$8:$K$998,7,0)))</f>
        <v>387</v>
      </c>
      <c r="G18" s="65">
        <f>IF(ISERROR(VLOOKUP(B18,[8]Uzun!$E$8:$L$998,8,0)),"",(VLOOKUP(B18,[8]Uzun!$E$8:$L$998,8,0)))</f>
        <v>37</v>
      </c>
      <c r="H18" s="66">
        <f>IF(ISERROR(VLOOKUP(B18,[8]Gülle!$E$8:$K$1000,7,0)),"",(VLOOKUP(B18,[8]Gülle!$E$8:$K$1000,7,0)))</f>
        <v>654</v>
      </c>
      <c r="I18" s="63">
        <f>IF(ISERROR(VLOOKUP(B18,[8]Gülle!$E$8:$L$1000,8,0)),"",(VLOOKUP(B18,[8]Gülle!$E$8:$L$1000,8,0)))</f>
        <v>37</v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IF(ISERROR(VLOOKUP(B18,'[8]800m.'!$D$8:$F$986,3,0)),"",(VLOOKUP(B18,'[8]800m.'!$D$8:$H$986,3,0)))</f>
        <v/>
      </c>
      <c r="M18" s="69" t="str">
        <f>IF(ISERROR(VLOOKUP(B18,'[8]800m.'!$D$8:$G$986,4,0)),"",(VLOOKUP(B18,'[8]800m.'!$D$8:$G$986,4,0)))</f>
        <v/>
      </c>
      <c r="N18" s="94" t="str">
        <f>IF(ISERROR(VLOOKUP(B18,'[8]80m.'!$D$8:$F$1000,3,0)),"",(VLOOKUP(B18,'[8]80m.'!$D$8:$H$1000,3,0)))</f>
        <v/>
      </c>
      <c r="O18" s="65" t="str">
        <f>IF(ISERROR(VLOOKUP(B18,'[8]80m.'!$D$8:$G$1000,4,0)),"",(VLOOKUP(B18,'[8]80m.'!$D$8:$G$1000,4,0)))</f>
        <v/>
      </c>
      <c r="P18" s="71">
        <f t="shared" si="0"/>
        <v>133</v>
      </c>
      <c r="Q18" s="54"/>
      <c r="R18" s="55"/>
      <c r="S18" s="55"/>
      <c r="T18" s="55"/>
      <c r="U18" s="55"/>
      <c r="V18" s="55"/>
    </row>
    <row r="19" spans="1:22" ht="31.5" customHeight="1" x14ac:dyDescent="0.2">
      <c r="A19" s="60">
        <v>11</v>
      </c>
      <c r="B19" s="21" t="s">
        <v>86</v>
      </c>
      <c r="C19" s="21" t="s">
        <v>42</v>
      </c>
      <c r="D19" s="93">
        <f>IF(ISERROR(VLOOKUP(B19,'[8]60m.'!$D$8:$F$1012,3,0)),"",(VLOOKUP(B19,'[8]60m.'!$D$8:$H$1012,3,0)))</f>
        <v>907</v>
      </c>
      <c r="E19" s="63">
        <f>IF(ISERROR(VLOOKUP(B19,'[8]60m.'!$D$8:$G$1012,4,0)),"",(VLOOKUP(B19,'[8]60m.'!$D$8:$G$1012,4,0)))</f>
        <v>64</v>
      </c>
      <c r="F19" s="64">
        <f>IF(ISERROR(VLOOKUP(B19,[8]Uzun!$E$8:$K$998,7,0)),"",(VLOOKUP(B19,[8]Uzun!$E$8:$K$998,7,0)))</f>
        <v>350</v>
      </c>
      <c r="G19" s="65">
        <f>IF(ISERROR(VLOOKUP(B19,[8]Uzun!$E$8:$L$998,8,0)),"",(VLOOKUP(B19,[8]Uzun!$E$8:$L$998,8,0)))</f>
        <v>30</v>
      </c>
      <c r="H19" s="66">
        <f>IF(ISERROR(VLOOKUP(B19,[8]Gülle!$E$8:$K$1000,7,0)),"",(VLOOKUP(B19,[8]Gülle!$E$8:$K$1000,7,0)))</f>
        <v>625</v>
      </c>
      <c r="I19" s="63">
        <f>IF(ISERROR(VLOOKUP(B19,[8]Gülle!$E$8:$L$1000,8,0)),"",(VLOOKUP(B19,[8]Gülle!$E$8:$L$1000,8,0)))</f>
        <v>35</v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IF(ISERROR(VLOOKUP(B19,'[8]800m.'!$D$8:$F$986,3,0)),"",(VLOOKUP(B19,'[8]800m.'!$D$8:$H$986,3,0)))</f>
        <v/>
      </c>
      <c r="M19" s="69" t="str">
        <f>IF(ISERROR(VLOOKUP(B19,'[8]800m.'!$D$8:$G$986,4,0)),"",(VLOOKUP(B19,'[8]800m.'!$D$8:$G$986,4,0)))</f>
        <v/>
      </c>
      <c r="N19" s="94" t="str">
        <f>IF(ISERROR(VLOOKUP(B19,'[8]80m.'!$D$8:$F$1000,3,0)),"",(VLOOKUP(B19,'[8]80m.'!$D$8:$H$1000,3,0)))</f>
        <v/>
      </c>
      <c r="O19" s="65" t="str">
        <f>IF(ISERROR(VLOOKUP(B19,'[8]80m.'!$D$8:$G$1000,4,0)),"",(VLOOKUP(B19,'[8]80m.'!$D$8:$G$1000,4,0)))</f>
        <v/>
      </c>
      <c r="P19" s="71">
        <f t="shared" si="0"/>
        <v>129</v>
      </c>
      <c r="Q19" s="54"/>
      <c r="R19" s="55"/>
      <c r="S19" s="55"/>
      <c r="T19" s="55"/>
      <c r="U19" s="55"/>
      <c r="V19" s="55"/>
    </row>
    <row r="20" spans="1:22" ht="31.5" hidden="1" customHeight="1" x14ac:dyDescent="0.2">
      <c r="A20" s="60">
        <v>12</v>
      </c>
      <c r="B20" s="21" t="s">
        <v>85</v>
      </c>
      <c r="C20" s="21" t="s">
        <v>37</v>
      </c>
      <c r="D20" s="93">
        <f>IF(ISERROR(VLOOKUP(B20,'[8]60m.'!$D$8:$F$1012,3,0)),"",(VLOOKUP(B20,'[8]60m.'!$D$8:$H$1012,3,0)))</f>
        <v>946</v>
      </c>
      <c r="E20" s="63">
        <f>IF(ISERROR(VLOOKUP(B20,'[8]60m.'!$D$8:$G$1012,4,0)),"",(VLOOKUP(B20,'[8]60m.'!$D$8:$G$1012,4,0)))</f>
        <v>56</v>
      </c>
      <c r="F20" s="64">
        <f>IF(ISERROR(VLOOKUP(B20,[8]Uzun!$E$8:$K$998,7,0)),"",(VLOOKUP(B20,[8]Uzun!$E$8:$K$998,7,0)))</f>
        <v>360</v>
      </c>
      <c r="G20" s="65">
        <f>IF(ISERROR(VLOOKUP(B20,[8]Uzun!$E$8:$L$998,8,0)),"",(VLOOKUP(B20,[8]Uzun!$E$8:$L$998,8,0)))</f>
        <v>32</v>
      </c>
      <c r="H20" s="66" t="str">
        <f>IF(ISERROR(VLOOKUP(B20,[8]Gülle!$E$8:$K$1000,7,0)),"",(VLOOKUP(B20,[8]Gülle!$E$8:$K$1000,7,0)))</f>
        <v/>
      </c>
      <c r="I20" s="63" t="str">
        <f>IF(ISERROR(VLOOKUP(B20,[8]Gülle!$E$8:$L$1000,8,0)),"",(VLOOKUP(B20,[8]Gülle!$E$8:$L$1000,8,0)))</f>
        <v/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 t="str">
        <f>IF(ISERROR(VLOOKUP(B20,'[8]800m.'!$D$8:$F$986,3,0)),"",(VLOOKUP(B20,'[8]800m.'!$D$8:$H$986,3,0)))</f>
        <v/>
      </c>
      <c r="M20" s="69" t="str">
        <f>IF(ISERROR(VLOOKUP(B20,'[8]800m.'!$D$8:$G$986,4,0)),"",(VLOOKUP(B20,'[8]800m.'!$D$8:$G$986,4,0)))</f>
        <v/>
      </c>
      <c r="N20" s="94" t="str">
        <f>IF(ISERROR(VLOOKUP(B20,'[8]80m.'!$D$8:$F$1000,3,0)),"",(VLOOKUP(B20,'[8]80m.'!$D$8:$H$1000,3,0)))</f>
        <v/>
      </c>
      <c r="O20" s="65" t="str">
        <f>IF(ISERROR(VLOOKUP(B20,'[8]80m.'!$D$8:$G$1000,4,0)),"",(VLOOKUP(B20,'[8]80m.'!$D$8:$G$1000,4,0)))</f>
        <v/>
      </c>
      <c r="P20" s="71">
        <f t="shared" si="0"/>
        <v>88</v>
      </c>
      <c r="Q20" s="54"/>
      <c r="R20" s="55"/>
      <c r="S20" s="55"/>
      <c r="T20" s="55"/>
      <c r="U20" s="55"/>
      <c r="V20" s="55"/>
    </row>
    <row r="21" spans="1:22" ht="31.5" hidden="1" customHeight="1" x14ac:dyDescent="0.2">
      <c r="A21" s="60">
        <v>13</v>
      </c>
      <c r="B21" s="21" t="s">
        <v>84</v>
      </c>
      <c r="C21" s="21" t="s">
        <v>37</v>
      </c>
      <c r="D21" s="93">
        <f>IF(ISERROR(VLOOKUP(B21,'[8]60m.'!$D$8:$F$1012,3,0)),"",(VLOOKUP(B21,'[8]60m.'!$D$8:$H$1012,3,0)))</f>
        <v>949</v>
      </c>
      <c r="E21" s="63">
        <f>IF(ISERROR(VLOOKUP(B21,'[8]60m.'!$D$8:$G$1012,4,0)),"",(VLOOKUP(B21,'[8]60m.'!$D$8:$G$1012,4,0)))</f>
        <v>56</v>
      </c>
      <c r="F21" s="64">
        <f>IF(ISERROR(VLOOKUP(B21,[8]Uzun!$E$8:$K$998,7,0)),"",(VLOOKUP(B21,[8]Uzun!$E$8:$K$998,7,0)))</f>
        <v>352</v>
      </c>
      <c r="G21" s="65">
        <f>IF(ISERROR(VLOOKUP(B21,[8]Uzun!$E$8:$L$998,8,0)),"",(VLOOKUP(B21,[8]Uzun!$E$8:$L$998,8,0)))</f>
        <v>30</v>
      </c>
      <c r="H21" s="66">
        <f>IF(ISERROR(VLOOKUP(B21,[8]Gülle!$E$8:$K$1000,7,0)),"",(VLOOKUP(B21,[8]Gülle!$E$8:$K$1000,7,0)))</f>
        <v>597</v>
      </c>
      <c r="I21" s="63">
        <f>IF(ISERROR(VLOOKUP(B21,[8]Gülle!$E$8:$L$1000,8,0)),"",(VLOOKUP(B21,[8]Gülle!$E$8:$L$1000,8,0)))</f>
        <v>33</v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IF(ISERROR(VLOOKUP(B21,'[8]800m.'!$D$8:$F$986,3,0)),"",(VLOOKUP(B21,'[8]800m.'!$D$8:$H$986,3,0)))</f>
        <v/>
      </c>
      <c r="M21" s="69" t="str">
        <f>IF(ISERROR(VLOOKUP(B21,'[8]800m.'!$D$8:$G$986,4,0)),"",(VLOOKUP(B21,'[8]800m.'!$D$8:$G$986,4,0)))</f>
        <v/>
      </c>
      <c r="N21" s="94" t="str">
        <f>IF(ISERROR(VLOOKUP(B21,'[8]80m.'!$D$8:$F$1000,3,0)),"",(VLOOKUP(B21,'[8]80m.'!$D$8:$H$1000,3,0)))</f>
        <v/>
      </c>
      <c r="O21" s="65" t="str">
        <f>IF(ISERROR(VLOOKUP(B21,'[8]80m.'!$D$8:$G$1000,4,0)),"",(VLOOKUP(B21,'[8]80m.'!$D$8:$G$1000,4,0)))</f>
        <v/>
      </c>
      <c r="P21" s="71">
        <f t="shared" si="0"/>
        <v>119</v>
      </c>
      <c r="Q21" s="54"/>
      <c r="R21" s="55"/>
      <c r="S21" s="55"/>
      <c r="T21" s="55"/>
      <c r="U21" s="55"/>
      <c r="V21" s="55"/>
    </row>
    <row r="22" spans="1:22" ht="31.5" customHeight="1" x14ac:dyDescent="0.2">
      <c r="A22" s="60">
        <v>14</v>
      </c>
      <c r="B22" s="21" t="s">
        <v>83</v>
      </c>
      <c r="C22" s="21" t="s">
        <v>42</v>
      </c>
      <c r="D22" s="93">
        <f>IF(ISERROR(VLOOKUP(B22,'[8]60m.'!$D$8:$F$1012,3,0)),"",(VLOOKUP(B22,'[8]60m.'!$D$8:$H$1012,3,0)))</f>
        <v>954</v>
      </c>
      <c r="E22" s="63">
        <f>IF(ISERROR(VLOOKUP(B22,'[8]60m.'!$D$8:$G$1012,4,0)),"",(VLOOKUP(B22,'[8]60m.'!$D$8:$G$1012,4,0)))</f>
        <v>55</v>
      </c>
      <c r="F22" s="64">
        <f>IF(ISERROR(VLOOKUP(B22,[8]Uzun!$E$8:$K$998,7,0)),"",(VLOOKUP(B22,[8]Uzun!$E$8:$K$998,7,0)))</f>
        <v>358</v>
      </c>
      <c r="G22" s="65">
        <f>IF(ISERROR(VLOOKUP(B22,[8]Uzun!$E$8:$L$998,8,0)),"",(VLOOKUP(B22,[8]Uzun!$E$8:$L$998,8,0)))</f>
        <v>31</v>
      </c>
      <c r="H22" s="66">
        <f>IF(ISERROR(VLOOKUP(B22,[8]Gülle!$E$8:$K$1000,7,0)),"",(VLOOKUP(B22,[8]Gülle!$E$8:$K$1000,7,0)))</f>
        <v>604</v>
      </c>
      <c r="I22" s="63">
        <f>IF(ISERROR(VLOOKUP(B22,[8]Gülle!$E$8:$L$1000,8,0)),"",(VLOOKUP(B22,[8]Gülle!$E$8:$L$1000,8,0)))</f>
        <v>33</v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IF(ISERROR(VLOOKUP(B22,'[8]800m.'!$D$8:$F$986,3,0)),"",(VLOOKUP(B22,'[8]800m.'!$D$8:$H$986,3,0)))</f>
        <v/>
      </c>
      <c r="M22" s="69" t="str">
        <f>IF(ISERROR(VLOOKUP(B22,'[8]800m.'!$D$8:$G$986,4,0)),"",(VLOOKUP(B22,'[8]800m.'!$D$8:$G$986,4,0)))</f>
        <v/>
      </c>
      <c r="N22" s="94" t="str">
        <f>IF(ISERROR(VLOOKUP(B22,'[8]80m.'!$D$8:$F$1000,3,0)),"",(VLOOKUP(B22,'[8]80m.'!$D$8:$H$1000,3,0)))</f>
        <v/>
      </c>
      <c r="O22" s="65" t="str">
        <f>IF(ISERROR(VLOOKUP(B22,'[8]80m.'!$D$8:$G$1000,4,0)),"",(VLOOKUP(B22,'[8]80m.'!$D$8:$G$1000,4,0)))</f>
        <v/>
      </c>
      <c r="P22" s="71">
        <f t="shared" si="0"/>
        <v>119</v>
      </c>
      <c r="Q22" s="54"/>
      <c r="R22" s="55"/>
      <c r="S22" s="55"/>
      <c r="T22" s="55"/>
      <c r="U22" s="55"/>
      <c r="V22" s="55"/>
    </row>
    <row r="23" spans="1:22" ht="31.5" hidden="1" customHeight="1" x14ac:dyDescent="0.2">
      <c r="A23" s="60">
        <v>15</v>
      </c>
      <c r="B23" s="21" t="s">
        <v>82</v>
      </c>
      <c r="C23" s="21" t="s">
        <v>57</v>
      </c>
      <c r="D23" s="93">
        <f>IF(ISERROR(VLOOKUP(B23,'[8]60m.'!$D$8:$F$1012,3,0)),"",(VLOOKUP(B23,'[8]60m.'!$D$8:$H$1012,3,0)))</f>
        <v>985</v>
      </c>
      <c r="E23" s="63">
        <f>IF(ISERROR(VLOOKUP(B23,'[8]60m.'!$D$8:$G$1012,4,0)),"",(VLOOKUP(B23,'[8]60m.'!$D$8:$G$1012,4,0)))</f>
        <v>49</v>
      </c>
      <c r="F23" s="64">
        <f>IF(ISERROR(VLOOKUP(B23,[8]Uzun!$E$8:$K$998,7,0)),"",(VLOOKUP(B23,[8]Uzun!$E$8:$K$998,7,0)))</f>
        <v>361</v>
      </c>
      <c r="G23" s="65">
        <f>IF(ISERROR(VLOOKUP(B23,[8]Uzun!$E$8:$L$998,8,0)),"",(VLOOKUP(B23,[8]Uzun!$E$8:$L$998,8,0)))</f>
        <v>32</v>
      </c>
      <c r="H23" s="66" t="str">
        <f>IF(ISERROR(VLOOKUP(B23,[8]Gülle!$E$8:$K$1000,7,0)),"",(VLOOKUP(B23,[8]Gülle!$E$8:$K$1000,7,0)))</f>
        <v/>
      </c>
      <c r="I23" s="63" t="str">
        <f>IF(ISERROR(VLOOKUP(B23,[8]Gülle!$E$8:$L$1000,8,0)),"",(VLOOKUP(B23,[8]Gülle!$E$8:$L$1000,8,0)))</f>
        <v/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 t="str">
        <f>IF(ISERROR(VLOOKUP(B23,'[8]800m.'!$D$8:$F$986,3,0)),"",(VLOOKUP(B23,'[8]800m.'!$D$8:$H$986,3,0)))</f>
        <v/>
      </c>
      <c r="M23" s="69" t="str">
        <f>IF(ISERROR(VLOOKUP(B23,'[8]800m.'!$D$8:$G$986,4,0)),"",(VLOOKUP(B23,'[8]800m.'!$D$8:$G$986,4,0)))</f>
        <v/>
      </c>
      <c r="N23" s="94" t="str">
        <f>IF(ISERROR(VLOOKUP(B23,'[8]80m.'!$D$8:$F$1000,3,0)),"",(VLOOKUP(B23,'[8]80m.'!$D$8:$H$1000,3,0)))</f>
        <v/>
      </c>
      <c r="O23" s="65" t="str">
        <f>IF(ISERROR(VLOOKUP(B23,'[8]80m.'!$D$8:$G$1000,4,0)),"",(VLOOKUP(B23,'[8]80m.'!$D$8:$G$1000,4,0)))</f>
        <v/>
      </c>
      <c r="P23" s="71">
        <f t="shared" si="0"/>
        <v>81</v>
      </c>
      <c r="Q23" s="54"/>
      <c r="R23" s="55"/>
      <c r="S23" s="55"/>
      <c r="T23" s="55"/>
      <c r="U23" s="55"/>
      <c r="V23" s="55"/>
    </row>
    <row r="24" spans="1:22" ht="31.5" hidden="1" customHeight="1" x14ac:dyDescent="0.2">
      <c r="A24" s="60">
        <v>16</v>
      </c>
      <c r="B24" s="21" t="s">
        <v>219</v>
      </c>
      <c r="C24" s="21" t="s">
        <v>24</v>
      </c>
      <c r="D24" s="93" t="str">
        <f>IF(ISERROR(VLOOKUP(B24,'[8]60m.'!$D$8:$F$1012,3,0)),"",(VLOOKUP(B24,'[8]60m.'!$D$8:$H$1012,3,0)))</f>
        <v>9.21
(2086)</v>
      </c>
      <c r="E24" s="63">
        <f>IF(ISERROR(VLOOKUP(B24,'[8]60m.'!$D$8:$G$1012,4,0)),"",(VLOOKUP(B24,'[8]60m.'!$D$8:$G$1012,4,0)))</f>
        <v>61</v>
      </c>
      <c r="F24" s="64" t="str">
        <f>IF(ISERROR(VLOOKUP(B24,[8]Uzun!$E$8:$K$998,7,0)),"",(VLOOKUP(B24,[8]Uzun!$E$8:$K$998,7,0)))</f>
        <v/>
      </c>
      <c r="G24" s="65" t="str">
        <f>IF(ISERROR(VLOOKUP(B24,[8]Uzun!$E$8:$L$998,8,0)),"",(VLOOKUP(B24,[8]Uzun!$E$8:$L$998,8,0)))</f>
        <v/>
      </c>
      <c r="H24" s="66">
        <f>IF(ISERROR(VLOOKUP(B24,[8]Gülle!$E$8:$K$1000,7,0)),"",(VLOOKUP(B24,[8]Gülle!$E$8:$K$1000,7,0)))</f>
        <v>600</v>
      </c>
      <c r="I24" s="63">
        <f>IF(ISERROR(VLOOKUP(B24,[8]Gülle!$E$8:$L$1000,8,0)),"",(VLOOKUP(B24,[8]Gülle!$E$8:$L$1000,8,0)))</f>
        <v>33</v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IF(ISERROR(VLOOKUP(B24,'[8]800m.'!$D$8:$F$986,3,0)),"",(VLOOKUP(B24,'[8]800m.'!$D$8:$H$986,3,0)))</f>
        <v/>
      </c>
      <c r="M24" s="69" t="str">
        <f>IF(ISERROR(VLOOKUP(B24,'[8]800m.'!$D$8:$G$986,4,0)),"",(VLOOKUP(B24,'[8]800m.'!$D$8:$G$986,4,0)))</f>
        <v/>
      </c>
      <c r="N24" s="94" t="str">
        <f>IF(ISERROR(VLOOKUP(B24,'[8]80m.'!$D$8:$F$1000,3,0)),"",(VLOOKUP(B24,'[8]80m.'!$D$8:$H$1000,3,0)))</f>
        <v/>
      </c>
      <c r="O24" s="65" t="str">
        <f>IF(ISERROR(VLOOKUP(B24,'[8]80m.'!$D$8:$G$1000,4,0)),"",(VLOOKUP(B24,'[8]80m.'!$D$8:$G$1000,4,0)))</f>
        <v/>
      </c>
      <c r="P24" s="71">
        <f t="shared" si="0"/>
        <v>94</v>
      </c>
      <c r="Q24" s="54"/>
      <c r="R24" s="55"/>
      <c r="S24" s="55"/>
      <c r="T24" s="55"/>
      <c r="U24" s="55"/>
      <c r="V24" s="55"/>
    </row>
    <row r="25" spans="1:22" ht="31.5" hidden="1" customHeight="1" x14ac:dyDescent="0.2">
      <c r="A25" s="60">
        <v>17</v>
      </c>
      <c r="B25" s="21" t="s">
        <v>81</v>
      </c>
      <c r="C25" s="21" t="s">
        <v>35</v>
      </c>
      <c r="D25" s="93" t="str">
        <f>IF(ISERROR(VLOOKUP(B25,'[8]60m.'!$D$8:$F$1012,3,0)),"",(VLOOKUP(B25,'[8]60m.'!$D$8:$H$1012,3,0)))</f>
        <v/>
      </c>
      <c r="E25" s="63" t="str">
        <f>IF(ISERROR(VLOOKUP(B25,'[8]60m.'!$D$8:$G$1012,4,0)),"",(VLOOKUP(B25,'[8]60m.'!$D$8:$G$1012,4,0)))</f>
        <v/>
      </c>
      <c r="F25" s="64">
        <f>IF(ISERROR(VLOOKUP(B25,[8]Uzun!$E$8:$K$998,7,0)),"",(VLOOKUP(B25,[8]Uzun!$E$8:$K$998,7,0)))</f>
        <v>390</v>
      </c>
      <c r="G25" s="65">
        <f>IF(ISERROR(VLOOKUP(B25,[8]Uzun!$E$8:$L$998,8,0)),"",(VLOOKUP(B25,[8]Uzun!$E$8:$L$998,8,0)))</f>
        <v>38</v>
      </c>
      <c r="H25" s="66">
        <f>IF(ISERROR(VLOOKUP(B25,[8]Gülle!$E$8:$K$1000,7,0)),"",(VLOOKUP(B25,[8]Gülle!$E$8:$K$1000,7,0)))</f>
        <v>635</v>
      </c>
      <c r="I25" s="63">
        <f>IF(ISERROR(VLOOKUP(B25,[8]Gülle!$E$8:$L$1000,8,0)),"",(VLOOKUP(B25,[8]Gülle!$E$8:$L$1000,8,0)))</f>
        <v>36</v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IF(ISERROR(VLOOKUP(B25,'[8]800m.'!$D$8:$F$986,3,0)),"",(VLOOKUP(B25,'[8]800m.'!$D$8:$H$986,3,0)))</f>
        <v/>
      </c>
      <c r="M25" s="69" t="str">
        <f>IF(ISERROR(VLOOKUP(B25,'[8]800m.'!$D$8:$G$986,4,0)),"",(VLOOKUP(B25,'[8]800m.'!$D$8:$G$986,4,0)))</f>
        <v/>
      </c>
      <c r="N25" s="94">
        <f>IF(ISERROR(VLOOKUP(B25,'[8]80m.'!$D$8:$F$1000,3,0)),"",(VLOOKUP(B25,'[8]80m.'!$D$8:$H$1000,3,0)))</f>
        <v>1294</v>
      </c>
      <c r="O25" s="65">
        <f>IF(ISERROR(VLOOKUP(B25,'[8]80m.'!$D$8:$G$1000,4,0)),"",(VLOOKUP(B25,'[8]80m.'!$D$8:$G$1000,4,0)))</f>
        <v>31</v>
      </c>
      <c r="P25" s="71">
        <f t="shared" si="0"/>
        <v>105</v>
      </c>
      <c r="Q25" s="54"/>
      <c r="R25" s="55"/>
      <c r="S25" s="55"/>
      <c r="T25" s="55"/>
      <c r="U25" s="55"/>
      <c r="V25" s="55"/>
    </row>
    <row r="26" spans="1:22" ht="31.5" hidden="1" customHeight="1" x14ac:dyDescent="0.2">
      <c r="A26" s="60">
        <v>18</v>
      </c>
      <c r="B26" s="21" t="s">
        <v>80</v>
      </c>
      <c r="C26" s="21" t="s">
        <v>57</v>
      </c>
      <c r="D26" s="93" t="str">
        <f>IF(ISERROR(VLOOKUP(B26,'[8]60m.'!$D$8:$F$1012,3,0)),"",(VLOOKUP(B26,'[8]60m.'!$D$8:$H$1012,3,0)))</f>
        <v/>
      </c>
      <c r="E26" s="63" t="str">
        <f>IF(ISERROR(VLOOKUP(B26,'[8]60m.'!$D$8:$G$1012,4,0)),"",(VLOOKUP(B26,'[8]60m.'!$D$8:$G$1012,4,0)))</f>
        <v/>
      </c>
      <c r="F26" s="64">
        <f>IF(ISERROR(VLOOKUP(B26,[8]Uzun!$E$8:$K$998,7,0)),"",(VLOOKUP(B26,[8]Uzun!$E$8:$K$998,7,0)))</f>
        <v>374</v>
      </c>
      <c r="G26" s="65">
        <f>IF(ISERROR(VLOOKUP(B26,[8]Uzun!$E$8:$L$998,8,0)),"",(VLOOKUP(B26,[8]Uzun!$E$8:$L$998,8,0)))</f>
        <v>34</v>
      </c>
      <c r="H26" s="66" t="str">
        <f>IF(ISERROR(VLOOKUP(B26,[8]Gülle!$E$8:$K$1000,7,0)),"",(VLOOKUP(B26,[8]Gülle!$E$8:$K$1000,7,0)))</f>
        <v/>
      </c>
      <c r="I26" s="63" t="str">
        <f>IF(ISERROR(VLOOKUP(B26,[8]Gülle!$E$8:$L$1000,8,0)),"",(VLOOKUP(B26,[8]Gülle!$E$8:$L$1000,8,0)))</f>
        <v/>
      </c>
      <c r="J26" s="67" t="str">
        <f>IF(ISERROR(VLOOKUP(B26,#REF!,6,0)),"",(VLOOKUP(B26,#REF!,6,0)))</f>
        <v/>
      </c>
      <c r="K26" s="65" t="str">
        <f>IF(ISERROR(VLOOKUP(B26,#REF!,7,0)),"",(VLOOKUP(B26,#REF!,7,0)))</f>
        <v/>
      </c>
      <c r="L26" s="68" t="str">
        <f>IF(ISERROR(VLOOKUP(B26,'[8]800m.'!$D$8:$F$986,3,0)),"",(VLOOKUP(B26,'[8]800m.'!$D$8:$H$986,3,0)))</f>
        <v/>
      </c>
      <c r="M26" s="69" t="str">
        <f>IF(ISERROR(VLOOKUP(B26,'[8]800m.'!$D$8:$G$986,4,0)),"",(VLOOKUP(B26,'[8]800m.'!$D$8:$G$986,4,0)))</f>
        <v/>
      </c>
      <c r="N26" s="94">
        <f>IF(ISERROR(VLOOKUP(B26,'[8]80m.'!$D$8:$F$1000,3,0)),"",(VLOOKUP(B26,'[8]80m.'!$D$8:$H$1000,3,0)))</f>
        <v>1324</v>
      </c>
      <c r="O26" s="65">
        <f>IF(ISERROR(VLOOKUP(B26,'[8]80m.'!$D$8:$G$1000,4,0)),"",(VLOOKUP(B26,'[8]80m.'!$D$8:$G$1000,4,0)))</f>
        <v>25</v>
      </c>
      <c r="P26" s="71">
        <f t="shared" si="0"/>
        <v>59</v>
      </c>
      <c r="Q26" s="54"/>
      <c r="R26" s="55"/>
      <c r="S26" s="55"/>
      <c r="T26" s="55"/>
      <c r="U26" s="55"/>
      <c r="V26" s="55"/>
    </row>
    <row r="27" spans="1:22" ht="31.5" hidden="1" customHeight="1" x14ac:dyDescent="0.2">
      <c r="A27" s="60">
        <v>19</v>
      </c>
      <c r="B27" s="21" t="s">
        <v>79</v>
      </c>
      <c r="C27" s="21" t="s">
        <v>46</v>
      </c>
      <c r="D27" s="93" t="str">
        <f>IF(ISERROR(VLOOKUP(B27,'[8]60m.'!$D$8:$F$1012,3,0)),"",(VLOOKUP(B27,'[8]60m.'!$D$8:$H$1012,3,0)))</f>
        <v/>
      </c>
      <c r="E27" s="63" t="str">
        <f>IF(ISERROR(VLOOKUP(B27,'[8]60m.'!$D$8:$G$1012,4,0)),"",(VLOOKUP(B27,'[8]60m.'!$D$8:$G$1012,4,0)))</f>
        <v/>
      </c>
      <c r="F27" s="64">
        <f>IF(ISERROR(VLOOKUP(B27,[8]Uzun!$E$8:$K$998,7,0)),"",(VLOOKUP(B27,[8]Uzun!$E$8:$K$998,7,0)))</f>
        <v>374</v>
      </c>
      <c r="G27" s="65">
        <f>IF(ISERROR(VLOOKUP(B27,[8]Uzun!$E$8:$L$998,8,0)),"",(VLOOKUP(B27,[8]Uzun!$E$8:$L$998,8,0)))</f>
        <v>34</v>
      </c>
      <c r="H27" s="66">
        <f>IF(ISERROR(VLOOKUP(B27,[8]Gülle!$E$8:$K$1000,7,0)),"",(VLOOKUP(B27,[8]Gülle!$E$8:$K$1000,7,0)))</f>
        <v>580</v>
      </c>
      <c r="I27" s="63">
        <f>IF(ISERROR(VLOOKUP(B27,[8]Gülle!$E$8:$L$1000,8,0)),"",(VLOOKUP(B27,[8]Gülle!$E$8:$L$1000,8,0)))</f>
        <v>32</v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IF(ISERROR(VLOOKUP(B27,'[8]800m.'!$D$8:$F$986,3,0)),"",(VLOOKUP(B27,'[8]800m.'!$D$8:$H$986,3,0)))</f>
        <v/>
      </c>
      <c r="M27" s="69" t="str">
        <f>IF(ISERROR(VLOOKUP(B27,'[8]800m.'!$D$8:$G$986,4,0)),"",(VLOOKUP(B27,'[8]800m.'!$D$8:$G$986,4,0)))</f>
        <v/>
      </c>
      <c r="N27" s="94">
        <f>IF(ISERROR(VLOOKUP(B27,'[8]80m.'!$D$8:$F$1000,3,0)),"",(VLOOKUP(B27,'[8]80m.'!$D$8:$H$1000,3,0)))</f>
        <v>1234</v>
      </c>
      <c r="O27" s="65">
        <f>IF(ISERROR(VLOOKUP(B27,'[8]80m.'!$D$8:$G$1000,4,0)),"",(VLOOKUP(B27,'[8]80m.'!$D$8:$G$1000,4,0)))</f>
        <v>43</v>
      </c>
      <c r="P27" s="71">
        <f t="shared" si="0"/>
        <v>109</v>
      </c>
      <c r="Q27" s="54"/>
      <c r="R27" s="55"/>
      <c r="S27" s="55"/>
      <c r="T27" s="55"/>
      <c r="U27" s="55"/>
      <c r="V27" s="55"/>
    </row>
    <row r="28" spans="1:22" ht="31.5" hidden="1" customHeight="1" x14ac:dyDescent="0.2">
      <c r="A28" s="60">
        <v>20</v>
      </c>
      <c r="B28" s="21" t="s">
        <v>78</v>
      </c>
      <c r="C28" s="21" t="s">
        <v>37</v>
      </c>
      <c r="D28" s="93" t="str">
        <f>IF(ISERROR(VLOOKUP(B28,'[8]60m.'!$D$8:$F$1012,3,0)),"",(VLOOKUP(B28,'[8]60m.'!$D$8:$H$1012,3,0)))</f>
        <v/>
      </c>
      <c r="E28" s="63" t="str">
        <f>IF(ISERROR(VLOOKUP(B28,'[8]60m.'!$D$8:$G$1012,4,0)),"",(VLOOKUP(B28,'[8]60m.'!$D$8:$G$1012,4,0)))</f>
        <v/>
      </c>
      <c r="F28" s="64">
        <f>IF(ISERROR(VLOOKUP(B28,[8]Uzun!$E$8:$K$998,7,0)),"",(VLOOKUP(B28,[8]Uzun!$E$8:$K$998,7,0)))</f>
        <v>367</v>
      </c>
      <c r="G28" s="65">
        <f>IF(ISERROR(VLOOKUP(B28,[8]Uzun!$E$8:$L$998,8,0)),"",(VLOOKUP(B28,[8]Uzun!$E$8:$L$998,8,0)))</f>
        <v>33</v>
      </c>
      <c r="H28" s="66">
        <f>IF(ISERROR(VLOOKUP(B28,[8]Gülle!$E$8:$K$1000,7,0)),"",(VLOOKUP(B28,[8]Gülle!$E$8:$K$1000,7,0)))</f>
        <v>578</v>
      </c>
      <c r="I28" s="63">
        <f>IF(ISERROR(VLOOKUP(B28,[8]Gülle!$E$8:$L$1000,8,0)),"",(VLOOKUP(B28,[8]Gülle!$E$8:$L$1000,8,0)))</f>
        <v>32</v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IF(ISERROR(VLOOKUP(B28,'[8]800m.'!$D$8:$F$986,3,0)),"",(VLOOKUP(B28,'[8]800m.'!$D$8:$H$986,3,0)))</f>
        <v/>
      </c>
      <c r="M28" s="69" t="str">
        <f>IF(ISERROR(VLOOKUP(B28,'[8]800m.'!$D$8:$G$986,4,0)),"",(VLOOKUP(B28,'[8]800m.'!$D$8:$G$986,4,0)))</f>
        <v/>
      </c>
      <c r="N28" s="94" t="str">
        <f>IF(ISERROR(VLOOKUP(B28,'[8]80m.'!$D$8:$F$1000,3,0)),"",(VLOOKUP(B28,'[8]80m.'!$D$8:$H$1000,3,0)))</f>
        <v>DNS</v>
      </c>
      <c r="O28" s="65">
        <f>IF(ISERROR(VLOOKUP(B28,'[8]80m.'!$D$8:$G$1000,4,0)),"",(VLOOKUP(B28,'[8]80m.'!$D$8:$G$1000,4,0)))</f>
        <v>0</v>
      </c>
      <c r="P28" s="71">
        <f t="shared" si="0"/>
        <v>65</v>
      </c>
      <c r="Q28" s="54"/>
      <c r="R28" s="55"/>
      <c r="S28" s="55"/>
      <c r="T28" s="55"/>
      <c r="U28" s="55"/>
      <c r="V28" s="55"/>
    </row>
    <row r="29" spans="1:22" ht="31.5" hidden="1" customHeight="1" x14ac:dyDescent="0.2">
      <c r="A29" s="60">
        <v>21</v>
      </c>
      <c r="B29" s="21" t="s">
        <v>77</v>
      </c>
      <c r="C29" s="21" t="s">
        <v>35</v>
      </c>
      <c r="D29" s="93" t="str">
        <f>IF(ISERROR(VLOOKUP(B29,'[8]60m.'!$D$8:$F$1012,3,0)),"",(VLOOKUP(B29,'[8]60m.'!$D$8:$H$1012,3,0)))</f>
        <v/>
      </c>
      <c r="E29" s="63" t="str">
        <f>IF(ISERROR(VLOOKUP(B29,'[8]60m.'!$D$8:$G$1012,4,0)),"",(VLOOKUP(B29,'[8]60m.'!$D$8:$G$1012,4,0)))</f>
        <v/>
      </c>
      <c r="F29" s="64">
        <f>IF(ISERROR(VLOOKUP(B29,[8]Uzun!$E$8:$K$998,7,0)),"",(VLOOKUP(B29,[8]Uzun!$E$8:$K$998,7,0)))</f>
        <v>358</v>
      </c>
      <c r="G29" s="65">
        <f>IF(ISERROR(VLOOKUP(B29,[8]Uzun!$E$8:$L$998,8,0)),"",(VLOOKUP(B29,[8]Uzun!$E$8:$L$998,8,0)))</f>
        <v>31</v>
      </c>
      <c r="H29" s="66">
        <f>IF(ISERROR(VLOOKUP(B29,[8]Gülle!$E$8:$K$1000,7,0)),"",(VLOOKUP(B29,[8]Gülle!$E$8:$K$1000,7,0)))</f>
        <v>608</v>
      </c>
      <c r="I29" s="63">
        <f>IF(ISERROR(VLOOKUP(B29,[8]Gülle!$E$8:$L$1000,8,0)),"",(VLOOKUP(B29,[8]Gülle!$E$8:$L$1000,8,0)))</f>
        <v>34</v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IF(ISERROR(VLOOKUP(B29,'[8]800m.'!$D$8:$F$986,3,0)),"",(VLOOKUP(B29,'[8]800m.'!$D$8:$H$986,3,0)))</f>
        <v/>
      </c>
      <c r="M29" s="69" t="str">
        <f>IF(ISERROR(VLOOKUP(B29,'[8]800m.'!$D$8:$G$986,4,0)),"",(VLOOKUP(B29,'[8]800m.'!$D$8:$G$986,4,0)))</f>
        <v/>
      </c>
      <c r="N29" s="94">
        <f>IF(ISERROR(VLOOKUP(B29,'[8]80m.'!$D$8:$F$1000,3,0)),"",(VLOOKUP(B29,'[8]80m.'!$D$8:$H$1000,3,0)))</f>
        <v>1242</v>
      </c>
      <c r="O29" s="65">
        <f>IF(ISERROR(VLOOKUP(B29,'[8]80m.'!$D$8:$G$1000,4,0)),"",(VLOOKUP(B29,'[8]80m.'!$D$8:$G$1000,4,0)))</f>
        <v>41</v>
      </c>
      <c r="P29" s="71">
        <f t="shared" si="0"/>
        <v>106</v>
      </c>
      <c r="Q29" s="54"/>
      <c r="R29" s="55"/>
      <c r="S29" s="55"/>
      <c r="T29" s="55"/>
      <c r="U29" s="55"/>
      <c r="V29" s="55"/>
    </row>
    <row r="30" spans="1:22" ht="31.5" hidden="1" customHeight="1" x14ac:dyDescent="0.2">
      <c r="A30" s="60">
        <v>22</v>
      </c>
      <c r="B30" s="21" t="s">
        <v>76</v>
      </c>
      <c r="C30" s="21" t="s">
        <v>35</v>
      </c>
      <c r="D30" s="93" t="str">
        <f>IF(ISERROR(VLOOKUP(B30,'[8]60m.'!$D$8:$F$1012,3,0)),"",(VLOOKUP(B30,'[8]60m.'!$D$8:$H$1012,3,0)))</f>
        <v/>
      </c>
      <c r="E30" s="63" t="str">
        <f>IF(ISERROR(VLOOKUP(B30,'[8]60m.'!$D$8:$G$1012,4,0)),"",(VLOOKUP(B30,'[8]60m.'!$D$8:$G$1012,4,0)))</f>
        <v/>
      </c>
      <c r="F30" s="64">
        <f>IF(ISERROR(VLOOKUP(B30,[8]Uzun!$E$8:$K$998,7,0)),"",(VLOOKUP(B30,[8]Uzun!$E$8:$K$998,7,0)))</f>
        <v>343</v>
      </c>
      <c r="G30" s="65">
        <f>IF(ISERROR(VLOOKUP(B30,[8]Uzun!$E$8:$L$998,8,0)),"",(VLOOKUP(B30,[8]Uzun!$E$8:$L$998,8,0)))</f>
        <v>28</v>
      </c>
      <c r="H30" s="66">
        <f>IF(ISERROR(VLOOKUP(B30,[8]Gülle!$E$8:$K$1000,7,0)),"",(VLOOKUP(B30,[8]Gülle!$E$8:$K$1000,7,0)))</f>
        <v>573</v>
      </c>
      <c r="I30" s="63">
        <f>IF(ISERROR(VLOOKUP(B30,[8]Gülle!$E$8:$L$1000,8,0)),"",(VLOOKUP(B30,[8]Gülle!$E$8:$L$1000,8,0)))</f>
        <v>31</v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IF(ISERROR(VLOOKUP(B30,'[8]800m.'!$D$8:$F$986,3,0)),"",(VLOOKUP(B30,'[8]800m.'!$D$8:$H$986,3,0)))</f>
        <v/>
      </c>
      <c r="M30" s="69" t="str">
        <f>IF(ISERROR(VLOOKUP(B30,'[8]800m.'!$D$8:$G$986,4,0)),"",(VLOOKUP(B30,'[8]800m.'!$D$8:$G$986,4,0)))</f>
        <v/>
      </c>
      <c r="N30" s="94">
        <f>IF(ISERROR(VLOOKUP(B30,'[8]80m.'!$D$8:$F$1000,3,0)),"",(VLOOKUP(B30,'[8]80m.'!$D$8:$H$1000,3,0)))</f>
        <v>1296</v>
      </c>
      <c r="O30" s="65">
        <f>IF(ISERROR(VLOOKUP(B30,'[8]80m.'!$D$8:$G$1000,4,0)),"",(VLOOKUP(B30,'[8]80m.'!$D$8:$G$1000,4,0)))</f>
        <v>30</v>
      </c>
      <c r="P30" s="71">
        <f t="shared" si="0"/>
        <v>89</v>
      </c>
      <c r="Q30" s="54"/>
      <c r="R30" s="55"/>
      <c r="S30" s="55"/>
      <c r="T30" s="55"/>
      <c r="U30" s="55"/>
      <c r="V30" s="55"/>
    </row>
    <row r="31" spans="1:22" ht="31.5" hidden="1" customHeight="1" x14ac:dyDescent="0.2">
      <c r="A31" s="60">
        <v>23</v>
      </c>
      <c r="B31" s="21" t="s">
        <v>75</v>
      </c>
      <c r="C31" s="21" t="s">
        <v>35</v>
      </c>
      <c r="D31" s="93" t="str">
        <f>IF(ISERROR(VLOOKUP(B31,'[8]60m.'!$D$8:$F$1012,3,0)),"",(VLOOKUP(B31,'[8]60m.'!$D$8:$H$1012,3,0)))</f>
        <v/>
      </c>
      <c r="E31" s="63" t="str">
        <f>IF(ISERROR(VLOOKUP(B31,'[8]60m.'!$D$8:$G$1012,4,0)),"",(VLOOKUP(B31,'[8]60m.'!$D$8:$G$1012,4,0)))</f>
        <v/>
      </c>
      <c r="F31" s="64">
        <f>IF(ISERROR(VLOOKUP(B31,[8]Uzun!$E$8:$K$998,7,0)),"",(VLOOKUP(B31,[8]Uzun!$E$8:$K$998,7,0)))</f>
        <v>342</v>
      </c>
      <c r="G31" s="65">
        <f>IF(ISERROR(VLOOKUP(B31,[8]Uzun!$E$8:$L$998,8,0)),"",(VLOOKUP(B31,[8]Uzun!$E$8:$L$998,8,0)))</f>
        <v>28</v>
      </c>
      <c r="H31" s="66">
        <f>IF(ISERROR(VLOOKUP(B31,[8]Gülle!$E$8:$K$1000,7,0)),"",(VLOOKUP(B31,[8]Gülle!$E$8:$K$1000,7,0)))</f>
        <v>453</v>
      </c>
      <c r="I31" s="63">
        <f>IF(ISERROR(VLOOKUP(B31,[8]Gülle!$E$8:$L$1000,8,0)),"",(VLOOKUP(B31,[8]Gülle!$E$8:$L$1000,8,0)))</f>
        <v>23</v>
      </c>
      <c r="J31" s="67" t="str">
        <f>IF(ISERROR(VLOOKUP(B31,#REF!,6,0)),"",(VLOOKUP(B31,#REF!,6,0)))</f>
        <v/>
      </c>
      <c r="K31" s="65" t="str">
        <f>IF(ISERROR(VLOOKUP(B31,#REF!,7,0)),"",(VLOOKUP(B31,#REF!,7,0)))</f>
        <v/>
      </c>
      <c r="L31" s="68" t="str">
        <f>IF(ISERROR(VLOOKUP(B31,'[8]800m.'!$D$8:$F$986,3,0)),"",(VLOOKUP(B31,'[8]800m.'!$D$8:$H$986,3,0)))</f>
        <v/>
      </c>
      <c r="M31" s="69" t="str">
        <f>IF(ISERROR(VLOOKUP(B31,'[8]800m.'!$D$8:$G$986,4,0)),"",(VLOOKUP(B31,'[8]800m.'!$D$8:$G$986,4,0)))</f>
        <v/>
      </c>
      <c r="N31" s="94">
        <f>IF(ISERROR(VLOOKUP(B31,'[8]80m.'!$D$8:$F$1000,3,0)),"",(VLOOKUP(B31,'[8]80m.'!$D$8:$H$1000,3,0)))</f>
        <v>1613</v>
      </c>
      <c r="O31" s="65">
        <f>IF(ISERROR(VLOOKUP(B31,'[8]80m.'!$D$8:$G$1000,4,0)),"",(VLOOKUP(B31,'[8]80m.'!$D$8:$G$1000,4,0)))</f>
        <v>4</v>
      </c>
      <c r="P31" s="71">
        <f t="shared" si="0"/>
        <v>55</v>
      </c>
      <c r="Q31" s="54"/>
      <c r="R31" s="55"/>
      <c r="S31" s="55"/>
      <c r="T31" s="55"/>
      <c r="U31" s="55"/>
      <c r="V31" s="55"/>
    </row>
    <row r="32" spans="1:22" ht="31.5" hidden="1" customHeight="1" x14ac:dyDescent="0.2">
      <c r="A32" s="60">
        <v>24</v>
      </c>
      <c r="B32" s="21" t="s">
        <v>74</v>
      </c>
      <c r="C32" s="21" t="s">
        <v>35</v>
      </c>
      <c r="D32" s="93" t="str">
        <f>IF(ISERROR(VLOOKUP(B32,'[8]60m.'!$D$8:$F$1012,3,0)),"",(VLOOKUP(B32,'[8]60m.'!$D$8:$H$1012,3,0)))</f>
        <v/>
      </c>
      <c r="E32" s="63" t="str">
        <f>IF(ISERROR(VLOOKUP(B32,'[8]60m.'!$D$8:$G$1012,4,0)),"",(VLOOKUP(B32,'[8]60m.'!$D$8:$G$1012,4,0)))</f>
        <v/>
      </c>
      <c r="F32" s="64">
        <f>IF(ISERROR(VLOOKUP(B32,[8]Uzun!$E$8:$K$998,7,0)),"",(VLOOKUP(B32,[8]Uzun!$E$8:$K$998,7,0)))</f>
        <v>256</v>
      </c>
      <c r="G32" s="65">
        <f>IF(ISERROR(VLOOKUP(B32,[8]Uzun!$E$8:$L$998,8,0)),"",(VLOOKUP(B32,[8]Uzun!$E$8:$L$998,8,0)))</f>
        <v>15</v>
      </c>
      <c r="H32" s="66">
        <f>IF(ISERROR(VLOOKUP(B32,[8]Gülle!$E$8:$K$1000,7,0)),"",(VLOOKUP(B32,[8]Gülle!$E$8:$K$1000,7,0)))</f>
        <v>558</v>
      </c>
      <c r="I32" s="63">
        <f>IF(ISERROR(VLOOKUP(B32,[8]Gülle!$E$8:$L$1000,8,0)),"",(VLOOKUP(B32,[8]Gülle!$E$8:$L$1000,8,0)))</f>
        <v>30</v>
      </c>
      <c r="J32" s="67" t="str">
        <f>IF(ISERROR(VLOOKUP(B32,#REF!,6,0)),"",(VLOOKUP(B32,#REF!,6,0)))</f>
        <v/>
      </c>
      <c r="K32" s="65" t="str">
        <f>IF(ISERROR(VLOOKUP(B32,#REF!,7,0)),"",(VLOOKUP(B32,#REF!,7,0)))</f>
        <v/>
      </c>
      <c r="L32" s="68" t="str">
        <f>IF(ISERROR(VLOOKUP(B32,'[8]800m.'!$D$8:$F$986,3,0)),"",(VLOOKUP(B32,'[8]800m.'!$D$8:$H$986,3,0)))</f>
        <v/>
      </c>
      <c r="M32" s="69" t="str">
        <f>IF(ISERROR(VLOOKUP(B32,'[8]800m.'!$D$8:$G$986,4,0)),"",(VLOOKUP(B32,'[8]800m.'!$D$8:$G$986,4,0)))</f>
        <v/>
      </c>
      <c r="N32" s="94">
        <f>IF(ISERROR(VLOOKUP(B32,'[8]80m.'!$D$8:$F$1000,3,0)),"",(VLOOKUP(B32,'[8]80m.'!$D$8:$H$1000,3,0)))</f>
        <v>1432</v>
      </c>
      <c r="O32" s="65">
        <f>IF(ISERROR(VLOOKUP(B32,'[8]80m.'!$D$8:$G$1000,4,0)),"",(VLOOKUP(B32,'[8]80m.'!$D$8:$G$1000,4,0)))</f>
        <v>13</v>
      </c>
      <c r="P32" s="71">
        <f t="shared" si="0"/>
        <v>58</v>
      </c>
      <c r="Q32" s="54"/>
      <c r="R32" s="55"/>
      <c r="S32" s="55"/>
      <c r="T32" s="55"/>
      <c r="U32" s="55"/>
      <c r="V32" s="55"/>
    </row>
    <row r="33" spans="1:22" ht="31.5" hidden="1" customHeight="1" x14ac:dyDescent="0.2">
      <c r="A33" s="60" t="s">
        <v>22</v>
      </c>
      <c r="B33" s="21" t="s">
        <v>73</v>
      </c>
      <c r="C33" s="21" t="s">
        <v>35</v>
      </c>
      <c r="D33" s="93" t="str">
        <f>IF(ISERROR(VLOOKUP(B33,'[8]60m.'!$D$8:$F$1012,3,0)),"",(VLOOKUP(B33,'[8]60m.'!$D$8:$H$1012,3,0)))</f>
        <v/>
      </c>
      <c r="E33" s="63" t="str">
        <f>IF(ISERROR(VLOOKUP(B33,'[8]60m.'!$D$8:$G$1012,4,0)),"",(VLOOKUP(B33,'[8]60m.'!$D$8:$G$1012,4,0)))</f>
        <v/>
      </c>
      <c r="F33" s="64" t="str">
        <f>IF(ISERROR(VLOOKUP(B33,[8]Uzun!$E$8:$K$998,7,0)),"",(VLOOKUP(B33,[8]Uzun!$E$8:$K$998,7,0)))</f>
        <v>DNS</v>
      </c>
      <c r="G33" s="65">
        <f>IF(ISERROR(VLOOKUP(B33,[8]Uzun!$E$8:$L$998,8,0)),"",(VLOOKUP(B33,[8]Uzun!$E$8:$L$998,8,0)))</f>
        <v>0</v>
      </c>
      <c r="H33" s="66" t="str">
        <f>IF(ISERROR(VLOOKUP(B33,[8]Gülle!$E$8:$K$1000,7,0)),"",(VLOOKUP(B33,[8]Gülle!$E$8:$K$1000,7,0)))</f>
        <v>DNS</v>
      </c>
      <c r="I33" s="63">
        <f>IF(ISERROR(VLOOKUP(B33,[8]Gülle!$E$8:$L$1000,8,0)),"",(VLOOKUP(B33,[8]Gülle!$E$8:$L$1000,8,0)))</f>
        <v>0</v>
      </c>
      <c r="J33" s="67" t="str">
        <f>IF(ISERROR(VLOOKUP(B33,#REF!,6,0)),"",(VLOOKUP(B33,#REF!,6,0)))</f>
        <v/>
      </c>
      <c r="K33" s="65" t="str">
        <f>IF(ISERROR(VLOOKUP(B33,#REF!,7,0)),"",(VLOOKUP(B33,#REF!,7,0)))</f>
        <v/>
      </c>
      <c r="L33" s="68" t="str">
        <f>IF(ISERROR(VLOOKUP(B33,'[8]800m.'!$D$8:$F$986,3,0)),"",(VLOOKUP(B33,'[8]800m.'!$D$8:$H$986,3,0)))</f>
        <v/>
      </c>
      <c r="M33" s="69" t="str">
        <f>IF(ISERROR(VLOOKUP(B33,'[8]800m.'!$D$8:$G$986,4,0)),"",(VLOOKUP(B33,'[8]800m.'!$D$8:$G$986,4,0)))</f>
        <v/>
      </c>
      <c r="N33" s="94" t="str">
        <f>IF(ISERROR(VLOOKUP(B33,'[8]80m.'!$D$8:$F$1000,3,0)),"",(VLOOKUP(B33,'[8]80m.'!$D$8:$H$1000,3,0)))</f>
        <v>DNS</v>
      </c>
      <c r="O33" s="65">
        <f>IF(ISERROR(VLOOKUP(B33,'[8]80m.'!$D$8:$G$1000,4,0)),"",(VLOOKUP(B33,'[8]80m.'!$D$8:$G$1000,4,0)))</f>
        <v>0</v>
      </c>
      <c r="P33" s="71">
        <f t="shared" si="0"/>
        <v>0</v>
      </c>
      <c r="Q33" s="54"/>
      <c r="R33" s="55"/>
      <c r="S33" s="55"/>
      <c r="T33" s="55"/>
      <c r="U33" s="55"/>
      <c r="V33" s="55"/>
    </row>
    <row r="34" spans="1:22" ht="31.5" hidden="1" customHeight="1" x14ac:dyDescent="0.2">
      <c r="A34" s="60"/>
      <c r="B34" s="21"/>
      <c r="C34" s="21"/>
      <c r="D34" s="62" t="str">
        <f>IF(ISERROR(VLOOKUP(B34,'[8]60m.'!$D$8:$F$1012,3,0)),"",(VLOOKUP(B34,'[8]60m.'!$D$8:$H$1012,3,0)))</f>
        <v/>
      </c>
      <c r="E34" s="63" t="str">
        <f>IF(ISERROR(VLOOKUP(B34,'[8]60m.'!$D$8:$G$1012,4,0)),"",(VLOOKUP(B34,'[8]60m.'!$D$8:$G$1012,4,0)))</f>
        <v/>
      </c>
      <c r="F34" s="64" t="str">
        <f>IF(ISERROR(VLOOKUP(B34,[8]Uzun!$E$8:$K$998,7,0)),"",(VLOOKUP(B34,[8]Uzun!$E$8:$K$998,7,0)))</f>
        <v/>
      </c>
      <c r="G34" s="65" t="str">
        <f>IF(ISERROR(VLOOKUP(B34,[8]Uzun!$E$8:$L$998,8,0)),"",(VLOOKUP(B34,[8]Uzun!$E$8:$L$998,8,0)))</f>
        <v/>
      </c>
      <c r="H34" s="66" t="str">
        <f>IF(ISERROR(VLOOKUP(B34,[8]Gülle!$E$8:$K$1000,7,0)),"",(VLOOKUP(B34,[8]Gülle!$E$8:$K$1000,7,0)))</f>
        <v/>
      </c>
      <c r="I34" s="63" t="str">
        <f>IF(ISERROR(VLOOKUP(B34,[8]Gülle!$E$8:$L$1000,8,0)),"",(VLOOKUP(B34,[8]Gülle!$E$8:$L$1000,8,0)))</f>
        <v/>
      </c>
      <c r="J34" s="67" t="str">
        <f>IF(ISERROR(VLOOKUP(B34,#REF!,6,0)),"",(VLOOKUP(B34,#REF!,6,0)))</f>
        <v/>
      </c>
      <c r="K34" s="65" t="str">
        <f>IF(ISERROR(VLOOKUP(B34,#REF!,7,0)),"",(VLOOKUP(B34,#REF!,7,0)))</f>
        <v/>
      </c>
      <c r="L34" s="68" t="str">
        <f>IF(ISERROR(VLOOKUP(B34,'[8]800m.'!$D$8:$F$986,3,0)),"",(VLOOKUP(B34,'[8]800m.'!$D$8:$H$986,3,0)))</f>
        <v/>
      </c>
      <c r="M34" s="69" t="str">
        <f>IF(ISERROR(VLOOKUP(B34,'[8]800m.'!$D$8:$G$986,4,0)),"",(VLOOKUP(B34,'[8]800m.'!$D$8:$G$986,4,0)))</f>
        <v/>
      </c>
      <c r="N34" s="94" t="str">
        <f>IF(ISERROR(VLOOKUP(B34,'[8]80m.'!$D$8:$F$1000,3,0)),"",(VLOOKUP(B34,'[8]80m.'!$D$8:$H$1000,3,0)))</f>
        <v/>
      </c>
      <c r="O34" s="65" t="str">
        <f>IF(ISERROR(VLOOKUP(B34,'[8]80m.'!$D$8:$G$1000,4,0)),"",(VLOOKUP(B34,'[8]80m.'!$D$8:$G$1000,4,0)))</f>
        <v/>
      </c>
      <c r="P34" s="71">
        <f t="shared" si="0"/>
        <v>0</v>
      </c>
      <c r="Q34" s="54"/>
      <c r="R34" s="55"/>
      <c r="S34" s="55"/>
      <c r="T34" s="55"/>
      <c r="U34" s="55"/>
      <c r="V34" s="55"/>
    </row>
    <row r="35" spans="1:22" ht="31.5" hidden="1" customHeight="1" x14ac:dyDescent="0.2">
      <c r="A35" s="60"/>
      <c r="B35" s="21"/>
      <c r="C35" s="21"/>
      <c r="D35" s="62" t="str">
        <f>IF(ISERROR(VLOOKUP(B35,'[8]60m.'!$E$8:$F$1012,2,0)),"",(VLOOKUP(B35,'[8]60m.'!$E$8:$H$1012,2,0)))</f>
        <v/>
      </c>
      <c r="E35" s="63" t="str">
        <f>IF(ISERROR(VLOOKUP(B35,'[8]60m.'!$E$8:$G$1012,3,0)),"",(VLOOKUP(B35,'[8]60m.'!$E$8:$G$1012,3,0)))</f>
        <v/>
      </c>
      <c r="F35" s="64" t="str">
        <f>IF(ISERROR(VLOOKUP(B35,[8]Uzun!$F$8:$K$998,6,0)),"",(VLOOKUP(B35,[8]Uzun!$F$8:$K$998,6,0)))</f>
        <v/>
      </c>
      <c r="G35" s="65" t="str">
        <f>IF(ISERROR(VLOOKUP(B35,[8]Uzun!$F$8:$L$998,7,0)),"",(VLOOKUP(B35,[8]Uzun!$F$8:$L$998,7,0)))</f>
        <v/>
      </c>
      <c r="H35" s="66" t="str">
        <f>IF(ISERROR(VLOOKUP(B35,[8]Gülle!$F$8:$K$1000,6,0)),"",(VLOOKUP(B35,[8]Gülle!$F$8:$K$1000,6,0)))</f>
        <v/>
      </c>
      <c r="I35" s="63" t="str">
        <f>IF(ISERROR(VLOOKUP(B35,[8]Gülle!$F$8:$L$1000,7,0)),"",(VLOOKUP(B35,[8]Gülle!$F$8:$L$1000,7,0)))</f>
        <v/>
      </c>
      <c r="J35" s="67" t="str">
        <f>IF(ISERROR(VLOOKUP(B35,#REF!,6,0)),"",(VLOOKUP(B35,#REF!,6,0)))</f>
        <v/>
      </c>
      <c r="K35" s="65" t="str">
        <f>IF(ISERROR(VLOOKUP(B35,#REF!,7,0)),"",(VLOOKUP(B35,#REF!,7,0)))</f>
        <v/>
      </c>
      <c r="L35" s="68" t="str">
        <f>IF(ISERROR(VLOOKUP(B35,'[8]800m.'!$D$8:$F$986,3,0)),"",(VLOOKUP(B35,'[8]800m.'!$D$8:$H$986,3,0)))</f>
        <v/>
      </c>
      <c r="M35" s="69" t="str">
        <f>IF(ISERROR(VLOOKUP(B35,'[8]800m.'!$D$8:$G$986,4,0)),"",(VLOOKUP(B35,'[8]800m.'!$D$8:$G$986,4,0)))</f>
        <v/>
      </c>
      <c r="N35" s="94" t="str">
        <f>IF(ISERROR(VLOOKUP(B35,'[8]80m.'!$E$8:$F$1000,2,0)),"",(VLOOKUP(B35,'[8]80m.'!$E$8:$H$1000,2,0)))</f>
        <v/>
      </c>
      <c r="O35" s="65" t="str">
        <f>IF(ISERROR(VLOOKUP(B35,'[8]80m.'!$E$8:$G$1000,3,0)),"",(VLOOKUP(B35,'[8]80m.'!$E$8:$G$1000,3,0)))</f>
        <v/>
      </c>
      <c r="P35" s="71">
        <f t="shared" si="0"/>
        <v>0</v>
      </c>
      <c r="Q35" s="54"/>
      <c r="R35" s="55"/>
      <c r="S35" s="55"/>
      <c r="T35" s="55"/>
      <c r="U35" s="55"/>
      <c r="V35" s="55"/>
    </row>
    <row r="36" spans="1:22" ht="31.5" hidden="1" customHeight="1" x14ac:dyDescent="0.2">
      <c r="A36" s="60"/>
      <c r="B36" s="21"/>
      <c r="C36" s="21"/>
      <c r="D36" s="62" t="str">
        <f>IF(ISERROR(VLOOKUP(B36,'[8]60m.'!$E$8:$F$1012,2,0)),"",(VLOOKUP(B36,'[8]60m.'!$E$8:$H$1012,2,0)))</f>
        <v/>
      </c>
      <c r="E36" s="63" t="str">
        <f>IF(ISERROR(VLOOKUP(B36,'[8]60m.'!$E$8:$G$1012,3,0)),"",(VLOOKUP(B36,'[8]60m.'!$E$8:$G$1012,3,0)))</f>
        <v/>
      </c>
      <c r="F36" s="64" t="str">
        <f>IF(ISERROR(VLOOKUP(B36,[8]Uzun!$F$8:$K$998,6,0)),"",(VLOOKUP(B36,[8]Uzun!$F$8:$K$998,6,0)))</f>
        <v/>
      </c>
      <c r="G36" s="65" t="str">
        <f>IF(ISERROR(VLOOKUP(B36,[8]Uzun!$F$8:$L$998,7,0)),"",(VLOOKUP(B36,[8]Uzun!$F$8:$L$998,7,0)))</f>
        <v/>
      </c>
      <c r="H36" s="66" t="str">
        <f>IF(ISERROR(VLOOKUP(B36,[8]Gülle!$F$8:$K$1000,6,0)),"",(VLOOKUP(B36,[8]Gülle!$F$8:$K$1000,6,0)))</f>
        <v/>
      </c>
      <c r="I36" s="63" t="str">
        <f>IF(ISERROR(VLOOKUP(B36,[8]Gülle!$F$8:$L$1000,7,0)),"",(VLOOKUP(B36,[8]Gülle!$F$8:$L$1000,7,0)))</f>
        <v/>
      </c>
      <c r="J36" s="67" t="str">
        <f>IF(ISERROR(VLOOKUP(B36,#REF!,6,0)),"",(VLOOKUP(B36,#REF!,6,0)))</f>
        <v/>
      </c>
      <c r="K36" s="65" t="str">
        <f>IF(ISERROR(VLOOKUP(B36,#REF!,7,0)),"",(VLOOKUP(B36,#REF!,7,0)))</f>
        <v/>
      </c>
      <c r="L36" s="68" t="str">
        <f>IF(ISERROR(VLOOKUP(B36,'[8]800m.'!$D$8:$F$986,3,0)),"",(VLOOKUP(B36,'[8]800m.'!$D$8:$H$986,3,0)))</f>
        <v/>
      </c>
      <c r="M36" s="69" t="str">
        <f>IF(ISERROR(VLOOKUP(B36,'[8]800m.'!$D$8:$G$986,4,0)),"",(VLOOKUP(B36,'[8]800m.'!$D$8:$G$986,4,0)))</f>
        <v/>
      </c>
      <c r="N36" s="94" t="str">
        <f>IF(ISERROR(VLOOKUP(B36,'[8]80m.'!$E$8:$F$1000,2,0)),"",(VLOOKUP(B36,'[8]80m.'!$E$8:$H$1000,2,0)))</f>
        <v/>
      </c>
      <c r="O36" s="65" t="str">
        <f>IF(ISERROR(VLOOKUP(B36,'[8]80m.'!$E$8:$G$1000,3,0)),"",(VLOOKUP(B36,'[8]80m.'!$E$8:$G$1000,3,0)))</f>
        <v/>
      </c>
      <c r="P36" s="71">
        <f t="shared" si="0"/>
        <v>0</v>
      </c>
      <c r="Q36" s="54"/>
      <c r="R36" s="55"/>
      <c r="S36" s="55"/>
      <c r="T36" s="55"/>
      <c r="U36" s="55"/>
      <c r="V36" s="55"/>
    </row>
    <row r="37" spans="1:22" ht="31.5" hidden="1" customHeight="1" x14ac:dyDescent="0.2">
      <c r="A37" s="60"/>
      <c r="B37" s="21"/>
      <c r="C37" s="21"/>
      <c r="D37" s="62" t="str">
        <f>IF(ISERROR(VLOOKUP(B37,'[8]60m.'!$E$8:$F$1012,2,0)),"",(VLOOKUP(B37,'[8]60m.'!$E$8:$H$1012,2,0)))</f>
        <v/>
      </c>
      <c r="E37" s="63" t="str">
        <f>IF(ISERROR(VLOOKUP(B37,'[8]60m.'!$E$8:$G$1012,3,0)),"",(VLOOKUP(B37,'[8]60m.'!$E$8:$G$1012,3,0)))</f>
        <v/>
      </c>
      <c r="F37" s="64" t="str">
        <f>IF(ISERROR(VLOOKUP(B37,[8]Uzun!$F$8:$K$998,6,0)),"",(VLOOKUP(B37,[8]Uzun!$F$8:$K$998,6,0)))</f>
        <v/>
      </c>
      <c r="G37" s="65" t="str">
        <f>IF(ISERROR(VLOOKUP(B37,[8]Uzun!$F$8:$L$998,7,0)),"",(VLOOKUP(B37,[8]Uzun!$F$8:$L$998,7,0)))</f>
        <v/>
      </c>
      <c r="H37" s="66" t="str">
        <f>IF(ISERROR(VLOOKUP(B37,[8]Gülle!$F$8:$K$1000,6,0)),"",(VLOOKUP(B37,[8]Gülle!$F$8:$K$1000,6,0)))</f>
        <v/>
      </c>
      <c r="I37" s="63" t="str">
        <f>IF(ISERROR(VLOOKUP(B37,[8]Gülle!$F$8:$L$1000,7,0)),"",(VLOOKUP(B37,[8]Gülle!$F$8:$L$1000,7,0)))</f>
        <v/>
      </c>
      <c r="J37" s="67" t="str">
        <f>IF(ISERROR(VLOOKUP(B37,#REF!,6,0)),"",(VLOOKUP(B37,#REF!,6,0)))</f>
        <v/>
      </c>
      <c r="K37" s="65" t="str">
        <f>IF(ISERROR(VLOOKUP(B37,#REF!,7,0)),"",(VLOOKUP(B37,#REF!,7,0)))</f>
        <v/>
      </c>
      <c r="L37" s="68" t="str">
        <f>IF(ISERROR(VLOOKUP(B37,'[8]800m.'!$D$8:$F$986,3,0)),"",(VLOOKUP(B37,'[8]800m.'!$D$8:$H$986,3,0)))</f>
        <v/>
      </c>
      <c r="M37" s="69" t="str">
        <f>IF(ISERROR(VLOOKUP(B37,'[8]800m.'!$D$8:$G$986,4,0)),"",(VLOOKUP(B37,'[8]800m.'!$D$8:$G$986,4,0)))</f>
        <v/>
      </c>
      <c r="N37" s="94" t="str">
        <f>IF(ISERROR(VLOOKUP(B37,'[8]80m.'!$E$8:$F$1000,2,0)),"",(VLOOKUP(B37,'[8]80m.'!$E$8:$H$1000,2,0)))</f>
        <v/>
      </c>
      <c r="O37" s="65" t="str">
        <f>IF(ISERROR(VLOOKUP(B37,'[8]80m.'!$E$8:$G$1000,3,0)),"",(VLOOKUP(B37,'[8]80m.'!$E$8:$G$1000,3,0)))</f>
        <v/>
      </c>
      <c r="P37" s="71">
        <f t="shared" si="0"/>
        <v>0</v>
      </c>
      <c r="Q37" s="54"/>
      <c r="R37" s="55"/>
      <c r="S37" s="55"/>
      <c r="T37" s="55"/>
      <c r="U37" s="55"/>
      <c r="V37" s="55"/>
    </row>
    <row r="38" spans="1:22" ht="31.5" hidden="1" customHeight="1" x14ac:dyDescent="0.2">
      <c r="A38" s="60"/>
      <c r="B38" s="21"/>
      <c r="C38" s="21"/>
      <c r="D38" s="62" t="str">
        <f>IF(ISERROR(VLOOKUP(B38,'[8]60m.'!$E$8:$F$1012,2,0)),"",(VLOOKUP(B38,'[8]60m.'!$E$8:$H$1012,2,0)))</f>
        <v/>
      </c>
      <c r="E38" s="63" t="str">
        <f>IF(ISERROR(VLOOKUP(B38,'[8]60m.'!$E$8:$G$1012,3,0)),"",(VLOOKUP(B38,'[8]60m.'!$E$8:$G$1012,3,0)))</f>
        <v/>
      </c>
      <c r="F38" s="64" t="str">
        <f>IF(ISERROR(VLOOKUP(B38,[8]Uzun!$F$8:$K$998,6,0)),"",(VLOOKUP(B38,[8]Uzun!$F$8:$K$998,6,0)))</f>
        <v/>
      </c>
      <c r="G38" s="65" t="str">
        <f>IF(ISERROR(VLOOKUP(B38,[8]Uzun!$F$8:$L$998,7,0)),"",(VLOOKUP(B38,[8]Uzun!$F$8:$L$998,7,0)))</f>
        <v/>
      </c>
      <c r="H38" s="66" t="str">
        <f>IF(ISERROR(VLOOKUP(B38,[8]Gülle!$F$8:$K$1000,6,0)),"",(VLOOKUP(B38,[8]Gülle!$F$8:$K$1000,6,0)))</f>
        <v/>
      </c>
      <c r="I38" s="63" t="str">
        <f>IF(ISERROR(VLOOKUP(B38,[8]Gülle!$F$8:$L$1000,7,0)),"",(VLOOKUP(B38,[8]Gülle!$F$8:$L$1000,7,0)))</f>
        <v/>
      </c>
      <c r="J38" s="67"/>
      <c r="K38" s="65" t="str">
        <f>IF(ISERROR(VLOOKUP(B38,#REF!,7,0)),"",(VLOOKUP(B38,#REF!,7,0)))</f>
        <v/>
      </c>
      <c r="L38" s="68" t="str">
        <f>IF(ISERROR(VLOOKUP(B38,'[8]800m.'!$D$8:$F$986,3,0)),"",(VLOOKUP(B38,'[8]800m.'!$D$8:$H$986,3,0)))</f>
        <v/>
      </c>
      <c r="M38" s="69" t="str">
        <f>IF(ISERROR(VLOOKUP(B38,'[8]800m.'!$D$8:$G$986,4,0)),"",(VLOOKUP(B38,'[8]800m.'!$D$8:$G$986,4,0)))</f>
        <v/>
      </c>
      <c r="N38" s="94" t="str">
        <f>IF(ISERROR(VLOOKUP(B38,'[8]80m.'!$E$8:$F$1000,2,0)),"",(VLOOKUP(B38,'[8]80m.'!$E$8:$H$1000,2,0)))</f>
        <v/>
      </c>
      <c r="O38" s="65" t="str">
        <f>IF(ISERROR(VLOOKUP(B38,'[8]80m.'!$E$8:$G$1000,3,0)),"",(VLOOKUP(B38,'[8]80m.'!$E$8:$G$1000,3,0)))</f>
        <v/>
      </c>
      <c r="P38" s="71">
        <f t="shared" si="0"/>
        <v>0</v>
      </c>
      <c r="Q38" s="54"/>
      <c r="R38" s="55"/>
      <c r="S38" s="55"/>
      <c r="T38" s="55"/>
      <c r="U38" s="55"/>
      <c r="V38" s="55"/>
    </row>
    <row r="39" spans="1:22" ht="31.5" hidden="1" customHeight="1" x14ac:dyDescent="0.2">
      <c r="A39" s="60"/>
      <c r="B39" s="21"/>
      <c r="C39" s="21"/>
      <c r="D39" s="62" t="str">
        <f>IF(ISERROR(VLOOKUP(B39,'[8]60m.'!$E$8:$F$1012,2,0)),"",(VLOOKUP(B39,'[8]60m.'!$E$8:$H$1012,2,0)))</f>
        <v/>
      </c>
      <c r="E39" s="63" t="str">
        <f>IF(ISERROR(VLOOKUP(B39,'[8]60m.'!$E$8:$G$1012,3,0)),"",(VLOOKUP(B39,'[8]60m.'!$E$8:$G$1012,3,0)))</f>
        <v/>
      </c>
      <c r="F39" s="64" t="str">
        <f>IF(ISERROR(VLOOKUP(B39,[8]Uzun!$F$8:$K$998,6,0)),"",(VLOOKUP(B39,[8]Uzun!$F$8:$K$998,6,0)))</f>
        <v/>
      </c>
      <c r="G39" s="65" t="str">
        <f>IF(ISERROR(VLOOKUP(B39,[8]Uzun!$F$8:$L$998,7,0)),"",(VLOOKUP(B39,[8]Uzun!$F$8:$L$998,7,0)))</f>
        <v/>
      </c>
      <c r="H39" s="66" t="str">
        <f>IF(ISERROR(VLOOKUP(B39,[8]Gülle!$F$8:$K$1000,6,0)),"",(VLOOKUP(B39,[8]Gülle!$F$8:$K$1000,6,0)))</f>
        <v/>
      </c>
      <c r="I39" s="63" t="str">
        <f>IF(ISERROR(VLOOKUP(B39,[8]Gülle!$F$8:$L$1000,7,0)),"",(VLOOKUP(B39,[8]Gülle!$F$8:$L$1000,7,0)))</f>
        <v/>
      </c>
      <c r="J39" s="67" t="str">
        <f>IF(ISERROR(VLOOKUP(B39,#REF!,6,0)),"",(VLOOKUP(B39,#REF!,6,0)))</f>
        <v/>
      </c>
      <c r="K39" s="65" t="str">
        <f>IF(ISERROR(VLOOKUP(B39,#REF!,7,0)),"",(VLOOKUP(B39,#REF!,7,0)))</f>
        <v/>
      </c>
      <c r="L39" s="68" t="str">
        <f>IF(ISERROR(VLOOKUP(B39,'[8]800m.'!$D$8:$F$986,3,0)),"",(VLOOKUP(B39,'[8]800m.'!$D$8:$H$986,3,0)))</f>
        <v/>
      </c>
      <c r="M39" s="69" t="str">
        <f>IF(ISERROR(VLOOKUP(B39,'[8]800m.'!$D$8:$G$986,4,0)),"",(VLOOKUP(B39,'[8]800m.'!$D$8:$G$986,4,0)))</f>
        <v/>
      </c>
      <c r="N39" s="94" t="str">
        <f>IF(ISERROR(VLOOKUP(B39,'[8]80m.'!$E$8:$F$1000,2,0)),"",(VLOOKUP(B39,'[8]80m.'!$E$8:$H$1000,2,0)))</f>
        <v/>
      </c>
      <c r="O39" s="65" t="str">
        <f>IF(ISERROR(VLOOKUP(B39,'[8]80m.'!$E$8:$G$1000,3,0)),"",(VLOOKUP(B39,'[8]80m.'!$E$8:$G$1000,3,0)))</f>
        <v/>
      </c>
      <c r="P39" s="71">
        <f t="shared" si="0"/>
        <v>0</v>
      </c>
      <c r="Q39" s="54"/>
      <c r="R39" s="55"/>
      <c r="S39" s="55"/>
      <c r="T39" s="55"/>
      <c r="U39" s="55"/>
      <c r="V39" s="55"/>
    </row>
    <row r="40" spans="1:22" ht="31.5" hidden="1" customHeight="1" x14ac:dyDescent="0.2">
      <c r="A40" s="60"/>
      <c r="B40" s="21"/>
      <c r="C40" s="21"/>
      <c r="D40" s="62" t="str">
        <f>IF(ISERROR(VLOOKUP(B40,'[8]60m.'!$E$8:$F$1012,2,0)),"",(VLOOKUP(B40,'[8]60m.'!$E$8:$H$1012,2,0)))</f>
        <v/>
      </c>
      <c r="E40" s="63" t="str">
        <f>IF(ISERROR(VLOOKUP(B40,'[8]60m.'!$E$8:$G$1012,3,0)),"",(VLOOKUP(B40,'[8]60m.'!$E$8:$G$1012,3,0)))</f>
        <v/>
      </c>
      <c r="F40" s="64" t="str">
        <f>IF(ISERROR(VLOOKUP(B40,[8]Uzun!$F$8:$K$998,6,0)),"",(VLOOKUP(B40,[8]Uzun!$F$8:$K$998,6,0)))</f>
        <v/>
      </c>
      <c r="G40" s="65" t="str">
        <f>IF(ISERROR(VLOOKUP(B40,[8]Uzun!$F$8:$L$998,7,0)),"",(VLOOKUP(B40,[8]Uzun!$F$8:$L$998,7,0)))</f>
        <v/>
      </c>
      <c r="H40" s="66" t="str">
        <f>IF(ISERROR(VLOOKUP(B40,[8]Gülle!$F$8:$K$1000,6,0)),"",(VLOOKUP(B40,[8]Gülle!$F$8:$K$1000,6,0)))</f>
        <v/>
      </c>
      <c r="I40" s="63" t="str">
        <f>IF(ISERROR(VLOOKUP(B40,[8]Gülle!$F$8:$L$1000,7,0)),"",(VLOOKUP(B40,[8]Gülle!$F$8:$L$1000,7,0)))</f>
        <v/>
      </c>
      <c r="J40" s="67" t="str">
        <f>IF(ISERROR(VLOOKUP(B40,#REF!,6,0)),"",(VLOOKUP(B40,#REF!,6,0)))</f>
        <v/>
      </c>
      <c r="K40" s="65" t="str">
        <f>IF(ISERROR(VLOOKUP(B40,#REF!,7,0)),"",(VLOOKUP(B40,#REF!,7,0)))</f>
        <v/>
      </c>
      <c r="L40" s="68" t="str">
        <f>IF(ISERROR(VLOOKUP(B40,'[8]800m.'!$D$8:$F$986,3,0)),"",(VLOOKUP(B40,'[8]800m.'!$D$8:$H$986,3,0)))</f>
        <v/>
      </c>
      <c r="M40" s="69" t="str">
        <f>IF(ISERROR(VLOOKUP(B40,'[8]800m.'!$D$8:$G$986,4,0)),"",(VLOOKUP(B40,'[8]800m.'!$D$8:$G$986,4,0)))</f>
        <v/>
      </c>
      <c r="N40" s="94" t="str">
        <f>IF(ISERROR(VLOOKUP(B40,'[8]80m.'!$E$8:$F$1000,2,0)),"",(VLOOKUP(B40,'[8]80m.'!$E$8:$H$1000,2,0)))</f>
        <v/>
      </c>
      <c r="O40" s="65" t="str">
        <f>IF(ISERROR(VLOOKUP(B40,'[8]80m.'!$E$8:$G$1000,3,0)),"",(VLOOKUP(B40,'[8]80m.'!$E$8:$G$1000,3,0)))</f>
        <v/>
      </c>
      <c r="P40" s="71">
        <f t="shared" si="0"/>
        <v>0</v>
      </c>
      <c r="Q40" s="54"/>
      <c r="R40" s="55"/>
      <c r="S40" s="55"/>
      <c r="T40" s="55"/>
      <c r="U40" s="55"/>
      <c r="V40" s="55"/>
    </row>
    <row r="41" spans="1:22" ht="31.5" hidden="1" customHeight="1" x14ac:dyDescent="0.2">
      <c r="A41" s="60"/>
      <c r="B41" s="21"/>
      <c r="C41" s="21"/>
      <c r="D41" s="62" t="str">
        <f>IF(ISERROR(VLOOKUP(B41,'[8]60m.'!$E$8:$F$1012,2,0)),"",(VLOOKUP(B41,'[8]60m.'!$E$8:$H$1012,2,0)))</f>
        <v/>
      </c>
      <c r="E41" s="63" t="str">
        <f>IF(ISERROR(VLOOKUP(B41,'[8]60m.'!$E$8:$G$1012,3,0)),"",(VLOOKUP(B41,'[8]60m.'!$E$8:$G$1012,3,0)))</f>
        <v/>
      </c>
      <c r="F41" s="64" t="str">
        <f>IF(ISERROR(VLOOKUP(B41,[8]Uzun!$F$8:$K$998,6,0)),"",(VLOOKUP(B41,[8]Uzun!$F$8:$K$998,6,0)))</f>
        <v/>
      </c>
      <c r="G41" s="65" t="str">
        <f>IF(ISERROR(VLOOKUP(B41,[8]Uzun!$F$8:$L$998,7,0)),"",(VLOOKUP(B41,[8]Uzun!$F$8:$L$998,7,0)))</f>
        <v/>
      </c>
      <c r="H41" s="66" t="str">
        <f>IF(ISERROR(VLOOKUP(B41,[8]Gülle!$F$8:$K$1000,6,0)),"",(VLOOKUP(B41,[8]Gülle!$F$8:$K$1000,6,0)))</f>
        <v/>
      </c>
      <c r="I41" s="63" t="str">
        <f>IF(ISERROR(VLOOKUP(B41,[8]Gülle!$F$8:$L$1000,7,0)),"",(VLOOKUP(B41,[8]Gülle!$F$8:$L$1000,7,0)))</f>
        <v/>
      </c>
      <c r="J41" s="67" t="str">
        <f>IF(ISERROR(VLOOKUP(B41,#REF!,6,0)),"",(VLOOKUP(B41,#REF!,6,0)))</f>
        <v/>
      </c>
      <c r="K41" s="65" t="str">
        <f>IF(ISERROR(VLOOKUP(B41,#REF!,7,0)),"",(VLOOKUP(B41,#REF!,7,0)))</f>
        <v/>
      </c>
      <c r="L41" s="68" t="str">
        <f>IF(ISERROR(VLOOKUP(B41,'[8]800m.'!$D$8:$F$986,3,0)),"",(VLOOKUP(B41,'[8]800m.'!$D$8:$H$986,3,0)))</f>
        <v/>
      </c>
      <c r="M41" s="69" t="str">
        <f>IF(ISERROR(VLOOKUP(B41,'[8]800m.'!$D$8:$G$986,4,0)),"",(VLOOKUP(B41,'[8]800m.'!$D$8:$G$986,4,0)))</f>
        <v/>
      </c>
      <c r="N41" s="94" t="str">
        <f>IF(ISERROR(VLOOKUP(B41,'[8]80m.'!$E$8:$F$1000,2,0)),"",(VLOOKUP(B41,'[8]80m.'!$E$8:$H$1000,2,0)))</f>
        <v/>
      </c>
      <c r="O41" s="65" t="str">
        <f>IF(ISERROR(VLOOKUP(B41,'[8]80m.'!$E$8:$G$1000,3,0)),"",(VLOOKUP(B41,'[8]80m.'!$E$8:$G$1000,3,0)))</f>
        <v/>
      </c>
      <c r="P41" s="71">
        <f t="shared" si="0"/>
        <v>0</v>
      </c>
      <c r="Q41" s="54"/>
      <c r="R41" s="55"/>
      <c r="S41" s="55"/>
      <c r="T41" s="55"/>
      <c r="U41" s="55"/>
      <c r="V41" s="55"/>
    </row>
    <row r="42" spans="1:22" ht="31.5" hidden="1" customHeight="1" x14ac:dyDescent="0.2">
      <c r="A42" s="60"/>
      <c r="B42" s="21"/>
      <c r="C42" s="21"/>
      <c r="D42" s="62" t="str">
        <f>IF(ISERROR(VLOOKUP(B42,'[8]60m.'!$E$8:$F$1012,2,0)),"",(VLOOKUP(B42,'[8]60m.'!$E$8:$H$1012,2,0)))</f>
        <v/>
      </c>
      <c r="E42" s="63" t="str">
        <f>IF(ISERROR(VLOOKUP(B42,'[8]60m.'!$E$8:$G$1012,3,0)),"",(VLOOKUP(B42,'[8]60m.'!$E$8:$G$1012,3,0)))</f>
        <v/>
      </c>
      <c r="F42" s="64" t="str">
        <f>IF(ISERROR(VLOOKUP(B42,[8]Uzun!$F$8:$K$998,6,0)),"",(VLOOKUP(B42,[8]Uzun!$F$8:$K$998,6,0)))</f>
        <v/>
      </c>
      <c r="G42" s="65" t="str">
        <f>IF(ISERROR(VLOOKUP(B42,[8]Uzun!$F$8:$L$998,7,0)),"",(VLOOKUP(B42,[8]Uzun!$F$8:$L$998,7,0)))</f>
        <v/>
      </c>
      <c r="H42" s="66" t="str">
        <f>IF(ISERROR(VLOOKUP(B42,[8]Gülle!$F$8:$K$1000,6,0)),"",(VLOOKUP(B42,[8]Gülle!$F$8:$K$1000,6,0)))</f>
        <v/>
      </c>
      <c r="I42" s="63" t="str">
        <f>IF(ISERROR(VLOOKUP(B42,[8]Gülle!$F$8:$L$1000,7,0)),"",(VLOOKUP(B42,[8]Gülle!$F$8:$L$1000,7,0)))</f>
        <v/>
      </c>
      <c r="J42" s="67" t="str">
        <f>IF(ISERROR(VLOOKUP(B42,#REF!,6,0)),"",(VLOOKUP(B42,#REF!,6,0)))</f>
        <v/>
      </c>
      <c r="K42" s="65" t="str">
        <f>IF(ISERROR(VLOOKUP(B42,#REF!,7,0)),"",(VLOOKUP(B42,#REF!,7,0)))</f>
        <v/>
      </c>
      <c r="L42" s="68" t="str">
        <f>IF(ISERROR(VLOOKUP(B42,'[8]800m.'!$D$8:$F$986,3,0)),"",(VLOOKUP(B42,'[8]800m.'!$D$8:$H$986,3,0)))</f>
        <v/>
      </c>
      <c r="M42" s="69" t="str">
        <f>IF(ISERROR(VLOOKUP(B42,'[8]800m.'!$D$8:$G$986,4,0)),"",(VLOOKUP(B42,'[8]800m.'!$D$8:$G$986,4,0)))</f>
        <v/>
      </c>
      <c r="N42" s="94" t="str">
        <f>IF(ISERROR(VLOOKUP(B42,'[8]80m.'!$E$8:$F$1000,2,0)),"",(VLOOKUP(B42,'[8]80m.'!$E$8:$H$1000,2,0)))</f>
        <v/>
      </c>
      <c r="O42" s="65" t="str">
        <f>IF(ISERROR(VLOOKUP(B42,'[8]80m.'!$E$8:$G$1000,3,0)),"",(VLOOKUP(B42,'[8]80m.'!$E$8:$G$1000,3,0)))</f>
        <v/>
      </c>
      <c r="P42" s="71">
        <f t="shared" si="0"/>
        <v>0</v>
      </c>
      <c r="Q42" s="54"/>
      <c r="R42" s="55"/>
      <c r="S42" s="55"/>
      <c r="T42" s="55"/>
      <c r="U42" s="55"/>
      <c r="V42" s="55"/>
    </row>
    <row r="43" spans="1:22" ht="31.5" hidden="1" customHeight="1" x14ac:dyDescent="0.2">
      <c r="A43" s="60"/>
      <c r="B43" s="21"/>
      <c r="C43" s="21"/>
      <c r="D43" s="62" t="str">
        <f>IF(ISERROR(VLOOKUP(B43,'[8]60m.'!$E$8:$F$1012,2,0)),"",(VLOOKUP(B43,'[8]60m.'!$E$8:$H$1012,2,0)))</f>
        <v/>
      </c>
      <c r="E43" s="63" t="str">
        <f>IF(ISERROR(VLOOKUP(B43,'[8]60m.'!$E$8:$G$1012,3,0)),"",(VLOOKUP(B43,'[8]60m.'!$E$8:$G$1012,3,0)))</f>
        <v/>
      </c>
      <c r="F43" s="64" t="str">
        <f>IF(ISERROR(VLOOKUP(B43,[8]Uzun!$F$8:$K$998,6,0)),"",(VLOOKUP(B43,[8]Uzun!$F$8:$K$998,6,0)))</f>
        <v/>
      </c>
      <c r="G43" s="65" t="str">
        <f>IF(ISERROR(VLOOKUP(B43,[8]Uzun!$F$8:$L$998,7,0)),"",(VLOOKUP(B43,[8]Uzun!$F$8:$L$998,7,0)))</f>
        <v/>
      </c>
      <c r="H43" s="66" t="str">
        <f>IF(ISERROR(VLOOKUP(B43,[8]Gülle!$F$8:$K$1000,6,0)),"",(VLOOKUP(B43,[8]Gülle!$F$8:$K$1000,6,0)))</f>
        <v/>
      </c>
      <c r="I43" s="63" t="str">
        <f>IF(ISERROR(VLOOKUP(B43,[8]Gülle!$F$8:$L$1000,7,0)),"",(VLOOKUP(B43,[8]Gülle!$F$8:$L$1000,7,0)))</f>
        <v/>
      </c>
      <c r="J43" s="67" t="str">
        <f>IF(ISERROR(VLOOKUP(B43,#REF!,6,0)),"",(VLOOKUP(B43,#REF!,6,0)))</f>
        <v/>
      </c>
      <c r="K43" s="65" t="str">
        <f>IF(ISERROR(VLOOKUP(B43,#REF!,7,0)),"",(VLOOKUP(B43,#REF!,7,0)))</f>
        <v/>
      </c>
      <c r="L43" s="68" t="str">
        <f>IF(ISERROR(VLOOKUP(B43,'[8]800m.'!$D$8:$F$986,3,0)),"",(VLOOKUP(B43,'[8]800m.'!$D$8:$H$986,3,0)))</f>
        <v/>
      </c>
      <c r="M43" s="69" t="str">
        <f>IF(ISERROR(VLOOKUP(B43,'[8]800m.'!$D$8:$G$986,4,0)),"",(VLOOKUP(B43,'[8]800m.'!$D$8:$G$986,4,0)))</f>
        <v/>
      </c>
      <c r="N43" s="94" t="str">
        <f>IF(ISERROR(VLOOKUP(B43,'[8]80m.'!$E$8:$F$1000,2,0)),"",(VLOOKUP(B43,'[8]80m.'!$E$8:$H$1000,2,0)))</f>
        <v/>
      </c>
      <c r="O43" s="65" t="str">
        <f>IF(ISERROR(VLOOKUP(B43,'[8]80m.'!$E$8:$G$1000,3,0)),"",(VLOOKUP(B43,'[8]80m.'!$E$8:$G$1000,3,0)))</f>
        <v/>
      </c>
      <c r="P43" s="71">
        <f t="shared" si="0"/>
        <v>0</v>
      </c>
      <c r="Q43" s="54"/>
      <c r="R43" s="55"/>
      <c r="S43" s="55"/>
      <c r="T43" s="55"/>
      <c r="U43" s="55"/>
      <c r="V43" s="55"/>
    </row>
    <row r="44" spans="1:22" ht="31.5" hidden="1" customHeight="1" x14ac:dyDescent="0.2">
      <c r="A44" s="60"/>
      <c r="B44" s="21"/>
      <c r="C44" s="21"/>
      <c r="D44" s="62" t="str">
        <f>IF(ISERROR(VLOOKUP(B44,'[8]60m.'!$E$8:$F$1012,2,0)),"",(VLOOKUP(B44,'[8]60m.'!$E$8:$H$1012,2,0)))</f>
        <v/>
      </c>
      <c r="E44" s="63" t="str">
        <f>IF(ISERROR(VLOOKUP(B44,'[8]60m.'!$E$8:$G$1012,3,0)),"",(VLOOKUP(B44,'[8]60m.'!$E$8:$G$1012,3,0)))</f>
        <v/>
      </c>
      <c r="F44" s="64" t="str">
        <f>IF(ISERROR(VLOOKUP(B44,[8]Uzun!$F$8:$K$998,6,0)),"",(VLOOKUP(B44,[8]Uzun!$F$8:$K$998,6,0)))</f>
        <v/>
      </c>
      <c r="G44" s="65" t="str">
        <f>IF(ISERROR(VLOOKUP(B44,[8]Uzun!$F$8:$L$998,7,0)),"",(VLOOKUP(B44,[8]Uzun!$F$8:$L$998,7,0)))</f>
        <v/>
      </c>
      <c r="H44" s="66" t="str">
        <f>IF(ISERROR(VLOOKUP(B44,[8]Gülle!$F$8:$K$1000,6,0)),"",(VLOOKUP(B44,[8]Gülle!$F$8:$K$1000,6,0)))</f>
        <v/>
      </c>
      <c r="I44" s="63" t="str">
        <f>IF(ISERROR(VLOOKUP(B44,[8]Gülle!$F$8:$L$1000,7,0)),"",(VLOOKUP(B44,[8]Gülle!$F$8:$L$1000,7,0)))</f>
        <v/>
      </c>
      <c r="J44" s="67" t="str">
        <f>IF(ISERROR(VLOOKUP(B44,#REF!,6,0)),"",(VLOOKUP(B44,#REF!,6,0)))</f>
        <v/>
      </c>
      <c r="K44" s="65" t="str">
        <f>IF(ISERROR(VLOOKUP(B44,#REF!,7,0)),"",(VLOOKUP(B44,#REF!,7,0)))</f>
        <v/>
      </c>
      <c r="L44" s="68" t="str">
        <f>IF(ISERROR(VLOOKUP(B44,'[8]800m.'!$D$8:$F$986,3,0)),"",(VLOOKUP(B44,'[8]800m.'!$D$8:$H$986,3,0)))</f>
        <v/>
      </c>
      <c r="M44" s="69" t="str">
        <f>IF(ISERROR(VLOOKUP(B44,'[8]800m.'!$D$8:$G$986,4,0)),"",(VLOOKUP(B44,'[8]800m.'!$D$8:$G$986,4,0)))</f>
        <v/>
      </c>
      <c r="N44" s="94" t="str">
        <f>IF(ISERROR(VLOOKUP(B44,'[8]80m.'!$E$8:$F$1000,2,0)),"",(VLOOKUP(B44,'[8]80m.'!$E$8:$H$1000,2,0)))</f>
        <v/>
      </c>
      <c r="O44" s="65" t="str">
        <f>IF(ISERROR(VLOOKUP(B44,'[8]80m.'!$E$8:$G$1000,3,0)),"",(VLOOKUP(B44,'[8]80m.'!$E$8:$G$1000,3,0)))</f>
        <v/>
      </c>
      <c r="P44" s="71">
        <f t="shared" si="0"/>
        <v>0</v>
      </c>
      <c r="Q44" s="54"/>
      <c r="R44" s="55"/>
      <c r="S44" s="55"/>
      <c r="T44" s="55"/>
      <c r="U44" s="55"/>
      <c r="V44" s="55"/>
    </row>
    <row r="45" spans="1:22" ht="31.5" hidden="1" customHeight="1" x14ac:dyDescent="0.2">
      <c r="A45" s="60"/>
      <c r="B45" s="21"/>
      <c r="C45" s="21"/>
      <c r="D45" s="62" t="str">
        <f>IF(ISERROR(VLOOKUP(B45,'[8]60m.'!$E$8:$F$1012,2,0)),"",(VLOOKUP(B45,'[8]60m.'!$E$8:$H$1012,2,0)))</f>
        <v/>
      </c>
      <c r="E45" s="63" t="str">
        <f>IF(ISERROR(VLOOKUP(B45,'[8]60m.'!$E$8:$G$1012,3,0)),"",(VLOOKUP(B45,'[8]60m.'!$E$8:$G$1012,3,0)))</f>
        <v/>
      </c>
      <c r="F45" s="64" t="str">
        <f>IF(ISERROR(VLOOKUP(B45,[8]Uzun!$F$8:$K$998,6,0)),"",(VLOOKUP(B45,[8]Uzun!$F$8:$K$998,6,0)))</f>
        <v/>
      </c>
      <c r="G45" s="65" t="str">
        <f>IF(ISERROR(VLOOKUP(B45,[8]Uzun!$F$8:$L$998,7,0)),"",(VLOOKUP(B45,[8]Uzun!$F$8:$L$998,7,0)))</f>
        <v/>
      </c>
      <c r="H45" s="66" t="str">
        <f>IF(ISERROR(VLOOKUP(B45,[8]Gülle!$F$8:$K$1000,6,0)),"",(VLOOKUP(B45,[8]Gülle!$F$8:$K$1000,6,0)))</f>
        <v/>
      </c>
      <c r="I45" s="63" t="str">
        <f>IF(ISERROR(VLOOKUP(B45,[8]Gülle!$F$8:$L$1000,7,0)),"",(VLOOKUP(B45,[8]Gülle!$F$8:$L$1000,7,0)))</f>
        <v/>
      </c>
      <c r="J45" s="67" t="str">
        <f>IF(ISERROR(VLOOKUP(B45,#REF!,6,0)),"",(VLOOKUP(B45,#REF!,6,0)))</f>
        <v/>
      </c>
      <c r="K45" s="65" t="str">
        <f>IF(ISERROR(VLOOKUP(B45,#REF!,7,0)),"",(VLOOKUP(B45,#REF!,7,0)))</f>
        <v/>
      </c>
      <c r="L45" s="68" t="str">
        <f>IF(ISERROR(VLOOKUP(B45,'[8]800m.'!$D$8:$F$986,3,0)),"",(VLOOKUP(B45,'[8]800m.'!$D$8:$H$986,3,0)))</f>
        <v/>
      </c>
      <c r="M45" s="69" t="str">
        <f>IF(ISERROR(VLOOKUP(B45,'[8]800m.'!$D$8:$G$986,4,0)),"",(VLOOKUP(B45,'[8]800m.'!$D$8:$G$986,4,0)))</f>
        <v/>
      </c>
      <c r="N45" s="94" t="str">
        <f>IF(ISERROR(VLOOKUP(B45,'[8]80m.'!$E$8:$F$1000,2,0)),"",(VLOOKUP(B45,'[8]80m.'!$E$8:$H$1000,2,0)))</f>
        <v/>
      </c>
      <c r="O45" s="65" t="str">
        <f>IF(ISERROR(VLOOKUP(B45,'[8]80m.'!$E$8:$G$1000,3,0)),"",(VLOOKUP(B45,'[8]80m.'!$E$8:$G$1000,3,0)))</f>
        <v/>
      </c>
      <c r="P45" s="71">
        <f t="shared" si="0"/>
        <v>0</v>
      </c>
      <c r="Q45" s="54"/>
      <c r="R45" s="55"/>
      <c r="S45" s="55"/>
      <c r="T45" s="55"/>
      <c r="U45" s="55"/>
      <c r="V45" s="55"/>
    </row>
    <row r="46" spans="1:22" ht="31.5" hidden="1" customHeight="1" x14ac:dyDescent="0.2">
      <c r="A46" s="60"/>
      <c r="B46" s="21"/>
      <c r="C46" s="21"/>
      <c r="D46" s="62" t="str">
        <f>IF(ISERROR(VLOOKUP(B46,'[8]60m.'!$E$8:$F$1012,2,0)),"",(VLOOKUP(B46,'[8]60m.'!$E$8:$H$1012,2,0)))</f>
        <v/>
      </c>
      <c r="E46" s="63" t="str">
        <f>IF(ISERROR(VLOOKUP(B46,'[8]60m.'!$E$8:$G$1012,3,0)),"",(VLOOKUP(B46,'[8]60m.'!$E$8:$G$1012,3,0)))</f>
        <v/>
      </c>
      <c r="F46" s="64" t="str">
        <f>IF(ISERROR(VLOOKUP(B46,[8]Uzun!$F$8:$K$998,6,0)),"",(VLOOKUP(B46,[8]Uzun!$F$8:$K$998,6,0)))</f>
        <v/>
      </c>
      <c r="G46" s="65" t="str">
        <f>IF(ISERROR(VLOOKUP(B46,[8]Uzun!$F$8:$L$998,7,0)),"",(VLOOKUP(B46,[8]Uzun!$F$8:$L$998,7,0)))</f>
        <v/>
      </c>
      <c r="H46" s="66" t="str">
        <f>IF(ISERROR(VLOOKUP(B46,[8]Gülle!$F$8:$K$1000,6,0)),"",(VLOOKUP(B46,[8]Gülle!$F$8:$K$1000,6,0)))</f>
        <v/>
      </c>
      <c r="I46" s="63" t="str">
        <f>IF(ISERROR(VLOOKUP(B46,[8]Gülle!$F$8:$L$1000,7,0)),"",(VLOOKUP(B46,[8]Gülle!$F$8:$L$1000,7,0)))</f>
        <v/>
      </c>
      <c r="J46" s="67" t="str">
        <f>IF(ISERROR(VLOOKUP(B46,#REF!,6,0)),"",(VLOOKUP(B46,#REF!,6,0)))</f>
        <v/>
      </c>
      <c r="K46" s="65" t="str">
        <f>IF(ISERROR(VLOOKUP(B46,#REF!,7,0)),"",(VLOOKUP(B46,#REF!,7,0)))</f>
        <v/>
      </c>
      <c r="L46" s="68" t="str">
        <f>IF(ISERROR(VLOOKUP(B46,'[8]800m.'!$D$8:$F$986,3,0)),"",(VLOOKUP(B46,'[8]800m.'!$D$8:$H$986,3,0)))</f>
        <v/>
      </c>
      <c r="M46" s="69" t="str">
        <f>IF(ISERROR(VLOOKUP(B46,'[8]800m.'!$D$8:$G$986,4,0)),"",(VLOOKUP(B46,'[8]800m.'!$D$8:$G$986,4,0)))</f>
        <v/>
      </c>
      <c r="N46" s="94" t="str">
        <f>IF(ISERROR(VLOOKUP(B46,'[8]80m.'!$E$8:$F$1000,2,0)),"",(VLOOKUP(B46,'[8]80m.'!$E$8:$H$1000,2,0)))</f>
        <v/>
      </c>
      <c r="O46" s="65" t="str">
        <f>IF(ISERROR(VLOOKUP(B46,'[8]80m.'!$E$8:$G$1000,3,0)),"",(VLOOKUP(B46,'[8]80m.'!$E$8:$G$1000,3,0)))</f>
        <v/>
      </c>
      <c r="P46" s="71">
        <f t="shared" si="0"/>
        <v>0</v>
      </c>
      <c r="Q46" s="54"/>
      <c r="R46" s="55"/>
      <c r="S46" s="55"/>
      <c r="T46" s="55"/>
      <c r="U46" s="55"/>
      <c r="V46" s="55"/>
    </row>
    <row r="47" spans="1:22" ht="31.5" hidden="1" customHeight="1" x14ac:dyDescent="0.2">
      <c r="A47" s="60"/>
      <c r="B47" s="21"/>
      <c r="C47" s="21"/>
      <c r="D47" s="62" t="str">
        <f>IF(ISERROR(VLOOKUP(B47,'[8]60m.'!$E$8:$F$1012,2,0)),"",(VLOOKUP(B47,'[8]60m.'!$E$8:$H$1012,2,0)))</f>
        <v/>
      </c>
      <c r="E47" s="63" t="str">
        <f>IF(ISERROR(VLOOKUP(B47,'[8]60m.'!$E$8:$G$1012,3,0)),"",(VLOOKUP(B47,'[8]60m.'!$E$8:$G$1012,3,0)))</f>
        <v/>
      </c>
      <c r="F47" s="64" t="str">
        <f>IF(ISERROR(VLOOKUP(B47,[8]Uzun!$F$8:$K$998,6,0)),"",(VLOOKUP(B47,[8]Uzun!$F$8:$K$998,6,0)))</f>
        <v/>
      </c>
      <c r="G47" s="65" t="str">
        <f>IF(ISERROR(VLOOKUP(B47,[8]Uzun!$F$8:$L$998,7,0)),"",(VLOOKUP(B47,[8]Uzun!$F$8:$L$998,7,0)))</f>
        <v/>
      </c>
      <c r="H47" s="66" t="str">
        <f>IF(ISERROR(VLOOKUP(B47,[8]Gülle!$F$8:$K$1000,6,0)),"",(VLOOKUP(B47,[8]Gülle!$F$8:$K$1000,6,0)))</f>
        <v/>
      </c>
      <c r="I47" s="63" t="str">
        <f>IF(ISERROR(VLOOKUP(B47,[8]Gülle!$F$8:$L$1000,7,0)),"",(VLOOKUP(B47,[8]Gülle!$F$8:$L$1000,7,0)))</f>
        <v/>
      </c>
      <c r="J47" s="67" t="str">
        <f>IF(ISERROR(VLOOKUP(B47,#REF!,6,0)),"",(VLOOKUP(B47,#REF!,6,0)))</f>
        <v/>
      </c>
      <c r="K47" s="65" t="str">
        <f>IF(ISERROR(VLOOKUP(B47,#REF!,7,0)),"",(VLOOKUP(B47,#REF!,7,0)))</f>
        <v/>
      </c>
      <c r="L47" s="68" t="str">
        <f>IF(ISERROR(VLOOKUP(B47,'[8]800m.'!$D$8:$F$986,3,0)),"",(VLOOKUP(B47,'[8]800m.'!$D$8:$H$986,3,0)))</f>
        <v/>
      </c>
      <c r="M47" s="69" t="str">
        <f>IF(ISERROR(VLOOKUP(B47,'[8]800m.'!$D$8:$G$986,4,0)),"",(VLOOKUP(B47,'[8]800m.'!$D$8:$G$986,4,0)))</f>
        <v/>
      </c>
      <c r="N47" s="94" t="str">
        <f>IF(ISERROR(VLOOKUP(B47,'[8]80m.'!$E$8:$F$1000,2,0)),"",(VLOOKUP(B47,'[8]80m.'!$E$8:$H$1000,2,0)))</f>
        <v/>
      </c>
      <c r="O47" s="65" t="str">
        <f>IF(ISERROR(VLOOKUP(B47,'[8]80m.'!$E$8:$G$1000,3,0)),"",(VLOOKUP(B47,'[8]80m.'!$E$8:$G$1000,3,0)))</f>
        <v/>
      </c>
      <c r="P47" s="71">
        <f t="shared" si="0"/>
        <v>0</v>
      </c>
      <c r="Q47" s="54"/>
      <c r="R47" s="55"/>
      <c r="S47" s="55"/>
      <c r="T47" s="55"/>
      <c r="U47" s="55"/>
      <c r="V47" s="55"/>
    </row>
    <row r="48" spans="1:22" ht="31.5" hidden="1" customHeight="1" x14ac:dyDescent="0.2">
      <c r="A48" s="60"/>
      <c r="B48" s="21"/>
      <c r="C48" s="21"/>
      <c r="D48" s="62" t="str">
        <f>IF(ISERROR(VLOOKUP(B48,'[8]60m.'!$E$8:$F$1012,2,0)),"",(VLOOKUP(B48,'[8]60m.'!$E$8:$H$1012,2,0)))</f>
        <v/>
      </c>
      <c r="E48" s="63" t="str">
        <f>IF(ISERROR(VLOOKUP(B48,'[8]60m.'!$E$8:$G$1012,3,0)),"",(VLOOKUP(B48,'[8]60m.'!$E$8:$G$1012,3,0)))</f>
        <v/>
      </c>
      <c r="F48" s="64" t="str">
        <f>IF(ISERROR(VLOOKUP(B48,[8]Uzun!$F$8:$K$998,6,0)),"",(VLOOKUP(B48,[8]Uzun!$F$8:$K$998,6,0)))</f>
        <v/>
      </c>
      <c r="G48" s="65" t="str">
        <f>IF(ISERROR(VLOOKUP(B48,[8]Uzun!$F$8:$L$998,7,0)),"",(VLOOKUP(B48,[8]Uzun!$F$8:$L$998,7,0)))</f>
        <v/>
      </c>
      <c r="H48" s="66" t="str">
        <f>IF(ISERROR(VLOOKUP(B48,[8]Gülle!$F$8:$K$1000,6,0)),"",(VLOOKUP(B48,[8]Gülle!$F$8:$K$1000,6,0)))</f>
        <v/>
      </c>
      <c r="I48" s="63" t="str">
        <f>IF(ISERROR(VLOOKUP(B48,[8]Gülle!$F$8:$L$1000,7,0)),"",(VLOOKUP(B48,[8]Gülle!$F$8:$L$1000,7,0)))</f>
        <v/>
      </c>
      <c r="J48" s="67" t="str">
        <f>IF(ISERROR(VLOOKUP(B48,#REF!,6,0)),"",(VLOOKUP(B48,#REF!,6,0)))</f>
        <v/>
      </c>
      <c r="K48" s="65" t="str">
        <f>IF(ISERROR(VLOOKUP(B48,#REF!,7,0)),"",(VLOOKUP(B48,#REF!,7,0)))</f>
        <v/>
      </c>
      <c r="L48" s="68" t="str">
        <f>IF(ISERROR(VLOOKUP(B48,'[8]800m.'!$D$8:$F$986,3,0)),"",(VLOOKUP(B48,'[8]800m.'!$D$8:$H$986,3,0)))</f>
        <v/>
      </c>
      <c r="M48" s="69" t="str">
        <f>IF(ISERROR(VLOOKUP(B48,'[8]800m.'!$D$8:$G$986,4,0)),"",(VLOOKUP(B48,'[8]800m.'!$D$8:$G$986,4,0)))</f>
        <v/>
      </c>
      <c r="N48" s="94" t="str">
        <f>IF(ISERROR(VLOOKUP(B48,'[8]80m.'!$E$8:$F$1000,2,0)),"",(VLOOKUP(B48,'[8]80m.'!$E$8:$H$1000,2,0)))</f>
        <v/>
      </c>
      <c r="O48" s="65" t="str">
        <f>IF(ISERROR(VLOOKUP(B48,'[8]80m.'!$E$8:$G$1000,3,0)),"",(VLOOKUP(B48,'[8]80m.'!$E$8:$G$1000,3,0)))</f>
        <v/>
      </c>
      <c r="P48" s="71">
        <f t="shared" si="0"/>
        <v>0</v>
      </c>
      <c r="Q48" s="54"/>
      <c r="R48" s="55"/>
      <c r="S48" s="55"/>
      <c r="T48" s="55"/>
      <c r="U48" s="55"/>
      <c r="V48" s="55"/>
    </row>
    <row r="49" spans="1:22" ht="31.5" hidden="1" customHeight="1" x14ac:dyDescent="0.2">
      <c r="A49" s="60"/>
      <c r="B49" s="21"/>
      <c r="C49" s="21"/>
      <c r="D49" s="62" t="str">
        <f>IF(ISERROR(VLOOKUP(B49,'[8]60m.'!$E$8:$F$1012,2,0)),"",(VLOOKUP(B49,'[8]60m.'!$E$8:$H$1012,2,0)))</f>
        <v/>
      </c>
      <c r="E49" s="63" t="str">
        <f>IF(ISERROR(VLOOKUP(B49,'[8]60m.'!$E$8:$G$1012,3,0)),"",(VLOOKUP(B49,'[8]60m.'!$E$8:$G$1012,3,0)))</f>
        <v/>
      </c>
      <c r="F49" s="64" t="str">
        <f>IF(ISERROR(VLOOKUP(B49,[8]Uzun!$F$8:$K$998,6,0)),"",(VLOOKUP(B49,[8]Uzun!$F$8:$K$998,6,0)))</f>
        <v/>
      </c>
      <c r="G49" s="65" t="str">
        <f>IF(ISERROR(VLOOKUP(B49,[8]Uzun!$F$8:$L$998,7,0)),"",(VLOOKUP(B49,[8]Uzun!$F$8:$L$998,7,0)))</f>
        <v/>
      </c>
      <c r="H49" s="66" t="str">
        <f>IF(ISERROR(VLOOKUP(B49,[8]Gülle!$F$8:$K$1000,6,0)),"",(VLOOKUP(B49,[8]Gülle!$F$8:$K$1000,6,0)))</f>
        <v/>
      </c>
      <c r="I49" s="63" t="str">
        <f>IF(ISERROR(VLOOKUP(B49,[8]Gülle!$F$8:$L$1000,7,0)),"",(VLOOKUP(B49,[8]Gülle!$F$8:$L$1000,7,0)))</f>
        <v/>
      </c>
      <c r="J49" s="67" t="str">
        <f>IF(ISERROR(VLOOKUP(B49,#REF!,6,0)),"",(VLOOKUP(B49,#REF!,6,0)))</f>
        <v/>
      </c>
      <c r="K49" s="65" t="str">
        <f>IF(ISERROR(VLOOKUP(B49,#REF!,7,0)),"",(VLOOKUP(B49,#REF!,7,0)))</f>
        <v/>
      </c>
      <c r="L49" s="68" t="str">
        <f>IF(ISERROR(VLOOKUP(B49,'[8]800m.'!$D$8:$F$986,3,0)),"",(VLOOKUP(B49,'[8]800m.'!$D$8:$H$986,3,0)))</f>
        <v/>
      </c>
      <c r="M49" s="69" t="str">
        <f>IF(ISERROR(VLOOKUP(B49,'[8]800m.'!$D$8:$G$986,4,0)),"",(VLOOKUP(B49,'[8]800m.'!$D$8:$G$986,4,0)))</f>
        <v/>
      </c>
      <c r="N49" s="94" t="str">
        <f>IF(ISERROR(VLOOKUP(B49,'[8]80m.'!$E$8:$F$1000,2,0)),"",(VLOOKUP(B49,'[8]80m.'!$E$8:$H$1000,2,0)))</f>
        <v/>
      </c>
      <c r="O49" s="65" t="str">
        <f>IF(ISERROR(VLOOKUP(B49,'[8]80m.'!$E$8:$G$1000,3,0)),"",(VLOOKUP(B49,'[8]80m.'!$E$8:$G$1000,3,0)))</f>
        <v/>
      </c>
      <c r="P49" s="71">
        <f t="shared" si="0"/>
        <v>0</v>
      </c>
      <c r="Q49" s="54"/>
      <c r="R49" s="55"/>
      <c r="S49" s="55"/>
      <c r="T49" s="55"/>
      <c r="U49" s="55"/>
      <c r="V49" s="55"/>
    </row>
    <row r="50" spans="1:22" ht="31.5" hidden="1" customHeight="1" x14ac:dyDescent="0.2">
      <c r="A50" s="60"/>
      <c r="B50" s="20"/>
      <c r="C50" s="20"/>
      <c r="D50" s="62" t="str">
        <f>IF(ISERROR(VLOOKUP(B50,'[8]60m.'!$E$8:$F$1012,2,0)),"",(VLOOKUP(B50,'[8]60m.'!$E$8:$H$1012,2,0)))</f>
        <v/>
      </c>
      <c r="E50" s="63" t="str">
        <f>IF(ISERROR(VLOOKUP(B50,'[8]60m.'!$E$8:$G$1012,3,0)),"",(VLOOKUP(B50,'[8]60m.'!$E$8:$G$1012,3,0)))</f>
        <v/>
      </c>
      <c r="F50" s="64" t="str">
        <f>IF(ISERROR(VLOOKUP(B50,[8]Uzun!$F$8:$K$998,6,0)),"",(VLOOKUP(B50,[8]Uzun!$F$8:$K$998,6,0)))</f>
        <v/>
      </c>
      <c r="G50" s="65" t="str">
        <f>IF(ISERROR(VLOOKUP(B50,[8]Uzun!$F$8:$L$998,7,0)),"",(VLOOKUP(B50,[8]Uzun!$F$8:$L$998,7,0)))</f>
        <v/>
      </c>
      <c r="H50" s="66" t="str">
        <f>IF(ISERROR(VLOOKUP(B50,[8]Gülle!$F$8:$K$1000,6,0)),"",(VLOOKUP(B50,[8]Gülle!$F$8:$K$1000,6,0)))</f>
        <v/>
      </c>
      <c r="I50" s="63" t="str">
        <f>IF(ISERROR(VLOOKUP(B50,[8]Gülle!$F$8:$L$1000,7,0)),"",(VLOOKUP(B50,[8]Gülle!$F$8:$L$1000,7,0)))</f>
        <v/>
      </c>
      <c r="J50" s="67" t="str">
        <f>IF(ISERROR(VLOOKUP(B50,#REF!,6,0)),"",(VLOOKUP(B50,#REF!,6,0)))</f>
        <v/>
      </c>
      <c r="K50" s="65" t="str">
        <f>IF(ISERROR(VLOOKUP(B50,#REF!,7,0)),"",(VLOOKUP(B50,#REF!,7,0)))</f>
        <v/>
      </c>
      <c r="L50" s="68" t="str">
        <f>IF(ISERROR(VLOOKUP(B50,'[8]800m.'!$D$8:$F$986,3,0)),"",(VLOOKUP(B50,'[8]800m.'!$D$8:$H$986,3,0)))</f>
        <v/>
      </c>
      <c r="M50" s="69" t="str">
        <f>IF(ISERROR(VLOOKUP(B50,'[8]800m.'!$D$8:$G$986,4,0)),"",(VLOOKUP(B50,'[8]800m.'!$D$8:$G$986,4,0)))</f>
        <v/>
      </c>
      <c r="N50" s="94" t="str">
        <f>IF(ISERROR(VLOOKUP(B50,'[8]80m.'!$E$8:$F$1000,2,0)),"",(VLOOKUP(B50,'[8]80m.'!$E$8:$H$1000,2,0)))</f>
        <v/>
      </c>
      <c r="O50" s="65" t="str">
        <f>IF(ISERROR(VLOOKUP(B50,'[8]80m.'!$E$8:$G$1000,3,0)),"",(VLOOKUP(B50,'[8]80m.'!$E$8:$G$1000,3,0)))</f>
        <v/>
      </c>
      <c r="P50" s="71">
        <f t="shared" si="0"/>
        <v>0</v>
      </c>
      <c r="Q50" s="54"/>
      <c r="R50" s="55"/>
      <c r="S50" s="55"/>
      <c r="T50" s="55"/>
      <c r="U50" s="55"/>
      <c r="V50" s="55"/>
    </row>
    <row r="51" spans="1:22" ht="31.5" hidden="1" customHeight="1" x14ac:dyDescent="0.2">
      <c r="A51" s="60"/>
      <c r="B51" s="20"/>
      <c r="C51" s="20"/>
      <c r="D51" s="62" t="str">
        <f>IF(ISERROR(VLOOKUP(B51,'[8]60m.'!$E$8:$F$1012,2,0)),"",(VLOOKUP(B51,'[8]60m.'!$E$8:$H$1012,2,0)))</f>
        <v/>
      </c>
      <c r="E51" s="63" t="str">
        <f>IF(ISERROR(VLOOKUP(B51,'[8]60m.'!$E$8:$G$1012,3,0)),"",(VLOOKUP(B51,'[8]60m.'!$E$8:$G$1012,3,0)))</f>
        <v/>
      </c>
      <c r="F51" s="64" t="str">
        <f>IF(ISERROR(VLOOKUP(B51,[8]Uzun!$F$8:$K$998,6,0)),"",(VLOOKUP(B51,[8]Uzun!$F$8:$K$998,6,0)))</f>
        <v/>
      </c>
      <c r="G51" s="65" t="str">
        <f>IF(ISERROR(VLOOKUP(B51,[8]Uzun!$F$8:$L$998,7,0)),"",(VLOOKUP(B51,[8]Uzun!$F$8:$L$998,7,0)))</f>
        <v/>
      </c>
      <c r="H51" s="66" t="str">
        <f>IF(ISERROR(VLOOKUP(B51,[8]Gülle!$F$8:$K$1000,6,0)),"",(VLOOKUP(B51,[8]Gülle!$F$8:$K$1000,6,0)))</f>
        <v/>
      </c>
      <c r="I51" s="63" t="str">
        <f>IF(ISERROR(VLOOKUP(B51,[8]Gülle!$F$8:$L$1000,7,0)),"",(VLOOKUP(B51,[8]Gülle!$F$8:$L$1000,7,0)))</f>
        <v/>
      </c>
      <c r="J51" s="67" t="str">
        <f>IF(ISERROR(VLOOKUP(B51,#REF!,6,0)),"",(VLOOKUP(B51,#REF!,6,0)))</f>
        <v/>
      </c>
      <c r="K51" s="65" t="str">
        <f>IF(ISERROR(VLOOKUP(B51,#REF!,7,0)),"",(VLOOKUP(B51,#REF!,7,0)))</f>
        <v/>
      </c>
      <c r="L51" s="68" t="str">
        <f>IF(ISERROR(VLOOKUP(B51,'[8]800m.'!$D$8:$F$986,3,0)),"",(VLOOKUP(B51,'[8]800m.'!$D$8:$H$986,3,0)))</f>
        <v/>
      </c>
      <c r="M51" s="69" t="str">
        <f>IF(ISERROR(VLOOKUP(B51,'[8]800m.'!$D$8:$G$986,4,0)),"",(VLOOKUP(B51,'[8]800m.'!$D$8:$G$986,4,0)))</f>
        <v/>
      </c>
      <c r="N51" s="94" t="str">
        <f>IF(ISERROR(VLOOKUP(B51,'[8]80m.'!$E$8:$F$1000,2,0)),"",(VLOOKUP(B51,'[8]80m.'!$E$8:$H$1000,2,0)))</f>
        <v/>
      </c>
      <c r="O51" s="65" t="str">
        <f>IF(ISERROR(VLOOKUP(B51,'[8]80m.'!$E$8:$G$1000,3,0)),"",(VLOOKUP(B51,'[8]80m.'!$E$8:$G$1000,3,0)))</f>
        <v/>
      </c>
      <c r="P51" s="71">
        <f t="shared" si="0"/>
        <v>0</v>
      </c>
      <c r="Q51" s="54"/>
      <c r="R51" s="55"/>
      <c r="S51" s="55"/>
      <c r="T51" s="55"/>
      <c r="U51" s="55"/>
      <c r="V51" s="55"/>
    </row>
    <row r="52" spans="1:22" ht="31.5" hidden="1" customHeight="1" x14ac:dyDescent="0.2">
      <c r="A52" s="60"/>
      <c r="B52" s="20"/>
      <c r="C52" s="20"/>
      <c r="D52" s="62" t="str">
        <f>IF(ISERROR(VLOOKUP(B52,'[8]60m.'!$E$8:$F$1012,2,0)),"",(VLOOKUP(B52,'[8]60m.'!$E$8:$H$1012,2,0)))</f>
        <v/>
      </c>
      <c r="E52" s="63" t="str">
        <f>IF(ISERROR(VLOOKUP(B52,'[8]60m.'!$E$8:$G$1012,3,0)),"",(VLOOKUP(B52,'[8]60m.'!$E$8:$G$1012,3,0)))</f>
        <v/>
      </c>
      <c r="F52" s="64" t="str">
        <f>IF(ISERROR(VLOOKUP(B52,[8]Uzun!$F$8:$K$998,6,0)),"",(VLOOKUP(B52,[8]Uzun!$F$8:$K$998,6,0)))</f>
        <v/>
      </c>
      <c r="G52" s="65" t="str">
        <f>IF(ISERROR(VLOOKUP(B52,[8]Uzun!$F$8:$L$998,7,0)),"",(VLOOKUP(B52,[8]Uzun!$F$8:$L$998,7,0)))</f>
        <v/>
      </c>
      <c r="H52" s="66" t="str">
        <f>IF(ISERROR(VLOOKUP(B52,[8]Gülle!$F$8:$K$1000,6,0)),"",(VLOOKUP(B52,[8]Gülle!$F$8:$K$1000,6,0)))</f>
        <v/>
      </c>
      <c r="I52" s="63" t="str">
        <f>IF(ISERROR(VLOOKUP(B52,[8]Gülle!$F$8:$L$1000,7,0)),"",(VLOOKUP(B52,[8]Gülle!$F$8:$L$1000,7,0)))</f>
        <v/>
      </c>
      <c r="J52" s="67" t="str">
        <f>IF(ISERROR(VLOOKUP(B52,#REF!,6,0)),"",(VLOOKUP(B52,#REF!,6,0)))</f>
        <v/>
      </c>
      <c r="K52" s="65" t="str">
        <f>IF(ISERROR(VLOOKUP(B52,#REF!,7,0)),"",(VLOOKUP(B52,#REF!,7,0)))</f>
        <v/>
      </c>
      <c r="L52" s="68" t="str">
        <f>IF(ISERROR(VLOOKUP(B52,'[8]800m.'!$D$8:$F$986,3,0)),"",(VLOOKUP(B52,'[8]800m.'!$D$8:$H$986,3,0)))</f>
        <v/>
      </c>
      <c r="M52" s="69" t="str">
        <f>IF(ISERROR(VLOOKUP(B52,'[8]800m.'!$D$8:$G$986,4,0)),"",(VLOOKUP(B52,'[8]800m.'!$D$8:$G$986,4,0)))</f>
        <v/>
      </c>
      <c r="N52" s="94" t="str">
        <f>IF(ISERROR(VLOOKUP(B52,'[8]80m.'!$E$8:$F$1000,2,0)),"",(VLOOKUP(B52,'[8]80m.'!$E$8:$H$1000,2,0)))</f>
        <v/>
      </c>
      <c r="O52" s="65" t="str">
        <f>IF(ISERROR(VLOOKUP(B52,'[8]80m.'!$E$8:$G$1000,3,0)),"",(VLOOKUP(B52,'[8]80m.'!$E$8:$G$1000,3,0)))</f>
        <v/>
      </c>
      <c r="P52" s="71">
        <f t="shared" si="0"/>
        <v>0</v>
      </c>
      <c r="Q52" s="54"/>
      <c r="R52" s="55"/>
      <c r="S52" s="55"/>
      <c r="T52" s="55"/>
      <c r="U52" s="55"/>
      <c r="V52" s="55"/>
    </row>
    <row r="53" spans="1:22" ht="31.5" hidden="1" customHeight="1" x14ac:dyDescent="0.2">
      <c r="A53" s="60"/>
      <c r="B53" s="20"/>
      <c r="C53" s="20"/>
      <c r="D53" s="62" t="str">
        <f>IF(ISERROR(VLOOKUP(B53,'[8]60m.'!$E$8:$F$1012,2,0)),"",(VLOOKUP(B53,'[8]60m.'!$E$8:$H$1012,2,0)))</f>
        <v/>
      </c>
      <c r="E53" s="63" t="str">
        <f>IF(ISERROR(VLOOKUP(B53,'[8]60m.'!$E$8:$G$1012,3,0)),"",(VLOOKUP(B53,'[8]60m.'!$E$8:$G$1012,3,0)))</f>
        <v/>
      </c>
      <c r="F53" s="64" t="str">
        <f>IF(ISERROR(VLOOKUP(B53,[8]Uzun!$F$8:$K$998,6,0)),"",(VLOOKUP(B53,[8]Uzun!$F$8:$K$998,6,0)))</f>
        <v/>
      </c>
      <c r="G53" s="65" t="str">
        <f>IF(ISERROR(VLOOKUP(B53,[8]Uzun!$F$8:$L$998,7,0)),"",(VLOOKUP(B53,[8]Uzun!$F$8:$L$998,7,0)))</f>
        <v/>
      </c>
      <c r="H53" s="66" t="str">
        <f>IF(ISERROR(VLOOKUP(B53,[8]Gülle!$F$8:$K$1000,6,0)),"",(VLOOKUP(B53,[8]Gülle!$F$8:$K$1000,6,0)))</f>
        <v/>
      </c>
      <c r="I53" s="63" t="str">
        <f>IF(ISERROR(VLOOKUP(B53,[8]Gülle!$F$8:$L$1000,7,0)),"",(VLOOKUP(B53,[8]Gülle!$F$8:$L$1000,7,0)))</f>
        <v/>
      </c>
      <c r="J53" s="67" t="str">
        <f>IF(ISERROR(VLOOKUP(B53,#REF!,6,0)),"",(VLOOKUP(B53,#REF!,6,0)))</f>
        <v/>
      </c>
      <c r="K53" s="65" t="str">
        <f>IF(ISERROR(VLOOKUP(B53,#REF!,7,0)),"",(VLOOKUP(B53,#REF!,7,0)))</f>
        <v/>
      </c>
      <c r="L53" s="68" t="str">
        <f>IF(ISERROR(VLOOKUP(B53,'[8]800m.'!$D$8:$F$986,3,0)),"",(VLOOKUP(B53,'[8]800m.'!$D$8:$H$986,3,0)))</f>
        <v/>
      </c>
      <c r="M53" s="69" t="str">
        <f>IF(ISERROR(VLOOKUP(B53,'[8]800m.'!$D$8:$G$986,4,0)),"",(VLOOKUP(B53,'[8]800m.'!$D$8:$G$986,4,0)))</f>
        <v/>
      </c>
      <c r="N53" s="94" t="str">
        <f>IF(ISERROR(VLOOKUP(B53,'[8]80m.'!$E$8:$F$1000,2,0)),"",(VLOOKUP(B53,'[8]80m.'!$E$8:$H$1000,2,0)))</f>
        <v/>
      </c>
      <c r="O53" s="65" t="str">
        <f>IF(ISERROR(VLOOKUP(B53,'[8]80m.'!$E$8:$G$1000,3,0)),"",(VLOOKUP(B53,'[8]80m.'!$E$8:$G$1000,3,0)))</f>
        <v/>
      </c>
      <c r="P53" s="71">
        <f t="shared" si="0"/>
        <v>0</v>
      </c>
      <c r="Q53" s="54"/>
      <c r="R53" s="55"/>
      <c r="S53" s="55"/>
      <c r="T53" s="55"/>
      <c r="U53" s="55"/>
      <c r="V53" s="55"/>
    </row>
    <row r="54" spans="1:22" ht="31.5" hidden="1" customHeight="1" x14ac:dyDescent="0.2">
      <c r="A54" s="60"/>
      <c r="B54" s="20"/>
      <c r="C54" s="20"/>
      <c r="D54" s="62" t="str">
        <f>IF(ISERROR(VLOOKUP(B54,'[8]60m.'!$E$8:$F$1012,2,0)),"",(VLOOKUP(B54,'[8]60m.'!$E$8:$H$1012,2,0)))</f>
        <v/>
      </c>
      <c r="E54" s="63" t="str">
        <f>IF(ISERROR(VLOOKUP(B54,'[8]60m.'!$E$8:$G$1012,3,0)),"",(VLOOKUP(B54,'[8]60m.'!$E$8:$G$1012,3,0)))</f>
        <v/>
      </c>
      <c r="F54" s="64" t="str">
        <f>IF(ISERROR(VLOOKUP(B54,[8]Uzun!$F$8:$K$998,6,0)),"",(VLOOKUP(B54,[8]Uzun!$F$8:$K$998,6,0)))</f>
        <v/>
      </c>
      <c r="G54" s="65" t="str">
        <f>IF(ISERROR(VLOOKUP(B54,[8]Uzun!$F$8:$L$998,7,0)),"",(VLOOKUP(B54,[8]Uzun!$F$8:$L$998,7,0)))</f>
        <v/>
      </c>
      <c r="H54" s="66" t="str">
        <f>IF(ISERROR(VLOOKUP(B54,[8]Gülle!$F$8:$K$1000,6,0)),"",(VLOOKUP(B54,[8]Gülle!$F$8:$K$1000,6,0)))</f>
        <v/>
      </c>
      <c r="I54" s="63" t="str">
        <f>IF(ISERROR(VLOOKUP(B54,[8]Gülle!$F$8:$L$1000,7,0)),"",(VLOOKUP(B54,[8]Gülle!$F$8:$L$1000,7,0)))</f>
        <v/>
      </c>
      <c r="J54" s="67" t="str">
        <f>IF(ISERROR(VLOOKUP(B54,#REF!,6,0)),"",(VLOOKUP(B54,#REF!,6,0)))</f>
        <v/>
      </c>
      <c r="K54" s="65" t="str">
        <f>IF(ISERROR(VLOOKUP(B54,#REF!,7,0)),"",(VLOOKUP(B54,#REF!,7,0)))</f>
        <v/>
      </c>
      <c r="L54" s="68" t="str">
        <f>IF(ISERROR(VLOOKUP(B54,'[8]800m.'!$D$8:$F$986,3,0)),"",(VLOOKUP(B54,'[8]800m.'!$D$8:$H$986,3,0)))</f>
        <v/>
      </c>
      <c r="M54" s="69" t="str">
        <f>IF(ISERROR(VLOOKUP(B54,'[8]800m.'!$D$8:$G$986,4,0)),"",(VLOOKUP(B54,'[8]800m.'!$D$8:$G$986,4,0)))</f>
        <v/>
      </c>
      <c r="N54" s="94" t="str">
        <f>IF(ISERROR(VLOOKUP(B54,'[8]80m.'!$E$8:$F$1000,2,0)),"",(VLOOKUP(B54,'[8]80m.'!$E$8:$H$1000,2,0)))</f>
        <v/>
      </c>
      <c r="O54" s="65" t="str">
        <f>IF(ISERROR(VLOOKUP(B54,'[8]80m.'!$E$8:$G$1000,3,0)),"",(VLOOKUP(B54,'[8]80m.'!$E$8:$G$1000,3,0)))</f>
        <v/>
      </c>
      <c r="P54" s="71">
        <f t="shared" si="0"/>
        <v>0</v>
      </c>
      <c r="Q54" s="54"/>
      <c r="R54" s="55"/>
      <c r="S54" s="55"/>
      <c r="T54" s="55"/>
      <c r="U54" s="55"/>
      <c r="V54" s="55"/>
    </row>
    <row r="55" spans="1:22" ht="31.5" hidden="1" customHeight="1" x14ac:dyDescent="0.2">
      <c r="A55" s="60"/>
      <c r="B55" s="20"/>
      <c r="C55" s="20"/>
      <c r="D55" s="62" t="str">
        <f>IF(ISERROR(VLOOKUP(B55,'[8]60m.'!$E$8:$F$1012,2,0)),"",(VLOOKUP(B55,'[8]60m.'!$E$8:$H$1012,2,0)))</f>
        <v/>
      </c>
      <c r="E55" s="63" t="str">
        <f>IF(ISERROR(VLOOKUP(B55,'[8]60m.'!$E$8:$G$1012,3,0)),"",(VLOOKUP(B55,'[8]60m.'!$E$8:$G$1012,3,0)))</f>
        <v/>
      </c>
      <c r="F55" s="64" t="str">
        <f>IF(ISERROR(VLOOKUP(B55,[8]Uzun!$F$8:$K$998,6,0)),"",(VLOOKUP(B55,[8]Uzun!$F$8:$K$998,6,0)))</f>
        <v/>
      </c>
      <c r="G55" s="65" t="str">
        <f>IF(ISERROR(VLOOKUP(B55,[8]Uzun!$F$8:$L$998,7,0)),"",(VLOOKUP(B55,[8]Uzun!$F$8:$L$998,7,0)))</f>
        <v/>
      </c>
      <c r="H55" s="66" t="str">
        <f>IF(ISERROR(VLOOKUP(B55,[8]Gülle!$F$8:$K$1000,6,0)),"",(VLOOKUP(B55,[8]Gülle!$F$8:$K$1000,6,0)))</f>
        <v/>
      </c>
      <c r="I55" s="63" t="str">
        <f>IF(ISERROR(VLOOKUP(B55,[8]Gülle!$F$8:$L$1000,7,0)),"",(VLOOKUP(B55,[8]Gülle!$F$8:$L$1000,7,0)))</f>
        <v/>
      </c>
      <c r="J55" s="67" t="str">
        <f>IF(ISERROR(VLOOKUP(B55,#REF!,6,0)),"",(VLOOKUP(B55,#REF!,6,0)))</f>
        <v/>
      </c>
      <c r="K55" s="65" t="str">
        <f>IF(ISERROR(VLOOKUP(B55,#REF!,7,0)),"",(VLOOKUP(B55,#REF!,7,0)))</f>
        <v/>
      </c>
      <c r="L55" s="68" t="str">
        <f>IF(ISERROR(VLOOKUP(B55,'[8]800m.'!$D$8:$F$986,3,0)),"",(VLOOKUP(B55,'[8]800m.'!$D$8:$H$986,3,0)))</f>
        <v/>
      </c>
      <c r="M55" s="69" t="str">
        <f>IF(ISERROR(VLOOKUP(B55,'[8]800m.'!$D$8:$G$986,4,0)),"",(VLOOKUP(B55,'[8]800m.'!$D$8:$G$986,4,0)))</f>
        <v/>
      </c>
      <c r="N55" s="94" t="str">
        <f>IF(ISERROR(VLOOKUP(B55,'[8]80m.'!$E$8:$F$1000,2,0)),"",(VLOOKUP(B55,'[8]80m.'!$E$8:$H$1000,2,0)))</f>
        <v/>
      </c>
      <c r="O55" s="65" t="str">
        <f>IF(ISERROR(VLOOKUP(B55,'[8]80m.'!$E$8:$G$1000,3,0)),"",(VLOOKUP(B55,'[8]80m.'!$E$8:$G$1000,3,0)))</f>
        <v/>
      </c>
      <c r="P55" s="71">
        <f t="shared" si="0"/>
        <v>0</v>
      </c>
      <c r="Q55" s="54"/>
      <c r="R55" s="55"/>
      <c r="S55" s="55"/>
      <c r="T55" s="55"/>
      <c r="U55" s="55"/>
      <c r="V55" s="55"/>
    </row>
    <row r="56" spans="1:22" ht="31.5" hidden="1" customHeight="1" x14ac:dyDescent="0.2">
      <c r="A56" s="60"/>
      <c r="B56" s="20"/>
      <c r="C56" s="20"/>
      <c r="D56" s="62" t="str">
        <f>IF(ISERROR(VLOOKUP(B56,'[8]60m.'!$E$8:$F$1012,2,0)),"",(VLOOKUP(B56,'[8]60m.'!$E$8:$H$1012,2,0)))</f>
        <v/>
      </c>
      <c r="E56" s="63" t="str">
        <f>IF(ISERROR(VLOOKUP(B56,'[8]60m.'!$E$8:$G$1012,3,0)),"",(VLOOKUP(B56,'[8]60m.'!$E$8:$G$1012,3,0)))</f>
        <v/>
      </c>
      <c r="F56" s="64" t="str">
        <f>IF(ISERROR(VLOOKUP(B56,[8]Uzun!$F$8:$K$998,6,0)),"",(VLOOKUP(B56,[8]Uzun!$F$8:$K$998,6,0)))</f>
        <v/>
      </c>
      <c r="G56" s="65" t="str">
        <f>IF(ISERROR(VLOOKUP(B56,[8]Uzun!$F$8:$L$998,7,0)),"",(VLOOKUP(B56,[8]Uzun!$F$8:$L$998,7,0)))</f>
        <v/>
      </c>
      <c r="H56" s="66" t="str">
        <f>IF(ISERROR(VLOOKUP(B56,[8]Gülle!$F$8:$K$1000,6,0)),"",(VLOOKUP(B56,[8]Gülle!$F$8:$K$1000,6,0)))</f>
        <v/>
      </c>
      <c r="I56" s="63" t="str">
        <f>IF(ISERROR(VLOOKUP(B56,[8]Gülle!$F$8:$L$1000,7,0)),"",(VLOOKUP(B56,[8]Gülle!$F$8:$L$1000,7,0)))</f>
        <v/>
      </c>
      <c r="J56" s="67" t="str">
        <f>IF(ISERROR(VLOOKUP(B56,#REF!,6,0)),"",(VLOOKUP(B56,#REF!,6,0)))</f>
        <v/>
      </c>
      <c r="K56" s="65" t="str">
        <f>IF(ISERROR(VLOOKUP(B56,#REF!,7,0)),"",(VLOOKUP(B56,#REF!,7,0)))</f>
        <v/>
      </c>
      <c r="L56" s="68" t="str">
        <f>IF(ISERROR(VLOOKUP(B56,'[8]800m.'!$D$8:$F$986,3,0)),"",(VLOOKUP(B56,'[8]800m.'!$D$8:$H$986,3,0)))</f>
        <v/>
      </c>
      <c r="M56" s="69" t="str">
        <f>IF(ISERROR(VLOOKUP(B56,'[8]800m.'!$D$8:$G$986,4,0)),"",(VLOOKUP(B56,'[8]800m.'!$D$8:$G$986,4,0)))</f>
        <v/>
      </c>
      <c r="N56" s="94" t="str">
        <f>IF(ISERROR(VLOOKUP(B56,'[8]80m.'!$E$8:$F$1000,2,0)),"",(VLOOKUP(B56,'[8]80m.'!$E$8:$H$1000,2,0)))</f>
        <v/>
      </c>
      <c r="O56" s="65" t="str">
        <f>IF(ISERROR(VLOOKUP(B56,'[8]80m.'!$E$8:$G$1000,3,0)),"",(VLOOKUP(B56,'[8]80m.'!$E$8:$G$1000,3,0)))</f>
        <v/>
      </c>
      <c r="P56" s="71">
        <f t="shared" si="0"/>
        <v>0</v>
      </c>
      <c r="Q56" s="54"/>
      <c r="R56" s="55"/>
      <c r="S56" s="55"/>
      <c r="T56" s="55"/>
      <c r="U56" s="55"/>
      <c r="V56" s="55"/>
    </row>
    <row r="57" spans="1:22" ht="31.5" hidden="1" customHeight="1" x14ac:dyDescent="0.2">
      <c r="A57" s="60"/>
      <c r="B57" s="20"/>
      <c r="C57" s="20"/>
      <c r="D57" s="62" t="str">
        <f>IF(ISERROR(VLOOKUP(B57,'[8]60m.'!$E$8:$F$1012,2,0)),"",(VLOOKUP(B57,'[8]60m.'!$E$8:$H$1012,2,0)))</f>
        <v/>
      </c>
      <c r="E57" s="63" t="str">
        <f>IF(ISERROR(VLOOKUP(B57,'[8]60m.'!$E$8:$G$1012,3,0)),"",(VLOOKUP(B57,'[8]60m.'!$E$8:$G$1012,3,0)))</f>
        <v/>
      </c>
      <c r="F57" s="64" t="str">
        <f>IF(ISERROR(VLOOKUP(B57,[8]Uzun!$F$8:$K$998,6,0)),"",(VLOOKUP(B57,[8]Uzun!$F$8:$K$998,6,0)))</f>
        <v/>
      </c>
      <c r="G57" s="65" t="str">
        <f>IF(ISERROR(VLOOKUP(B57,[8]Uzun!$F$8:$L$998,7,0)),"",(VLOOKUP(B57,[8]Uzun!$F$8:$L$998,7,0)))</f>
        <v/>
      </c>
      <c r="H57" s="66" t="str">
        <f>IF(ISERROR(VLOOKUP(B57,[8]Gülle!$F$8:$K$1000,6,0)),"",(VLOOKUP(B57,[8]Gülle!$F$8:$K$1000,6,0)))</f>
        <v/>
      </c>
      <c r="I57" s="63" t="str">
        <f>IF(ISERROR(VLOOKUP(B57,[8]Gülle!$F$8:$L$1000,7,0)),"",(VLOOKUP(B57,[8]Gülle!$F$8:$L$1000,7,0)))</f>
        <v/>
      </c>
      <c r="J57" s="67" t="str">
        <f>IF(ISERROR(VLOOKUP(B57,#REF!,6,0)),"",(VLOOKUP(B57,#REF!,6,0)))</f>
        <v/>
      </c>
      <c r="K57" s="65" t="str">
        <f>IF(ISERROR(VLOOKUP(B57,#REF!,7,0)),"",(VLOOKUP(B57,#REF!,7,0)))</f>
        <v/>
      </c>
      <c r="L57" s="68" t="str">
        <f>IF(ISERROR(VLOOKUP(B57,'[8]800m.'!$D$8:$F$986,3,0)),"",(VLOOKUP(B57,'[8]800m.'!$D$8:$H$986,3,0)))</f>
        <v/>
      </c>
      <c r="M57" s="69" t="str">
        <f>IF(ISERROR(VLOOKUP(B57,'[8]800m.'!$D$8:$G$986,4,0)),"",(VLOOKUP(B57,'[8]800m.'!$D$8:$G$986,4,0)))</f>
        <v/>
      </c>
      <c r="N57" s="94" t="str">
        <f>IF(ISERROR(VLOOKUP(B57,'[8]80m.'!$E$8:$F$1000,2,0)),"",(VLOOKUP(B57,'[8]80m.'!$E$8:$H$1000,2,0)))</f>
        <v/>
      </c>
      <c r="O57" s="65" t="str">
        <f>IF(ISERROR(VLOOKUP(B57,'[8]80m.'!$E$8:$G$1000,3,0)),"",(VLOOKUP(B57,'[8]80m.'!$E$8:$G$1000,3,0)))</f>
        <v/>
      </c>
      <c r="P57" s="71">
        <f t="shared" si="0"/>
        <v>0</v>
      </c>
      <c r="Q57" s="54"/>
      <c r="R57" s="55"/>
      <c r="S57" s="55"/>
      <c r="T57" s="55"/>
      <c r="U57" s="55"/>
      <c r="V57" s="55"/>
    </row>
    <row r="58" spans="1:22" ht="31.5" hidden="1" customHeight="1" x14ac:dyDescent="0.2">
      <c r="A58" s="60"/>
      <c r="B58" s="20"/>
      <c r="C58" s="20"/>
      <c r="D58" s="62" t="str">
        <f>IF(ISERROR(VLOOKUP(B58,'[8]60m.'!$E$8:$F$1012,2,0)),"",(VLOOKUP(B58,'[8]60m.'!$E$8:$H$1012,2,0)))</f>
        <v/>
      </c>
      <c r="E58" s="63" t="str">
        <f>IF(ISERROR(VLOOKUP(B58,'[8]60m.'!$E$8:$G$1012,3,0)),"",(VLOOKUP(B58,'[8]60m.'!$E$8:$G$1012,3,0)))</f>
        <v/>
      </c>
      <c r="F58" s="64" t="str">
        <f>IF(ISERROR(VLOOKUP(B58,[8]Uzun!$F$8:$K$998,6,0)),"",(VLOOKUP(B58,[8]Uzun!$F$8:$K$998,6,0)))</f>
        <v/>
      </c>
      <c r="G58" s="65" t="str">
        <f>IF(ISERROR(VLOOKUP(B58,[8]Uzun!$F$8:$L$998,7,0)),"",(VLOOKUP(B58,[8]Uzun!$F$8:$L$998,7,0)))</f>
        <v/>
      </c>
      <c r="H58" s="66" t="str">
        <f>IF(ISERROR(VLOOKUP(B58,[8]Gülle!$F$8:$K$1000,6,0)),"",(VLOOKUP(B58,[8]Gülle!$F$8:$K$1000,6,0)))</f>
        <v/>
      </c>
      <c r="I58" s="63" t="str">
        <f>IF(ISERROR(VLOOKUP(B58,[8]Gülle!$F$8:$L$1000,7,0)),"",(VLOOKUP(B58,[8]Gülle!$F$8:$L$1000,7,0)))</f>
        <v/>
      </c>
      <c r="J58" s="67" t="str">
        <f>IF(ISERROR(VLOOKUP(B58,#REF!,6,0)),"",(VLOOKUP(B58,#REF!,6,0)))</f>
        <v/>
      </c>
      <c r="K58" s="65" t="str">
        <f>IF(ISERROR(VLOOKUP(B58,#REF!,7,0)),"",(VLOOKUP(B58,#REF!,7,0)))</f>
        <v/>
      </c>
      <c r="L58" s="68" t="str">
        <f>IF(ISERROR(VLOOKUP(B58,'[8]800m.'!$D$8:$F$986,3,0)),"",(VLOOKUP(B58,'[8]800m.'!$D$8:$H$986,3,0)))</f>
        <v/>
      </c>
      <c r="M58" s="69" t="str">
        <f>IF(ISERROR(VLOOKUP(B58,'[8]800m.'!$D$8:$G$986,4,0)),"",(VLOOKUP(B58,'[8]800m.'!$D$8:$G$986,4,0)))</f>
        <v/>
      </c>
      <c r="N58" s="94" t="str">
        <f>IF(ISERROR(VLOOKUP(B58,'[8]80m.'!$E$8:$F$1000,2,0)),"",(VLOOKUP(B58,'[8]80m.'!$E$8:$H$1000,2,0)))</f>
        <v/>
      </c>
      <c r="O58" s="65" t="str">
        <f>IF(ISERROR(VLOOKUP(B58,'[8]80m.'!$E$8:$G$1000,3,0)),"",(VLOOKUP(B58,'[8]80m.'!$E$8:$G$1000,3,0)))</f>
        <v/>
      </c>
      <c r="P58" s="71">
        <f t="shared" si="0"/>
        <v>0</v>
      </c>
      <c r="Q58" s="54"/>
      <c r="R58" s="55"/>
      <c r="S58" s="55"/>
      <c r="T58" s="55"/>
      <c r="U58" s="55"/>
      <c r="V58" s="55"/>
    </row>
    <row r="59" spans="1:22" ht="31.5" hidden="1" customHeight="1" x14ac:dyDescent="0.2">
      <c r="A59" s="60"/>
      <c r="B59" s="20"/>
      <c r="C59" s="20"/>
      <c r="D59" s="62" t="str">
        <f>IF(ISERROR(VLOOKUP(B59,'[8]60m.'!$E$8:$F$1012,2,0)),"",(VLOOKUP(B59,'[8]60m.'!$E$8:$H$1012,2,0)))</f>
        <v/>
      </c>
      <c r="E59" s="63" t="str">
        <f>IF(ISERROR(VLOOKUP(B59,'[8]60m.'!$E$8:$G$1012,3,0)),"",(VLOOKUP(B59,'[8]60m.'!$E$8:$G$1012,3,0)))</f>
        <v/>
      </c>
      <c r="F59" s="64" t="str">
        <f>IF(ISERROR(VLOOKUP(B59,[8]Uzun!$F$8:$K$998,6,0)),"",(VLOOKUP(B59,[8]Uzun!$F$8:$K$998,6,0)))</f>
        <v/>
      </c>
      <c r="G59" s="65" t="str">
        <f>IF(ISERROR(VLOOKUP(B59,[8]Uzun!$F$8:$L$998,7,0)),"",(VLOOKUP(B59,[8]Uzun!$F$8:$L$998,7,0)))</f>
        <v/>
      </c>
      <c r="H59" s="66" t="str">
        <f>IF(ISERROR(VLOOKUP(B59,[8]Gülle!$F$8:$K$1000,6,0)),"",(VLOOKUP(B59,[8]Gülle!$F$8:$K$1000,6,0)))</f>
        <v/>
      </c>
      <c r="I59" s="63" t="str">
        <f>IF(ISERROR(VLOOKUP(B59,[8]Gülle!$F$8:$L$1000,7,0)),"",(VLOOKUP(B59,[8]Gülle!$F$8:$L$1000,7,0)))</f>
        <v/>
      </c>
      <c r="J59" s="67" t="str">
        <f>IF(ISERROR(VLOOKUP(B59,#REF!,6,0)),"",(VLOOKUP(B59,#REF!,6,0)))</f>
        <v/>
      </c>
      <c r="K59" s="65" t="str">
        <f>IF(ISERROR(VLOOKUP(B59,#REF!,7,0)),"",(VLOOKUP(B59,#REF!,7,0)))</f>
        <v/>
      </c>
      <c r="L59" s="68" t="str">
        <f>IF(ISERROR(VLOOKUP(B59,'[8]800m.'!$D$8:$F$986,3,0)),"",(VLOOKUP(B59,'[8]800m.'!$D$8:$H$986,3,0)))</f>
        <v/>
      </c>
      <c r="M59" s="69" t="str">
        <f>IF(ISERROR(VLOOKUP(B59,'[8]800m.'!$D$8:$G$986,4,0)),"",(VLOOKUP(B59,'[8]800m.'!$D$8:$G$986,4,0)))</f>
        <v/>
      </c>
      <c r="N59" s="94" t="str">
        <f>IF(ISERROR(VLOOKUP(B59,'[8]80m.'!$E$8:$F$1000,2,0)),"",(VLOOKUP(B59,'[8]80m.'!$E$8:$H$1000,2,0)))</f>
        <v/>
      </c>
      <c r="O59" s="65" t="str">
        <f>IF(ISERROR(VLOOKUP(B59,'[8]80m.'!$E$8:$G$1000,3,0)),"",(VLOOKUP(B59,'[8]80m.'!$E$8:$G$1000,3,0)))</f>
        <v/>
      </c>
      <c r="P59" s="71">
        <f t="shared" si="0"/>
        <v>0</v>
      </c>
      <c r="Q59" s="54"/>
      <c r="R59" s="55"/>
      <c r="S59" s="55"/>
      <c r="T59" s="55"/>
      <c r="U59" s="55"/>
      <c r="V59" s="55"/>
    </row>
    <row r="60" spans="1:22" ht="31.5" hidden="1" customHeight="1" x14ac:dyDescent="0.2">
      <c r="A60" s="60"/>
      <c r="B60" s="20"/>
      <c r="C60" s="20"/>
      <c r="D60" s="62" t="str">
        <f>IF(ISERROR(VLOOKUP(B60,'[8]60m.'!$E$8:$F$1012,2,0)),"",(VLOOKUP(B60,'[8]60m.'!$E$8:$H$1012,2,0)))</f>
        <v/>
      </c>
      <c r="E60" s="63" t="str">
        <f>IF(ISERROR(VLOOKUP(B60,'[8]60m.'!$E$8:$G$1012,3,0)),"",(VLOOKUP(B60,'[8]60m.'!$E$8:$G$1012,3,0)))</f>
        <v/>
      </c>
      <c r="F60" s="64" t="str">
        <f>IF(ISERROR(VLOOKUP(B60,[8]Uzun!$F$8:$K$998,6,0)),"",(VLOOKUP(B60,[8]Uzun!$F$8:$K$998,6,0)))</f>
        <v/>
      </c>
      <c r="G60" s="65" t="str">
        <f>IF(ISERROR(VLOOKUP(B60,[8]Uzun!$F$8:$L$998,7,0)),"",(VLOOKUP(B60,[8]Uzun!$F$8:$L$998,7,0)))</f>
        <v/>
      </c>
      <c r="H60" s="66" t="str">
        <f>IF(ISERROR(VLOOKUP(B60,[8]Gülle!$F$8:$K$1000,6,0)),"",(VLOOKUP(B60,[8]Gülle!$F$8:$K$1000,6,0)))</f>
        <v/>
      </c>
      <c r="I60" s="63" t="str">
        <f>IF(ISERROR(VLOOKUP(B60,[8]Gülle!$F$8:$L$1000,7,0)),"",(VLOOKUP(B60,[8]Gülle!$F$8:$L$1000,7,0)))</f>
        <v/>
      </c>
      <c r="J60" s="67" t="str">
        <f>IF(ISERROR(VLOOKUP(B60,#REF!,6,0)),"",(VLOOKUP(B60,#REF!,6,0)))</f>
        <v/>
      </c>
      <c r="K60" s="65" t="str">
        <f>IF(ISERROR(VLOOKUP(B60,#REF!,7,0)),"",(VLOOKUP(B60,#REF!,7,0)))</f>
        <v/>
      </c>
      <c r="L60" s="68" t="str">
        <f>IF(ISERROR(VLOOKUP(B60,'[8]800m.'!$D$8:$F$986,3,0)),"",(VLOOKUP(B60,'[8]800m.'!$D$8:$H$986,3,0)))</f>
        <v/>
      </c>
      <c r="M60" s="69" t="str">
        <f>IF(ISERROR(VLOOKUP(B60,'[8]800m.'!$D$8:$G$986,4,0)),"",(VLOOKUP(B60,'[8]800m.'!$D$8:$G$986,4,0)))</f>
        <v/>
      </c>
      <c r="N60" s="94" t="str">
        <f>IF(ISERROR(VLOOKUP(B60,'[8]80m.'!$E$8:$F$1000,2,0)),"",(VLOOKUP(B60,'[8]80m.'!$E$8:$H$1000,2,0)))</f>
        <v/>
      </c>
      <c r="O60" s="65" t="str">
        <f>IF(ISERROR(VLOOKUP(B60,'[8]80m.'!$E$8:$G$1000,3,0)),"",(VLOOKUP(B60,'[8]80m.'!$E$8:$G$1000,3,0)))</f>
        <v/>
      </c>
      <c r="P60" s="71">
        <f t="shared" si="0"/>
        <v>0</v>
      </c>
      <c r="Q60" s="55"/>
      <c r="R60" s="55"/>
      <c r="S60" s="55"/>
      <c r="T60" s="55"/>
      <c r="U60" s="55"/>
      <c r="V60" s="55"/>
    </row>
    <row r="61" spans="1:22" ht="12" hidden="1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68" t="str">
        <f>IF(ISERROR(VLOOKUP(B61,'[8]800m.'!$D$8:$F$986,3,0)),"",(VLOOKUP(B61,'[8]800m.'!$D$8:$H$986,3,0)))</f>
        <v/>
      </c>
      <c r="M61" s="69" t="str">
        <f>IF(ISERROR(VLOOKUP(B61,'[8]800m.'!$D$8:$G$986,4,0)),"",(VLOOKUP(B61,'[8]800m.'!$D$8:$G$986,4,0)))</f>
        <v/>
      </c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30" hidden="1" customHeight="1" x14ac:dyDescent="0.2">
      <c r="A62" s="40" t="s">
        <v>72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1:22" ht="24" hidden="1" customHeight="1" x14ac:dyDescent="0.2">
      <c r="A63" s="73" t="str">
        <f>'[8]YARIŞMA BİLGİLERİ'!F21</f>
        <v>2010 Doğumlu Erkekler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2" ht="24" hidden="1" customHeight="1" x14ac:dyDescent="0.2">
      <c r="A64" s="49" t="s">
        <v>0</v>
      </c>
      <c r="B64" s="48" t="s">
        <v>1</v>
      </c>
      <c r="C64" s="49" t="s">
        <v>2</v>
      </c>
      <c r="D64" s="50" t="s">
        <v>14</v>
      </c>
      <c r="E64" s="50"/>
      <c r="F64" s="50" t="s">
        <v>19</v>
      </c>
      <c r="G64" s="50"/>
      <c r="H64" s="51"/>
      <c r="I64" s="52"/>
      <c r="J64" s="51" t="s">
        <v>16</v>
      </c>
      <c r="K64" s="52"/>
      <c r="L64" s="50" t="s">
        <v>7</v>
      </c>
      <c r="M64" s="50"/>
      <c r="N64" s="50" t="s">
        <v>18</v>
      </c>
      <c r="O64" s="50"/>
      <c r="P64" s="53"/>
      <c r="Q64" s="53"/>
      <c r="R64" s="53" t="s">
        <v>25</v>
      </c>
    </row>
    <row r="65" spans="1:18" ht="24" hidden="1" customHeight="1" x14ac:dyDescent="0.2">
      <c r="A65" s="56"/>
      <c r="B65" s="48"/>
      <c r="C65" s="56"/>
      <c r="D65" s="57" t="s">
        <v>10</v>
      </c>
      <c r="E65" s="58" t="s">
        <v>11</v>
      </c>
      <c r="F65" s="57" t="s">
        <v>10</v>
      </c>
      <c r="G65" s="58" t="s">
        <v>11</v>
      </c>
      <c r="H65" s="57" t="s">
        <v>10</v>
      </c>
      <c r="I65" s="58" t="s">
        <v>11</v>
      </c>
      <c r="J65" s="57" t="s">
        <v>10</v>
      </c>
      <c r="K65" s="58" t="s">
        <v>11</v>
      </c>
      <c r="L65" s="57" t="s">
        <v>10</v>
      </c>
      <c r="M65" s="58" t="s">
        <v>11</v>
      </c>
      <c r="N65" s="57" t="s">
        <v>10</v>
      </c>
      <c r="O65" s="58" t="s">
        <v>11</v>
      </c>
      <c r="P65" s="53"/>
      <c r="Q65" s="53"/>
      <c r="R65" s="53"/>
    </row>
    <row r="66" spans="1:18" ht="34.5" hidden="1" customHeight="1" x14ac:dyDescent="0.2">
      <c r="A66" s="74">
        <v>1</v>
      </c>
      <c r="B66" s="19" t="s">
        <v>71</v>
      </c>
      <c r="C66" s="19" t="s">
        <v>24</v>
      </c>
      <c r="D66" s="13" t="str">
        <f>IF(ISERROR(VLOOKUP(B66,'[8]100m.Eng'!$E$8:$F$1000,2,0)),"",(VLOOKUP(B66,'[8]100m.Eng'!$E$8:$H$1000,2,0)))</f>
        <v/>
      </c>
      <c r="E66" s="14" t="str">
        <f>IF(ISERROR(VLOOKUP(B66,'[8]100m.Eng'!$E$8:$G$1000,3,0)),"",(VLOOKUP(B66,'[8]100m.Eng'!$E$8:$G$1000,3,0)))</f>
        <v/>
      </c>
      <c r="F66" s="76" t="str">
        <f>IF(ISERROR(VLOOKUP(B66,[8]Cirit!$E$8:$K$998,7,0)),"",(VLOOKUP(B66,[8]Cirit!$E$8:$K$998,7,0)))</f>
        <v/>
      </c>
      <c r="G66" s="65" t="str">
        <f>IF(ISERROR(VLOOKUP(B66,[8]Cirit!$E$8:$L$998,8,0)),"",(VLOOKUP(B66,[8]Cirit!$E$8:$L$998,8,0)))</f>
        <v/>
      </c>
      <c r="H66" s="66"/>
      <c r="I66" s="63"/>
      <c r="J66" s="77" t="str">
        <f>IF(ISERROR(VLOOKUP(B66,'[8]2000m.'!$E$8:$F$1000,2,0)),"",(VLOOKUP(B66,'[8]2000m.'!$E$8:$H$1000,2,0)))</f>
        <v/>
      </c>
      <c r="K66" s="65" t="str">
        <f>IF(ISERROR(VLOOKUP(B66,'[8]2000m.'!$E$8:$G$1000,3,0)),"",(VLOOKUP(B66,'[8]2000m.'!$E$8:$G$1000,3,0)))</f>
        <v/>
      </c>
      <c r="L66" s="78" t="str">
        <f>IF(ISERROR(VLOOKUP(B66,[8]Yüksek!$E$8:$AG$1000,29,0)),"",(VLOOKUP(B66,[8]Yüksek!$E$8:$AG$1000,29,0)))</f>
        <v/>
      </c>
      <c r="M66" s="79" t="str">
        <f>IF(ISERROR(VLOOKUP(B66,[8]Yüksek!$E$8:$AH$1000,30,0)),"",(VLOOKUP(B66,[8]Yüksek!$E$8:$AH$1000,30,0)))</f>
        <v/>
      </c>
      <c r="N66" s="76" t="str">
        <f>IF(ISERROR(VLOOKUP(B66,[8]Disk!$E$8:$K$1000,7,0)),"",(VLOOKUP(B66,[8]Disk!$E$8:$K$1000,7,0)))</f>
        <v/>
      </c>
      <c r="O66" s="65" t="str">
        <f>IF(ISERROR(VLOOKUP(B66,[8]Disk!$E$8:$L$1000,8,0)),"",(VLOOKUP(B66,[8]Disk!$E$8:$L$1000,8,0)))</f>
        <v/>
      </c>
      <c r="P66" s="81">
        <f>IFERROR(VLOOKUP(B66,'2010 12 YAŞ ERKEK'!$B$9:$P$60,15,0)," ")</f>
        <v>173</v>
      </c>
      <c r="Q66" s="82">
        <f t="shared" ref="Q66:Q106" si="1">SUM(E66,G66,I66,K66,M66,O66)</f>
        <v>0</v>
      </c>
      <c r="R66" s="83">
        <f t="shared" ref="R66:R106" si="2">SUM(P66,Q66)</f>
        <v>173</v>
      </c>
    </row>
    <row r="67" spans="1:18" ht="34.5" hidden="1" customHeight="1" x14ac:dyDescent="0.2">
      <c r="A67" s="74">
        <v>2</v>
      </c>
      <c r="B67" s="19" t="s">
        <v>218</v>
      </c>
      <c r="C67" s="19" t="s">
        <v>24</v>
      </c>
      <c r="D67" s="13" t="str">
        <f>IF(ISERROR(VLOOKUP(B67,'[8]100m.Eng'!$E$8:$F$1000,2,0)),"",(VLOOKUP(B67,'[8]100m.Eng'!$E$8:$H$1000,2,0)))</f>
        <v/>
      </c>
      <c r="E67" s="14" t="str">
        <f>IF(ISERROR(VLOOKUP(B67,'[8]100m.Eng'!$E$8:$G$1000,3,0)),"",(VLOOKUP(B67,'[8]100m.Eng'!$E$8:$G$1000,3,0)))</f>
        <v/>
      </c>
      <c r="F67" s="76" t="str">
        <f>IF(ISERROR(VLOOKUP(B67,[8]Cirit!$E$8:$K$998,7,0)),"",(VLOOKUP(B67,[8]Cirit!$E$8:$K$998,7,0)))</f>
        <v/>
      </c>
      <c r="G67" s="65" t="str">
        <f>IF(ISERROR(VLOOKUP(B67,[8]Cirit!$E$8:$L$998,8,0)),"",(VLOOKUP(B67,[8]Cirit!$E$8:$L$998,8,0)))</f>
        <v/>
      </c>
      <c r="H67" s="66"/>
      <c r="I67" s="63"/>
      <c r="J67" s="77" t="str">
        <f>IF(ISERROR(VLOOKUP(B67,'[8]2000m.'!$E$8:$F$1000,2,0)),"",(VLOOKUP(B67,'[8]2000m.'!$E$8:$H$1000,2,0)))</f>
        <v/>
      </c>
      <c r="K67" s="65" t="str">
        <f>IF(ISERROR(VLOOKUP(B67,'[8]2000m.'!$E$8:$G$1000,3,0)),"",(VLOOKUP(B67,'[8]2000m.'!$E$8:$G$1000,3,0)))</f>
        <v/>
      </c>
      <c r="L67" s="78" t="str">
        <f>IF(ISERROR(VLOOKUP(B67,[8]Yüksek!$E$8:$AG$1000,29,0)),"",(VLOOKUP(B67,[8]Yüksek!$E$8:$AG$1000,29,0)))</f>
        <v/>
      </c>
      <c r="M67" s="79" t="str">
        <f>IF(ISERROR(VLOOKUP(B67,[8]Yüksek!$E$8:$AH$1000,30,0)),"",(VLOOKUP(B67,[8]Yüksek!$E$8:$AH$1000,30,0)))</f>
        <v/>
      </c>
      <c r="N67" s="76" t="str">
        <f>IF(ISERROR(VLOOKUP(B67,[8]Disk!$E$8:$K$1000,7,0)),"",(VLOOKUP(B67,[8]Disk!$E$8:$K$1000,7,0)))</f>
        <v/>
      </c>
      <c r="O67" s="65" t="str">
        <f>IF(ISERROR(VLOOKUP(B67,[8]Disk!$E$8:$L$1000,8,0)),"",(VLOOKUP(B67,[8]Disk!$E$8:$L$1000,8,0)))</f>
        <v/>
      </c>
      <c r="P67" s="81">
        <f>IFERROR(VLOOKUP(B67,'2010 12 YAŞ ERKEK'!$B$9:$P$60,15,0)," ")</f>
        <v>156</v>
      </c>
      <c r="Q67" s="82">
        <f t="shared" si="1"/>
        <v>0</v>
      </c>
      <c r="R67" s="83">
        <f t="shared" si="2"/>
        <v>156</v>
      </c>
    </row>
    <row r="68" spans="1:18" ht="34.5" hidden="1" customHeight="1" x14ac:dyDescent="0.2">
      <c r="A68" s="74">
        <v>3</v>
      </c>
      <c r="B68" s="19" t="s">
        <v>70</v>
      </c>
      <c r="C68" s="19" t="s">
        <v>24</v>
      </c>
      <c r="D68" s="13" t="str">
        <f>IF(ISERROR(VLOOKUP(B68,'[8]100m.Eng'!$E$8:$F$1000,2,0)),"",(VLOOKUP(B68,'[8]100m.Eng'!$E$8:$H$1000,2,0)))</f>
        <v/>
      </c>
      <c r="E68" s="14" t="str">
        <f>IF(ISERROR(VLOOKUP(B68,'[8]100m.Eng'!$E$8:$G$1000,3,0)),"",(VLOOKUP(B68,'[8]100m.Eng'!$E$8:$G$1000,3,0)))</f>
        <v/>
      </c>
      <c r="F68" s="76" t="str">
        <f>IF(ISERROR(VLOOKUP(B68,[8]Cirit!$E$8:$K$998,7,0)),"",(VLOOKUP(B68,[8]Cirit!$E$8:$K$998,7,0)))</f>
        <v/>
      </c>
      <c r="G68" s="65" t="str">
        <f>IF(ISERROR(VLOOKUP(B68,[8]Cirit!$E$8:$L$998,8,0)),"",(VLOOKUP(B68,[8]Cirit!$E$8:$L$998,8,0)))</f>
        <v/>
      </c>
      <c r="H68" s="66"/>
      <c r="I68" s="63"/>
      <c r="J68" s="77" t="str">
        <f>IF(ISERROR(VLOOKUP(B68,'[8]2000m.'!$E$8:$F$1000,2,0)),"",(VLOOKUP(B68,'[8]2000m.'!$E$8:$H$1000,2,0)))</f>
        <v/>
      </c>
      <c r="K68" s="65" t="str">
        <f>IF(ISERROR(VLOOKUP(B68,'[8]2000m.'!$E$8:$G$1000,3,0)),"",(VLOOKUP(B68,'[8]2000m.'!$E$8:$G$1000,3,0)))</f>
        <v/>
      </c>
      <c r="L68" s="78" t="str">
        <f>IF(ISERROR(VLOOKUP(B68,[8]Yüksek!$E$8:$AG$1000,29,0)),"",(VLOOKUP(B68,[8]Yüksek!$E$8:$AG$1000,29,0)))</f>
        <v/>
      </c>
      <c r="M68" s="79" t="str">
        <f>IF(ISERROR(VLOOKUP(B68,[8]Yüksek!$E$8:$AH$1000,30,0)),"",(VLOOKUP(B68,[8]Yüksek!$E$8:$AH$1000,30,0)))</f>
        <v/>
      </c>
      <c r="N68" s="76">
        <f>IF(ISERROR(VLOOKUP(B68,[8]Disk!$E$8:$K$1000,7,0)),"",(VLOOKUP(B68,[8]Disk!$E$8:$K$1000,7,0)))</f>
        <v>1265</v>
      </c>
      <c r="O68" s="65">
        <f>IF(ISERROR(VLOOKUP(B68,[8]Disk!$E$8:$L$1000,8,0)),"",(VLOOKUP(B68,[8]Disk!$E$8:$L$1000,8,0)))</f>
        <v>35</v>
      </c>
      <c r="P68" s="81">
        <f>IFERROR(VLOOKUP(B68,'2010 12 YAŞ ERKEK'!$B$9:$P$60,15,0)," ")</f>
        <v>117</v>
      </c>
      <c r="Q68" s="82">
        <f t="shared" si="1"/>
        <v>35</v>
      </c>
      <c r="R68" s="83">
        <f t="shared" si="2"/>
        <v>152</v>
      </c>
    </row>
    <row r="69" spans="1:18" ht="34.5" hidden="1" customHeight="1" x14ac:dyDescent="0.2">
      <c r="A69" s="74">
        <v>4</v>
      </c>
      <c r="B69" s="19" t="s">
        <v>69</v>
      </c>
      <c r="C69" s="19" t="s">
        <v>57</v>
      </c>
      <c r="D69" s="13" t="str">
        <f>IF(ISERROR(VLOOKUP(B69,'[8]100m.Eng'!$E$8:$F$1000,2,0)),"",(VLOOKUP(B69,'[8]100m.Eng'!$E$8:$H$1000,2,0)))</f>
        <v/>
      </c>
      <c r="E69" s="14" t="str">
        <f>IF(ISERROR(VLOOKUP(B69,'[8]100m.Eng'!$E$8:$G$1000,3,0)),"",(VLOOKUP(B69,'[8]100m.Eng'!$E$8:$G$1000,3,0)))</f>
        <v/>
      </c>
      <c r="F69" s="76" t="str">
        <f>IF(ISERROR(VLOOKUP(B69,[8]Cirit!$E$8:$K$998,7,0)),"",(VLOOKUP(B69,[8]Cirit!$E$8:$K$998,7,0)))</f>
        <v/>
      </c>
      <c r="G69" s="65" t="str">
        <f>IF(ISERROR(VLOOKUP(B69,[8]Cirit!$E$8:$L$998,8,0)),"",(VLOOKUP(B69,[8]Cirit!$E$8:$L$998,8,0)))</f>
        <v/>
      </c>
      <c r="H69" s="66"/>
      <c r="I69" s="63"/>
      <c r="J69" s="77" t="str">
        <f>IF(ISERROR(VLOOKUP(B69,'[8]2000m.'!$E$8:$F$1000,2,0)),"",(VLOOKUP(B69,'[8]2000m.'!$E$8:$H$1000,2,0)))</f>
        <v/>
      </c>
      <c r="K69" s="65" t="str">
        <f>IF(ISERROR(VLOOKUP(B69,'[8]2000m.'!$E$8:$G$1000,3,0)),"",(VLOOKUP(B69,'[8]2000m.'!$E$8:$G$1000,3,0)))</f>
        <v/>
      </c>
      <c r="L69" s="78" t="str">
        <f>IF(ISERROR(VLOOKUP(B69,[8]Yüksek!$E$8:$AG$1000,29,0)),"",(VLOOKUP(B69,[8]Yüksek!$E$8:$AG$1000,29,0)))</f>
        <v/>
      </c>
      <c r="M69" s="79" t="str">
        <f>IF(ISERROR(VLOOKUP(B69,[8]Yüksek!$E$8:$AH$1000,30,0)),"",(VLOOKUP(B69,[8]Yüksek!$E$8:$AH$1000,30,0)))</f>
        <v/>
      </c>
      <c r="N69" s="76">
        <f>IF(ISERROR(VLOOKUP(B69,[8]Disk!$E$8:$K$1000,7,0)),"",(VLOOKUP(B69,[8]Disk!$E$8:$K$1000,7,0)))</f>
        <v>1372</v>
      </c>
      <c r="O69" s="65">
        <f>IF(ISERROR(VLOOKUP(B69,[8]Disk!$E$8:$L$1000,8,0)),"",(VLOOKUP(B69,[8]Disk!$E$8:$L$1000,8,0)))</f>
        <v>39</v>
      </c>
      <c r="P69" s="81">
        <f>IFERROR(VLOOKUP(B69,'2010 12 YAŞ ERKEK'!$B$9:$P$60,15,0)," ")</f>
        <v>103</v>
      </c>
      <c r="Q69" s="82">
        <f t="shared" si="1"/>
        <v>39</v>
      </c>
      <c r="R69" s="83">
        <f t="shared" si="2"/>
        <v>142</v>
      </c>
    </row>
    <row r="70" spans="1:18" ht="34.5" customHeight="1" x14ac:dyDescent="0.2">
      <c r="A70" s="74">
        <v>1</v>
      </c>
      <c r="B70" s="19" t="s">
        <v>68</v>
      </c>
      <c r="C70" s="19" t="s">
        <v>42</v>
      </c>
      <c r="D70" s="13" t="str">
        <f>IF(ISERROR(VLOOKUP(B70,'[8]100m.Eng'!$E$8:$F$1000,2,0)),"",(VLOOKUP(B70,'[8]100m.Eng'!$E$8:$H$1000,2,0)))</f>
        <v/>
      </c>
      <c r="E70" s="14" t="str">
        <f>IF(ISERROR(VLOOKUP(B70,'[8]100m.Eng'!$E$8:$G$1000,3,0)),"",(VLOOKUP(B70,'[8]100m.Eng'!$E$8:$G$1000,3,0)))</f>
        <v/>
      </c>
      <c r="F70" s="76" t="str">
        <f>IF(ISERROR(VLOOKUP(B70,[8]Cirit!$E$8:$K$998,7,0)),"",(VLOOKUP(B70,[8]Cirit!$E$8:$K$998,7,0)))</f>
        <v/>
      </c>
      <c r="G70" s="65" t="str">
        <f>IF(ISERROR(VLOOKUP(B70,[8]Cirit!$E$8:$L$998,8,0)),"",(VLOOKUP(B70,[8]Cirit!$E$8:$L$998,8,0)))</f>
        <v/>
      </c>
      <c r="H70" s="66"/>
      <c r="I70" s="63"/>
      <c r="J70" s="77" t="str">
        <f>IF(ISERROR(VLOOKUP(B70,'[8]2000m.'!$E$8:$F$1000,2,0)),"",(VLOOKUP(B70,'[8]2000m.'!$E$8:$H$1000,2,0)))</f>
        <v/>
      </c>
      <c r="K70" s="65" t="str">
        <f>IF(ISERROR(VLOOKUP(B70,'[8]2000m.'!$E$8:$G$1000,3,0)),"",(VLOOKUP(B70,'[8]2000m.'!$E$8:$G$1000,3,0)))</f>
        <v/>
      </c>
      <c r="L70" s="78" t="str">
        <f>IF(ISERROR(VLOOKUP(B70,[8]Yüksek!$E$8:$AG$1000,29,0)),"",(VLOOKUP(B70,[8]Yüksek!$E$8:$AG$1000,29,0)))</f>
        <v/>
      </c>
      <c r="M70" s="79" t="str">
        <f>IF(ISERROR(VLOOKUP(B70,[8]Yüksek!$E$8:$AH$1000,30,0)),"",(VLOOKUP(B70,[8]Yüksek!$E$8:$AH$1000,30,0)))</f>
        <v/>
      </c>
      <c r="N70" s="76" t="str">
        <f>IF(ISERROR(VLOOKUP(B70,[8]Disk!$E$8:$K$1000,7,0)),"",(VLOOKUP(B70,[8]Disk!$E$8:$K$1000,7,0)))</f>
        <v/>
      </c>
      <c r="O70" s="65" t="str">
        <f>IF(ISERROR(VLOOKUP(B70,[8]Disk!$E$8:$L$1000,8,0)),"",(VLOOKUP(B70,[8]Disk!$E$8:$L$1000,8,0)))</f>
        <v/>
      </c>
      <c r="P70" s="81">
        <f>IFERROR(VLOOKUP(B70,'2010 12 YAŞ ERKEK'!$B$9:$P$60,15,0)," ")</f>
        <v>141</v>
      </c>
      <c r="Q70" s="82">
        <f t="shared" si="1"/>
        <v>0</v>
      </c>
      <c r="R70" s="83">
        <f t="shared" si="2"/>
        <v>141</v>
      </c>
    </row>
    <row r="71" spans="1:18" ht="34.5" hidden="1" customHeight="1" x14ac:dyDescent="0.2">
      <c r="A71" s="74">
        <v>6</v>
      </c>
      <c r="B71" s="19" t="s">
        <v>67</v>
      </c>
      <c r="C71" s="19" t="s">
        <v>46</v>
      </c>
      <c r="D71" s="13" t="str">
        <f>IF(ISERROR(VLOOKUP(B71,'[8]100m.Eng'!$E$8:$F$1000,2,0)),"",(VLOOKUP(B71,'[8]100m.Eng'!$E$8:$H$1000,2,0)))</f>
        <v/>
      </c>
      <c r="E71" s="14" t="str">
        <f>IF(ISERROR(VLOOKUP(B71,'[8]100m.Eng'!$E$8:$G$1000,3,0)),"",(VLOOKUP(B71,'[8]100m.Eng'!$E$8:$G$1000,3,0)))</f>
        <v/>
      </c>
      <c r="F71" s="76" t="str">
        <f>IF(ISERROR(VLOOKUP(B71,[8]Cirit!$E$8:$K$998,7,0)),"",(VLOOKUP(B71,[8]Cirit!$E$8:$K$998,7,0)))</f>
        <v/>
      </c>
      <c r="G71" s="65" t="str">
        <f>IF(ISERROR(VLOOKUP(B71,[8]Cirit!$E$8:$L$998,8,0)),"",(VLOOKUP(B71,[8]Cirit!$E$8:$L$998,8,0)))</f>
        <v/>
      </c>
      <c r="H71" s="66"/>
      <c r="I71" s="63"/>
      <c r="J71" s="77" t="str">
        <f>IF(ISERROR(VLOOKUP(B71,'[8]2000m.'!$E$8:$F$1000,2,0)),"",(VLOOKUP(B71,'[8]2000m.'!$E$8:$H$1000,2,0)))</f>
        <v/>
      </c>
      <c r="K71" s="65" t="str">
        <f>IF(ISERROR(VLOOKUP(B71,'[8]2000m.'!$E$8:$G$1000,3,0)),"",(VLOOKUP(B71,'[8]2000m.'!$E$8:$G$1000,3,0)))</f>
        <v/>
      </c>
      <c r="L71" s="78" t="str">
        <f>IF(ISERROR(VLOOKUP(B71,[8]Yüksek!$E$8:$AG$1000,29,0)),"",(VLOOKUP(B71,[8]Yüksek!$E$8:$AG$1000,29,0)))</f>
        <v/>
      </c>
      <c r="M71" s="79" t="str">
        <f>IF(ISERROR(VLOOKUP(B71,[8]Yüksek!$E$8:$AH$1000,30,0)),"",(VLOOKUP(B71,[8]Yüksek!$E$8:$AH$1000,30,0)))</f>
        <v/>
      </c>
      <c r="N71" s="76" t="str">
        <f>IF(ISERROR(VLOOKUP(B71,[8]Disk!$E$8:$K$1000,7,0)),"",(VLOOKUP(B71,[8]Disk!$E$8:$K$1000,7,0)))</f>
        <v/>
      </c>
      <c r="O71" s="65" t="str">
        <f>IF(ISERROR(VLOOKUP(B71,[8]Disk!$E$8:$L$1000,8,0)),"",(VLOOKUP(B71,[8]Disk!$E$8:$L$1000,8,0)))</f>
        <v/>
      </c>
      <c r="P71" s="81">
        <f>IFERROR(VLOOKUP(B71,'2010 12 YAŞ ERKEK'!$B$9:$P$60,15,0)," ")</f>
        <v>141</v>
      </c>
      <c r="Q71" s="82">
        <f t="shared" si="1"/>
        <v>0</v>
      </c>
      <c r="R71" s="83">
        <f t="shared" si="2"/>
        <v>141</v>
      </c>
    </row>
    <row r="72" spans="1:18" ht="34.5" hidden="1" customHeight="1" x14ac:dyDescent="0.2">
      <c r="A72" s="74">
        <v>7</v>
      </c>
      <c r="B72" s="19" t="s">
        <v>66</v>
      </c>
      <c r="C72" s="19" t="s">
        <v>24</v>
      </c>
      <c r="D72" s="13" t="str">
        <f>IF(ISERROR(VLOOKUP(B72,'[8]100m.Eng'!$E$8:$F$1000,2,0)),"",(VLOOKUP(B72,'[8]100m.Eng'!$E$8:$H$1000,2,0)))</f>
        <v/>
      </c>
      <c r="E72" s="14" t="str">
        <f>IF(ISERROR(VLOOKUP(B72,'[8]100m.Eng'!$E$8:$G$1000,3,0)),"",(VLOOKUP(B72,'[8]100m.Eng'!$E$8:$G$1000,3,0)))</f>
        <v/>
      </c>
      <c r="F72" s="76" t="str">
        <f>IF(ISERROR(VLOOKUP(B72,[8]Cirit!$E$8:$K$998,7,0)),"",(VLOOKUP(B72,[8]Cirit!$E$8:$K$998,7,0)))</f>
        <v/>
      </c>
      <c r="G72" s="65" t="str">
        <f>IF(ISERROR(VLOOKUP(B72,[8]Cirit!$E$8:$L$998,8,0)),"",(VLOOKUP(B72,[8]Cirit!$E$8:$L$998,8,0)))</f>
        <v/>
      </c>
      <c r="H72" s="66"/>
      <c r="I72" s="63"/>
      <c r="J72" s="77" t="str">
        <f>IF(ISERROR(VLOOKUP(B72,'[8]2000m.'!$E$8:$F$1000,2,0)),"",(VLOOKUP(B72,'[8]2000m.'!$E$8:$H$1000,2,0)))</f>
        <v/>
      </c>
      <c r="K72" s="65" t="str">
        <f>IF(ISERROR(VLOOKUP(B72,'[8]2000m.'!$E$8:$G$1000,3,0)),"",(VLOOKUP(B72,'[8]2000m.'!$E$8:$G$1000,3,0)))</f>
        <v/>
      </c>
      <c r="L72" s="78" t="str">
        <f>IF(ISERROR(VLOOKUP(B72,[8]Yüksek!$E$8:$AG$1000,29,0)),"",(VLOOKUP(B72,[8]Yüksek!$E$8:$AG$1000,29,0)))</f>
        <v/>
      </c>
      <c r="M72" s="79" t="str">
        <f>IF(ISERROR(VLOOKUP(B72,[8]Yüksek!$E$8:$AH$1000,30,0)),"",(VLOOKUP(B72,[8]Yüksek!$E$8:$AH$1000,30,0)))</f>
        <v/>
      </c>
      <c r="N72" s="76" t="str">
        <f>IF(ISERROR(VLOOKUP(B72,[8]Disk!$E$8:$K$1000,7,0)),"",(VLOOKUP(B72,[8]Disk!$E$8:$K$1000,7,0)))</f>
        <v/>
      </c>
      <c r="O72" s="65" t="str">
        <f>IF(ISERROR(VLOOKUP(B72,[8]Disk!$E$8:$L$1000,8,0)),"",(VLOOKUP(B72,[8]Disk!$E$8:$L$1000,8,0)))</f>
        <v/>
      </c>
      <c r="P72" s="81">
        <f>IFERROR(VLOOKUP(B72,'2010 12 YAŞ ERKEK'!$B$9:$P$60,15,0)," ")</f>
        <v>138</v>
      </c>
      <c r="Q72" s="82">
        <f t="shared" si="1"/>
        <v>0</v>
      </c>
      <c r="R72" s="83">
        <f t="shared" si="2"/>
        <v>138</v>
      </c>
    </row>
    <row r="73" spans="1:18" ht="34.5" hidden="1" customHeight="1" x14ac:dyDescent="0.2">
      <c r="A73" s="74">
        <v>8</v>
      </c>
      <c r="B73" s="19" t="s">
        <v>65</v>
      </c>
      <c r="C73" s="19" t="s">
        <v>24</v>
      </c>
      <c r="D73" s="13" t="str">
        <f>IF(ISERROR(VLOOKUP(B73,'[8]100m.Eng'!$E$8:$F$1000,2,0)),"",(VLOOKUP(B73,'[8]100m.Eng'!$E$8:$H$1000,2,0)))</f>
        <v/>
      </c>
      <c r="E73" s="14" t="str">
        <f>IF(ISERROR(VLOOKUP(B73,'[8]100m.Eng'!$E$8:$G$1000,3,0)),"",(VLOOKUP(B73,'[8]100m.Eng'!$E$8:$G$1000,3,0)))</f>
        <v/>
      </c>
      <c r="F73" s="76" t="str">
        <f>IF(ISERROR(VLOOKUP(B73,[8]Cirit!$E$8:$K$998,7,0)),"",(VLOOKUP(B73,[8]Cirit!$E$8:$K$998,7,0)))</f>
        <v/>
      </c>
      <c r="G73" s="65" t="str">
        <f>IF(ISERROR(VLOOKUP(B73,[8]Cirit!$E$8:$L$998,8,0)),"",(VLOOKUP(B73,[8]Cirit!$E$8:$L$998,8,0)))</f>
        <v/>
      </c>
      <c r="H73" s="66"/>
      <c r="I73" s="63"/>
      <c r="J73" s="77" t="str">
        <f>IF(ISERROR(VLOOKUP(B73,'[8]2000m.'!$E$8:$F$1000,2,0)),"",(VLOOKUP(B73,'[8]2000m.'!$E$8:$H$1000,2,0)))</f>
        <v/>
      </c>
      <c r="K73" s="65" t="str">
        <f>IF(ISERROR(VLOOKUP(B73,'[8]2000m.'!$E$8:$G$1000,3,0)),"",(VLOOKUP(B73,'[8]2000m.'!$E$8:$G$1000,3,0)))</f>
        <v/>
      </c>
      <c r="L73" s="78" t="str">
        <f>IF(ISERROR(VLOOKUP(B73,[8]Yüksek!$E$8:$AG$1000,29,0)),"",(VLOOKUP(B73,[8]Yüksek!$E$8:$AG$1000,29,0)))</f>
        <v/>
      </c>
      <c r="M73" s="79" t="str">
        <f>IF(ISERROR(VLOOKUP(B73,[8]Yüksek!$E$8:$AH$1000,30,0)),"",(VLOOKUP(B73,[8]Yüksek!$E$8:$AH$1000,30,0)))</f>
        <v/>
      </c>
      <c r="N73" s="76" t="str">
        <f>IF(ISERROR(VLOOKUP(B73,[8]Disk!$E$8:$K$1000,7,0)),"",(VLOOKUP(B73,[8]Disk!$E$8:$K$1000,7,0)))</f>
        <v/>
      </c>
      <c r="O73" s="65" t="str">
        <f>IF(ISERROR(VLOOKUP(B73,[8]Disk!$E$8:$L$1000,8,0)),"",(VLOOKUP(B73,[8]Disk!$E$8:$L$1000,8,0)))</f>
        <v/>
      </c>
      <c r="P73" s="81">
        <f>IFERROR(VLOOKUP(B73,'2010 12 YAŞ ERKEK'!$B$9:$P$60,15,0)," ")</f>
        <v>133</v>
      </c>
      <c r="Q73" s="82">
        <f t="shared" si="1"/>
        <v>0</v>
      </c>
      <c r="R73" s="83">
        <f t="shared" si="2"/>
        <v>133</v>
      </c>
    </row>
    <row r="74" spans="1:18" ht="34.5" hidden="1" customHeight="1" x14ac:dyDescent="0.2">
      <c r="A74" s="74">
        <v>9</v>
      </c>
      <c r="B74" s="19" t="s">
        <v>219</v>
      </c>
      <c r="C74" s="19" t="s">
        <v>24</v>
      </c>
      <c r="D74" s="13" t="str">
        <f>IF(ISERROR(VLOOKUP(B74,'[8]100m.Eng'!$E$8:$F$1000,2,0)),"",(VLOOKUP(B74,'[8]100m.Eng'!$E$8:$H$1000,2,0)))</f>
        <v/>
      </c>
      <c r="E74" s="14" t="str">
        <f>IF(ISERROR(VLOOKUP(B74,'[8]100m.Eng'!$E$8:$G$1000,3,0)),"",(VLOOKUP(B74,'[8]100m.Eng'!$E$8:$G$1000,3,0)))</f>
        <v/>
      </c>
      <c r="F74" s="76" t="str">
        <f>IF(ISERROR(VLOOKUP(B74,[8]Cirit!$E$8:$K$998,7,0)),"",(VLOOKUP(B74,[8]Cirit!$E$8:$K$998,7,0)))</f>
        <v/>
      </c>
      <c r="G74" s="65" t="str">
        <f>IF(ISERROR(VLOOKUP(B74,[8]Cirit!$E$8:$L$998,8,0)),"",(VLOOKUP(B74,[8]Cirit!$E$8:$L$998,8,0)))</f>
        <v/>
      </c>
      <c r="H74" s="66"/>
      <c r="I74" s="63"/>
      <c r="J74" s="77" t="str">
        <f>IF(ISERROR(VLOOKUP(B74,'[8]2000m.'!$E$8:$F$1000,2,0)),"",(VLOOKUP(B74,'[8]2000m.'!$E$8:$H$1000,2,0)))</f>
        <v/>
      </c>
      <c r="K74" s="65" t="str">
        <f>IF(ISERROR(VLOOKUP(B74,'[8]2000m.'!$E$8:$G$1000,3,0)),"",(VLOOKUP(B74,'[8]2000m.'!$E$8:$G$1000,3,0)))</f>
        <v/>
      </c>
      <c r="L74" s="78">
        <f>IF(ISERROR(VLOOKUP(B74,[8]Yüksek!$E$8:$AG$1000,29,0)),"",(VLOOKUP(B74,[8]Yüksek!$E$8:$AG$1000,29,0)))</f>
        <v>138</v>
      </c>
      <c r="M74" s="79">
        <f>IF(ISERROR(VLOOKUP(B74,[8]Yüksek!$E$8:$AH$1000,30,0)),"",(VLOOKUP(B74,[8]Yüksek!$E$8:$AH$1000,30,0)))</f>
        <v>38</v>
      </c>
      <c r="N74" s="76" t="str">
        <f>IF(ISERROR(VLOOKUP(B74,[8]Disk!$E$8:$K$1000,7,0)),"",(VLOOKUP(B74,[8]Disk!$E$8:$K$1000,7,0)))</f>
        <v/>
      </c>
      <c r="O74" s="65" t="str">
        <f>IF(ISERROR(VLOOKUP(B74,[8]Disk!$E$8:$L$1000,8,0)),"",(VLOOKUP(B74,[8]Disk!$E$8:$L$1000,8,0)))</f>
        <v/>
      </c>
      <c r="P74" s="81">
        <f>IFERROR(VLOOKUP(B74,'2010 12 YAŞ ERKEK'!$B$9:$P$60,15,0)," ")</f>
        <v>94</v>
      </c>
      <c r="Q74" s="82">
        <f t="shared" si="1"/>
        <v>38</v>
      </c>
      <c r="R74" s="83">
        <f t="shared" si="2"/>
        <v>132</v>
      </c>
    </row>
    <row r="75" spans="1:18" ht="34.5" hidden="1" customHeight="1" x14ac:dyDescent="0.2">
      <c r="A75" s="74">
        <v>10</v>
      </c>
      <c r="B75" s="19" t="s">
        <v>64</v>
      </c>
      <c r="C75" s="19" t="s">
        <v>24</v>
      </c>
      <c r="D75" s="13" t="str">
        <f>IF(ISERROR(VLOOKUP(B75,'[8]100m.Eng'!$E$8:$F$1000,2,0)),"",(VLOOKUP(B75,'[8]100m.Eng'!$E$8:$H$1000,2,0)))</f>
        <v/>
      </c>
      <c r="E75" s="14" t="str">
        <f>IF(ISERROR(VLOOKUP(B75,'[8]100m.Eng'!$E$8:$G$1000,3,0)),"",(VLOOKUP(B75,'[8]100m.Eng'!$E$8:$G$1000,3,0)))</f>
        <v/>
      </c>
      <c r="F75" s="76" t="str">
        <f>IF(ISERROR(VLOOKUP(B75,[8]Cirit!$E$8:$K$998,7,0)),"",(VLOOKUP(B75,[8]Cirit!$E$8:$K$998,7,0)))</f>
        <v/>
      </c>
      <c r="G75" s="65" t="str">
        <f>IF(ISERROR(VLOOKUP(B75,[8]Cirit!$E$8:$L$998,8,0)),"",(VLOOKUP(B75,[8]Cirit!$E$8:$L$998,8,0)))</f>
        <v/>
      </c>
      <c r="H75" s="66"/>
      <c r="I75" s="63"/>
      <c r="J75" s="77" t="str">
        <f>IF(ISERROR(VLOOKUP(B75,'[8]2000m.'!$E$8:$F$1000,2,0)),"",(VLOOKUP(B75,'[8]2000m.'!$E$8:$H$1000,2,0)))</f>
        <v/>
      </c>
      <c r="K75" s="65" t="str">
        <f>IF(ISERROR(VLOOKUP(B75,'[8]2000m.'!$E$8:$G$1000,3,0)),"",(VLOOKUP(B75,'[8]2000m.'!$E$8:$G$1000,3,0)))</f>
        <v/>
      </c>
      <c r="L75" s="78" t="str">
        <f>IF(ISERROR(VLOOKUP(B75,[8]Yüksek!$E$8:$AG$1000,29,0)),"",(VLOOKUP(B75,[8]Yüksek!$E$8:$AG$1000,29,0)))</f>
        <v/>
      </c>
      <c r="M75" s="79" t="str">
        <f>IF(ISERROR(VLOOKUP(B75,[8]Yüksek!$E$8:$AH$1000,30,0)),"",(VLOOKUP(B75,[8]Yüksek!$E$8:$AH$1000,30,0)))</f>
        <v/>
      </c>
      <c r="N75" s="76" t="str">
        <f>IF(ISERROR(VLOOKUP(B75,[8]Disk!$E$8:$K$1000,7,0)),"",(VLOOKUP(B75,[8]Disk!$E$8:$K$1000,7,0)))</f>
        <v/>
      </c>
      <c r="O75" s="65" t="str">
        <f>IF(ISERROR(VLOOKUP(B75,[8]Disk!$E$8:$L$1000,8,0)),"",(VLOOKUP(B75,[8]Disk!$E$8:$L$1000,8,0)))</f>
        <v/>
      </c>
      <c r="P75" s="81">
        <f>IFERROR(VLOOKUP(B75,'2010 12 YAŞ ERKEK'!$B$9:$P$60,15,0)," ")</f>
        <v>132</v>
      </c>
      <c r="Q75" s="82">
        <f t="shared" si="1"/>
        <v>0</v>
      </c>
      <c r="R75" s="83">
        <f t="shared" si="2"/>
        <v>132</v>
      </c>
    </row>
    <row r="76" spans="1:18" ht="34.5" hidden="1" customHeight="1" x14ac:dyDescent="0.2">
      <c r="A76" s="74">
        <v>11</v>
      </c>
      <c r="B76" s="19" t="s">
        <v>63</v>
      </c>
      <c r="C76" s="19" t="s">
        <v>24</v>
      </c>
      <c r="D76" s="13" t="str">
        <f>IF(ISERROR(VLOOKUP(B76,'[8]100m.Eng'!$E$8:$F$1000,2,0)),"",(VLOOKUP(B76,'[8]100m.Eng'!$E$8:$H$1000,2,0)))</f>
        <v/>
      </c>
      <c r="E76" s="14" t="str">
        <f>IF(ISERROR(VLOOKUP(B76,'[8]100m.Eng'!$E$8:$G$1000,3,0)),"",(VLOOKUP(B76,'[8]100m.Eng'!$E$8:$G$1000,3,0)))</f>
        <v/>
      </c>
      <c r="F76" s="76" t="str">
        <f>IF(ISERROR(VLOOKUP(B76,[8]Cirit!$E$8:$K$998,7,0)),"",(VLOOKUP(B76,[8]Cirit!$E$8:$K$998,7,0)))</f>
        <v/>
      </c>
      <c r="G76" s="65" t="str">
        <f>IF(ISERROR(VLOOKUP(B76,[8]Cirit!$E$8:$L$998,8,0)),"",(VLOOKUP(B76,[8]Cirit!$E$8:$L$998,8,0)))</f>
        <v/>
      </c>
      <c r="H76" s="66"/>
      <c r="I76" s="63"/>
      <c r="J76" s="77" t="str">
        <f>IF(ISERROR(VLOOKUP(B76,'[8]2000m.'!$E$8:$F$1000,2,0)),"",(VLOOKUP(B76,'[8]2000m.'!$E$8:$H$1000,2,0)))</f>
        <v/>
      </c>
      <c r="K76" s="65" t="str">
        <f>IF(ISERROR(VLOOKUP(B76,'[8]2000m.'!$E$8:$G$1000,3,0)),"",(VLOOKUP(B76,'[8]2000m.'!$E$8:$G$1000,3,0)))</f>
        <v/>
      </c>
      <c r="L76" s="78" t="str">
        <f>IF(ISERROR(VLOOKUP(B76,[8]Yüksek!$E$8:$AG$1000,29,0)),"",(VLOOKUP(B76,[8]Yüksek!$E$8:$AG$1000,29,0)))</f>
        <v/>
      </c>
      <c r="M76" s="79" t="str">
        <f>IF(ISERROR(VLOOKUP(B76,[8]Yüksek!$E$8:$AH$1000,30,0)),"",(VLOOKUP(B76,[8]Yüksek!$E$8:$AH$1000,30,0)))</f>
        <v/>
      </c>
      <c r="N76" s="76" t="str">
        <f>IF(ISERROR(VLOOKUP(B76,[8]Disk!$E$8:$K$1000,7,0)),"",(VLOOKUP(B76,[8]Disk!$E$8:$K$1000,7,0)))</f>
        <v/>
      </c>
      <c r="O76" s="65" t="str">
        <f>IF(ISERROR(VLOOKUP(B76,[8]Disk!$E$8:$L$1000,8,0)),"",(VLOOKUP(B76,[8]Disk!$E$8:$L$1000,8,0)))</f>
        <v/>
      </c>
      <c r="P76" s="81">
        <f>IFERROR(VLOOKUP(B76,'2010 12 YAŞ ERKEK'!$B$9:$P$60,15,0)," ")</f>
        <v>131</v>
      </c>
      <c r="Q76" s="82">
        <f t="shared" si="1"/>
        <v>0</v>
      </c>
      <c r="R76" s="83">
        <f t="shared" si="2"/>
        <v>131</v>
      </c>
    </row>
    <row r="77" spans="1:18" ht="34.5" customHeight="1" x14ac:dyDescent="0.2">
      <c r="A77" s="74">
        <v>2</v>
      </c>
      <c r="B77" s="19" t="s">
        <v>86</v>
      </c>
      <c r="C77" s="19" t="s">
        <v>42</v>
      </c>
      <c r="D77" s="13" t="str">
        <f>IF(ISERROR(VLOOKUP(B77,'[8]100m.Eng'!$E$8:$F$1000,2,0)),"",(VLOOKUP(B77,'[8]100m.Eng'!$E$8:$H$1000,2,0)))</f>
        <v/>
      </c>
      <c r="E77" s="14" t="str">
        <f>IF(ISERROR(VLOOKUP(B77,'[8]100m.Eng'!$E$8:$G$1000,3,0)),"",(VLOOKUP(B77,'[8]100m.Eng'!$E$8:$G$1000,3,0)))</f>
        <v/>
      </c>
      <c r="F77" s="76" t="str">
        <f>IF(ISERROR(VLOOKUP(B77,[8]Cirit!$E$8:$K$998,7,0)),"",(VLOOKUP(B77,[8]Cirit!$E$8:$K$998,7,0)))</f>
        <v/>
      </c>
      <c r="G77" s="65" t="str">
        <f>IF(ISERROR(VLOOKUP(B77,[8]Cirit!$E$8:$L$998,8,0)),"",(VLOOKUP(B77,[8]Cirit!$E$8:$L$998,8,0)))</f>
        <v/>
      </c>
      <c r="H77" s="66"/>
      <c r="I77" s="63"/>
      <c r="J77" s="77" t="str">
        <f>IF(ISERROR(VLOOKUP(B77,'[8]2000m.'!$E$8:$F$1000,2,0)),"",(VLOOKUP(B77,'[8]2000m.'!$E$8:$H$1000,2,0)))</f>
        <v/>
      </c>
      <c r="K77" s="65" t="str">
        <f>IF(ISERROR(VLOOKUP(B77,'[8]2000m.'!$E$8:$G$1000,3,0)),"",(VLOOKUP(B77,'[8]2000m.'!$E$8:$G$1000,3,0)))</f>
        <v/>
      </c>
      <c r="L77" s="78" t="str">
        <f>IF(ISERROR(VLOOKUP(B77,[8]Yüksek!$E$8:$AG$1000,29,0)),"",(VLOOKUP(B77,[8]Yüksek!$E$8:$AG$1000,29,0)))</f>
        <v/>
      </c>
      <c r="M77" s="79" t="str">
        <f>IF(ISERROR(VLOOKUP(B77,[8]Yüksek!$E$8:$AH$1000,30,0)),"",(VLOOKUP(B77,[8]Yüksek!$E$8:$AH$1000,30,0)))</f>
        <v/>
      </c>
      <c r="N77" s="76" t="str">
        <f>IF(ISERROR(VLOOKUP(B77,[8]Disk!$E$8:$K$1000,7,0)),"",(VLOOKUP(B77,[8]Disk!$E$8:$K$1000,7,0)))</f>
        <v/>
      </c>
      <c r="O77" s="65" t="str">
        <f>IF(ISERROR(VLOOKUP(B77,[8]Disk!$E$8:$L$1000,8,0)),"",(VLOOKUP(B77,[8]Disk!$E$8:$L$1000,8,0)))</f>
        <v/>
      </c>
      <c r="P77" s="81">
        <f>IFERROR(VLOOKUP(B77,'2010 12 YAŞ ERKEK'!$B$9:$P$60,15,0)," ")</f>
        <v>129</v>
      </c>
      <c r="Q77" s="82">
        <f t="shared" si="1"/>
        <v>0</v>
      </c>
      <c r="R77" s="83">
        <f t="shared" si="2"/>
        <v>129</v>
      </c>
    </row>
    <row r="78" spans="1:18" ht="34.5" hidden="1" customHeight="1" x14ac:dyDescent="0.2">
      <c r="A78" s="74">
        <v>13</v>
      </c>
      <c r="B78" s="19" t="s">
        <v>85</v>
      </c>
      <c r="C78" s="19" t="s">
        <v>37</v>
      </c>
      <c r="D78" s="13" t="str">
        <f>IF(ISERROR(VLOOKUP(B78,'[8]100m.Eng'!$E$8:$F$1000,2,0)),"",(VLOOKUP(B78,'[8]100m.Eng'!$E$8:$H$1000,2,0)))</f>
        <v/>
      </c>
      <c r="E78" s="14" t="str">
        <f>IF(ISERROR(VLOOKUP(B78,'[8]100m.Eng'!$E$8:$G$1000,3,0)),"",(VLOOKUP(B78,'[8]100m.Eng'!$E$8:$G$1000,3,0)))</f>
        <v/>
      </c>
      <c r="F78" s="76" t="str">
        <f>IF(ISERROR(VLOOKUP(B78,[8]Cirit!$E$8:$K$998,7,0)),"",(VLOOKUP(B78,[8]Cirit!$E$8:$K$998,7,0)))</f>
        <v/>
      </c>
      <c r="G78" s="65" t="str">
        <f>IF(ISERROR(VLOOKUP(B78,[8]Cirit!$E$8:$L$998,8,0)),"",(VLOOKUP(B78,[8]Cirit!$E$8:$L$998,8,0)))</f>
        <v/>
      </c>
      <c r="H78" s="66"/>
      <c r="I78" s="63"/>
      <c r="J78" s="77" t="str">
        <f>IF(ISERROR(VLOOKUP(B78,'[8]2000m.'!$E$8:$F$1000,2,0)),"",(VLOOKUP(B78,'[8]2000m.'!$E$8:$H$1000,2,0)))</f>
        <v/>
      </c>
      <c r="K78" s="65" t="str">
        <f>IF(ISERROR(VLOOKUP(B78,'[8]2000m.'!$E$8:$G$1000,3,0)),"",(VLOOKUP(B78,'[8]2000m.'!$E$8:$G$1000,3,0)))</f>
        <v/>
      </c>
      <c r="L78" s="78" t="str">
        <f>IF(ISERROR(VLOOKUP(B78,[8]Yüksek!$E$8:$AG$1000,29,0)),"",(VLOOKUP(B78,[8]Yüksek!$E$8:$AG$1000,29,0)))</f>
        <v/>
      </c>
      <c r="M78" s="79" t="str">
        <f>IF(ISERROR(VLOOKUP(B78,[8]Yüksek!$E$8:$AH$1000,30,0)),"",(VLOOKUP(B78,[8]Yüksek!$E$8:$AH$1000,30,0)))</f>
        <v/>
      </c>
      <c r="N78" s="76">
        <f>IF(ISERROR(VLOOKUP(B78,[8]Disk!$E$8:$K$1000,7,0)),"",(VLOOKUP(B78,[8]Disk!$E$8:$K$1000,7,0)))</f>
        <v>1272</v>
      </c>
      <c r="O78" s="65">
        <f>IF(ISERROR(VLOOKUP(B78,[8]Disk!$E$8:$L$1000,8,0)),"",(VLOOKUP(B78,[8]Disk!$E$8:$L$1000,8,0)))</f>
        <v>35</v>
      </c>
      <c r="P78" s="81">
        <f>IFERROR(VLOOKUP(B78,'2010 12 YAŞ ERKEK'!$B$9:$P$60,15,0)," ")</f>
        <v>88</v>
      </c>
      <c r="Q78" s="82">
        <f t="shared" si="1"/>
        <v>35</v>
      </c>
      <c r="R78" s="83">
        <f t="shared" si="2"/>
        <v>123</v>
      </c>
    </row>
    <row r="79" spans="1:18" ht="34.5" hidden="1" customHeight="1" x14ac:dyDescent="0.2">
      <c r="A79" s="74">
        <v>14</v>
      </c>
      <c r="B79" s="19" t="s">
        <v>84</v>
      </c>
      <c r="C79" s="19" t="s">
        <v>37</v>
      </c>
      <c r="D79" s="13" t="str">
        <f>IF(ISERROR(VLOOKUP(B79,'[8]100m.Eng'!$E$8:$F$1000,2,0)),"",(VLOOKUP(B79,'[8]100m.Eng'!$E$8:$H$1000,2,0)))</f>
        <v/>
      </c>
      <c r="E79" s="14" t="str">
        <f>IF(ISERROR(VLOOKUP(B79,'[8]100m.Eng'!$E$8:$G$1000,3,0)),"",(VLOOKUP(B79,'[8]100m.Eng'!$E$8:$G$1000,3,0)))</f>
        <v/>
      </c>
      <c r="F79" s="76" t="str">
        <f>IF(ISERROR(VLOOKUP(B79,[8]Cirit!$E$8:$K$998,7,0)),"",(VLOOKUP(B79,[8]Cirit!$E$8:$K$998,7,0)))</f>
        <v/>
      </c>
      <c r="G79" s="65" t="str">
        <f>IF(ISERROR(VLOOKUP(B79,[8]Cirit!$E$8:$L$998,8,0)),"",(VLOOKUP(B79,[8]Cirit!$E$8:$L$998,8,0)))</f>
        <v/>
      </c>
      <c r="H79" s="66"/>
      <c r="I79" s="63"/>
      <c r="J79" s="77" t="str">
        <f>IF(ISERROR(VLOOKUP(B79,'[8]2000m.'!$E$8:$F$1000,2,0)),"",(VLOOKUP(B79,'[8]2000m.'!$E$8:$H$1000,2,0)))</f>
        <v/>
      </c>
      <c r="K79" s="65" t="str">
        <f>IF(ISERROR(VLOOKUP(B79,'[8]2000m.'!$E$8:$G$1000,3,0)),"",(VLOOKUP(B79,'[8]2000m.'!$E$8:$G$1000,3,0)))</f>
        <v/>
      </c>
      <c r="L79" s="78" t="str">
        <f>IF(ISERROR(VLOOKUP(B79,[8]Yüksek!$E$8:$AG$1000,29,0)),"",(VLOOKUP(B79,[8]Yüksek!$E$8:$AG$1000,29,0)))</f>
        <v/>
      </c>
      <c r="M79" s="79" t="str">
        <f>IF(ISERROR(VLOOKUP(B79,[8]Yüksek!$E$8:$AH$1000,30,0)),"",(VLOOKUP(B79,[8]Yüksek!$E$8:$AH$1000,30,0)))</f>
        <v/>
      </c>
      <c r="N79" s="76" t="str">
        <f>IF(ISERROR(VLOOKUP(B79,[8]Disk!$E$8:$K$1000,7,0)),"",(VLOOKUP(B79,[8]Disk!$E$8:$K$1000,7,0)))</f>
        <v/>
      </c>
      <c r="O79" s="65" t="str">
        <f>IF(ISERROR(VLOOKUP(B79,[8]Disk!$E$8:$L$1000,8,0)),"",(VLOOKUP(B79,[8]Disk!$E$8:$L$1000,8,0)))</f>
        <v/>
      </c>
      <c r="P79" s="81">
        <f>IFERROR(VLOOKUP(B79,'2010 12 YAŞ ERKEK'!$B$9:$P$60,15,0)," ")</f>
        <v>119</v>
      </c>
      <c r="Q79" s="82">
        <f t="shared" si="1"/>
        <v>0</v>
      </c>
      <c r="R79" s="83">
        <f t="shared" si="2"/>
        <v>119</v>
      </c>
    </row>
    <row r="80" spans="1:18" ht="34.5" customHeight="1" x14ac:dyDescent="0.2">
      <c r="A80" s="74">
        <v>3</v>
      </c>
      <c r="B80" s="19" t="s">
        <v>83</v>
      </c>
      <c r="C80" s="19" t="s">
        <v>42</v>
      </c>
      <c r="D80" s="13" t="str">
        <f>IF(ISERROR(VLOOKUP(B80,'[8]100m.Eng'!$E$8:$F$1000,2,0)),"",(VLOOKUP(B80,'[8]100m.Eng'!$E$8:$H$1000,2,0)))</f>
        <v/>
      </c>
      <c r="E80" s="14" t="str">
        <f>IF(ISERROR(VLOOKUP(B80,'[8]100m.Eng'!$E$8:$G$1000,3,0)),"",(VLOOKUP(B80,'[8]100m.Eng'!$E$8:$G$1000,3,0)))</f>
        <v/>
      </c>
      <c r="F80" s="76" t="str">
        <f>IF(ISERROR(VLOOKUP(B80,[8]Cirit!$E$8:$K$998,7,0)),"",(VLOOKUP(B80,[8]Cirit!$E$8:$K$998,7,0)))</f>
        <v/>
      </c>
      <c r="G80" s="65" t="str">
        <f>IF(ISERROR(VLOOKUP(B80,[8]Cirit!$E$8:$L$998,8,0)),"",(VLOOKUP(B80,[8]Cirit!$E$8:$L$998,8,0)))</f>
        <v/>
      </c>
      <c r="H80" s="66"/>
      <c r="I80" s="63"/>
      <c r="J80" s="77" t="str">
        <f>IF(ISERROR(VLOOKUP(B80,'[8]2000m.'!$E$8:$F$1000,2,0)),"",(VLOOKUP(B80,'[8]2000m.'!$E$8:$H$1000,2,0)))</f>
        <v/>
      </c>
      <c r="K80" s="65" t="str">
        <f>IF(ISERROR(VLOOKUP(B80,'[8]2000m.'!$E$8:$G$1000,3,0)),"",(VLOOKUP(B80,'[8]2000m.'!$E$8:$G$1000,3,0)))</f>
        <v/>
      </c>
      <c r="L80" s="78" t="str">
        <f>IF(ISERROR(VLOOKUP(B80,[8]Yüksek!$E$8:$AG$1000,29,0)),"",(VLOOKUP(B80,[8]Yüksek!$E$8:$AG$1000,29,0)))</f>
        <v/>
      </c>
      <c r="M80" s="79" t="str">
        <f>IF(ISERROR(VLOOKUP(B80,[8]Yüksek!$E$8:$AH$1000,30,0)),"",(VLOOKUP(B80,[8]Yüksek!$E$8:$AH$1000,30,0)))</f>
        <v/>
      </c>
      <c r="N80" s="76" t="str">
        <f>IF(ISERROR(VLOOKUP(B80,[8]Disk!$E$8:$K$1000,7,0)),"",(VLOOKUP(B80,[8]Disk!$E$8:$K$1000,7,0)))</f>
        <v/>
      </c>
      <c r="O80" s="65" t="str">
        <f>IF(ISERROR(VLOOKUP(B80,[8]Disk!$E$8:$L$1000,8,0)),"",(VLOOKUP(B80,[8]Disk!$E$8:$L$1000,8,0)))</f>
        <v/>
      </c>
      <c r="P80" s="81">
        <f>IFERROR(VLOOKUP(B80,'2010 12 YAŞ ERKEK'!$B$9:$P$60,15,0)," ")</f>
        <v>119</v>
      </c>
      <c r="Q80" s="82">
        <f t="shared" si="1"/>
        <v>0</v>
      </c>
      <c r="R80" s="83">
        <f t="shared" si="2"/>
        <v>119</v>
      </c>
    </row>
    <row r="81" spans="1:18" ht="34.5" hidden="1" customHeight="1" x14ac:dyDescent="0.2">
      <c r="A81" s="74">
        <v>16</v>
      </c>
      <c r="B81" s="19" t="s">
        <v>82</v>
      </c>
      <c r="C81" s="19" t="s">
        <v>57</v>
      </c>
      <c r="D81" s="13" t="str">
        <f>IF(ISERROR(VLOOKUP(B81,'[8]100m.Eng'!$E$8:$F$1000,2,0)),"",(VLOOKUP(B81,'[8]100m.Eng'!$E$8:$H$1000,2,0)))</f>
        <v/>
      </c>
      <c r="E81" s="14" t="str">
        <f>IF(ISERROR(VLOOKUP(B81,'[8]100m.Eng'!$E$8:$G$1000,3,0)),"",(VLOOKUP(B81,'[8]100m.Eng'!$E$8:$G$1000,3,0)))</f>
        <v/>
      </c>
      <c r="F81" s="76">
        <f>IF(ISERROR(VLOOKUP(B81,[8]Cirit!$E$8:$K$998,7,0)),"",(VLOOKUP(B81,[8]Cirit!$E$8:$K$998,7,0)))</f>
        <v>1769</v>
      </c>
      <c r="G81" s="65">
        <f>IF(ISERROR(VLOOKUP(B81,[8]Cirit!$E$8:$L$998,8,0)),"",(VLOOKUP(B81,[8]Cirit!$E$8:$L$998,8,0)))</f>
        <v>34</v>
      </c>
      <c r="H81" s="66"/>
      <c r="I81" s="63"/>
      <c r="J81" s="77" t="str">
        <f>IF(ISERROR(VLOOKUP(B81,'[8]2000m.'!$E$8:$F$1000,2,0)),"",(VLOOKUP(B81,'[8]2000m.'!$E$8:$H$1000,2,0)))</f>
        <v/>
      </c>
      <c r="K81" s="65" t="str">
        <f>IF(ISERROR(VLOOKUP(B81,'[8]2000m.'!$E$8:$G$1000,3,0)),"",(VLOOKUP(B81,'[8]2000m.'!$E$8:$G$1000,3,0)))</f>
        <v/>
      </c>
      <c r="L81" s="78" t="str">
        <f>IF(ISERROR(VLOOKUP(B81,[8]Yüksek!$E$8:$AG$1000,29,0)),"",(VLOOKUP(B81,[8]Yüksek!$E$8:$AG$1000,29,0)))</f>
        <v/>
      </c>
      <c r="M81" s="79" t="str">
        <f>IF(ISERROR(VLOOKUP(B81,[8]Yüksek!$E$8:$AH$1000,30,0)),"",(VLOOKUP(B81,[8]Yüksek!$E$8:$AH$1000,30,0)))</f>
        <v/>
      </c>
      <c r="N81" s="76" t="str">
        <f>IF(ISERROR(VLOOKUP(B81,[8]Disk!$E$8:$K$1000,7,0)),"",(VLOOKUP(B81,[8]Disk!$E$8:$K$1000,7,0)))</f>
        <v/>
      </c>
      <c r="O81" s="65" t="str">
        <f>IF(ISERROR(VLOOKUP(B81,[8]Disk!$E$8:$L$1000,8,0)),"",(VLOOKUP(B81,[8]Disk!$E$8:$L$1000,8,0)))</f>
        <v/>
      </c>
      <c r="P81" s="81">
        <f>IFERROR(VLOOKUP(B81,'2010 12 YAŞ ERKEK'!$B$9:$P$60,15,0)," ")</f>
        <v>81</v>
      </c>
      <c r="Q81" s="82">
        <f t="shared" si="1"/>
        <v>34</v>
      </c>
      <c r="R81" s="83">
        <f t="shared" si="2"/>
        <v>115</v>
      </c>
    </row>
    <row r="82" spans="1:18" ht="34.5" hidden="1" customHeight="1" x14ac:dyDescent="0.2">
      <c r="A82" s="74">
        <v>17</v>
      </c>
      <c r="B82" s="19" t="s">
        <v>79</v>
      </c>
      <c r="C82" s="19" t="s">
        <v>46</v>
      </c>
      <c r="D82" s="13" t="str">
        <f>IF(ISERROR(VLOOKUP(B82,'[8]100m.Eng'!$E$8:$F$1000,2,0)),"",(VLOOKUP(B82,'[8]100m.Eng'!$E$8:$H$1000,2,0)))</f>
        <v/>
      </c>
      <c r="E82" s="14" t="str">
        <f>IF(ISERROR(VLOOKUP(B82,'[8]100m.Eng'!$E$8:$G$1000,3,0)),"",(VLOOKUP(B82,'[8]100m.Eng'!$E$8:$G$1000,3,0)))</f>
        <v/>
      </c>
      <c r="F82" s="76" t="str">
        <f>IF(ISERROR(VLOOKUP(B82,[8]Cirit!$E$8:$K$998,7,0)),"",(VLOOKUP(B82,[8]Cirit!$E$8:$K$998,7,0)))</f>
        <v/>
      </c>
      <c r="G82" s="65" t="str">
        <f>IF(ISERROR(VLOOKUP(B82,[8]Cirit!$E$8:$L$998,8,0)),"",(VLOOKUP(B82,[8]Cirit!$E$8:$L$998,8,0)))</f>
        <v/>
      </c>
      <c r="H82" s="66"/>
      <c r="I82" s="63"/>
      <c r="J82" s="77" t="str">
        <f>IF(ISERROR(VLOOKUP(B82,'[8]2000m.'!$E$8:$F$1000,2,0)),"",(VLOOKUP(B82,'[8]2000m.'!$E$8:$H$1000,2,0)))</f>
        <v/>
      </c>
      <c r="K82" s="65" t="str">
        <f>IF(ISERROR(VLOOKUP(B82,'[8]2000m.'!$E$8:$G$1000,3,0)),"",(VLOOKUP(B82,'[8]2000m.'!$E$8:$G$1000,3,0)))</f>
        <v/>
      </c>
      <c r="L82" s="78" t="str">
        <f>IF(ISERROR(VLOOKUP(B82,[8]Yüksek!$E$8:$AG$1000,29,0)),"",(VLOOKUP(B82,[8]Yüksek!$E$8:$AG$1000,29,0)))</f>
        <v/>
      </c>
      <c r="M82" s="79" t="str">
        <f>IF(ISERROR(VLOOKUP(B82,[8]Yüksek!$E$8:$AH$1000,30,0)),"",(VLOOKUP(B82,[8]Yüksek!$E$8:$AH$1000,30,0)))</f>
        <v/>
      </c>
      <c r="N82" s="76" t="str">
        <f>IF(ISERROR(VLOOKUP(B82,[8]Disk!$E$8:$K$1000,7,0)),"",(VLOOKUP(B82,[8]Disk!$E$8:$K$1000,7,0)))</f>
        <v/>
      </c>
      <c r="O82" s="65" t="str">
        <f>IF(ISERROR(VLOOKUP(B82,[8]Disk!$E$8:$L$1000,8,0)),"",(VLOOKUP(B82,[8]Disk!$E$8:$L$1000,8,0)))</f>
        <v/>
      </c>
      <c r="P82" s="81">
        <f>IFERROR(VLOOKUP(B82,'2010 12 YAŞ ERKEK'!$B$9:$P$60,15,0)," ")</f>
        <v>109</v>
      </c>
      <c r="Q82" s="82">
        <f t="shared" si="1"/>
        <v>0</v>
      </c>
      <c r="R82" s="83">
        <f t="shared" si="2"/>
        <v>109</v>
      </c>
    </row>
    <row r="83" spans="1:18" ht="34.5" hidden="1" customHeight="1" x14ac:dyDescent="0.2">
      <c r="A83" s="74">
        <v>18</v>
      </c>
      <c r="B83" s="19" t="s">
        <v>77</v>
      </c>
      <c r="C83" s="19" t="s">
        <v>35</v>
      </c>
      <c r="D83" s="13" t="str">
        <f>IF(ISERROR(VLOOKUP(B83,'[8]100m.Eng'!$E$8:$F$1000,2,0)),"",(VLOOKUP(B83,'[8]100m.Eng'!$E$8:$H$1000,2,0)))</f>
        <v/>
      </c>
      <c r="E83" s="14" t="str">
        <f>IF(ISERROR(VLOOKUP(B83,'[8]100m.Eng'!$E$8:$G$1000,3,0)),"",(VLOOKUP(B83,'[8]100m.Eng'!$E$8:$G$1000,3,0)))</f>
        <v/>
      </c>
      <c r="F83" s="76" t="str">
        <f>IF(ISERROR(VLOOKUP(B83,[8]Cirit!$E$8:$K$998,7,0)),"",(VLOOKUP(B83,[8]Cirit!$E$8:$K$998,7,0)))</f>
        <v/>
      </c>
      <c r="G83" s="65" t="str">
        <f>IF(ISERROR(VLOOKUP(B83,[8]Cirit!$E$8:$L$998,8,0)),"",(VLOOKUP(B83,[8]Cirit!$E$8:$L$998,8,0)))</f>
        <v/>
      </c>
      <c r="H83" s="66"/>
      <c r="I83" s="63"/>
      <c r="J83" s="77" t="str">
        <f>IF(ISERROR(VLOOKUP(B83,'[8]2000m.'!$E$8:$F$1000,2,0)),"",(VLOOKUP(B83,'[8]2000m.'!$E$8:$H$1000,2,0)))</f>
        <v/>
      </c>
      <c r="K83" s="65" t="str">
        <f>IF(ISERROR(VLOOKUP(B83,'[8]2000m.'!$E$8:$G$1000,3,0)),"",(VLOOKUP(B83,'[8]2000m.'!$E$8:$G$1000,3,0)))</f>
        <v/>
      </c>
      <c r="L83" s="78" t="str">
        <f>IF(ISERROR(VLOOKUP(B83,[8]Yüksek!$E$8:$AG$1000,29,0)),"",(VLOOKUP(B83,[8]Yüksek!$E$8:$AG$1000,29,0)))</f>
        <v/>
      </c>
      <c r="M83" s="79" t="str">
        <f>IF(ISERROR(VLOOKUP(B83,[8]Yüksek!$E$8:$AH$1000,30,0)),"",(VLOOKUP(B83,[8]Yüksek!$E$8:$AH$1000,30,0)))</f>
        <v/>
      </c>
      <c r="N83" s="76" t="str">
        <f>IF(ISERROR(VLOOKUP(B83,[8]Disk!$E$8:$K$1000,7,0)),"",(VLOOKUP(B83,[8]Disk!$E$8:$K$1000,7,0)))</f>
        <v/>
      </c>
      <c r="O83" s="65" t="str">
        <f>IF(ISERROR(VLOOKUP(B83,[8]Disk!$E$8:$L$1000,8,0)),"",(VLOOKUP(B83,[8]Disk!$E$8:$L$1000,8,0)))</f>
        <v/>
      </c>
      <c r="P83" s="81">
        <f>IFERROR(VLOOKUP(B83,'2010 12 YAŞ ERKEK'!$B$9:$P$60,15,0)," ")</f>
        <v>106</v>
      </c>
      <c r="Q83" s="82">
        <f t="shared" si="1"/>
        <v>0</v>
      </c>
      <c r="R83" s="83">
        <f t="shared" si="2"/>
        <v>106</v>
      </c>
    </row>
    <row r="84" spans="1:18" ht="34.5" hidden="1" customHeight="1" x14ac:dyDescent="0.2">
      <c r="A84" s="74">
        <v>19</v>
      </c>
      <c r="B84" s="19" t="s">
        <v>81</v>
      </c>
      <c r="C84" s="19" t="s">
        <v>35</v>
      </c>
      <c r="D84" s="13" t="str">
        <f>IF(ISERROR(VLOOKUP(B84,'[8]100m.Eng'!$E$8:$F$1000,2,0)),"",(VLOOKUP(B84,'[8]100m.Eng'!$E$8:$H$1000,2,0)))</f>
        <v/>
      </c>
      <c r="E84" s="14" t="str">
        <f>IF(ISERROR(VLOOKUP(B84,'[8]100m.Eng'!$E$8:$G$1000,3,0)),"",(VLOOKUP(B84,'[8]100m.Eng'!$E$8:$G$1000,3,0)))</f>
        <v/>
      </c>
      <c r="F84" s="76" t="str">
        <f>IF(ISERROR(VLOOKUP(B84,[8]Cirit!$E$8:$K$998,7,0)),"",(VLOOKUP(B84,[8]Cirit!$E$8:$K$998,7,0)))</f>
        <v/>
      </c>
      <c r="G84" s="65" t="str">
        <f>IF(ISERROR(VLOOKUP(B84,[8]Cirit!$E$8:$L$998,8,0)),"",(VLOOKUP(B84,[8]Cirit!$E$8:$L$998,8,0)))</f>
        <v/>
      </c>
      <c r="H84" s="66"/>
      <c r="I84" s="63"/>
      <c r="J84" s="77" t="str">
        <f>IF(ISERROR(VLOOKUP(B84,'[8]2000m.'!$E$8:$F$1000,2,0)),"",(VLOOKUP(B84,'[8]2000m.'!$E$8:$H$1000,2,0)))</f>
        <v/>
      </c>
      <c r="K84" s="65" t="str">
        <f>IF(ISERROR(VLOOKUP(B84,'[8]2000m.'!$E$8:$G$1000,3,0)),"",(VLOOKUP(B84,'[8]2000m.'!$E$8:$G$1000,3,0)))</f>
        <v/>
      </c>
      <c r="L84" s="78" t="str">
        <f>IF(ISERROR(VLOOKUP(B84,[8]Yüksek!$E$8:$AG$1000,29,0)),"",(VLOOKUP(B84,[8]Yüksek!$E$8:$AG$1000,29,0)))</f>
        <v/>
      </c>
      <c r="M84" s="79" t="str">
        <f>IF(ISERROR(VLOOKUP(B84,[8]Yüksek!$E$8:$AH$1000,30,0)),"",(VLOOKUP(B84,[8]Yüksek!$E$8:$AH$1000,30,0)))</f>
        <v/>
      </c>
      <c r="N84" s="76" t="str">
        <f>IF(ISERROR(VLOOKUP(B84,[8]Disk!$E$8:$K$1000,7,0)),"",(VLOOKUP(B84,[8]Disk!$E$8:$K$1000,7,0)))</f>
        <v/>
      </c>
      <c r="O84" s="65" t="str">
        <f>IF(ISERROR(VLOOKUP(B84,[8]Disk!$E$8:$L$1000,8,0)),"",(VLOOKUP(B84,[8]Disk!$E$8:$L$1000,8,0)))</f>
        <v/>
      </c>
      <c r="P84" s="81">
        <f>IFERROR(VLOOKUP(B84,'2010 12 YAŞ ERKEK'!$B$9:$P$60,15,0)," ")</f>
        <v>105</v>
      </c>
      <c r="Q84" s="82">
        <f t="shared" si="1"/>
        <v>0</v>
      </c>
      <c r="R84" s="83">
        <f t="shared" si="2"/>
        <v>105</v>
      </c>
    </row>
    <row r="85" spans="1:18" ht="34.5" hidden="1" customHeight="1" x14ac:dyDescent="0.2">
      <c r="A85" s="74">
        <v>20</v>
      </c>
      <c r="B85" s="19" t="s">
        <v>76</v>
      </c>
      <c r="C85" s="19" t="s">
        <v>35</v>
      </c>
      <c r="D85" s="13" t="str">
        <f>IF(ISERROR(VLOOKUP(B85,'[8]100m.Eng'!$E$8:$F$1000,2,0)),"",(VLOOKUP(B85,'[8]100m.Eng'!$E$8:$H$1000,2,0)))</f>
        <v/>
      </c>
      <c r="E85" s="14" t="str">
        <f>IF(ISERROR(VLOOKUP(B85,'[8]100m.Eng'!$E$8:$G$1000,3,0)),"",(VLOOKUP(B85,'[8]100m.Eng'!$E$8:$G$1000,3,0)))</f>
        <v/>
      </c>
      <c r="F85" s="76" t="str">
        <f>IF(ISERROR(VLOOKUP(B85,[8]Cirit!$E$8:$K$998,7,0)),"",(VLOOKUP(B85,[8]Cirit!$E$8:$K$998,7,0)))</f>
        <v/>
      </c>
      <c r="G85" s="65" t="str">
        <f>IF(ISERROR(VLOOKUP(B85,[8]Cirit!$E$8:$L$998,8,0)),"",(VLOOKUP(B85,[8]Cirit!$E$8:$L$998,8,0)))</f>
        <v/>
      </c>
      <c r="H85" s="66"/>
      <c r="I85" s="63"/>
      <c r="J85" s="77" t="str">
        <f>IF(ISERROR(VLOOKUP(B85,'[8]2000m.'!$E$8:$F$1000,2,0)),"",(VLOOKUP(B85,'[8]2000m.'!$E$8:$H$1000,2,0)))</f>
        <v/>
      </c>
      <c r="K85" s="65" t="str">
        <f>IF(ISERROR(VLOOKUP(B85,'[8]2000m.'!$E$8:$G$1000,3,0)),"",(VLOOKUP(B85,'[8]2000m.'!$E$8:$G$1000,3,0)))</f>
        <v/>
      </c>
      <c r="L85" s="78" t="str">
        <f>IF(ISERROR(VLOOKUP(B85,[8]Yüksek!$E$8:$AG$1000,29,0)),"",(VLOOKUP(B85,[8]Yüksek!$E$8:$AG$1000,29,0)))</f>
        <v/>
      </c>
      <c r="M85" s="79" t="str">
        <f>IF(ISERROR(VLOOKUP(B85,[8]Yüksek!$E$8:$AH$1000,30,0)),"",(VLOOKUP(B85,[8]Yüksek!$E$8:$AH$1000,30,0)))</f>
        <v/>
      </c>
      <c r="N85" s="76" t="str">
        <f>IF(ISERROR(VLOOKUP(B85,[8]Disk!$E$8:$K$1000,7,0)),"",(VLOOKUP(B85,[8]Disk!$E$8:$K$1000,7,0)))</f>
        <v/>
      </c>
      <c r="O85" s="65" t="str">
        <f>IF(ISERROR(VLOOKUP(B85,[8]Disk!$E$8:$L$1000,8,0)),"",(VLOOKUP(B85,[8]Disk!$E$8:$L$1000,8,0)))</f>
        <v/>
      </c>
      <c r="P85" s="81">
        <f>IFERROR(VLOOKUP(B85,'2010 12 YAŞ ERKEK'!$B$9:$P$60,15,0)," ")</f>
        <v>89</v>
      </c>
      <c r="Q85" s="82">
        <f t="shared" si="1"/>
        <v>0</v>
      </c>
      <c r="R85" s="83">
        <f t="shared" si="2"/>
        <v>89</v>
      </c>
    </row>
    <row r="86" spans="1:18" ht="34.5" hidden="1" customHeight="1" x14ac:dyDescent="0.2">
      <c r="A86" s="74">
        <v>21</v>
      </c>
      <c r="B86" s="19" t="s">
        <v>80</v>
      </c>
      <c r="C86" s="19" t="s">
        <v>57</v>
      </c>
      <c r="D86" s="13" t="str">
        <f>IF(ISERROR(VLOOKUP(B86,'[8]100m.Eng'!$E$8:$F$1000,2,0)),"",(VLOOKUP(B86,'[8]100m.Eng'!$E$8:$H$1000,2,0)))</f>
        <v/>
      </c>
      <c r="E86" s="14" t="str">
        <f>IF(ISERROR(VLOOKUP(B86,'[8]100m.Eng'!$E$8:$G$1000,3,0)),"",(VLOOKUP(B86,'[8]100m.Eng'!$E$8:$G$1000,3,0)))</f>
        <v/>
      </c>
      <c r="F86" s="76">
        <f>IF(ISERROR(VLOOKUP(B86,[8]Cirit!$E$8:$K$998,7,0)),"",(VLOOKUP(B86,[8]Cirit!$E$8:$K$998,7,0)))</f>
        <v>1469</v>
      </c>
      <c r="G86" s="65">
        <f>IF(ISERROR(VLOOKUP(B86,[8]Cirit!$E$8:$L$998,8,0)),"",(VLOOKUP(B86,[8]Cirit!$E$8:$L$998,8,0)))</f>
        <v>28</v>
      </c>
      <c r="H86" s="66"/>
      <c r="I86" s="63"/>
      <c r="J86" s="77" t="str">
        <f>IF(ISERROR(VLOOKUP(B86,'[8]2000m.'!$E$8:$F$1000,2,0)),"",(VLOOKUP(B86,'[8]2000m.'!$E$8:$H$1000,2,0)))</f>
        <v/>
      </c>
      <c r="K86" s="65" t="str">
        <f>IF(ISERROR(VLOOKUP(B86,'[8]2000m.'!$E$8:$G$1000,3,0)),"",(VLOOKUP(B86,'[8]2000m.'!$E$8:$G$1000,3,0)))</f>
        <v/>
      </c>
      <c r="L86" s="78" t="str">
        <f>IF(ISERROR(VLOOKUP(B86,[8]Yüksek!$E$8:$AG$1000,29,0)),"",(VLOOKUP(B86,[8]Yüksek!$E$8:$AG$1000,29,0)))</f>
        <v/>
      </c>
      <c r="M86" s="79" t="str">
        <f>IF(ISERROR(VLOOKUP(B86,[8]Yüksek!$E$8:$AH$1000,30,0)),"",(VLOOKUP(B86,[8]Yüksek!$E$8:$AH$1000,30,0)))</f>
        <v/>
      </c>
      <c r="N86" s="76" t="str">
        <f>IF(ISERROR(VLOOKUP(B86,[8]Disk!$E$8:$K$1000,7,0)),"",(VLOOKUP(B86,[8]Disk!$E$8:$K$1000,7,0)))</f>
        <v/>
      </c>
      <c r="O86" s="65" t="str">
        <f>IF(ISERROR(VLOOKUP(B86,[8]Disk!$E$8:$L$1000,8,0)),"",(VLOOKUP(B86,[8]Disk!$E$8:$L$1000,8,0)))</f>
        <v/>
      </c>
      <c r="P86" s="81">
        <f>IFERROR(VLOOKUP(B86,'2010 12 YAŞ ERKEK'!$B$9:$P$60,15,0)," ")</f>
        <v>59</v>
      </c>
      <c r="Q86" s="82">
        <f t="shared" si="1"/>
        <v>28</v>
      </c>
      <c r="R86" s="83">
        <f t="shared" si="2"/>
        <v>87</v>
      </c>
    </row>
    <row r="87" spans="1:18" ht="34.5" hidden="1" customHeight="1" x14ac:dyDescent="0.2">
      <c r="A87" s="74">
        <v>22</v>
      </c>
      <c r="B87" s="19" t="s">
        <v>78</v>
      </c>
      <c r="C87" s="19" t="s">
        <v>37</v>
      </c>
      <c r="D87" s="13" t="str">
        <f>IF(ISERROR(VLOOKUP(B87,'[8]100m.Eng'!$E$8:$F$1000,2,0)),"",(VLOOKUP(B87,'[8]100m.Eng'!$E$8:$H$1000,2,0)))</f>
        <v/>
      </c>
      <c r="E87" s="14" t="str">
        <f>IF(ISERROR(VLOOKUP(B87,'[8]100m.Eng'!$E$8:$G$1000,3,0)),"",(VLOOKUP(B87,'[8]100m.Eng'!$E$8:$G$1000,3,0)))</f>
        <v/>
      </c>
      <c r="F87" s="76" t="str">
        <f>IF(ISERROR(VLOOKUP(B87,[8]Cirit!$E$8:$K$998,7,0)),"",(VLOOKUP(B87,[8]Cirit!$E$8:$K$998,7,0)))</f>
        <v/>
      </c>
      <c r="G87" s="65" t="str">
        <f>IF(ISERROR(VLOOKUP(B87,[8]Cirit!$E$8:$L$998,8,0)),"",(VLOOKUP(B87,[8]Cirit!$E$8:$L$998,8,0)))</f>
        <v/>
      </c>
      <c r="H87" s="66"/>
      <c r="I87" s="63"/>
      <c r="J87" s="77" t="str">
        <f>IF(ISERROR(VLOOKUP(B87,'[8]2000m.'!$E$8:$F$1000,2,0)),"",(VLOOKUP(B87,'[8]2000m.'!$E$8:$H$1000,2,0)))</f>
        <v/>
      </c>
      <c r="K87" s="65" t="str">
        <f>IF(ISERROR(VLOOKUP(B87,'[8]2000m.'!$E$8:$G$1000,3,0)),"",(VLOOKUP(B87,'[8]2000m.'!$E$8:$G$1000,3,0)))</f>
        <v/>
      </c>
      <c r="L87" s="78" t="str">
        <f>IF(ISERROR(VLOOKUP(B87,[8]Yüksek!$E$8:$AG$1000,29,0)),"",(VLOOKUP(B87,[8]Yüksek!$E$8:$AG$1000,29,0)))</f>
        <v/>
      </c>
      <c r="M87" s="79" t="str">
        <f>IF(ISERROR(VLOOKUP(B87,[8]Yüksek!$E$8:$AH$1000,30,0)),"",(VLOOKUP(B87,[8]Yüksek!$E$8:$AH$1000,30,0)))</f>
        <v/>
      </c>
      <c r="N87" s="76" t="str">
        <f>IF(ISERROR(VLOOKUP(B87,[8]Disk!$E$8:$K$1000,7,0)),"",(VLOOKUP(B87,[8]Disk!$E$8:$K$1000,7,0)))</f>
        <v/>
      </c>
      <c r="O87" s="65" t="str">
        <f>IF(ISERROR(VLOOKUP(B87,[8]Disk!$E$8:$L$1000,8,0)),"",(VLOOKUP(B87,[8]Disk!$E$8:$L$1000,8,0)))</f>
        <v/>
      </c>
      <c r="P87" s="81">
        <f>IFERROR(VLOOKUP(B87,'2010 12 YAŞ ERKEK'!$B$9:$P$60,15,0)," ")</f>
        <v>65</v>
      </c>
      <c r="Q87" s="82">
        <f t="shared" si="1"/>
        <v>0</v>
      </c>
      <c r="R87" s="83">
        <f t="shared" si="2"/>
        <v>65</v>
      </c>
    </row>
    <row r="88" spans="1:18" ht="34.5" hidden="1" customHeight="1" x14ac:dyDescent="0.2">
      <c r="A88" s="74">
        <v>23</v>
      </c>
      <c r="B88" s="19" t="s">
        <v>74</v>
      </c>
      <c r="C88" s="19" t="s">
        <v>35</v>
      </c>
      <c r="D88" s="13" t="str">
        <f>IF(ISERROR(VLOOKUP(B88,'[8]100m.Eng'!$E$8:$F$1000,2,0)),"",(VLOOKUP(B88,'[8]100m.Eng'!$E$8:$H$1000,2,0)))</f>
        <v/>
      </c>
      <c r="E88" s="14" t="str">
        <f>IF(ISERROR(VLOOKUP(B88,'[8]100m.Eng'!$E$8:$G$1000,3,0)),"",(VLOOKUP(B88,'[8]100m.Eng'!$E$8:$G$1000,3,0)))</f>
        <v/>
      </c>
      <c r="F88" s="76" t="str">
        <f>IF(ISERROR(VLOOKUP(B88,[8]Cirit!$E$8:$K$998,7,0)),"",(VLOOKUP(B88,[8]Cirit!$E$8:$K$998,7,0)))</f>
        <v/>
      </c>
      <c r="G88" s="65" t="str">
        <f>IF(ISERROR(VLOOKUP(B88,[8]Cirit!$E$8:$L$998,8,0)),"",(VLOOKUP(B88,[8]Cirit!$E$8:$L$998,8,0)))</f>
        <v/>
      </c>
      <c r="H88" s="66"/>
      <c r="I88" s="63"/>
      <c r="J88" s="77" t="str">
        <f>IF(ISERROR(VLOOKUP(B88,'[8]2000m.'!$E$8:$F$1000,2,0)),"",(VLOOKUP(B88,'[8]2000m.'!$E$8:$H$1000,2,0)))</f>
        <v/>
      </c>
      <c r="K88" s="65" t="str">
        <f>IF(ISERROR(VLOOKUP(B88,'[8]2000m.'!$E$8:$G$1000,3,0)),"",(VLOOKUP(B88,'[8]2000m.'!$E$8:$G$1000,3,0)))</f>
        <v/>
      </c>
      <c r="L88" s="78" t="str">
        <f>IF(ISERROR(VLOOKUP(B88,[8]Yüksek!$E$8:$AG$1000,29,0)),"",(VLOOKUP(B88,[8]Yüksek!$E$8:$AG$1000,29,0)))</f>
        <v/>
      </c>
      <c r="M88" s="79" t="str">
        <f>IF(ISERROR(VLOOKUP(B88,[8]Yüksek!$E$8:$AH$1000,30,0)),"",(VLOOKUP(B88,[8]Yüksek!$E$8:$AH$1000,30,0)))</f>
        <v/>
      </c>
      <c r="N88" s="76" t="str">
        <f>IF(ISERROR(VLOOKUP(B88,[8]Disk!$E$8:$K$1000,7,0)),"",(VLOOKUP(B88,[8]Disk!$E$8:$K$1000,7,0)))</f>
        <v/>
      </c>
      <c r="O88" s="65" t="str">
        <f>IF(ISERROR(VLOOKUP(B88,[8]Disk!$E$8:$L$1000,8,0)),"",(VLOOKUP(B88,[8]Disk!$E$8:$L$1000,8,0)))</f>
        <v/>
      </c>
      <c r="P88" s="81">
        <f>IFERROR(VLOOKUP(B88,'2010 12 YAŞ ERKEK'!$B$9:$P$60,15,0)," ")</f>
        <v>58</v>
      </c>
      <c r="Q88" s="82">
        <f t="shared" si="1"/>
        <v>0</v>
      </c>
      <c r="R88" s="83">
        <f t="shared" si="2"/>
        <v>58</v>
      </c>
    </row>
    <row r="89" spans="1:18" ht="34.5" hidden="1" customHeight="1" x14ac:dyDescent="0.2">
      <c r="A89" s="74">
        <v>24</v>
      </c>
      <c r="B89" s="19" t="s">
        <v>75</v>
      </c>
      <c r="C89" s="19" t="s">
        <v>35</v>
      </c>
      <c r="D89" s="13" t="str">
        <f>IF(ISERROR(VLOOKUP(B89,'[8]100m.Eng'!$E$8:$F$1000,2,0)),"",(VLOOKUP(B89,'[8]100m.Eng'!$E$8:$H$1000,2,0)))</f>
        <v/>
      </c>
      <c r="E89" s="14" t="str">
        <f>IF(ISERROR(VLOOKUP(B89,'[8]100m.Eng'!$E$8:$G$1000,3,0)),"",(VLOOKUP(B89,'[8]100m.Eng'!$E$8:$G$1000,3,0)))</f>
        <v/>
      </c>
      <c r="F89" s="76" t="str">
        <f>IF(ISERROR(VLOOKUP(B89,[8]Cirit!$E$8:$K$998,7,0)),"",(VLOOKUP(B89,[8]Cirit!$E$8:$K$998,7,0)))</f>
        <v/>
      </c>
      <c r="G89" s="65" t="str">
        <f>IF(ISERROR(VLOOKUP(B89,[8]Cirit!$E$8:$L$998,8,0)),"",(VLOOKUP(B89,[8]Cirit!$E$8:$L$998,8,0)))</f>
        <v/>
      </c>
      <c r="H89" s="66"/>
      <c r="I89" s="63"/>
      <c r="J89" s="77" t="str">
        <f>IF(ISERROR(VLOOKUP(B89,'[8]2000m.'!$E$8:$F$1000,2,0)),"",(VLOOKUP(B89,'[8]2000m.'!$E$8:$H$1000,2,0)))</f>
        <v/>
      </c>
      <c r="K89" s="65" t="str">
        <f>IF(ISERROR(VLOOKUP(B89,'[8]2000m.'!$E$8:$G$1000,3,0)),"",(VLOOKUP(B89,'[8]2000m.'!$E$8:$G$1000,3,0)))</f>
        <v/>
      </c>
      <c r="L89" s="78" t="str">
        <f>IF(ISERROR(VLOOKUP(B89,[8]Yüksek!$E$8:$AG$1000,29,0)),"",(VLOOKUP(B89,[8]Yüksek!$E$8:$AG$1000,29,0)))</f>
        <v/>
      </c>
      <c r="M89" s="79" t="str">
        <f>IF(ISERROR(VLOOKUP(B89,[8]Yüksek!$E$8:$AH$1000,30,0)),"",(VLOOKUP(B89,[8]Yüksek!$E$8:$AH$1000,30,0)))</f>
        <v/>
      </c>
      <c r="N89" s="76" t="str">
        <f>IF(ISERROR(VLOOKUP(B89,[8]Disk!$E$8:$K$1000,7,0)),"",(VLOOKUP(B89,[8]Disk!$E$8:$K$1000,7,0)))</f>
        <v/>
      </c>
      <c r="O89" s="65" t="str">
        <f>IF(ISERROR(VLOOKUP(B89,[8]Disk!$E$8:$L$1000,8,0)),"",(VLOOKUP(B89,[8]Disk!$E$8:$L$1000,8,0)))</f>
        <v/>
      </c>
      <c r="P89" s="81">
        <f>IFERROR(VLOOKUP(B89,'2010 12 YAŞ ERKEK'!$B$9:$P$60,15,0)," ")</f>
        <v>55</v>
      </c>
      <c r="Q89" s="82">
        <f t="shared" si="1"/>
        <v>0</v>
      </c>
      <c r="R89" s="83">
        <f t="shared" si="2"/>
        <v>55</v>
      </c>
    </row>
    <row r="90" spans="1:18" ht="34.5" hidden="1" customHeight="1" x14ac:dyDescent="0.2">
      <c r="A90" s="74" t="s">
        <v>22</v>
      </c>
      <c r="B90" s="19" t="s">
        <v>73</v>
      </c>
      <c r="C90" s="19" t="s">
        <v>35</v>
      </c>
      <c r="D90" s="13" t="str">
        <f>IF(ISERROR(VLOOKUP(B90,'[8]100m.Eng'!$E$8:$F$1000,2,0)),"",(VLOOKUP(B90,'[8]100m.Eng'!$E$8:$H$1000,2,0)))</f>
        <v/>
      </c>
      <c r="E90" s="14" t="str">
        <f>IF(ISERROR(VLOOKUP(B90,'[8]100m.Eng'!$E$8:$G$1000,3,0)),"",(VLOOKUP(B90,'[8]100m.Eng'!$E$8:$G$1000,3,0)))</f>
        <v/>
      </c>
      <c r="F90" s="76" t="str">
        <f>IF(ISERROR(VLOOKUP(B90,[8]Cirit!$E$8:$K$998,7,0)),"",(VLOOKUP(B90,[8]Cirit!$E$8:$K$998,7,0)))</f>
        <v/>
      </c>
      <c r="G90" s="65" t="str">
        <f>IF(ISERROR(VLOOKUP(B90,[8]Cirit!$E$8:$L$998,8,0)),"",(VLOOKUP(B90,[8]Cirit!$E$8:$L$998,8,0)))</f>
        <v/>
      </c>
      <c r="H90" s="66"/>
      <c r="I90" s="63"/>
      <c r="J90" s="77" t="str">
        <f>IF(ISERROR(VLOOKUP(B90,'[8]2000m.'!$E$8:$F$1000,2,0)),"",(VLOOKUP(B90,'[8]2000m.'!$E$8:$H$1000,2,0)))</f>
        <v/>
      </c>
      <c r="K90" s="65" t="str">
        <f>IF(ISERROR(VLOOKUP(B90,'[8]2000m.'!$E$8:$G$1000,3,0)),"",(VLOOKUP(B90,'[8]2000m.'!$E$8:$G$1000,3,0)))</f>
        <v/>
      </c>
      <c r="L90" s="78" t="str">
        <f>IF(ISERROR(VLOOKUP(B90,[8]Yüksek!$E$8:$AG$1000,29,0)),"",(VLOOKUP(B90,[8]Yüksek!$E$8:$AG$1000,29,0)))</f>
        <v/>
      </c>
      <c r="M90" s="79" t="str">
        <f>IF(ISERROR(VLOOKUP(B90,[8]Yüksek!$E$8:$AH$1000,30,0)),"",(VLOOKUP(B90,[8]Yüksek!$E$8:$AH$1000,30,0)))</f>
        <v/>
      </c>
      <c r="N90" s="76" t="str">
        <f>IF(ISERROR(VLOOKUP(B90,[8]Disk!$E$8:$K$1000,7,0)),"",(VLOOKUP(B90,[8]Disk!$E$8:$K$1000,7,0)))</f>
        <v/>
      </c>
      <c r="O90" s="65" t="str">
        <f>IF(ISERROR(VLOOKUP(B90,[8]Disk!$E$8:$L$1000,8,0)),"",(VLOOKUP(B90,[8]Disk!$E$8:$L$1000,8,0)))</f>
        <v/>
      </c>
      <c r="P90" s="81">
        <f>IFERROR(VLOOKUP(B90,'2010 12 YAŞ ERKEK'!$B$9:$P$60,15,0)," ")</f>
        <v>0</v>
      </c>
      <c r="Q90" s="82">
        <f t="shared" si="1"/>
        <v>0</v>
      </c>
      <c r="R90" s="83">
        <f t="shared" si="2"/>
        <v>0</v>
      </c>
    </row>
    <row r="91" spans="1:18" ht="34.5" hidden="1" customHeight="1" x14ac:dyDescent="0.2">
      <c r="A91" s="74"/>
      <c r="B91" s="19"/>
      <c r="C91" s="19"/>
      <c r="D91" s="13" t="str">
        <f>IF(ISERROR(VLOOKUP(B91,'[8]100m.Eng'!$E$8:$F$1000,2,0)),"",(VLOOKUP(B91,'[8]100m.Eng'!$E$8:$H$1000,2,0)))</f>
        <v/>
      </c>
      <c r="E91" s="14" t="str">
        <f>IF(ISERROR(VLOOKUP(B91,'[8]100m.Eng'!$E$8:$G$1000,3,0)),"",(VLOOKUP(B91,'[8]100m.Eng'!$E$8:$G$1000,3,0)))</f>
        <v/>
      </c>
      <c r="F91" s="76" t="str">
        <f>IF(ISERROR(VLOOKUP(B91,[8]Cirit!$F$8:$K$998,6,0)),"",(VLOOKUP(B91,[8]Cirit!$F$8:$K$998,6,0)))</f>
        <v/>
      </c>
      <c r="G91" s="65" t="str">
        <f>IF(ISERROR(VLOOKUP(B91,[8]Cirit!$F$8:$L$998,7,0)),"",(VLOOKUP(B91,[8]Cirit!$F$8:$L$998,7,0)))</f>
        <v/>
      </c>
      <c r="H91" s="66"/>
      <c r="I91" s="63"/>
      <c r="J91" s="77" t="str">
        <f>IF(ISERROR(VLOOKUP(B91,'[8]2000m.'!$E$8:$F$1000,2,0)),"",(VLOOKUP(B91,'[8]2000m.'!$E$8:$H$1000,2,0)))</f>
        <v/>
      </c>
      <c r="K91" s="65" t="str">
        <f>IF(ISERROR(VLOOKUP(B91,'[8]2000m.'!$E$8:$G$1000,3,0)),"",(VLOOKUP(B91,'[8]2000m.'!$E$8:$G$1000,3,0)))</f>
        <v/>
      </c>
      <c r="L91" s="78" t="str">
        <f>IF(ISERROR(VLOOKUP(B91,[8]Yüksek!$E$8:$AG$1000,29,0)),"",(VLOOKUP(B91,[8]Yüksek!$E$8:$AG$1000,29,0)))</f>
        <v/>
      </c>
      <c r="M91" s="79" t="str">
        <f>IF(ISERROR(VLOOKUP(B91,[8]Yüksek!$E$8:$AH$1000,30,0)),"",(VLOOKUP(B91,[8]Yüksek!$E$8:$AH$1000,30,0)))</f>
        <v/>
      </c>
      <c r="N91" s="76" t="str">
        <f>IF(ISERROR(VLOOKUP(B91,[8]Disk!$E$8:$K$1000,7,0)),"",(VLOOKUP(B91,[8]Disk!$E$8:$K$1000,7,0)))</f>
        <v/>
      </c>
      <c r="O91" s="65" t="str">
        <f>IF(ISERROR(VLOOKUP(B91,[8]Disk!$E$8:$L$1000,8,0)),"",(VLOOKUP(B91,[8]Disk!$E$8:$L$1000,8,0)))</f>
        <v/>
      </c>
      <c r="P91" s="81" t="str">
        <f>IFERROR(VLOOKUP(B91,'2010 12 YAŞ ERKEK'!$B$9:$P$60,14,0)," ")</f>
        <v xml:space="preserve"> </v>
      </c>
      <c r="Q91" s="82">
        <f t="shared" si="1"/>
        <v>0</v>
      </c>
      <c r="R91" s="83">
        <f t="shared" si="2"/>
        <v>0</v>
      </c>
    </row>
    <row r="92" spans="1:18" ht="34.5" hidden="1" customHeight="1" x14ac:dyDescent="0.2">
      <c r="A92" s="74"/>
      <c r="B92" s="19"/>
      <c r="C92" s="19"/>
      <c r="D92" s="13" t="str">
        <f>IF(ISERROR(VLOOKUP(B92,'[8]100m.Eng'!$E$8:$F$1000,2,0)),"",(VLOOKUP(B92,'[8]100m.Eng'!$E$8:$H$1000,2,0)))</f>
        <v/>
      </c>
      <c r="E92" s="14" t="str">
        <f>IF(ISERROR(VLOOKUP(B92,'[8]100m.Eng'!$E$8:$G$1000,3,0)),"",(VLOOKUP(B92,'[8]100m.Eng'!$E$8:$G$1000,3,0)))</f>
        <v/>
      </c>
      <c r="F92" s="76" t="str">
        <f>IF(ISERROR(VLOOKUP(B92,[8]Cirit!$F$8:$K$998,6,0)),"",(VLOOKUP(B92,[8]Cirit!$F$8:$K$998,6,0)))</f>
        <v/>
      </c>
      <c r="G92" s="65" t="str">
        <f>IF(ISERROR(VLOOKUP(B92,[8]Cirit!$F$8:$L$998,7,0)),"",(VLOOKUP(B92,[8]Cirit!$F$8:$L$998,7,0)))</f>
        <v/>
      </c>
      <c r="H92" s="66"/>
      <c r="I92" s="63"/>
      <c r="J92" s="77" t="str">
        <f>IF(ISERROR(VLOOKUP(B92,'[8]2000m.'!$E$8:$F$1000,2,0)),"",(VLOOKUP(B92,'[8]2000m.'!$E$8:$H$1000,2,0)))</f>
        <v/>
      </c>
      <c r="K92" s="65" t="str">
        <f>IF(ISERROR(VLOOKUP(B92,'[8]2000m.'!$E$8:$G$1000,3,0)),"",(VLOOKUP(B92,'[8]2000m.'!$E$8:$G$1000,3,0)))</f>
        <v/>
      </c>
      <c r="L92" s="78" t="str">
        <f>IF(ISERROR(VLOOKUP(B92,[8]Yüksek!$E$8:$AG$1000,29,0)),"",(VLOOKUP(B92,[8]Yüksek!$E$8:$AG$1000,29,0)))</f>
        <v/>
      </c>
      <c r="M92" s="79" t="str">
        <f>IF(ISERROR(VLOOKUP(B92,[8]Yüksek!$E$8:$AH$1000,30,0)),"",(VLOOKUP(B92,[8]Yüksek!$E$8:$AH$1000,30,0)))</f>
        <v/>
      </c>
      <c r="N92" s="76" t="str">
        <f>IF(ISERROR(VLOOKUP(B92,[8]Disk!$E$8:$K$1000,7,0)),"",(VLOOKUP(B92,[8]Disk!$E$8:$K$1000,7,0)))</f>
        <v/>
      </c>
      <c r="O92" s="65" t="str">
        <f>IF(ISERROR(VLOOKUP(B92,[8]Disk!$E$8:$L$1000,8,0)),"",(VLOOKUP(B92,[8]Disk!$E$8:$L$1000,8,0)))</f>
        <v/>
      </c>
      <c r="P92" s="81" t="str">
        <f>IFERROR(VLOOKUP(B92,'2010 12 YAŞ ERKEK'!$B$9:$P$60,14,0)," ")</f>
        <v xml:space="preserve"> </v>
      </c>
      <c r="Q92" s="82">
        <f t="shared" si="1"/>
        <v>0</v>
      </c>
      <c r="R92" s="83">
        <f t="shared" si="2"/>
        <v>0</v>
      </c>
    </row>
    <row r="93" spans="1:18" ht="34.5" hidden="1" customHeight="1" x14ac:dyDescent="0.2">
      <c r="A93" s="74"/>
      <c r="B93" s="19"/>
      <c r="C93" s="19"/>
      <c r="D93" s="13" t="str">
        <f>IF(ISERROR(VLOOKUP(B93,'[8]100m.Eng'!$E$8:$F$1000,2,0)),"",(VLOOKUP(B93,'[8]100m.Eng'!$E$8:$H$1000,2,0)))</f>
        <v/>
      </c>
      <c r="E93" s="14" t="str">
        <f>IF(ISERROR(VLOOKUP(B93,'[8]100m.Eng'!$E$8:$G$1000,3,0)),"",(VLOOKUP(B93,'[8]100m.Eng'!$E$8:$G$1000,3,0)))</f>
        <v/>
      </c>
      <c r="F93" s="76" t="str">
        <f>IF(ISERROR(VLOOKUP(B93,[8]Cirit!$F$8:$K$998,6,0)),"",(VLOOKUP(B93,[8]Cirit!$F$8:$K$998,6,0)))</f>
        <v/>
      </c>
      <c r="G93" s="65" t="str">
        <f>IF(ISERROR(VLOOKUP(B93,[8]Cirit!$F$8:$L$998,7,0)),"",(VLOOKUP(B93,[8]Cirit!$F$8:$L$998,7,0)))</f>
        <v/>
      </c>
      <c r="H93" s="66"/>
      <c r="I93" s="63"/>
      <c r="J93" s="77" t="str">
        <f>IF(ISERROR(VLOOKUP(B93,'[8]2000m.'!$E$8:$F$1000,2,0)),"",(VLOOKUP(B93,'[8]2000m.'!$E$8:$H$1000,2,0)))</f>
        <v/>
      </c>
      <c r="K93" s="65" t="str">
        <f>IF(ISERROR(VLOOKUP(B93,'[8]2000m.'!$E$8:$G$1000,3,0)),"",(VLOOKUP(B93,'[8]2000m.'!$E$8:$G$1000,3,0)))</f>
        <v/>
      </c>
      <c r="L93" s="78" t="str">
        <f>IF(ISERROR(VLOOKUP(B93,[8]Yüksek!$E$8:$AG$1000,29,0)),"",(VLOOKUP(B93,[8]Yüksek!$E$8:$AG$1000,29,0)))</f>
        <v/>
      </c>
      <c r="M93" s="79" t="str">
        <f>IF(ISERROR(VLOOKUP(B93,[8]Yüksek!$E$8:$AH$1000,30,0)),"",(VLOOKUP(B93,[8]Yüksek!$E$8:$AH$1000,30,0)))</f>
        <v/>
      </c>
      <c r="N93" s="76" t="str">
        <f>IF(ISERROR(VLOOKUP(B93,[8]Disk!$E$8:$K$1000,7,0)),"",(VLOOKUP(B93,[8]Disk!$E$8:$K$1000,7,0)))</f>
        <v/>
      </c>
      <c r="O93" s="65" t="str">
        <f>IF(ISERROR(VLOOKUP(B93,[8]Disk!$E$8:$L$1000,8,0)),"",(VLOOKUP(B93,[8]Disk!$E$8:$L$1000,8,0)))</f>
        <v/>
      </c>
      <c r="P93" s="81" t="str">
        <f>IFERROR(VLOOKUP(B93,'2010 12 YAŞ ERKEK'!$B$9:$P$60,14,0)," ")</f>
        <v xml:space="preserve"> </v>
      </c>
      <c r="Q93" s="82">
        <f t="shared" si="1"/>
        <v>0</v>
      </c>
      <c r="R93" s="83">
        <f t="shared" si="2"/>
        <v>0</v>
      </c>
    </row>
    <row r="94" spans="1:18" ht="34.5" hidden="1" customHeight="1" x14ac:dyDescent="0.2">
      <c r="A94" s="74"/>
      <c r="B94" s="19"/>
      <c r="C94" s="19"/>
      <c r="D94" s="13" t="str">
        <f>IF(ISERROR(VLOOKUP(B94,'[8]100m.Eng'!$E$8:$F$1000,2,0)),"",(VLOOKUP(B94,'[8]100m.Eng'!$E$8:$H$1000,2,0)))</f>
        <v/>
      </c>
      <c r="E94" s="14" t="str">
        <f>IF(ISERROR(VLOOKUP(B94,'[8]100m.Eng'!$E$8:$G$1000,3,0)),"",(VLOOKUP(B94,'[8]100m.Eng'!$E$8:$G$1000,3,0)))</f>
        <v/>
      </c>
      <c r="F94" s="76" t="str">
        <f>IF(ISERROR(VLOOKUP(B94,[8]Cirit!$F$8:$K$998,6,0)),"",(VLOOKUP(B94,[8]Cirit!$F$8:$K$998,6,0)))</f>
        <v/>
      </c>
      <c r="G94" s="65" t="str">
        <f>IF(ISERROR(VLOOKUP(B94,[8]Cirit!$F$8:$L$998,7,0)),"",(VLOOKUP(B94,[8]Cirit!$F$8:$L$998,7,0)))</f>
        <v/>
      </c>
      <c r="H94" s="66"/>
      <c r="I94" s="63"/>
      <c r="J94" s="77" t="str">
        <f>IF(ISERROR(VLOOKUP(B94,'[8]2000m.'!$E$8:$F$1000,2,0)),"",(VLOOKUP(B94,'[8]2000m.'!$E$8:$H$1000,2,0)))</f>
        <v/>
      </c>
      <c r="K94" s="65" t="str">
        <f>IF(ISERROR(VLOOKUP(B94,'[8]2000m.'!$E$8:$G$1000,3,0)),"",(VLOOKUP(B94,'[8]2000m.'!$E$8:$G$1000,3,0)))</f>
        <v/>
      </c>
      <c r="L94" s="78" t="str">
        <f>IF(ISERROR(VLOOKUP(B94,[8]Yüksek!$E$8:$AG$1000,29,0)),"",(VLOOKUP(B94,[8]Yüksek!$E$8:$AG$1000,29,0)))</f>
        <v/>
      </c>
      <c r="M94" s="79" t="str">
        <f>IF(ISERROR(VLOOKUP(B94,[8]Yüksek!$E$8:$AH$1000,30,0)),"",(VLOOKUP(B94,[8]Yüksek!$E$8:$AH$1000,30,0)))</f>
        <v/>
      </c>
      <c r="N94" s="76" t="str">
        <f>IF(ISERROR(VLOOKUP(B94,[8]Disk!$E$8:$K$1000,7,0)),"",(VLOOKUP(B94,[8]Disk!$E$8:$K$1000,7,0)))</f>
        <v/>
      </c>
      <c r="O94" s="65" t="str">
        <f>IF(ISERROR(VLOOKUP(B94,[8]Disk!$E$8:$L$1000,8,0)),"",(VLOOKUP(B94,[8]Disk!$E$8:$L$1000,8,0)))</f>
        <v/>
      </c>
      <c r="P94" s="81" t="str">
        <f>IFERROR(VLOOKUP(B94,'2010 12 YAŞ ERKEK'!$B$9:$P$60,14,0)," ")</f>
        <v xml:space="preserve"> </v>
      </c>
      <c r="Q94" s="82">
        <f t="shared" si="1"/>
        <v>0</v>
      </c>
      <c r="R94" s="83">
        <f t="shared" si="2"/>
        <v>0</v>
      </c>
    </row>
    <row r="95" spans="1:18" ht="34.5" hidden="1" customHeight="1" x14ac:dyDescent="0.2">
      <c r="A95" s="74"/>
      <c r="B95" s="19"/>
      <c r="C95" s="19"/>
      <c r="D95" s="13" t="str">
        <f>IF(ISERROR(VLOOKUP(B95,'[8]100m.Eng'!$E$8:$F$1000,2,0)),"",(VLOOKUP(B95,'[8]100m.Eng'!$E$8:$H$1000,2,0)))</f>
        <v/>
      </c>
      <c r="E95" s="14" t="str">
        <f>IF(ISERROR(VLOOKUP(B95,'[8]100m.Eng'!$E$8:$G$1000,3,0)),"",(VLOOKUP(B95,'[8]100m.Eng'!$E$8:$G$1000,3,0)))</f>
        <v/>
      </c>
      <c r="F95" s="76" t="str">
        <f>IF(ISERROR(VLOOKUP(B95,[8]Cirit!$F$8:$K$998,6,0)),"",(VLOOKUP(B95,[8]Cirit!$F$8:$K$998,6,0)))</f>
        <v/>
      </c>
      <c r="G95" s="65" t="str">
        <f>IF(ISERROR(VLOOKUP(B95,[8]Cirit!$F$8:$L$998,7,0)),"",(VLOOKUP(B95,[8]Cirit!$F$8:$L$998,7,0)))</f>
        <v/>
      </c>
      <c r="H95" s="66"/>
      <c r="I95" s="63"/>
      <c r="J95" s="77" t="str">
        <f>IF(ISERROR(VLOOKUP(B95,'[8]2000m.'!$E$8:$F$1000,2,0)),"",(VLOOKUP(B95,'[8]2000m.'!$E$8:$H$1000,2,0)))</f>
        <v/>
      </c>
      <c r="K95" s="65" t="str">
        <f>IF(ISERROR(VLOOKUP(B95,'[8]2000m.'!$E$8:$G$1000,3,0)),"",(VLOOKUP(B95,'[8]2000m.'!$E$8:$G$1000,3,0)))</f>
        <v/>
      </c>
      <c r="L95" s="78" t="str">
        <f>IF(ISERROR(VLOOKUP(B95,[8]Yüksek!$E$8:$AG$1000,29,0)),"",(VLOOKUP(B95,[8]Yüksek!$E$8:$AG$1000,29,0)))</f>
        <v/>
      </c>
      <c r="M95" s="79" t="str">
        <f>IF(ISERROR(VLOOKUP(B95,[8]Yüksek!$E$8:$AH$1000,30,0)),"",(VLOOKUP(B95,[8]Yüksek!$E$8:$AH$1000,30,0)))</f>
        <v/>
      </c>
      <c r="N95" s="76" t="str">
        <f>IF(ISERROR(VLOOKUP(B95,[8]Disk!$E$8:$K$1000,7,0)),"",(VLOOKUP(B95,[8]Disk!$E$8:$K$1000,7,0)))</f>
        <v/>
      </c>
      <c r="O95" s="65" t="str">
        <f>IF(ISERROR(VLOOKUP(B95,[8]Disk!$E$8:$L$1000,8,0)),"",(VLOOKUP(B95,[8]Disk!$E$8:$L$1000,8,0)))</f>
        <v/>
      </c>
      <c r="P95" s="81" t="str">
        <f>IFERROR(VLOOKUP(B95,'2010 12 YAŞ ERKEK'!$B$9:$P$60,14,0)," ")</f>
        <v xml:space="preserve"> </v>
      </c>
      <c r="Q95" s="82">
        <f t="shared" si="1"/>
        <v>0</v>
      </c>
      <c r="R95" s="83">
        <f t="shared" si="2"/>
        <v>0</v>
      </c>
    </row>
    <row r="96" spans="1:18" ht="34.5" hidden="1" customHeight="1" x14ac:dyDescent="0.2">
      <c r="A96" s="74"/>
      <c r="B96" s="19"/>
      <c r="C96" s="19"/>
      <c r="D96" s="13" t="str">
        <f>IF(ISERROR(VLOOKUP(B96,'[8]100m.Eng'!$E$8:$F$1000,2,0)),"",(VLOOKUP(B96,'[8]100m.Eng'!$E$8:$H$1000,2,0)))</f>
        <v/>
      </c>
      <c r="E96" s="14" t="str">
        <f>IF(ISERROR(VLOOKUP(B96,'[8]100m.Eng'!$E$8:$G$1000,3,0)),"",(VLOOKUP(B96,'[8]100m.Eng'!$E$8:$G$1000,3,0)))</f>
        <v/>
      </c>
      <c r="F96" s="76" t="str">
        <f>IF(ISERROR(VLOOKUP(B96,[8]Cirit!$F$8:$K$998,6,0)),"",(VLOOKUP(B96,[8]Cirit!$F$8:$K$998,6,0)))</f>
        <v/>
      </c>
      <c r="G96" s="65" t="str">
        <f>IF(ISERROR(VLOOKUP(B96,[8]Cirit!$F$8:$L$998,7,0)),"",(VLOOKUP(B96,[8]Cirit!$F$8:$L$998,7,0)))</f>
        <v/>
      </c>
      <c r="H96" s="66"/>
      <c r="I96" s="63"/>
      <c r="J96" s="77" t="str">
        <f>IF(ISERROR(VLOOKUP(B96,'[8]2000m.'!$E$8:$F$1000,2,0)),"",(VLOOKUP(B96,'[8]2000m.'!$E$8:$H$1000,2,0)))</f>
        <v/>
      </c>
      <c r="K96" s="65" t="str">
        <f>IF(ISERROR(VLOOKUP(B96,'[8]2000m.'!$E$8:$G$1000,3,0)),"",(VLOOKUP(B96,'[8]2000m.'!$E$8:$G$1000,3,0)))</f>
        <v/>
      </c>
      <c r="L96" s="78" t="str">
        <f>IF(ISERROR(VLOOKUP(B96,[8]Yüksek!$E$8:$AG$1000,29,0)),"",(VLOOKUP(B96,[8]Yüksek!$E$8:$AG$1000,29,0)))</f>
        <v/>
      </c>
      <c r="M96" s="79" t="str">
        <f>IF(ISERROR(VLOOKUP(B96,[8]Yüksek!$E$8:$AH$1000,30,0)),"",(VLOOKUP(B96,[8]Yüksek!$E$8:$AH$1000,30,0)))</f>
        <v/>
      </c>
      <c r="N96" s="76" t="str">
        <f>IF(ISERROR(VLOOKUP(B96,[8]Disk!$E$8:$K$1000,7,0)),"",(VLOOKUP(B96,[8]Disk!$E$8:$K$1000,7,0)))</f>
        <v/>
      </c>
      <c r="O96" s="65" t="str">
        <f>IF(ISERROR(VLOOKUP(B96,[8]Disk!$E$8:$L$1000,8,0)),"",(VLOOKUP(B96,[8]Disk!$E$8:$L$1000,8,0)))</f>
        <v/>
      </c>
      <c r="P96" s="81" t="str">
        <f>IFERROR(VLOOKUP(B96,'2010 12 YAŞ ERKEK'!$B$9:$P$60,14,0)," ")</f>
        <v xml:space="preserve"> </v>
      </c>
      <c r="Q96" s="82">
        <f t="shared" si="1"/>
        <v>0</v>
      </c>
      <c r="R96" s="83">
        <f t="shared" si="2"/>
        <v>0</v>
      </c>
    </row>
    <row r="97" spans="1:18" ht="34.5" hidden="1" customHeight="1" x14ac:dyDescent="0.2">
      <c r="A97" s="74"/>
      <c r="B97" s="19"/>
      <c r="C97" s="19"/>
      <c r="D97" s="13" t="str">
        <f>IF(ISERROR(VLOOKUP(B97,'[8]100m.Eng'!$E$8:$F$1000,2,0)),"",(VLOOKUP(B97,'[8]100m.Eng'!$E$8:$H$1000,2,0)))</f>
        <v/>
      </c>
      <c r="E97" s="14" t="str">
        <f>IF(ISERROR(VLOOKUP(B97,'[8]100m.Eng'!$E$8:$G$1000,3,0)),"",(VLOOKUP(B97,'[8]100m.Eng'!$E$8:$G$1000,3,0)))</f>
        <v/>
      </c>
      <c r="F97" s="76" t="str">
        <f>IF(ISERROR(VLOOKUP(B97,[8]Cirit!$F$8:$K$998,6,0)),"",(VLOOKUP(B97,[8]Cirit!$F$8:$K$998,6,0)))</f>
        <v/>
      </c>
      <c r="G97" s="65" t="str">
        <f>IF(ISERROR(VLOOKUP(B97,[8]Cirit!$F$8:$L$998,7,0)),"",(VLOOKUP(B97,[8]Cirit!$F$8:$L$998,7,0)))</f>
        <v/>
      </c>
      <c r="H97" s="66"/>
      <c r="I97" s="63"/>
      <c r="J97" s="77" t="str">
        <f>IF(ISERROR(VLOOKUP(B97,'[8]2000m.'!$E$8:$F$1000,2,0)),"",(VLOOKUP(B97,'[8]2000m.'!$E$8:$H$1000,2,0)))</f>
        <v/>
      </c>
      <c r="K97" s="65" t="str">
        <f>IF(ISERROR(VLOOKUP(B97,'[8]2000m.'!$E$8:$G$1000,3,0)),"",(VLOOKUP(B97,'[8]2000m.'!$E$8:$G$1000,3,0)))</f>
        <v/>
      </c>
      <c r="L97" s="78" t="str">
        <f>IF(ISERROR(VLOOKUP(B97,[8]Yüksek!$E$8:$AG$1000,29,0)),"",(VLOOKUP(B97,[8]Yüksek!$E$8:$AG$1000,29,0)))</f>
        <v/>
      </c>
      <c r="M97" s="79" t="str">
        <f>IF(ISERROR(VLOOKUP(B97,[8]Yüksek!$E$8:$AH$1000,30,0)),"",(VLOOKUP(B97,[8]Yüksek!$E$8:$AH$1000,30,0)))</f>
        <v/>
      </c>
      <c r="N97" s="76" t="str">
        <f>IF(ISERROR(VLOOKUP(B97,[8]Disk!$E$8:$K$1000,7,0)),"",(VLOOKUP(B97,[8]Disk!$E$8:$K$1000,7,0)))</f>
        <v/>
      </c>
      <c r="O97" s="65" t="str">
        <f>IF(ISERROR(VLOOKUP(B97,[8]Disk!$E$8:$L$1000,8,0)),"",(VLOOKUP(B97,[8]Disk!$E$8:$L$1000,8,0)))</f>
        <v/>
      </c>
      <c r="P97" s="81" t="str">
        <f>IFERROR(VLOOKUP(B97,'2010 12 YAŞ ERKEK'!$B$9:$P$60,14,0)," ")</f>
        <v xml:space="preserve"> </v>
      </c>
      <c r="Q97" s="82">
        <f t="shared" si="1"/>
        <v>0</v>
      </c>
      <c r="R97" s="83">
        <f t="shared" si="2"/>
        <v>0</v>
      </c>
    </row>
    <row r="98" spans="1:18" ht="34.5" hidden="1" customHeight="1" x14ac:dyDescent="0.2">
      <c r="A98" s="74"/>
      <c r="B98" s="19"/>
      <c r="C98" s="19"/>
      <c r="D98" s="13" t="str">
        <f>IF(ISERROR(VLOOKUP(B98,'[8]100m.Eng'!$E$8:$F$1000,2,0)),"",(VLOOKUP(B98,'[8]100m.Eng'!$E$8:$H$1000,2,0)))</f>
        <v/>
      </c>
      <c r="E98" s="14" t="str">
        <f>IF(ISERROR(VLOOKUP(B98,'[8]100m.Eng'!$E$8:$G$1000,3,0)),"",(VLOOKUP(B98,'[8]100m.Eng'!$E$8:$G$1000,3,0)))</f>
        <v/>
      </c>
      <c r="F98" s="76" t="str">
        <f>IF(ISERROR(VLOOKUP(B98,[8]Cirit!$F$8:$K$998,6,0)),"",(VLOOKUP(B98,[8]Cirit!$F$8:$K$998,6,0)))</f>
        <v/>
      </c>
      <c r="G98" s="65" t="str">
        <f>IF(ISERROR(VLOOKUP(B98,[8]Cirit!$F$8:$L$998,7,0)),"",(VLOOKUP(B98,[8]Cirit!$F$8:$L$998,7,0)))</f>
        <v/>
      </c>
      <c r="H98" s="66"/>
      <c r="I98" s="63"/>
      <c r="J98" s="77" t="str">
        <f>IF(ISERROR(VLOOKUP(B98,'[8]2000m.'!$E$8:$F$1000,2,0)),"",(VLOOKUP(B98,'[8]2000m.'!$E$8:$H$1000,2,0)))</f>
        <v/>
      </c>
      <c r="K98" s="65" t="str">
        <f>IF(ISERROR(VLOOKUP(B98,'[8]2000m.'!$E$8:$G$1000,3,0)),"",(VLOOKUP(B98,'[8]2000m.'!$E$8:$G$1000,3,0)))</f>
        <v/>
      </c>
      <c r="L98" s="78" t="str">
        <f>IF(ISERROR(VLOOKUP(B98,[8]Yüksek!$E$8:$AG$1000,29,0)),"",(VLOOKUP(B98,[8]Yüksek!$E$8:$AG$1000,29,0)))</f>
        <v/>
      </c>
      <c r="M98" s="79" t="str">
        <f>IF(ISERROR(VLOOKUP(B98,[8]Yüksek!$E$8:$AH$1000,30,0)),"",(VLOOKUP(B98,[8]Yüksek!$E$8:$AH$1000,30,0)))</f>
        <v/>
      </c>
      <c r="N98" s="76" t="str">
        <f>IF(ISERROR(VLOOKUP(B98,[8]Disk!$E$8:$K$1000,7,0)),"",(VLOOKUP(B98,[8]Disk!$E$8:$K$1000,7,0)))</f>
        <v/>
      </c>
      <c r="O98" s="65" t="str">
        <f>IF(ISERROR(VLOOKUP(B98,[8]Disk!$E$8:$L$1000,8,0)),"",(VLOOKUP(B98,[8]Disk!$E$8:$L$1000,8,0)))</f>
        <v/>
      </c>
      <c r="P98" s="81" t="str">
        <f>IFERROR(VLOOKUP(B98,'2010 12 YAŞ ERKEK'!$B$9:$P$60,14,0)," ")</f>
        <v xml:space="preserve"> </v>
      </c>
      <c r="Q98" s="82">
        <f t="shared" si="1"/>
        <v>0</v>
      </c>
      <c r="R98" s="83">
        <f t="shared" si="2"/>
        <v>0</v>
      </c>
    </row>
    <row r="99" spans="1:18" ht="34.5" hidden="1" customHeight="1" x14ac:dyDescent="0.2">
      <c r="A99" s="74"/>
      <c r="B99" s="19"/>
      <c r="C99" s="19"/>
      <c r="D99" s="13" t="str">
        <f>IF(ISERROR(VLOOKUP(B99,'[8]100m.Eng'!$E$8:$F$1000,2,0)),"",(VLOOKUP(B99,'[8]100m.Eng'!$E$8:$H$1000,2,0)))</f>
        <v/>
      </c>
      <c r="E99" s="14" t="str">
        <f>IF(ISERROR(VLOOKUP(B99,'[8]100m.Eng'!$E$8:$G$1000,3,0)),"",(VLOOKUP(B99,'[8]100m.Eng'!$E$8:$G$1000,3,0)))</f>
        <v/>
      </c>
      <c r="F99" s="76" t="str">
        <f>IF(ISERROR(VLOOKUP(B99,[8]Cirit!$F$8:$K$998,6,0)),"",(VLOOKUP(B99,[8]Cirit!$F$8:$K$998,6,0)))</f>
        <v/>
      </c>
      <c r="G99" s="65" t="str">
        <f>IF(ISERROR(VLOOKUP(B99,[8]Cirit!$F$8:$L$998,7,0)),"",(VLOOKUP(B99,[8]Cirit!$F$8:$L$998,7,0)))</f>
        <v/>
      </c>
      <c r="H99" s="66"/>
      <c r="I99" s="63"/>
      <c r="J99" s="77" t="str">
        <f>IF(ISERROR(VLOOKUP(B99,'[8]2000m.'!$E$8:$F$1000,2,0)),"",(VLOOKUP(B99,'[8]2000m.'!$E$8:$H$1000,2,0)))</f>
        <v/>
      </c>
      <c r="K99" s="65" t="str">
        <f>IF(ISERROR(VLOOKUP(B99,'[8]2000m.'!$E$8:$G$1000,3,0)),"",(VLOOKUP(B99,'[8]2000m.'!$E$8:$G$1000,3,0)))</f>
        <v/>
      </c>
      <c r="L99" s="78" t="str">
        <f>IF(ISERROR(VLOOKUP(B99,[8]Yüksek!$E$8:$AG$1000,29,0)),"",(VLOOKUP(B99,[8]Yüksek!$E$8:$AG$1000,29,0)))</f>
        <v/>
      </c>
      <c r="M99" s="79" t="str">
        <f>IF(ISERROR(VLOOKUP(B99,[8]Yüksek!$E$8:$AH$1000,30,0)),"",(VLOOKUP(B99,[8]Yüksek!$E$8:$AH$1000,30,0)))</f>
        <v/>
      </c>
      <c r="N99" s="76" t="str">
        <f>IF(ISERROR(VLOOKUP(B99,[8]Disk!$E$8:$K$1000,7,0)),"",(VLOOKUP(B99,[8]Disk!$E$8:$K$1000,7,0)))</f>
        <v/>
      </c>
      <c r="O99" s="65" t="str">
        <f>IF(ISERROR(VLOOKUP(B99,[8]Disk!$E$8:$L$1000,8,0)),"",(VLOOKUP(B99,[8]Disk!$E$8:$L$1000,8,0)))</f>
        <v/>
      </c>
      <c r="P99" s="81" t="str">
        <f>IFERROR(VLOOKUP(B99,'2010 12 YAŞ ERKEK'!$B$9:$P$60,14,0)," ")</f>
        <v xml:space="preserve"> </v>
      </c>
      <c r="Q99" s="82">
        <f t="shared" si="1"/>
        <v>0</v>
      </c>
      <c r="R99" s="83">
        <f t="shared" si="2"/>
        <v>0</v>
      </c>
    </row>
    <row r="100" spans="1:18" ht="34.5" hidden="1" customHeight="1" x14ac:dyDescent="0.2">
      <c r="A100" s="74"/>
      <c r="B100" s="19"/>
      <c r="C100" s="19"/>
      <c r="D100" s="13" t="str">
        <f>IF(ISERROR(VLOOKUP(B100,'[8]100m.Eng'!$E$8:$F$1000,2,0)),"",(VLOOKUP(B100,'[8]100m.Eng'!$E$8:$H$1000,2,0)))</f>
        <v/>
      </c>
      <c r="E100" s="14" t="str">
        <f>IF(ISERROR(VLOOKUP(B100,'[8]100m.Eng'!$E$8:$G$1000,3,0)),"",(VLOOKUP(B100,'[8]100m.Eng'!$E$8:$G$1000,3,0)))</f>
        <v/>
      </c>
      <c r="F100" s="76" t="str">
        <f>IF(ISERROR(VLOOKUP(B100,[8]Cirit!$F$8:$K$998,6,0)),"",(VLOOKUP(B100,[8]Cirit!$F$8:$K$998,6,0)))</f>
        <v/>
      </c>
      <c r="G100" s="65" t="str">
        <f>IF(ISERROR(VLOOKUP(B100,[8]Cirit!$F$8:$L$998,7,0)),"",(VLOOKUP(B100,[8]Cirit!$F$8:$L$998,7,0)))</f>
        <v/>
      </c>
      <c r="H100" s="66"/>
      <c r="I100" s="63"/>
      <c r="J100" s="77" t="str">
        <f>IF(ISERROR(VLOOKUP(B100,'[8]2000m.'!$E$8:$F$1000,2,0)),"",(VLOOKUP(B100,'[8]2000m.'!$E$8:$H$1000,2,0)))</f>
        <v/>
      </c>
      <c r="K100" s="65" t="str">
        <f>IF(ISERROR(VLOOKUP(B100,'[8]2000m.'!$E$8:$G$1000,3,0)),"",(VLOOKUP(B100,'[8]2000m.'!$E$8:$G$1000,3,0)))</f>
        <v/>
      </c>
      <c r="L100" s="78" t="str">
        <f>IF(ISERROR(VLOOKUP(B100,[8]Yüksek!$E$8:$AG$1000,29,0)),"",(VLOOKUP(B100,[8]Yüksek!$E$8:$AG$1000,29,0)))</f>
        <v/>
      </c>
      <c r="M100" s="79" t="str">
        <f>IF(ISERROR(VLOOKUP(B100,[8]Yüksek!$E$8:$AH$1000,30,0)),"",(VLOOKUP(B100,[8]Yüksek!$E$8:$AH$1000,30,0)))</f>
        <v/>
      </c>
      <c r="N100" s="76" t="str">
        <f>IF(ISERROR(VLOOKUP(B100,[8]Disk!$E$8:$K$1000,7,0)),"",(VLOOKUP(B100,[8]Disk!$E$8:$K$1000,7,0)))</f>
        <v/>
      </c>
      <c r="O100" s="65" t="str">
        <f>IF(ISERROR(VLOOKUP(B100,[8]Disk!$E$8:$L$1000,8,0)),"",(VLOOKUP(B100,[8]Disk!$E$8:$L$1000,8,0)))</f>
        <v/>
      </c>
      <c r="P100" s="81" t="str">
        <f>IFERROR(VLOOKUP(B100,'2010 12 YAŞ ERKEK'!$B$9:$P$60,14,0)," ")</f>
        <v xml:space="preserve"> </v>
      </c>
      <c r="Q100" s="82">
        <f t="shared" si="1"/>
        <v>0</v>
      </c>
      <c r="R100" s="83">
        <f t="shared" si="2"/>
        <v>0</v>
      </c>
    </row>
    <row r="101" spans="1:18" ht="34.5" hidden="1" customHeight="1" x14ac:dyDescent="0.2">
      <c r="A101" s="74"/>
      <c r="B101" s="19"/>
      <c r="C101" s="19"/>
      <c r="D101" s="13" t="str">
        <f>IF(ISERROR(VLOOKUP(B101,'[8]100m.Eng'!$E$8:$F$1000,2,0)),"",(VLOOKUP(B101,'[8]100m.Eng'!$E$8:$H$1000,2,0)))</f>
        <v/>
      </c>
      <c r="E101" s="14" t="str">
        <f>IF(ISERROR(VLOOKUP(B101,'[8]100m.Eng'!$E$8:$G$1000,3,0)),"",(VLOOKUP(B101,'[8]100m.Eng'!$E$8:$G$1000,3,0)))</f>
        <v/>
      </c>
      <c r="F101" s="76" t="str">
        <f>IF(ISERROR(VLOOKUP(B101,[8]Cirit!$F$8:$K$998,6,0)),"",(VLOOKUP(B101,[8]Cirit!$F$8:$K$998,6,0)))</f>
        <v/>
      </c>
      <c r="G101" s="65" t="str">
        <f>IF(ISERROR(VLOOKUP(B101,[8]Cirit!$F$8:$L$998,7,0)),"",(VLOOKUP(B101,[8]Cirit!$F$8:$L$998,7,0)))</f>
        <v/>
      </c>
      <c r="H101" s="66"/>
      <c r="I101" s="63"/>
      <c r="J101" s="77" t="str">
        <f>IF(ISERROR(VLOOKUP(B101,'[8]2000m.'!$E$8:$F$1000,2,0)),"",(VLOOKUP(B101,'[8]2000m.'!$E$8:$H$1000,2,0)))</f>
        <v/>
      </c>
      <c r="K101" s="65" t="str">
        <f>IF(ISERROR(VLOOKUP(B101,'[8]2000m.'!$E$8:$G$1000,3,0)),"",(VLOOKUP(B101,'[8]2000m.'!$E$8:$G$1000,3,0)))</f>
        <v/>
      </c>
      <c r="L101" s="78" t="str">
        <f>IF(ISERROR(VLOOKUP(B101,[8]Yüksek!$E$8:$AG$1000,29,0)),"",(VLOOKUP(B101,[8]Yüksek!$E$8:$AG$1000,29,0)))</f>
        <v/>
      </c>
      <c r="M101" s="79" t="str">
        <f>IF(ISERROR(VLOOKUP(B101,[8]Yüksek!$E$8:$AH$1000,30,0)),"",(VLOOKUP(B101,[8]Yüksek!$E$8:$AH$1000,30,0)))</f>
        <v/>
      </c>
      <c r="N101" s="76" t="str">
        <f>IF(ISERROR(VLOOKUP(B101,[8]Disk!$E$8:$K$1000,7,0)),"",(VLOOKUP(B101,[8]Disk!$E$8:$K$1000,7,0)))</f>
        <v/>
      </c>
      <c r="O101" s="65" t="str">
        <f>IF(ISERROR(VLOOKUP(B101,[8]Disk!$E$8:$L$1000,8,0)),"",(VLOOKUP(B101,[8]Disk!$E$8:$L$1000,8,0)))</f>
        <v/>
      </c>
      <c r="P101" s="81" t="str">
        <f>IFERROR(VLOOKUP(B101,'2010 12 YAŞ ERKEK'!$B$9:$P$60,14,0)," ")</f>
        <v xml:space="preserve"> </v>
      </c>
      <c r="Q101" s="82">
        <f t="shared" si="1"/>
        <v>0</v>
      </c>
      <c r="R101" s="83">
        <f t="shared" si="2"/>
        <v>0</v>
      </c>
    </row>
    <row r="102" spans="1:18" ht="34.5" hidden="1" customHeight="1" x14ac:dyDescent="0.2">
      <c r="A102" s="74"/>
      <c r="B102" s="19"/>
      <c r="C102" s="19"/>
      <c r="D102" s="13" t="str">
        <f>IF(ISERROR(VLOOKUP(B102,'[8]100m.Eng'!$E$8:$F$1000,2,0)),"",(VLOOKUP(B102,'[8]100m.Eng'!$E$8:$H$1000,2,0)))</f>
        <v/>
      </c>
      <c r="E102" s="14" t="str">
        <f>IF(ISERROR(VLOOKUP(B102,'[8]100m.Eng'!$E$8:$G$1000,3,0)),"",(VLOOKUP(B102,'[8]100m.Eng'!$E$8:$G$1000,3,0)))</f>
        <v/>
      </c>
      <c r="F102" s="76" t="str">
        <f>IF(ISERROR(VLOOKUP(B102,[8]Cirit!$F$8:$K$998,6,0)),"",(VLOOKUP(B102,[8]Cirit!$F$8:$K$998,6,0)))</f>
        <v/>
      </c>
      <c r="G102" s="65" t="str">
        <f>IF(ISERROR(VLOOKUP(B102,[8]Cirit!$F$8:$L$998,7,0)),"",(VLOOKUP(B102,[8]Cirit!$F$8:$L$998,7,0)))</f>
        <v/>
      </c>
      <c r="H102" s="66"/>
      <c r="I102" s="63"/>
      <c r="J102" s="77" t="str">
        <f>IF(ISERROR(VLOOKUP(B102,'[8]2000m.'!$E$8:$F$1000,2,0)),"",(VLOOKUP(B102,'[8]2000m.'!$E$8:$H$1000,2,0)))</f>
        <v/>
      </c>
      <c r="K102" s="65" t="str">
        <f>IF(ISERROR(VLOOKUP(B102,'[8]2000m.'!$E$8:$G$1000,3,0)),"",(VLOOKUP(B102,'[8]2000m.'!$E$8:$G$1000,3,0)))</f>
        <v/>
      </c>
      <c r="L102" s="78" t="str">
        <f>IF(ISERROR(VLOOKUP(B102,[8]Yüksek!$E$8:$AG$1000,29,0)),"",(VLOOKUP(B102,[8]Yüksek!$E$8:$AG$1000,29,0)))</f>
        <v/>
      </c>
      <c r="M102" s="79" t="str">
        <f>IF(ISERROR(VLOOKUP(B102,[8]Yüksek!$E$8:$AH$1000,30,0)),"",(VLOOKUP(B102,[8]Yüksek!$E$8:$AH$1000,30,0)))</f>
        <v/>
      </c>
      <c r="N102" s="76" t="str">
        <f>IF(ISERROR(VLOOKUP(B102,[8]Disk!$E$8:$K$1000,7,0)),"",(VLOOKUP(B102,[8]Disk!$E$8:$K$1000,7,0)))</f>
        <v/>
      </c>
      <c r="O102" s="65" t="str">
        <f>IF(ISERROR(VLOOKUP(B102,[8]Disk!$E$8:$L$1000,8,0)),"",(VLOOKUP(B102,[8]Disk!$E$8:$L$1000,8,0)))</f>
        <v/>
      </c>
      <c r="P102" s="81" t="str">
        <f>IFERROR(VLOOKUP(B102,'2010 12 YAŞ ERKEK'!$B$9:$P$60,14,0)," ")</f>
        <v xml:space="preserve"> </v>
      </c>
      <c r="Q102" s="82">
        <f t="shared" si="1"/>
        <v>0</v>
      </c>
      <c r="R102" s="83">
        <f t="shared" si="2"/>
        <v>0</v>
      </c>
    </row>
    <row r="103" spans="1:18" ht="34.5" hidden="1" customHeight="1" x14ac:dyDescent="0.2">
      <c r="A103" s="74"/>
      <c r="B103" s="19"/>
      <c r="C103" s="19"/>
      <c r="D103" s="13" t="str">
        <f>IF(ISERROR(VLOOKUP(B103,'[8]100m.Eng'!$E$8:$F$1000,2,0)),"",(VLOOKUP(B103,'[8]100m.Eng'!$E$8:$H$1000,2,0)))</f>
        <v/>
      </c>
      <c r="E103" s="14" t="str">
        <f>IF(ISERROR(VLOOKUP(B103,'[8]100m.Eng'!$E$8:$G$1000,3,0)),"",(VLOOKUP(B103,'[8]100m.Eng'!$E$8:$G$1000,3,0)))</f>
        <v/>
      </c>
      <c r="F103" s="76" t="str">
        <f>IF(ISERROR(VLOOKUP(B103,[8]Cirit!$F$8:$K$998,6,0)),"",(VLOOKUP(B103,[8]Cirit!$F$8:$K$998,6,0)))</f>
        <v/>
      </c>
      <c r="G103" s="65" t="str">
        <f>IF(ISERROR(VLOOKUP(B103,[8]Cirit!$F$8:$L$998,7,0)),"",(VLOOKUP(B103,[8]Cirit!$F$8:$L$998,7,0)))</f>
        <v/>
      </c>
      <c r="H103" s="66"/>
      <c r="I103" s="63"/>
      <c r="J103" s="77" t="str">
        <f>IF(ISERROR(VLOOKUP(B103,'[8]2000m.'!$E$8:$F$1000,2,0)),"",(VLOOKUP(B103,'[8]2000m.'!$E$8:$H$1000,2,0)))</f>
        <v/>
      </c>
      <c r="K103" s="65" t="str">
        <f>IF(ISERROR(VLOOKUP(B103,'[8]2000m.'!$E$8:$G$1000,3,0)),"",(VLOOKUP(B103,'[8]2000m.'!$E$8:$G$1000,3,0)))</f>
        <v/>
      </c>
      <c r="L103" s="78" t="str">
        <f>IF(ISERROR(VLOOKUP(B103,[8]Yüksek!$E$8:$AG$1000,29,0)),"",(VLOOKUP(B103,[8]Yüksek!$E$8:$AG$1000,29,0)))</f>
        <v/>
      </c>
      <c r="M103" s="79" t="str">
        <f>IF(ISERROR(VLOOKUP(B103,[8]Yüksek!$E$8:$AH$1000,30,0)),"",(VLOOKUP(B103,[8]Yüksek!$E$8:$AH$1000,30,0)))</f>
        <v/>
      </c>
      <c r="N103" s="76" t="str">
        <f>IF(ISERROR(VLOOKUP(B103,[8]Disk!$E$8:$K$1000,7,0)),"",(VLOOKUP(B103,[8]Disk!$E$8:$K$1000,7,0)))</f>
        <v/>
      </c>
      <c r="O103" s="65" t="str">
        <f>IF(ISERROR(VLOOKUP(B103,[8]Disk!$E$8:$L$1000,8,0)),"",(VLOOKUP(B103,[8]Disk!$E$8:$L$1000,8,0)))</f>
        <v/>
      </c>
      <c r="P103" s="81" t="str">
        <f>IFERROR(VLOOKUP(B103,'2010 12 YAŞ ERKEK'!$B$9:$P$60,14,0)," ")</f>
        <v xml:space="preserve"> </v>
      </c>
      <c r="Q103" s="82">
        <f t="shared" si="1"/>
        <v>0</v>
      </c>
      <c r="R103" s="83">
        <f t="shared" si="2"/>
        <v>0</v>
      </c>
    </row>
    <row r="104" spans="1:18" ht="34.5" hidden="1" customHeight="1" x14ac:dyDescent="0.2">
      <c r="A104" s="74"/>
      <c r="B104" s="21"/>
      <c r="C104" s="21"/>
      <c r="D104" s="13" t="str">
        <f>IF(ISERROR(VLOOKUP(B104,'[8]100m.Eng'!$E$8:$F$1000,2,0)),"",(VLOOKUP(B104,'[8]100m.Eng'!$E$8:$H$1000,2,0)))</f>
        <v/>
      </c>
      <c r="E104" s="14" t="str">
        <f>IF(ISERROR(VLOOKUP(B104,'[8]100m.Eng'!$E$8:$G$1000,3,0)),"",(VLOOKUP(B104,'[8]100m.Eng'!$E$8:$G$1000,3,0)))</f>
        <v/>
      </c>
      <c r="F104" s="76" t="str">
        <f>IF(ISERROR(VLOOKUP(B104,[8]Cirit!$F$8:$K$998,6,0)),"",(VLOOKUP(B104,[8]Cirit!$F$8:$K$998,6,0)))</f>
        <v/>
      </c>
      <c r="G104" s="65" t="str">
        <f>IF(ISERROR(VLOOKUP(B104,[8]Cirit!$F$8:$L$998,7,0)),"",(VLOOKUP(B104,[8]Cirit!$F$8:$L$998,7,0)))</f>
        <v/>
      </c>
      <c r="H104" s="66"/>
      <c r="I104" s="63"/>
      <c r="J104" s="77" t="str">
        <f>IF(ISERROR(VLOOKUP(B104,'[8]2000m.'!$E$8:$F$1000,2,0)),"",(VLOOKUP(B104,'[8]2000m.'!$E$8:$H$1000,2,0)))</f>
        <v/>
      </c>
      <c r="K104" s="65" t="str">
        <f>IF(ISERROR(VLOOKUP(B104,'[8]2000m.'!$E$8:$G$1000,3,0)),"",(VLOOKUP(B104,'[8]2000m.'!$E$8:$G$1000,3,0)))</f>
        <v/>
      </c>
      <c r="L104" s="78" t="str">
        <f>IF(ISERROR(VLOOKUP(B104,[8]Yüksek!$F$8:$AG$1000,28,0)),"",(VLOOKUP(B104,[8]Yüksek!$F$8:$AG$1000,28,0)))</f>
        <v/>
      </c>
      <c r="M104" s="79" t="str">
        <f>IF(ISERROR(VLOOKUP(B104,[8]Yüksek!$F$8:$AH$1000,29,0)),"",(VLOOKUP(B104,[8]Yüksek!$F$8:$AH$1000,29,0)))</f>
        <v/>
      </c>
      <c r="N104" s="76" t="str">
        <f>IF(ISERROR(VLOOKUP(B47,[8]Disk!$E$8:$K$1000,7,0)),"",(VLOOKUP(B47,[8]Disk!$E$8:$K$1000,7,0)))</f>
        <v/>
      </c>
      <c r="O104" s="65" t="str">
        <f>IF(ISERROR(VLOOKUP(B47,[8]Disk!$E$8:$L$1000,8,0)),"",(VLOOKUP(B47,[8]Disk!$E$8:$L$1000,8,0)))</f>
        <v/>
      </c>
      <c r="P104" s="81" t="str">
        <f>IFERROR(VLOOKUP(B104,'2010 12 YAŞ ERKEK'!$B$9:$P$60,14,0)," ")</f>
        <v xml:space="preserve"> </v>
      </c>
      <c r="Q104" s="82">
        <f t="shared" si="1"/>
        <v>0</v>
      </c>
      <c r="R104" s="83">
        <f t="shared" si="2"/>
        <v>0</v>
      </c>
    </row>
    <row r="105" spans="1:18" ht="34.5" hidden="1" customHeight="1" x14ac:dyDescent="0.2">
      <c r="A105" s="74"/>
      <c r="B105" s="21"/>
      <c r="C105" s="21"/>
      <c r="D105" s="13" t="str">
        <f>IF(ISERROR(VLOOKUP(B105,'[8]100m.Eng'!$E$8:$F$1000,2,0)),"",(VLOOKUP(B105,'[8]100m.Eng'!$E$8:$H$1000,2,0)))</f>
        <v/>
      </c>
      <c r="E105" s="14" t="str">
        <f>IF(ISERROR(VLOOKUP(B105,'[8]100m.Eng'!$E$8:$G$1000,3,0)),"",(VLOOKUP(B105,'[8]100m.Eng'!$E$8:$G$1000,3,0)))</f>
        <v/>
      </c>
      <c r="F105" s="76" t="str">
        <f>IF(ISERROR(VLOOKUP(B105,[8]Cirit!$F$8:$K$998,6,0)),"",(VLOOKUP(B105,[8]Cirit!$F$8:$K$998,6,0)))</f>
        <v/>
      </c>
      <c r="G105" s="65" t="str">
        <f>IF(ISERROR(VLOOKUP(B105,[8]Cirit!$F$8:$L$998,7,0)),"",(VLOOKUP(B105,[8]Cirit!$F$8:$L$998,7,0)))</f>
        <v/>
      </c>
      <c r="H105" s="66"/>
      <c r="I105" s="63"/>
      <c r="J105" s="77" t="str">
        <f>IF(ISERROR(VLOOKUP(B105,'[8]2000m.'!$E$8:$F$1000,2,0)),"",(VLOOKUP(B105,'[8]2000m.'!$E$8:$H$1000,2,0)))</f>
        <v/>
      </c>
      <c r="K105" s="65" t="str">
        <f>IF(ISERROR(VLOOKUP(B105,'[8]2000m.'!$E$8:$G$1000,3,0)),"",(VLOOKUP(B105,'[8]2000m.'!$E$8:$G$1000,3,0)))</f>
        <v/>
      </c>
      <c r="L105" s="78" t="str">
        <f>IF(ISERROR(VLOOKUP(B105,[8]Yüksek!$F$8:$AG$1000,28,0)),"",(VLOOKUP(B105,[8]Yüksek!$F$8:$AG$1000,28,0)))</f>
        <v/>
      </c>
      <c r="M105" s="79" t="str">
        <f>IF(ISERROR(VLOOKUP(B105,[8]Yüksek!$F$8:$AH$1000,29,0)),"",(VLOOKUP(B105,[8]Yüksek!$F$8:$AH$1000,29,0)))</f>
        <v/>
      </c>
      <c r="N105" s="76" t="str">
        <f>IF(ISERROR(VLOOKUP(B48,[8]Disk!$E$8:$K$1000,7,0)),"",(VLOOKUP(B48,[8]Disk!$E$8:$K$1000,7,0)))</f>
        <v/>
      </c>
      <c r="O105" s="65" t="str">
        <f>IF(ISERROR(VLOOKUP(B48,[8]Disk!$E$8:$L$1000,8,0)),"",(VLOOKUP(B48,[8]Disk!$E$8:$L$1000,8,0)))</f>
        <v/>
      </c>
      <c r="P105" s="81" t="str">
        <f>IFERROR(VLOOKUP(B105,'2010 12 YAŞ ERKEK'!$B$9:$P$60,14,0)," ")</f>
        <v xml:space="preserve"> </v>
      </c>
      <c r="Q105" s="82">
        <f t="shared" si="1"/>
        <v>0</v>
      </c>
      <c r="R105" s="83">
        <f t="shared" si="2"/>
        <v>0</v>
      </c>
    </row>
    <row r="106" spans="1:18" ht="34.5" hidden="1" customHeight="1" x14ac:dyDescent="0.2">
      <c r="A106" s="74"/>
      <c r="B106" s="21"/>
      <c r="C106" s="21"/>
      <c r="D106" s="13" t="str">
        <f>IF(ISERROR(VLOOKUP(B106,'[8]100m.Eng'!$E$8:$F$1000,2,0)),"",(VLOOKUP(B106,'[8]100m.Eng'!$E$8:$H$1000,2,0)))</f>
        <v/>
      </c>
      <c r="E106" s="14" t="str">
        <f>IF(ISERROR(VLOOKUP(B106,'[8]100m.Eng'!$E$8:$G$1000,3,0)),"",(VLOOKUP(B106,'[8]100m.Eng'!$E$8:$G$1000,3,0)))</f>
        <v/>
      </c>
      <c r="F106" s="76" t="str">
        <f>IF(ISERROR(VLOOKUP(B106,[8]Cirit!$F$8:$K$998,6,0)),"",(VLOOKUP(B106,[8]Cirit!$F$8:$K$998,6,0)))</f>
        <v/>
      </c>
      <c r="G106" s="65" t="str">
        <f>IF(ISERROR(VLOOKUP(B106,[8]Cirit!$F$8:$L$998,7,0)),"",(VLOOKUP(B106,[8]Cirit!$F$8:$L$998,7,0)))</f>
        <v/>
      </c>
      <c r="H106" s="66"/>
      <c r="I106" s="63"/>
      <c r="J106" s="77" t="str">
        <f>IF(ISERROR(VLOOKUP(B106,'[8]2000m.'!$E$8:$F$1000,2,0)),"",(VLOOKUP(B106,'[8]2000m.'!$E$8:$H$1000,2,0)))</f>
        <v/>
      </c>
      <c r="K106" s="65" t="str">
        <f>IF(ISERROR(VLOOKUP(B106,'[8]2000m.'!$E$8:$G$1000,3,0)),"",(VLOOKUP(B106,'[8]2000m.'!$E$8:$G$1000,3,0)))</f>
        <v/>
      </c>
      <c r="L106" s="78" t="str">
        <f>IF(ISERROR(VLOOKUP(B106,[8]Yüksek!$F$8:$AG$1000,28,0)),"",(VLOOKUP(B106,[8]Yüksek!$F$8:$AG$1000,28,0)))</f>
        <v/>
      </c>
      <c r="M106" s="79" t="str">
        <f>IF(ISERROR(VLOOKUP(B106,[8]Yüksek!$F$8:$AH$1000,29,0)),"",(VLOOKUP(B106,[8]Yüksek!$F$8:$AH$1000,29,0)))</f>
        <v/>
      </c>
      <c r="N106" s="76" t="str">
        <f>IF(ISERROR(VLOOKUP(B49,[8]Disk!$E$8:$K$1000,7,0)),"",(VLOOKUP(B49,[8]Disk!$E$8:$K$1000,7,0)))</f>
        <v/>
      </c>
      <c r="O106" s="65" t="str">
        <f>IF(ISERROR(VLOOKUP(B49,[8]Disk!$E$8:$L$1000,8,0)),"",(VLOOKUP(B49,[8]Disk!$E$8:$L$1000,8,0)))</f>
        <v/>
      </c>
      <c r="P106" s="81" t="str">
        <f>IFERROR(VLOOKUP(B106,'2010 12 YAŞ ERKEK'!$B$9:$P$60,14,0)," ")</f>
        <v xml:space="preserve"> </v>
      </c>
      <c r="Q106" s="82">
        <f t="shared" si="1"/>
        <v>0</v>
      </c>
      <c r="R106" s="83">
        <f t="shared" si="2"/>
        <v>0</v>
      </c>
    </row>
  </sheetData>
  <autoFilter ref="B7:P106" xr:uid="{00000000-0009-0000-0000-000010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64:P65"/>
    <mergeCell ref="Q64:Q65"/>
    <mergeCell ref="R64:R65"/>
    <mergeCell ref="A63:T63"/>
    <mergeCell ref="A64:A65"/>
    <mergeCell ref="B64:B65"/>
    <mergeCell ref="C64:C65"/>
    <mergeCell ref="D64:E64"/>
    <mergeCell ref="F64:G64"/>
    <mergeCell ref="H64:I64"/>
    <mergeCell ref="J64:K64"/>
    <mergeCell ref="L64:M64"/>
    <mergeCell ref="N64:O64"/>
    <mergeCell ref="H7:I7"/>
    <mergeCell ref="J7:K7"/>
    <mergeCell ref="L7:M7"/>
    <mergeCell ref="N7:O7"/>
    <mergeCell ref="P7:P8"/>
    <mergeCell ref="A62:T62"/>
    <mergeCell ref="A1:T1"/>
    <mergeCell ref="A3:T3"/>
    <mergeCell ref="A4:T4"/>
    <mergeCell ref="A5:T5"/>
    <mergeCell ref="P6:R6"/>
    <mergeCell ref="A7:A8"/>
    <mergeCell ref="B7:B8"/>
    <mergeCell ref="C7:C8"/>
    <mergeCell ref="D7:E7"/>
    <mergeCell ref="F7:G7"/>
  </mergeCells>
  <conditionalFormatting sqref="D66:D106">
    <cfRule type="cellIs" dxfId="19" priority="5" operator="between">
      <formula>1300</formula>
      <formula>1744</formula>
    </cfRule>
  </conditionalFormatting>
  <conditionalFormatting sqref="B9:B52">
    <cfRule type="duplicateValues" dxfId="18" priority="4"/>
  </conditionalFormatting>
  <conditionalFormatting sqref="B66:B90">
    <cfRule type="duplicateValues" dxfId="17" priority="3"/>
  </conditionalFormatting>
  <conditionalFormatting sqref="B9:B33">
    <cfRule type="duplicateValues" dxfId="16" priority="2"/>
  </conditionalFormatting>
  <conditionalFormatting sqref="R66:R90">
    <cfRule type="duplicateValues" dxfId="15" priority="1"/>
  </conditionalFormatting>
  <hyperlinks>
    <hyperlink ref="A4:T4" location="'YARIŞMA PROGRAMI'!A1" display="GENEL PUAN TABLOSU" xr:uid="{0159F608-AB60-4FBE-8D0D-D518A8C928C1}"/>
    <hyperlink ref="A62:T62" location="'YARIŞMA PROGRAMI'!A1" display="GENEL PUAN TABLOSU" xr:uid="{91FAC7AE-F29D-4980-95A0-432BC235198B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90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76F8-B114-4DB1-9760-E69A2925409A}">
  <sheetPr codeName="Sayfa14" filterMode="1">
    <tabColor rgb="FF00B0F0"/>
    <pageSetUpPr fitToPage="1"/>
  </sheetPr>
  <dimension ref="A1:V60"/>
  <sheetViews>
    <sheetView view="pageBreakPreview" zoomScale="70" zoomScaleSheetLayoutView="70" workbookViewId="0">
      <selection activeCell="A55" sqref="A55"/>
    </sheetView>
  </sheetViews>
  <sheetFormatPr defaultRowHeight="12.75" x14ac:dyDescent="0.2"/>
  <cols>
    <col min="1" max="1" width="9.140625" style="47"/>
    <col min="2" max="2" width="48.7109375" style="47" bestFit="1" customWidth="1"/>
    <col min="3" max="3" width="39.5703125" style="47" customWidth="1"/>
    <col min="4" max="4" width="16.5703125" style="47" bestFit="1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47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('[9]YARIŞMA BİLGİLERİ'!A2)</f>
        <v>Türkiye Atletizm Federasyonu
 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7.75" customHeight="1" x14ac:dyDescent="0.2">
      <c r="A2" s="37" t="str">
        <f>'[9]YARIŞMA BİLGİLERİ'!F19</f>
        <v>SPORCU EĞİTİM MERKEZLERİ (SEM) ATLETİZM FİNAL YARIŞMALARI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23.25" customHeight="1" x14ac:dyDescent="0.2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23.25" customHeight="1" x14ac:dyDescent="0.2">
      <c r="A4" s="38" t="str">
        <f>'[9]YARIŞMA BİLGİLERİ'!F21</f>
        <v>2009 Doğumlu Kızlar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9">
        <f ca="1">NOW()</f>
        <v>44704.984542245373</v>
      </c>
      <c r="Q5" s="39"/>
      <c r="R5" s="39"/>
      <c r="S5" s="17"/>
      <c r="T5" s="17"/>
    </row>
    <row r="6" spans="1:22" ht="36.75" customHeight="1" x14ac:dyDescent="0.2">
      <c r="A6" s="48" t="s">
        <v>0</v>
      </c>
      <c r="B6" s="48" t="s">
        <v>1</v>
      </c>
      <c r="C6" s="49" t="s">
        <v>2</v>
      </c>
      <c r="D6" s="50" t="s">
        <v>3</v>
      </c>
      <c r="E6" s="50"/>
      <c r="F6" s="50" t="s">
        <v>6</v>
      </c>
      <c r="G6" s="50"/>
      <c r="H6" s="51" t="s">
        <v>17</v>
      </c>
      <c r="I6" s="52"/>
      <c r="J6" s="51"/>
      <c r="K6" s="52"/>
      <c r="L6" s="51" t="s">
        <v>15</v>
      </c>
      <c r="M6" s="52"/>
      <c r="N6" s="50" t="s">
        <v>4</v>
      </c>
      <c r="O6" s="50"/>
      <c r="P6" s="53"/>
      <c r="Q6" s="54"/>
      <c r="R6" s="55"/>
      <c r="S6" s="55"/>
      <c r="T6" s="55"/>
      <c r="U6" s="55"/>
      <c r="V6" s="55"/>
    </row>
    <row r="7" spans="1:22" ht="27" hidden="1" customHeight="1" x14ac:dyDescent="0.2">
      <c r="A7" s="48"/>
      <c r="B7" s="48"/>
      <c r="C7" s="56"/>
      <c r="D7" s="57" t="s">
        <v>10</v>
      </c>
      <c r="E7" s="58" t="s">
        <v>11</v>
      </c>
      <c r="F7" s="57" t="s">
        <v>10</v>
      </c>
      <c r="G7" s="58" t="s">
        <v>11</v>
      </c>
      <c r="H7" s="57" t="s">
        <v>10</v>
      </c>
      <c r="I7" s="58" t="s">
        <v>11</v>
      </c>
      <c r="J7" s="57" t="s">
        <v>10</v>
      </c>
      <c r="K7" s="58" t="s">
        <v>11</v>
      </c>
      <c r="L7" s="57" t="s">
        <v>10</v>
      </c>
      <c r="M7" s="58" t="s">
        <v>11</v>
      </c>
      <c r="N7" s="57" t="s">
        <v>10</v>
      </c>
      <c r="O7" s="58" t="s">
        <v>11</v>
      </c>
      <c r="P7" s="53"/>
      <c r="Q7" s="54"/>
      <c r="R7" s="55"/>
      <c r="S7" s="55"/>
      <c r="T7" s="55"/>
      <c r="U7" s="55"/>
      <c r="V7" s="55"/>
    </row>
    <row r="8" spans="1:22" ht="24.75" hidden="1" customHeight="1" x14ac:dyDescent="0.2">
      <c r="A8" s="60">
        <v>1</v>
      </c>
      <c r="B8" s="61" t="s">
        <v>87</v>
      </c>
      <c r="C8" s="61" t="s">
        <v>57</v>
      </c>
      <c r="D8" s="62">
        <f>IF(ISERROR(VLOOKUP(B8,'[9]60m.'!$D$8:$F$1000,3,0)),"",(VLOOKUP(B8,'[9]60m.'!$D$8:$H$1000,3,0)))</f>
        <v>895</v>
      </c>
      <c r="E8" s="63">
        <f>IF(ISERROR(VLOOKUP(B8,'[9]60m.'!$D$8:$G$1000,4,0)),"",(VLOOKUP(B8,'[9]60m.'!$D$8:$G$1000,4,0)))</f>
        <v>81</v>
      </c>
      <c r="F8" s="64">
        <f>IF(ISERROR(VLOOKUP(B8,[9]Uzun!$E$8:$K$1000,7,0)),"",(VLOOKUP(B8,[9]Uzun!$E$8:$K$1000,7,0)))</f>
        <v>422</v>
      </c>
      <c r="G8" s="65">
        <f>IF(ISERROR(VLOOKUP(B8,[9]Uzun!$E$8:$L$1000,8,0)),"",(VLOOKUP(B8,[9]Uzun!$E$8:$L$1000,8,0)))</f>
        <v>60</v>
      </c>
      <c r="H8" s="66" t="str">
        <f>IF(ISERROR(VLOOKUP(B8,[9]Gülle!$E$8:$K$1000,7,0)),"",(VLOOKUP(B8,[9]Gülle!$E$8:$K$1000,7,0)))</f>
        <v/>
      </c>
      <c r="I8" s="63" t="str">
        <f>IF(ISERROR(VLOOKUP(B8,[9]Gülle!$E$8:$L$1000,8,0)),"",(VLOOKUP(B8,[9]Gülle!$E$8:$L$1000,8,0)))</f>
        <v/>
      </c>
      <c r="J8" s="67" t="str">
        <f>IF(ISERROR(VLOOKUP(B8,#REF!,6,0)),"",(VLOOKUP(B8,#REF!,6,0)))</f>
        <v/>
      </c>
      <c r="K8" s="65" t="str">
        <f>IF(ISERROR(VLOOKUP(B8,#REF!,7,0)),"",(VLOOKUP(B8,#REF!,7,0)))</f>
        <v/>
      </c>
      <c r="L8" s="68" t="str">
        <f>IF(ISERROR(VLOOKUP(B8,'[9]800m.'!$D$8:$F$986,3,0)),"",(VLOOKUP(B8,'[9]800m.'!$D$8:$H$986,3,0)))</f>
        <v/>
      </c>
      <c r="M8" s="69" t="str">
        <f>IF(ISERROR(VLOOKUP(B8,'[9]800m.'!$D$8:$G$986,4,0)),"",(VLOOKUP(B8,'[9]800m.'!$D$8:$G$986,4,0)))</f>
        <v/>
      </c>
      <c r="N8" s="94" t="str">
        <f>IF(ISERROR(VLOOKUP(B8,'[9]80m.'!$D$8:$F$1000,3,0)),"",(VLOOKUP(B8,'[9]80m.'!$D$8:$H$1000,3,0)))</f>
        <v/>
      </c>
      <c r="O8" s="65" t="str">
        <f>IF(ISERROR(VLOOKUP(B8,'[9]80m.'!$D$8:$G$1000,4,0)),"",(VLOOKUP(B8,'[9]80m.'!$D$8:$G$1000,4,0)))</f>
        <v/>
      </c>
      <c r="P8" s="71">
        <f t="shared" ref="P8:P47" si="0">SUM(E8,G8,I8,M8,,O8,K8)</f>
        <v>141</v>
      </c>
      <c r="Q8" s="54"/>
      <c r="R8" s="55"/>
      <c r="S8" s="55"/>
      <c r="T8" s="55"/>
      <c r="U8" s="55"/>
      <c r="V8" s="55"/>
    </row>
    <row r="9" spans="1:22" ht="24.75" hidden="1" customHeight="1" x14ac:dyDescent="0.2">
      <c r="A9" s="60">
        <v>2</v>
      </c>
      <c r="B9" s="61" t="s">
        <v>88</v>
      </c>
      <c r="C9" s="61" t="s">
        <v>24</v>
      </c>
      <c r="D9" s="62">
        <f>IF(ISERROR(VLOOKUP(B9,'[9]60m.'!$D$8:$F$1000,3,0)),"",(VLOOKUP(B9,'[9]60m.'!$D$8:$H$1000,3,0)))</f>
        <v>885</v>
      </c>
      <c r="E9" s="63">
        <f>IF(ISERROR(VLOOKUP(B9,'[9]60m.'!$D$8:$G$1000,4,0)),"",(VLOOKUP(B9,'[9]60m.'!$D$8:$G$1000,4,0)))</f>
        <v>83</v>
      </c>
      <c r="F9" s="64">
        <f>IF(ISERROR(VLOOKUP(B9,[9]Uzun!$E$8:$K$1000,7,0)),"",(VLOOKUP(B9,[9]Uzun!$E$8:$K$1000,7,0)))</f>
        <v>421</v>
      </c>
      <c r="G9" s="65">
        <f>IF(ISERROR(VLOOKUP(B9,[9]Uzun!$E$8:$L$1000,8,0)),"",(VLOOKUP(B9,[9]Uzun!$E$8:$L$1000,8,0)))</f>
        <v>60</v>
      </c>
      <c r="H9" s="66">
        <f>IF(ISERROR(VLOOKUP(B9,[9]Gülle!$E$8:$K$1000,7,0)),"",(VLOOKUP(B9,[9]Gülle!$E$8:$K$1000,7,0)))</f>
        <v>561</v>
      </c>
      <c r="I9" s="63">
        <f>IF(ISERROR(VLOOKUP(B9,[9]Gülle!$E$8:$L$1000,8,0)),"",(VLOOKUP(B9,[9]Gülle!$E$8:$L$1000,8,0)))</f>
        <v>44</v>
      </c>
      <c r="J9" s="67" t="str">
        <f>IF(ISERROR(VLOOKUP(B9,#REF!,6,0)),"",(VLOOKUP(B9,#REF!,6,0)))</f>
        <v/>
      </c>
      <c r="K9" s="65" t="str">
        <f>IF(ISERROR(VLOOKUP(B9,#REF!,7,0)),"",(VLOOKUP(B9,#REF!,7,0)))</f>
        <v/>
      </c>
      <c r="L9" s="68" t="str">
        <f>IF(ISERROR(VLOOKUP(B9,'[9]800m.'!$D$8:$F$986,3,0)),"",(VLOOKUP(B9,'[9]800m.'!$D$8:$H$986,3,0)))</f>
        <v/>
      </c>
      <c r="M9" s="69" t="str">
        <f>IF(ISERROR(VLOOKUP(B9,'[9]800m.'!$D$8:$G$986,4,0)),"",(VLOOKUP(B9,'[9]800m.'!$D$8:$G$986,4,0)))</f>
        <v/>
      </c>
      <c r="N9" s="94" t="str">
        <f>IF(ISERROR(VLOOKUP(B9,'[9]80m.'!$D$8:$F$1000,3,0)),"",(VLOOKUP(B9,'[9]80m.'!$D$8:$H$1000,3,0)))</f>
        <v/>
      </c>
      <c r="O9" s="65" t="str">
        <f>IF(ISERROR(VLOOKUP(B9,'[9]80m.'!$D$8:$G$1000,4,0)),"",(VLOOKUP(B9,'[9]80m.'!$D$8:$G$1000,4,0)))</f>
        <v/>
      </c>
      <c r="P9" s="71">
        <f t="shared" si="0"/>
        <v>187</v>
      </c>
      <c r="Q9" s="54"/>
      <c r="R9" s="55"/>
      <c r="S9" s="55"/>
      <c r="T9" s="55"/>
      <c r="U9" s="55"/>
      <c r="V9" s="55"/>
    </row>
    <row r="10" spans="1:22" ht="24.75" customHeight="1" x14ac:dyDescent="0.2">
      <c r="A10" s="60">
        <v>3</v>
      </c>
      <c r="B10" s="61" t="s">
        <v>89</v>
      </c>
      <c r="C10" s="61" t="s">
        <v>42</v>
      </c>
      <c r="D10" s="62">
        <f>IF(ISERROR(VLOOKUP(B10,'[9]60m.'!$D$8:$F$1000,3,0)),"",(VLOOKUP(B10,'[9]60m.'!$D$8:$H$1000,3,0)))</f>
        <v>843</v>
      </c>
      <c r="E10" s="63">
        <f>IF(ISERROR(VLOOKUP(B10,'[9]60m.'!$D$8:$G$1000,4,0)),"",(VLOOKUP(B10,'[9]60m.'!$D$8:$G$1000,4,0)))</f>
        <v>91</v>
      </c>
      <c r="F10" s="64">
        <f>IF(ISERROR(VLOOKUP(B10,[9]Uzun!$E$8:$K$1000,7,0)),"",(VLOOKUP(B10,[9]Uzun!$E$8:$K$1000,7,0)))</f>
        <v>410</v>
      </c>
      <c r="G10" s="65">
        <f>IF(ISERROR(VLOOKUP(B10,[9]Uzun!$E$8:$L$1000,8,0)),"",(VLOOKUP(B10,[9]Uzun!$E$8:$L$1000,8,0)))</f>
        <v>57</v>
      </c>
      <c r="H10" s="66">
        <f>IF(ISERROR(VLOOKUP(B10,[9]Gülle!$E$8:$K$1000,7,0)),"",(VLOOKUP(B10,[9]Gülle!$E$8:$K$1000,7,0)))</f>
        <v>623</v>
      </c>
      <c r="I10" s="63">
        <f>IF(ISERROR(VLOOKUP(B10,[9]Gülle!$E$8:$L$1000,8,0)),"",(VLOOKUP(B10,[9]Gülle!$E$8:$L$1000,8,0)))</f>
        <v>48</v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IF(ISERROR(VLOOKUP(B10,'[9]800m.'!$D$8:$F$986,3,0)),"",(VLOOKUP(B10,'[9]800m.'!$D$8:$H$986,3,0)))</f>
        <v/>
      </c>
      <c r="M10" s="69" t="str">
        <f>IF(ISERROR(VLOOKUP(B10,'[9]800m.'!$D$8:$G$986,4,0)),"",(VLOOKUP(B10,'[9]800m.'!$D$8:$G$986,4,0)))</f>
        <v/>
      </c>
      <c r="N10" s="94" t="str">
        <f>IF(ISERROR(VLOOKUP(B10,'[9]80m.'!$D$8:$F$1000,3,0)),"",(VLOOKUP(B10,'[9]80m.'!$D$8:$H$1000,3,0)))</f>
        <v/>
      </c>
      <c r="O10" s="65" t="str">
        <f>IF(ISERROR(VLOOKUP(B10,'[9]80m.'!$D$8:$G$1000,4,0)),"",(VLOOKUP(B10,'[9]80m.'!$D$8:$G$1000,4,0)))</f>
        <v/>
      </c>
      <c r="P10" s="71">
        <f t="shared" si="0"/>
        <v>196</v>
      </c>
      <c r="Q10" s="54"/>
      <c r="R10" s="55"/>
      <c r="S10" s="55"/>
      <c r="T10" s="55"/>
      <c r="U10" s="55"/>
      <c r="V10" s="55"/>
    </row>
    <row r="11" spans="1:22" ht="24.75" hidden="1" customHeight="1" x14ac:dyDescent="0.2">
      <c r="A11" s="60">
        <v>4</v>
      </c>
      <c r="B11" s="61" t="s">
        <v>90</v>
      </c>
      <c r="C11" s="61" t="s">
        <v>46</v>
      </c>
      <c r="D11" s="62" t="str">
        <f>IF(ISERROR(VLOOKUP(B11,'[9]60m.'!$D$8:$F$1000,3,0)),"",(VLOOKUP(B11,'[9]60m.'!$D$8:$H$1000,3,0)))</f>
        <v/>
      </c>
      <c r="E11" s="63" t="str">
        <f>IF(ISERROR(VLOOKUP(B11,'[9]60m.'!$D$8:$G$1000,4,0)),"",(VLOOKUP(B11,'[9]60m.'!$D$8:$G$1000,4,0)))</f>
        <v/>
      </c>
      <c r="F11" s="64">
        <f>IF(ISERROR(VLOOKUP(B11,[9]Uzun!$E$8:$K$1000,7,0)),"",(VLOOKUP(B11,[9]Uzun!$E$8:$K$1000,7,0)))</f>
        <v>406</v>
      </c>
      <c r="G11" s="65">
        <f>IF(ISERROR(VLOOKUP(B11,[9]Uzun!$E$8:$L$1000,8,0)),"",(VLOOKUP(B11,[9]Uzun!$E$8:$L$1000,8,0)))</f>
        <v>56</v>
      </c>
      <c r="H11" s="66">
        <f>IF(ISERROR(VLOOKUP(B11,[9]Gülle!$E$8:$K$1000,7,0)),"",(VLOOKUP(B11,[9]Gülle!$E$8:$K$1000,7,0)))</f>
        <v>592</v>
      </c>
      <c r="I11" s="63">
        <f>IF(ISERROR(VLOOKUP(B11,[9]Gülle!$E$8:$L$1000,8,0)),"",(VLOOKUP(B11,[9]Gülle!$E$8:$L$1000,8,0)))</f>
        <v>46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IF(ISERROR(VLOOKUP(B11,'[9]800m.'!$D$8:$F$986,3,0)),"",(VLOOKUP(B11,'[9]800m.'!$D$8:$H$986,3,0)))</f>
        <v/>
      </c>
      <c r="M11" s="69" t="str">
        <f>IF(ISERROR(VLOOKUP(B11,'[9]800m.'!$D$8:$G$986,4,0)),"",(VLOOKUP(B11,'[9]800m.'!$D$8:$G$986,4,0)))</f>
        <v/>
      </c>
      <c r="N11" s="94">
        <f>IF(ISERROR(VLOOKUP(B11,'[9]80m.'!$D$8:$F$1000,3,0)),"",(VLOOKUP(B11,'[9]80m.'!$D$8:$H$1000,3,0)))</f>
        <v>1176</v>
      </c>
      <c r="O11" s="65">
        <f>IF(ISERROR(VLOOKUP(B11,'[9]80m.'!$D$8:$G$1000,4,0)),"",(VLOOKUP(B11,'[9]80m.'!$D$8:$G$1000,4,0)))</f>
        <v>72</v>
      </c>
      <c r="P11" s="71">
        <f t="shared" si="0"/>
        <v>174</v>
      </c>
      <c r="Q11" s="54"/>
      <c r="R11" s="55"/>
      <c r="S11" s="55"/>
      <c r="T11" s="55"/>
      <c r="U11" s="55"/>
      <c r="V11" s="55"/>
    </row>
    <row r="12" spans="1:22" ht="24.75" hidden="1" customHeight="1" x14ac:dyDescent="0.2">
      <c r="A12" s="60">
        <v>5</v>
      </c>
      <c r="B12" s="61" t="s">
        <v>91</v>
      </c>
      <c r="C12" s="61" t="s">
        <v>46</v>
      </c>
      <c r="D12" s="62">
        <f>IF(ISERROR(VLOOKUP(B12,'[9]60m.'!$D$8:$F$1000,3,0)),"",(VLOOKUP(B12,'[9]60m.'!$D$8:$H$1000,3,0)))</f>
        <v>950</v>
      </c>
      <c r="E12" s="63">
        <f>IF(ISERROR(VLOOKUP(B12,'[9]60m.'!$D$8:$G$1000,4,0)),"",(VLOOKUP(B12,'[9]60m.'!$D$8:$G$1000,4,0)))</f>
        <v>70</v>
      </c>
      <c r="F12" s="64">
        <f>IF(ISERROR(VLOOKUP(B12,[9]Uzun!$E$8:$K$1000,7,0)),"",(VLOOKUP(B12,[9]Uzun!$E$8:$K$1000,7,0)))</f>
        <v>400</v>
      </c>
      <c r="G12" s="65">
        <f>IF(ISERROR(VLOOKUP(B12,[9]Uzun!$E$8:$L$1000,8,0)),"",(VLOOKUP(B12,[9]Uzun!$E$8:$L$1000,8,0)))</f>
        <v>55</v>
      </c>
      <c r="H12" s="66">
        <f>IF(ISERROR(VLOOKUP(B12,[9]Gülle!$E$8:$K$1000,7,0)),"",(VLOOKUP(B12,[9]Gülle!$E$8:$K$1000,7,0)))</f>
        <v>546</v>
      </c>
      <c r="I12" s="63">
        <f>IF(ISERROR(VLOOKUP(B12,[9]Gülle!$E$8:$L$1000,8,0)),"",(VLOOKUP(B12,[9]Gülle!$E$8:$L$1000,8,0)))</f>
        <v>43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IF(ISERROR(VLOOKUP(B12,'[9]800m.'!$D$8:$F$986,3,0)),"",(VLOOKUP(B12,'[9]800m.'!$D$8:$H$986,3,0)))</f>
        <v/>
      </c>
      <c r="M12" s="69" t="str">
        <f>IF(ISERROR(VLOOKUP(B12,'[9]800m.'!$D$8:$G$986,4,0)),"",(VLOOKUP(B12,'[9]800m.'!$D$8:$G$986,4,0)))</f>
        <v/>
      </c>
      <c r="N12" s="94" t="str">
        <f>IF(ISERROR(VLOOKUP(B12,'[9]80m.'!$D$8:$F$1000,3,0)),"",(VLOOKUP(B12,'[9]80m.'!$D$8:$H$1000,3,0)))</f>
        <v/>
      </c>
      <c r="O12" s="65" t="str">
        <f>IF(ISERROR(VLOOKUP(B12,'[9]80m.'!$D$8:$G$1000,4,0)),"",(VLOOKUP(B12,'[9]80m.'!$D$8:$G$1000,4,0)))</f>
        <v/>
      </c>
      <c r="P12" s="71">
        <f t="shared" si="0"/>
        <v>168</v>
      </c>
      <c r="Q12" s="54"/>
      <c r="R12" s="55"/>
      <c r="S12" s="55"/>
      <c r="T12" s="55"/>
      <c r="U12" s="55"/>
      <c r="V12" s="55"/>
    </row>
    <row r="13" spans="1:22" ht="24.75" hidden="1" customHeight="1" x14ac:dyDescent="0.2">
      <c r="A13" s="60">
        <v>6</v>
      </c>
      <c r="B13" s="61" t="s">
        <v>92</v>
      </c>
      <c r="C13" s="61" t="s">
        <v>24</v>
      </c>
      <c r="D13" s="62">
        <f>IF(ISERROR(VLOOKUP(B13,'[9]60m.'!$D$8:$F$1000,3,0)),"",(VLOOKUP(B13,'[9]60m.'!$D$8:$H$1000,3,0)))</f>
        <v>893</v>
      </c>
      <c r="E13" s="63">
        <f>IF(ISERROR(VLOOKUP(B13,'[9]60m.'!$D$8:$G$1000,4,0)),"",(VLOOKUP(B13,'[9]60m.'!$D$8:$G$1000,4,0)))</f>
        <v>81</v>
      </c>
      <c r="F13" s="64">
        <f>IF(ISERROR(VLOOKUP(B13,[9]Uzun!$E$8:$K$1000,7,0)),"",(VLOOKUP(B13,[9]Uzun!$E$8:$K$1000,7,0)))</f>
        <v>399</v>
      </c>
      <c r="G13" s="65">
        <f>IF(ISERROR(VLOOKUP(B13,[9]Uzun!$E$8:$L$1000,8,0)),"",(VLOOKUP(B13,[9]Uzun!$E$8:$L$1000,8,0)))</f>
        <v>54</v>
      </c>
      <c r="H13" s="66">
        <f>IF(ISERROR(VLOOKUP(B13,[9]Gülle!$E$8:$K$1000,7,0)),"",(VLOOKUP(B13,[9]Gülle!$E$8:$K$1000,7,0)))</f>
        <v>535</v>
      </c>
      <c r="I13" s="63">
        <f>IF(ISERROR(VLOOKUP(B13,[9]Gülle!$E$8:$L$1000,8,0)),"",(VLOOKUP(B13,[9]Gülle!$E$8:$L$1000,8,0)))</f>
        <v>42</v>
      </c>
      <c r="J13" s="67" t="str">
        <f>IF(ISERROR(VLOOKUP(B13,#REF!,6,0)),"",(VLOOKUP(B13,#REF!,6,0)))</f>
        <v/>
      </c>
      <c r="K13" s="65" t="str">
        <f>IF(ISERROR(VLOOKUP(B13,#REF!,7,0)),"",(VLOOKUP(B13,#REF!,7,0)))</f>
        <v/>
      </c>
      <c r="L13" s="68" t="str">
        <f>IF(ISERROR(VLOOKUP(B13,'[9]800m.'!$D$8:$F$986,3,0)),"",(VLOOKUP(B13,'[9]800m.'!$D$8:$H$986,3,0)))</f>
        <v/>
      </c>
      <c r="M13" s="69" t="str">
        <f>IF(ISERROR(VLOOKUP(B13,'[9]800m.'!$D$8:$G$986,4,0)),"",(VLOOKUP(B13,'[9]800m.'!$D$8:$G$986,4,0)))</f>
        <v/>
      </c>
      <c r="N13" s="94" t="str">
        <f>IF(ISERROR(VLOOKUP(B13,'[9]80m.'!$D$8:$F$1000,3,0)),"",(VLOOKUP(B13,'[9]80m.'!$D$8:$H$1000,3,0)))</f>
        <v/>
      </c>
      <c r="O13" s="65" t="str">
        <f>IF(ISERROR(VLOOKUP(B13,'[9]80m.'!$D$8:$G$1000,4,0)),"",(VLOOKUP(B13,'[9]80m.'!$D$8:$G$1000,4,0)))</f>
        <v/>
      </c>
      <c r="P13" s="71">
        <f t="shared" si="0"/>
        <v>177</v>
      </c>
      <c r="Q13" s="54"/>
      <c r="R13" s="55"/>
      <c r="S13" s="55"/>
      <c r="T13" s="55"/>
      <c r="U13" s="55"/>
      <c r="V13" s="55"/>
    </row>
    <row r="14" spans="1:22" ht="24.75" hidden="1" customHeight="1" x14ac:dyDescent="0.2">
      <c r="A14" s="60">
        <v>7</v>
      </c>
      <c r="B14" s="61" t="s">
        <v>93</v>
      </c>
      <c r="C14" s="61" t="s">
        <v>57</v>
      </c>
      <c r="D14" s="62">
        <f>IF(ISERROR(VLOOKUP(B14,'[9]60m.'!$D$8:$F$1000,3,0)),"",(VLOOKUP(B14,'[9]60m.'!$D$8:$H$1000,3,0)))</f>
        <v>901</v>
      </c>
      <c r="E14" s="63">
        <f>IF(ISERROR(VLOOKUP(B14,'[9]60m.'!$D$8:$G$1000,4,0)),"",(VLOOKUP(B14,'[9]60m.'!$D$8:$G$1000,4,0)))</f>
        <v>79</v>
      </c>
      <c r="F14" s="64">
        <f>IF(ISERROR(VLOOKUP(B14,[9]Uzun!$E$8:$K$1000,7,0)),"",(VLOOKUP(B14,[9]Uzun!$E$8:$K$1000,7,0)))</f>
        <v>394</v>
      </c>
      <c r="G14" s="65">
        <f>IF(ISERROR(VLOOKUP(B14,[9]Uzun!$E$8:$L$1000,8,0)),"",(VLOOKUP(B14,[9]Uzun!$E$8:$L$1000,8,0)))</f>
        <v>53</v>
      </c>
      <c r="H14" s="66">
        <f>IF(ISERROR(VLOOKUP(B14,[9]Gülle!$E$8:$K$1000,7,0)),"",(VLOOKUP(B14,[9]Gülle!$E$8:$K$1000,7,0)))</f>
        <v>516</v>
      </c>
      <c r="I14" s="63">
        <f>IF(ISERROR(VLOOKUP(B14,[9]Gülle!$E$8:$L$1000,8,0)),"",(VLOOKUP(B14,[9]Gülle!$E$8:$L$1000,8,0)))</f>
        <v>41</v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IF(ISERROR(VLOOKUP(B14,'[9]800m.'!$D$8:$F$986,3,0)),"",(VLOOKUP(B14,'[9]800m.'!$D$8:$H$986,3,0)))</f>
        <v/>
      </c>
      <c r="M14" s="69" t="str">
        <f>IF(ISERROR(VLOOKUP(B14,'[9]800m.'!$D$8:$G$986,4,0)),"",(VLOOKUP(B14,'[9]800m.'!$D$8:$G$986,4,0)))</f>
        <v/>
      </c>
      <c r="N14" s="94" t="str">
        <f>IF(ISERROR(VLOOKUP(B14,'[9]80m.'!$D$8:$F$1000,3,0)),"",(VLOOKUP(B14,'[9]80m.'!$D$8:$H$1000,3,0)))</f>
        <v/>
      </c>
      <c r="O14" s="65" t="str">
        <f>IF(ISERROR(VLOOKUP(B14,'[9]80m.'!$D$8:$G$1000,4,0)),"",(VLOOKUP(B14,'[9]80m.'!$D$8:$G$1000,4,0)))</f>
        <v/>
      </c>
      <c r="P14" s="71">
        <f t="shared" si="0"/>
        <v>173</v>
      </c>
      <c r="Q14" s="54"/>
      <c r="R14" s="55"/>
      <c r="S14" s="55"/>
      <c r="T14" s="55"/>
      <c r="U14" s="55"/>
      <c r="V14" s="55"/>
    </row>
    <row r="15" spans="1:22" ht="24.75" hidden="1" customHeight="1" x14ac:dyDescent="0.2">
      <c r="A15" s="60">
        <v>8</v>
      </c>
      <c r="B15" s="61" t="s">
        <v>94</v>
      </c>
      <c r="C15" s="61" t="s">
        <v>37</v>
      </c>
      <c r="D15" s="62" t="str">
        <f>IF(ISERROR(VLOOKUP(B15,'[9]60m.'!$D$8:$F$1000,3,0)),"",(VLOOKUP(B15,'[9]60m.'!$D$8:$H$1000,3,0)))</f>
        <v/>
      </c>
      <c r="E15" s="63" t="str">
        <f>IF(ISERROR(VLOOKUP(B15,'[9]60m.'!$D$8:$G$1000,4,0)),"",(VLOOKUP(B15,'[9]60m.'!$D$8:$G$1000,4,0)))</f>
        <v/>
      </c>
      <c r="F15" s="64">
        <f>IF(ISERROR(VLOOKUP(B15,[9]Uzun!$E$8:$K$1000,7,0)),"",(VLOOKUP(B15,[9]Uzun!$E$8:$K$1000,7,0)))</f>
        <v>389</v>
      </c>
      <c r="G15" s="65">
        <f>IF(ISERROR(VLOOKUP(B15,[9]Uzun!$E$8:$L$1000,8,0)),"",(VLOOKUP(B15,[9]Uzun!$E$8:$L$1000,8,0)))</f>
        <v>51</v>
      </c>
      <c r="H15" s="66" t="str">
        <f>IF(ISERROR(VLOOKUP(B15,[9]Gülle!$E$8:$K$1000,7,0)),"",(VLOOKUP(B15,[9]Gülle!$E$8:$K$1000,7,0)))</f>
        <v/>
      </c>
      <c r="I15" s="63" t="str">
        <f>IF(ISERROR(VLOOKUP(B15,[9]Gülle!$E$8:$L$1000,8,0)),"",(VLOOKUP(B15,[9]Gülle!$E$8:$L$1000,8,0)))</f>
        <v/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IF(ISERROR(VLOOKUP(B15,'[9]800m.'!$D$8:$F$986,3,0)),"",(VLOOKUP(B15,'[9]800m.'!$D$8:$H$986,3,0)))</f>
        <v/>
      </c>
      <c r="M15" s="69" t="str">
        <f>IF(ISERROR(VLOOKUP(B15,'[9]800m.'!$D$8:$G$986,4,0)),"",(VLOOKUP(B15,'[9]800m.'!$D$8:$G$986,4,0)))</f>
        <v/>
      </c>
      <c r="N15" s="94">
        <f>IF(ISERROR(VLOOKUP(B15,'[9]80m.'!$D$8:$F$1000,3,0)),"",(VLOOKUP(B15,'[9]80m.'!$D$8:$H$1000,3,0)))</f>
        <v>1196</v>
      </c>
      <c r="O15" s="65">
        <f>IF(ISERROR(VLOOKUP(B15,'[9]80m.'!$D$8:$G$1000,4,0)),"",(VLOOKUP(B15,'[9]80m.'!$D$8:$G$1000,4,0)))</f>
        <v>68</v>
      </c>
      <c r="P15" s="71">
        <f t="shared" si="0"/>
        <v>119</v>
      </c>
      <c r="Q15" s="54"/>
      <c r="R15" s="55"/>
      <c r="S15" s="55"/>
      <c r="T15" s="55"/>
      <c r="U15" s="55"/>
      <c r="V15" s="55"/>
    </row>
    <row r="16" spans="1:22" ht="24.75" hidden="1" customHeight="1" x14ac:dyDescent="0.2">
      <c r="A16" s="60">
        <v>9</v>
      </c>
      <c r="B16" s="61" t="s">
        <v>95</v>
      </c>
      <c r="C16" s="61" t="s">
        <v>46</v>
      </c>
      <c r="D16" s="62">
        <f>IF(ISERROR(VLOOKUP(B16,'[9]60m.'!$D$8:$F$1000,3,0)),"",(VLOOKUP(B16,'[9]60m.'!$D$8:$H$1000,3,0)))</f>
        <v>909</v>
      </c>
      <c r="E16" s="63">
        <f>IF(ISERROR(VLOOKUP(B16,'[9]60m.'!$D$8:$G$1000,4,0)),"",(VLOOKUP(B16,'[9]60m.'!$D$8:$G$1000,4,0)))</f>
        <v>78</v>
      </c>
      <c r="F16" s="64">
        <f>IF(ISERROR(VLOOKUP(B16,[9]Uzun!$E$8:$K$1000,7,0)),"",(VLOOKUP(B16,[9]Uzun!$E$8:$K$1000,7,0)))</f>
        <v>387</v>
      </c>
      <c r="G16" s="65">
        <f>IF(ISERROR(VLOOKUP(B16,[9]Uzun!$E$8:$L$1000,8,0)),"",(VLOOKUP(B16,[9]Uzun!$E$8:$L$1000,8,0)))</f>
        <v>50</v>
      </c>
      <c r="H16" s="66">
        <f>IF(ISERROR(VLOOKUP(B16,[9]Gülle!$E$8:$K$1000,7,0)),"",(VLOOKUP(B16,[9]Gülle!$E$8:$K$1000,7,0)))</f>
        <v>586</v>
      </c>
      <c r="I16" s="63">
        <f>IF(ISERROR(VLOOKUP(B16,[9]Gülle!$E$8:$L$1000,8,0)),"",(VLOOKUP(B16,[9]Gülle!$E$8:$L$1000,8,0)))</f>
        <v>45</v>
      </c>
      <c r="J16" s="67" t="str">
        <f>IF(ISERROR(VLOOKUP(B16,#REF!,6,0)),"",(VLOOKUP(B16,#REF!,6,0)))</f>
        <v/>
      </c>
      <c r="K16" s="65" t="str">
        <f>IF(ISERROR(VLOOKUP(B16,#REF!,7,0)),"",(VLOOKUP(B16,#REF!,7,0)))</f>
        <v/>
      </c>
      <c r="L16" s="68" t="str">
        <f>IF(ISERROR(VLOOKUP(B16,'[9]800m.'!$D$8:$F$986,3,0)),"",(VLOOKUP(B16,'[9]800m.'!$D$8:$H$986,3,0)))</f>
        <v/>
      </c>
      <c r="M16" s="69" t="str">
        <f>IF(ISERROR(VLOOKUP(B16,'[9]800m.'!$D$8:$G$986,4,0)),"",(VLOOKUP(B16,'[9]800m.'!$D$8:$G$986,4,0)))</f>
        <v/>
      </c>
      <c r="N16" s="94" t="str">
        <f>IF(ISERROR(VLOOKUP(B16,'[9]80m.'!$D$8:$F$1000,3,0)),"",(VLOOKUP(B16,'[9]80m.'!$D$8:$H$1000,3,0)))</f>
        <v/>
      </c>
      <c r="O16" s="65" t="str">
        <f>IF(ISERROR(VLOOKUP(B16,'[9]80m.'!$D$8:$G$1000,4,0)),"",(VLOOKUP(B16,'[9]80m.'!$D$8:$G$1000,4,0)))</f>
        <v/>
      </c>
      <c r="P16" s="71">
        <f t="shared" si="0"/>
        <v>173</v>
      </c>
      <c r="Q16" s="54"/>
      <c r="R16" s="55"/>
      <c r="S16" s="55"/>
      <c r="T16" s="55"/>
      <c r="U16" s="55"/>
      <c r="V16" s="55"/>
    </row>
    <row r="17" spans="1:22" ht="24.75" hidden="1" customHeight="1" x14ac:dyDescent="0.2">
      <c r="A17" s="60">
        <v>10</v>
      </c>
      <c r="B17" s="61" t="s">
        <v>96</v>
      </c>
      <c r="C17" s="61" t="s">
        <v>24</v>
      </c>
      <c r="D17" s="62" t="str">
        <f>IF(ISERROR(VLOOKUP(B17,'[9]60m.'!$D$8:$F$1000,3,0)),"",(VLOOKUP(B17,'[9]60m.'!$D$8:$H$1000,3,0)))</f>
        <v/>
      </c>
      <c r="E17" s="63" t="str">
        <f>IF(ISERROR(VLOOKUP(B17,'[9]60m.'!$D$8:$G$1000,4,0)),"",(VLOOKUP(B17,'[9]60m.'!$D$8:$G$1000,4,0)))</f>
        <v/>
      </c>
      <c r="F17" s="64">
        <f>IF(ISERROR(VLOOKUP(B17,[9]Uzun!$E$8:$K$1000,7,0)),"",(VLOOKUP(B17,[9]Uzun!$E$8:$K$1000,7,0)))</f>
        <v>385</v>
      </c>
      <c r="G17" s="65">
        <f>IF(ISERROR(VLOOKUP(B17,[9]Uzun!$E$8:$L$1000,8,0)),"",(VLOOKUP(B17,[9]Uzun!$E$8:$L$1000,8,0)))</f>
        <v>50</v>
      </c>
      <c r="H17" s="66">
        <f>IF(ISERROR(VLOOKUP(B17,[9]Gülle!$E$8:$K$1000,7,0)),"",(VLOOKUP(B17,[9]Gülle!$E$8:$K$1000,7,0)))</f>
        <v>553</v>
      </c>
      <c r="I17" s="63">
        <f>IF(ISERROR(VLOOKUP(B17,[9]Gülle!$E$8:$L$1000,8,0)),"",(VLOOKUP(B17,[9]Gülle!$E$8:$L$1000,8,0)))</f>
        <v>43</v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IF(ISERROR(VLOOKUP(B17,'[9]800m.'!$D$8:$F$986,3,0)),"",(VLOOKUP(B17,'[9]800m.'!$D$8:$H$986,3,0)))</f>
        <v/>
      </c>
      <c r="M17" s="69" t="str">
        <f>IF(ISERROR(VLOOKUP(B17,'[9]800m.'!$D$8:$G$986,4,0)),"",(VLOOKUP(B17,'[9]800m.'!$D$8:$G$986,4,0)))</f>
        <v/>
      </c>
      <c r="N17" s="94">
        <f>IF(ISERROR(VLOOKUP(B17,'[9]80m.'!$D$8:$F$1000,3,0)),"",(VLOOKUP(B17,'[9]80m.'!$D$8:$H$1000,3,0)))</f>
        <v>1147</v>
      </c>
      <c r="O17" s="65">
        <f>IF(ISERROR(VLOOKUP(B17,'[9]80m.'!$D$8:$G$1000,4,0)),"",(VLOOKUP(B17,'[9]80m.'!$D$8:$G$1000,4,0)))</f>
        <v>78</v>
      </c>
      <c r="P17" s="71">
        <f t="shared" si="0"/>
        <v>171</v>
      </c>
      <c r="Q17" s="54"/>
      <c r="R17" s="55"/>
      <c r="S17" s="55"/>
      <c r="T17" s="55"/>
      <c r="U17" s="55"/>
      <c r="V17" s="55"/>
    </row>
    <row r="18" spans="1:22" ht="24.75" hidden="1" customHeight="1" x14ac:dyDescent="0.2">
      <c r="A18" s="60">
        <v>11</v>
      </c>
      <c r="B18" s="61" t="s">
        <v>97</v>
      </c>
      <c r="C18" s="61" t="s">
        <v>57</v>
      </c>
      <c r="D18" s="62">
        <f>IF(ISERROR(VLOOKUP(B18,'[9]60m.'!$D$8:$F$1000,3,0)),"",(VLOOKUP(B18,'[9]60m.'!$D$8:$H$1000,3,0)))</f>
        <v>951</v>
      </c>
      <c r="E18" s="63">
        <f>IF(ISERROR(VLOOKUP(B18,'[9]60m.'!$D$8:$G$1000,4,0)),"",(VLOOKUP(B18,'[9]60m.'!$D$8:$G$1000,4,0)))</f>
        <v>69</v>
      </c>
      <c r="F18" s="64">
        <f>IF(ISERROR(VLOOKUP(B18,[9]Uzun!$E$8:$K$1000,7,0)),"",(VLOOKUP(B18,[9]Uzun!$E$8:$K$1000,7,0)))</f>
        <v>383</v>
      </c>
      <c r="G18" s="65">
        <f>IF(ISERROR(VLOOKUP(B18,[9]Uzun!$E$8:$L$1000,8,0)),"",(VLOOKUP(B18,[9]Uzun!$E$8:$L$1000,8,0)))</f>
        <v>49</v>
      </c>
      <c r="H18" s="66">
        <f>IF(ISERROR(VLOOKUP(B18,[9]Gülle!$E$8:$K$1000,7,0)),"",(VLOOKUP(B18,[9]Gülle!$E$8:$K$1000,7,0)))</f>
        <v>504</v>
      </c>
      <c r="I18" s="63">
        <f>IF(ISERROR(VLOOKUP(B18,[9]Gülle!$E$8:$L$1000,8,0)),"",(VLOOKUP(B18,[9]Gülle!$E$8:$L$1000,8,0)))</f>
        <v>40</v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IF(ISERROR(VLOOKUP(B18,'[9]800m.'!$D$8:$F$986,3,0)),"",(VLOOKUP(B18,'[9]800m.'!$D$8:$H$986,3,0)))</f>
        <v/>
      </c>
      <c r="M18" s="69" t="str">
        <f>IF(ISERROR(VLOOKUP(B18,'[9]800m.'!$D$8:$G$986,4,0)),"",(VLOOKUP(B18,'[9]800m.'!$D$8:$G$986,4,0)))</f>
        <v/>
      </c>
      <c r="N18" s="94" t="str">
        <f>IF(ISERROR(VLOOKUP(B18,'[9]80m.'!$D$8:$F$1000,3,0)),"",(VLOOKUP(B18,'[9]80m.'!$D$8:$H$1000,3,0)))</f>
        <v/>
      </c>
      <c r="O18" s="65" t="str">
        <f>IF(ISERROR(VLOOKUP(B18,'[9]80m.'!$D$8:$G$1000,4,0)),"",(VLOOKUP(B18,'[9]80m.'!$D$8:$G$1000,4,0)))</f>
        <v/>
      </c>
      <c r="P18" s="71">
        <f t="shared" si="0"/>
        <v>158</v>
      </c>
      <c r="Q18" s="54"/>
      <c r="R18" s="55"/>
      <c r="S18" s="55"/>
      <c r="T18" s="55"/>
      <c r="U18" s="55"/>
      <c r="V18" s="55"/>
    </row>
    <row r="19" spans="1:22" ht="24.75" hidden="1" customHeight="1" x14ac:dyDescent="0.2">
      <c r="A19" s="60">
        <v>12</v>
      </c>
      <c r="B19" s="61" t="s">
        <v>98</v>
      </c>
      <c r="C19" s="61" t="s">
        <v>57</v>
      </c>
      <c r="D19" s="62">
        <f>IF(ISERROR(VLOOKUP(B19,'[9]60m.'!$D$8:$F$1000,3,0)),"",(VLOOKUP(B19,'[9]60m.'!$D$8:$H$1000,3,0)))</f>
        <v>917</v>
      </c>
      <c r="E19" s="63">
        <f>IF(ISERROR(VLOOKUP(B19,'[9]60m.'!$D$8:$G$1000,4,0)),"",(VLOOKUP(B19,'[9]60m.'!$D$8:$G$1000,4,0)))</f>
        <v>76</v>
      </c>
      <c r="F19" s="64">
        <f>IF(ISERROR(VLOOKUP(B19,[9]Uzun!$E$8:$K$1000,7,0)),"",(VLOOKUP(B19,[9]Uzun!$E$8:$K$1000,7,0)))</f>
        <v>383</v>
      </c>
      <c r="G19" s="65">
        <f>IF(ISERROR(VLOOKUP(B19,[9]Uzun!$E$8:$L$1000,8,0)),"",(VLOOKUP(B19,[9]Uzun!$E$8:$L$1000,8,0)))</f>
        <v>49</v>
      </c>
      <c r="H19" s="66">
        <f>IF(ISERROR(VLOOKUP(B19,[9]Gülle!$E$8:$K$1000,7,0)),"",(VLOOKUP(B19,[9]Gülle!$E$8:$K$1000,7,0)))</f>
        <v>562</v>
      </c>
      <c r="I19" s="63">
        <f>IF(ISERROR(VLOOKUP(B19,[9]Gülle!$E$8:$L$1000,8,0)),"",(VLOOKUP(B19,[9]Gülle!$E$8:$L$1000,8,0)))</f>
        <v>44</v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IF(ISERROR(VLOOKUP(B19,'[9]800m.'!$D$8:$F$986,3,0)),"",(VLOOKUP(B19,'[9]800m.'!$D$8:$H$986,3,0)))</f>
        <v/>
      </c>
      <c r="M19" s="69" t="str">
        <f>IF(ISERROR(VLOOKUP(B19,'[9]800m.'!$D$8:$G$986,4,0)),"",(VLOOKUP(B19,'[9]800m.'!$D$8:$G$986,4,0)))</f>
        <v/>
      </c>
      <c r="N19" s="94" t="str">
        <f>IF(ISERROR(VLOOKUP(B19,'[9]80m.'!$D$8:$F$1000,3,0)),"",(VLOOKUP(B19,'[9]80m.'!$D$8:$H$1000,3,0)))</f>
        <v/>
      </c>
      <c r="O19" s="65" t="str">
        <f>IF(ISERROR(VLOOKUP(B19,'[9]80m.'!$D$8:$G$1000,4,0)),"",(VLOOKUP(B19,'[9]80m.'!$D$8:$G$1000,4,0)))</f>
        <v/>
      </c>
      <c r="P19" s="71">
        <f t="shared" si="0"/>
        <v>169</v>
      </c>
      <c r="Q19" s="54"/>
      <c r="R19" s="55"/>
      <c r="S19" s="55"/>
      <c r="T19" s="55"/>
      <c r="U19" s="55"/>
      <c r="V19" s="55"/>
    </row>
    <row r="20" spans="1:22" ht="24.75" hidden="1" customHeight="1" x14ac:dyDescent="0.2">
      <c r="A20" s="60">
        <v>13</v>
      </c>
      <c r="B20" s="61" t="s">
        <v>99</v>
      </c>
      <c r="C20" s="61" t="s">
        <v>24</v>
      </c>
      <c r="D20" s="62" t="str">
        <f>IF(ISERROR(VLOOKUP(B20,'[9]60m.'!$D$8:$F$1000,3,0)),"",(VLOOKUP(B20,'[9]60m.'!$D$8:$H$1000,3,0)))</f>
        <v/>
      </c>
      <c r="E20" s="63" t="str">
        <f>IF(ISERROR(VLOOKUP(B20,'[9]60m.'!$D$8:$G$1000,4,0)),"",(VLOOKUP(B20,'[9]60m.'!$D$8:$G$1000,4,0)))</f>
        <v/>
      </c>
      <c r="F20" s="64">
        <f>IF(ISERROR(VLOOKUP(B20,[9]Uzun!$E$8:$K$1000,7,0)),"",(VLOOKUP(B20,[9]Uzun!$E$8:$K$1000,7,0)))</f>
        <v>380</v>
      </c>
      <c r="G20" s="65">
        <f>IF(ISERROR(VLOOKUP(B20,[9]Uzun!$E$8:$L$1000,8,0)),"",(VLOOKUP(B20,[9]Uzun!$E$8:$L$1000,8,0)))</f>
        <v>48</v>
      </c>
      <c r="H20" s="66" t="str">
        <f>IF(ISERROR(VLOOKUP(B20,[9]Gülle!$E$8:$K$1000,7,0)),"",(VLOOKUP(B20,[9]Gülle!$E$8:$K$1000,7,0)))</f>
        <v/>
      </c>
      <c r="I20" s="63" t="str">
        <f>IF(ISERROR(VLOOKUP(B20,[9]Gülle!$E$8:$L$1000,8,0)),"",(VLOOKUP(B20,[9]Gülle!$E$8:$L$1000,8,0)))</f>
        <v/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>
        <f>IF(ISERROR(VLOOKUP(B20,'[9]800m.'!$D$8:$F$986,3,0)),"",(VLOOKUP(B20,'[9]800m.'!$D$8:$H$986,3,0)))</f>
        <v>25482</v>
      </c>
      <c r="M20" s="69">
        <f>IF(ISERROR(VLOOKUP(B20,'[9]800m.'!$D$8:$G$986,4,0)),"",(VLOOKUP(B20,'[9]800m.'!$D$8:$G$986,4,0)))</f>
        <v>26</v>
      </c>
      <c r="N20" s="94" t="str">
        <f>IF(ISERROR(VLOOKUP(B20,'[9]80m.'!$D$8:$F$1000,3,0)),"",(VLOOKUP(B20,'[9]80m.'!$D$8:$H$1000,3,0)))</f>
        <v/>
      </c>
      <c r="O20" s="65" t="str">
        <f>IF(ISERROR(VLOOKUP(B20,'[9]80m.'!$D$8:$G$1000,4,0)),"",(VLOOKUP(B20,'[9]80m.'!$D$8:$G$1000,4,0)))</f>
        <v/>
      </c>
      <c r="P20" s="71">
        <f t="shared" si="0"/>
        <v>74</v>
      </c>
      <c r="Q20" s="54"/>
      <c r="R20" s="55"/>
      <c r="S20" s="55"/>
      <c r="T20" s="55"/>
      <c r="U20" s="55"/>
      <c r="V20" s="55"/>
    </row>
    <row r="21" spans="1:22" ht="24.75" hidden="1" customHeight="1" x14ac:dyDescent="0.2">
      <c r="A21" s="60">
        <v>14</v>
      </c>
      <c r="B21" s="61" t="s">
        <v>100</v>
      </c>
      <c r="C21" s="61" t="s">
        <v>37</v>
      </c>
      <c r="D21" s="62">
        <f>IF(ISERROR(VLOOKUP(B21,'[9]60m.'!$D$8:$F$1000,3,0)),"",(VLOOKUP(B21,'[9]60m.'!$D$8:$H$1000,3,0)))</f>
        <v>972</v>
      </c>
      <c r="E21" s="63">
        <f>IF(ISERROR(VLOOKUP(B21,'[9]60m.'!$D$8:$G$1000,4,0)),"",(VLOOKUP(B21,'[9]60m.'!$D$8:$G$1000,4,0)))</f>
        <v>65</v>
      </c>
      <c r="F21" s="64">
        <f>IF(ISERROR(VLOOKUP(B21,[9]Uzun!$E$8:$K$1000,7,0)),"",(VLOOKUP(B21,[9]Uzun!$E$8:$K$1000,7,0)))</f>
        <v>373</v>
      </c>
      <c r="G21" s="65">
        <f>IF(ISERROR(VLOOKUP(B21,[9]Uzun!$E$8:$L$1000,8,0)),"",(VLOOKUP(B21,[9]Uzun!$E$8:$L$1000,8,0)))</f>
        <v>46</v>
      </c>
      <c r="H21" s="66" t="str">
        <f>IF(ISERROR(VLOOKUP(B21,[9]Gülle!$E$8:$K$1000,7,0)),"",(VLOOKUP(B21,[9]Gülle!$E$8:$K$1000,7,0)))</f>
        <v/>
      </c>
      <c r="I21" s="63" t="str">
        <f>IF(ISERROR(VLOOKUP(B21,[9]Gülle!$E$8:$L$1000,8,0)),"",(VLOOKUP(B21,[9]Gülle!$E$8:$L$1000,8,0)))</f>
        <v/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IF(ISERROR(VLOOKUP(B21,'[9]800m.'!$D$8:$F$986,3,0)),"",(VLOOKUP(B21,'[9]800m.'!$D$8:$H$986,3,0)))</f>
        <v/>
      </c>
      <c r="M21" s="69" t="str">
        <f>IF(ISERROR(VLOOKUP(B21,'[9]800m.'!$D$8:$G$986,4,0)),"",(VLOOKUP(B21,'[9]800m.'!$D$8:$G$986,4,0)))</f>
        <v/>
      </c>
      <c r="N21" s="94" t="str">
        <f>IF(ISERROR(VLOOKUP(B21,'[9]80m.'!$D$8:$F$1000,3,0)),"",(VLOOKUP(B21,'[9]80m.'!$D$8:$H$1000,3,0)))</f>
        <v/>
      </c>
      <c r="O21" s="65" t="str">
        <f>IF(ISERROR(VLOOKUP(B21,'[9]80m.'!$D$8:$G$1000,4,0)),"",(VLOOKUP(B21,'[9]80m.'!$D$8:$G$1000,4,0)))</f>
        <v/>
      </c>
      <c r="P21" s="71">
        <f t="shared" si="0"/>
        <v>111</v>
      </c>
      <c r="Q21" s="54"/>
      <c r="R21" s="55"/>
      <c r="S21" s="55"/>
      <c r="T21" s="55"/>
      <c r="U21" s="55"/>
      <c r="V21" s="55"/>
    </row>
    <row r="22" spans="1:22" ht="24.75" hidden="1" customHeight="1" x14ac:dyDescent="0.2">
      <c r="A22" s="60">
        <v>15</v>
      </c>
      <c r="B22" s="61" t="s">
        <v>101</v>
      </c>
      <c r="C22" s="61" t="s">
        <v>24</v>
      </c>
      <c r="D22" s="62">
        <f>IF(ISERROR(VLOOKUP(B22,'[9]60m.'!$D$8:$F$1000,3,0)),"",(VLOOKUP(B22,'[9]60m.'!$D$8:$H$1000,3,0)))</f>
        <v>918</v>
      </c>
      <c r="E22" s="63">
        <f>IF(ISERROR(VLOOKUP(B22,'[9]60m.'!$D$8:$G$1000,4,0)),"",(VLOOKUP(B22,'[9]60m.'!$D$8:$G$1000,4,0)))</f>
        <v>76</v>
      </c>
      <c r="F22" s="64">
        <f>IF(ISERROR(VLOOKUP(B22,[9]Uzun!$E$8:$K$1000,7,0)),"",(VLOOKUP(B22,[9]Uzun!$E$8:$K$1000,7,0)))</f>
        <v>372</v>
      </c>
      <c r="G22" s="65">
        <f>IF(ISERROR(VLOOKUP(B22,[9]Uzun!$E$8:$L$1000,8,0)),"",(VLOOKUP(B22,[9]Uzun!$E$8:$L$1000,8,0)))</f>
        <v>46</v>
      </c>
      <c r="H22" s="66" t="str">
        <f>IF(ISERROR(VLOOKUP(B22,[9]Gülle!$E$8:$K$1000,7,0)),"",(VLOOKUP(B22,[9]Gülle!$E$8:$K$1000,7,0)))</f>
        <v/>
      </c>
      <c r="I22" s="63" t="str">
        <f>IF(ISERROR(VLOOKUP(B22,[9]Gülle!$E$8:$L$1000,8,0)),"",(VLOOKUP(B22,[9]Gülle!$E$8:$L$1000,8,0)))</f>
        <v/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IF(ISERROR(VLOOKUP(B22,'[9]800m.'!$D$8:$F$986,3,0)),"",(VLOOKUP(B22,'[9]800m.'!$D$8:$H$986,3,0)))</f>
        <v/>
      </c>
      <c r="M22" s="69" t="str">
        <f>IF(ISERROR(VLOOKUP(B22,'[9]800m.'!$D$8:$G$986,4,0)),"",(VLOOKUP(B22,'[9]800m.'!$D$8:$G$986,4,0)))</f>
        <v/>
      </c>
      <c r="N22" s="94" t="str">
        <f>IF(ISERROR(VLOOKUP(B22,'[9]80m.'!$D$8:$F$1000,3,0)),"",(VLOOKUP(B22,'[9]80m.'!$D$8:$H$1000,3,0)))</f>
        <v/>
      </c>
      <c r="O22" s="65" t="str">
        <f>IF(ISERROR(VLOOKUP(B22,'[9]80m.'!$D$8:$G$1000,4,0)),"",(VLOOKUP(B22,'[9]80m.'!$D$8:$G$1000,4,0)))</f>
        <v/>
      </c>
      <c r="P22" s="71">
        <f t="shared" si="0"/>
        <v>122</v>
      </c>
      <c r="Q22" s="54"/>
      <c r="R22" s="55"/>
      <c r="S22" s="55"/>
      <c r="T22" s="55"/>
      <c r="U22" s="55"/>
      <c r="V22" s="55"/>
    </row>
    <row r="23" spans="1:22" ht="24.75" hidden="1" customHeight="1" x14ac:dyDescent="0.2">
      <c r="A23" s="60">
        <v>16</v>
      </c>
      <c r="B23" s="61" t="s">
        <v>102</v>
      </c>
      <c r="C23" s="61" t="s">
        <v>35</v>
      </c>
      <c r="D23" s="62" t="str">
        <f>IF(ISERROR(VLOOKUP(B23,'[9]60m.'!$D$8:$F$1000,3,0)),"",(VLOOKUP(B23,'[9]60m.'!$D$8:$H$1000,3,0)))</f>
        <v/>
      </c>
      <c r="E23" s="63" t="str">
        <f>IF(ISERROR(VLOOKUP(B23,'[9]60m.'!$D$8:$G$1000,4,0)),"",(VLOOKUP(B23,'[9]60m.'!$D$8:$G$1000,4,0)))</f>
        <v/>
      </c>
      <c r="F23" s="64">
        <f>IF(ISERROR(VLOOKUP(B23,[9]Uzun!$E$8:$K$1000,7,0)),"",(VLOOKUP(B23,[9]Uzun!$E$8:$K$1000,7,0)))</f>
        <v>363</v>
      </c>
      <c r="G23" s="65">
        <f>IF(ISERROR(VLOOKUP(B23,[9]Uzun!$E$8:$L$1000,8,0)),"",(VLOOKUP(B23,[9]Uzun!$E$8:$L$1000,8,0)))</f>
        <v>43</v>
      </c>
      <c r="H23" s="66">
        <f>IF(ISERROR(VLOOKUP(B23,[9]Gülle!$E$8:$K$1000,7,0)),"",(VLOOKUP(B23,[9]Gülle!$E$8:$K$1000,7,0)))</f>
        <v>407</v>
      </c>
      <c r="I23" s="63">
        <f>IF(ISERROR(VLOOKUP(B23,[9]Gülle!$E$8:$L$1000,8,0)),"",(VLOOKUP(B23,[9]Gülle!$E$8:$L$1000,8,0)))</f>
        <v>33</v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 t="str">
        <f>IF(ISERROR(VLOOKUP(B23,'[9]800m.'!$D$8:$F$986,3,0)),"",(VLOOKUP(B23,'[9]800m.'!$D$8:$H$986,3,0)))</f>
        <v/>
      </c>
      <c r="M23" s="69" t="str">
        <f>IF(ISERROR(VLOOKUP(B23,'[9]800m.'!$D$8:$G$986,4,0)),"",(VLOOKUP(B23,'[9]800m.'!$D$8:$G$986,4,0)))</f>
        <v/>
      </c>
      <c r="N23" s="94">
        <f>IF(ISERROR(VLOOKUP(B23,'[9]80m.'!$D$8:$F$1000,3,0)),"",(VLOOKUP(B23,'[9]80m.'!$D$8:$H$1000,3,0)))</f>
        <v>1325</v>
      </c>
      <c r="O23" s="65">
        <f>IF(ISERROR(VLOOKUP(B23,'[9]80m.'!$D$8:$G$1000,4,0)),"",(VLOOKUP(B23,'[9]80m.'!$D$8:$G$1000,4,0)))</f>
        <v>43</v>
      </c>
      <c r="P23" s="71">
        <f t="shared" si="0"/>
        <v>119</v>
      </c>
      <c r="Q23" s="54"/>
      <c r="R23" s="55"/>
      <c r="S23" s="55"/>
      <c r="T23" s="55"/>
      <c r="U23" s="55"/>
      <c r="V23" s="55"/>
    </row>
    <row r="24" spans="1:22" ht="24.75" hidden="1" customHeight="1" x14ac:dyDescent="0.2">
      <c r="A24" s="60">
        <v>17</v>
      </c>
      <c r="B24" s="61" t="s">
        <v>103</v>
      </c>
      <c r="C24" s="61" t="s">
        <v>24</v>
      </c>
      <c r="D24" s="62">
        <f>IF(ISERROR(VLOOKUP(B24,'[9]60m.'!$D$8:$F$1000,3,0)),"",(VLOOKUP(B24,'[9]60m.'!$D$8:$H$1000,3,0)))</f>
        <v>966</v>
      </c>
      <c r="E24" s="63">
        <f>IF(ISERROR(VLOOKUP(B24,'[9]60m.'!$D$8:$G$1000,4,0)),"",(VLOOKUP(B24,'[9]60m.'!$D$8:$G$1000,4,0)))</f>
        <v>66</v>
      </c>
      <c r="F24" s="64">
        <f>IF(ISERROR(VLOOKUP(B24,[9]Uzun!$E$8:$K$1000,7,0)),"",(VLOOKUP(B24,[9]Uzun!$E$8:$K$1000,7,0)))</f>
        <v>357</v>
      </c>
      <c r="G24" s="65">
        <f>IF(ISERROR(VLOOKUP(B24,[9]Uzun!$E$8:$L$1000,8,0)),"",(VLOOKUP(B24,[9]Uzun!$E$8:$L$1000,8,0)))</f>
        <v>41</v>
      </c>
      <c r="H24" s="66" t="str">
        <f>IF(ISERROR(VLOOKUP(B24,[9]Gülle!$E$8:$K$1000,7,0)),"",(VLOOKUP(B24,[9]Gülle!$E$8:$K$1000,7,0)))</f>
        <v/>
      </c>
      <c r="I24" s="63" t="str">
        <f>IF(ISERROR(VLOOKUP(B24,[9]Gülle!$E$8:$L$1000,8,0)),"",(VLOOKUP(B24,[9]Gülle!$E$8:$L$1000,8,0)))</f>
        <v/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IF(ISERROR(VLOOKUP(B24,'[9]800m.'!$D$8:$F$986,3,0)),"",(VLOOKUP(B24,'[9]800m.'!$D$8:$H$986,3,0)))</f>
        <v/>
      </c>
      <c r="M24" s="69" t="str">
        <f>IF(ISERROR(VLOOKUP(B24,'[9]800m.'!$D$8:$G$986,4,0)),"",(VLOOKUP(B24,'[9]800m.'!$D$8:$G$986,4,0)))</f>
        <v/>
      </c>
      <c r="N24" s="94" t="str">
        <f>IF(ISERROR(VLOOKUP(B24,'[9]80m.'!$D$8:$F$1000,3,0)),"",(VLOOKUP(B24,'[9]80m.'!$D$8:$H$1000,3,0)))</f>
        <v/>
      </c>
      <c r="O24" s="65" t="str">
        <f>IF(ISERROR(VLOOKUP(B24,'[9]80m.'!$D$8:$G$1000,4,0)),"",(VLOOKUP(B24,'[9]80m.'!$D$8:$G$1000,4,0)))</f>
        <v/>
      </c>
      <c r="P24" s="71">
        <f t="shared" si="0"/>
        <v>107</v>
      </c>
      <c r="Q24" s="54"/>
      <c r="R24" s="55"/>
      <c r="S24" s="55"/>
      <c r="T24" s="55"/>
      <c r="U24" s="55"/>
      <c r="V24" s="55"/>
    </row>
    <row r="25" spans="1:22" ht="24.75" hidden="1" customHeight="1" x14ac:dyDescent="0.2">
      <c r="A25" s="60">
        <v>18</v>
      </c>
      <c r="B25" s="61" t="s">
        <v>104</v>
      </c>
      <c r="C25" s="61" t="s">
        <v>57</v>
      </c>
      <c r="D25" s="62">
        <f>IF(ISERROR(VLOOKUP(B25,'[9]60m.'!$D$8:$F$1000,3,0)),"",(VLOOKUP(B25,'[9]60m.'!$D$8:$H$1000,3,0)))</f>
        <v>965</v>
      </c>
      <c r="E25" s="63">
        <f>IF(ISERROR(VLOOKUP(B25,'[9]60m.'!$D$8:$G$1000,4,0)),"",(VLOOKUP(B25,'[9]60m.'!$D$8:$G$1000,4,0)))</f>
        <v>67</v>
      </c>
      <c r="F25" s="64">
        <f>IF(ISERROR(VLOOKUP(B25,[9]Uzun!$E$8:$K$1000,7,0)),"",(VLOOKUP(B25,[9]Uzun!$E$8:$K$1000,7,0)))</f>
        <v>356</v>
      </c>
      <c r="G25" s="65">
        <f>IF(ISERROR(VLOOKUP(B25,[9]Uzun!$E$8:$L$1000,8,0)),"",(VLOOKUP(B25,[9]Uzun!$E$8:$L$1000,8,0)))</f>
        <v>40</v>
      </c>
      <c r="H25" s="66">
        <f>IF(ISERROR(VLOOKUP(B25,[9]Gülle!$E$8:$K$1000,7,0)),"",(VLOOKUP(B25,[9]Gülle!$E$8:$K$1000,7,0)))</f>
        <v>545</v>
      </c>
      <c r="I25" s="63">
        <f>IF(ISERROR(VLOOKUP(B25,[9]Gülle!$E$8:$L$1000,8,0)),"",(VLOOKUP(B25,[9]Gülle!$E$8:$L$1000,8,0)))</f>
        <v>43</v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IF(ISERROR(VLOOKUP(B25,'[9]800m.'!$D$8:$F$986,3,0)),"",(VLOOKUP(B25,'[9]800m.'!$D$8:$H$986,3,0)))</f>
        <v/>
      </c>
      <c r="M25" s="69" t="str">
        <f>IF(ISERROR(VLOOKUP(B25,'[9]800m.'!$D$8:$G$986,4,0)),"",(VLOOKUP(B25,'[9]800m.'!$D$8:$G$986,4,0)))</f>
        <v/>
      </c>
      <c r="N25" s="94" t="str">
        <f>IF(ISERROR(VLOOKUP(B25,'[9]80m.'!$D$8:$F$1000,3,0)),"",(VLOOKUP(B25,'[9]80m.'!$D$8:$H$1000,3,0)))</f>
        <v/>
      </c>
      <c r="O25" s="65" t="str">
        <f>IF(ISERROR(VLOOKUP(B25,'[9]80m.'!$D$8:$G$1000,4,0)),"",(VLOOKUP(B25,'[9]80m.'!$D$8:$G$1000,4,0)))</f>
        <v/>
      </c>
      <c r="P25" s="71">
        <f t="shared" si="0"/>
        <v>150</v>
      </c>
      <c r="Q25" s="54"/>
      <c r="R25" s="55"/>
      <c r="S25" s="55"/>
      <c r="T25" s="55"/>
      <c r="U25" s="55"/>
      <c r="V25" s="55"/>
    </row>
    <row r="26" spans="1:22" ht="24.75" hidden="1" customHeight="1" x14ac:dyDescent="0.2">
      <c r="A26" s="60">
        <v>19</v>
      </c>
      <c r="B26" s="61" t="s">
        <v>105</v>
      </c>
      <c r="C26" s="61" t="s">
        <v>24</v>
      </c>
      <c r="D26" s="62">
        <f>IF(ISERROR(VLOOKUP(B26,'[9]60m.'!$D$8:$F$1000,3,0)),"",(VLOOKUP(B26,'[9]60m.'!$D$8:$H$1000,3,0)))</f>
        <v>981</v>
      </c>
      <c r="E26" s="63">
        <f>IF(ISERROR(VLOOKUP(B26,'[9]60m.'!$D$8:$G$1000,4,0)),"",(VLOOKUP(B26,'[9]60m.'!$D$8:$G$1000,4,0)))</f>
        <v>63</v>
      </c>
      <c r="F26" s="64">
        <f>IF(ISERROR(VLOOKUP(B26,[9]Uzun!$E$8:$K$1000,7,0)),"",(VLOOKUP(B26,[9]Uzun!$E$8:$K$1000,7,0)))</f>
        <v>355</v>
      </c>
      <c r="G26" s="65">
        <f>IF(ISERROR(VLOOKUP(B26,[9]Uzun!$E$8:$L$1000,8,0)),"",(VLOOKUP(B26,[9]Uzun!$E$8:$L$1000,8,0)))</f>
        <v>40</v>
      </c>
      <c r="H26" s="66" t="str">
        <f>IF(ISERROR(VLOOKUP(B26,[9]Gülle!$E$8:$K$1000,7,0)),"",(VLOOKUP(B26,[9]Gülle!$E$8:$K$1000,7,0)))</f>
        <v/>
      </c>
      <c r="I26" s="63" t="str">
        <f>IF(ISERROR(VLOOKUP(B26,[9]Gülle!$E$8:$L$1000,8,0)),"",(VLOOKUP(B26,[9]Gülle!$E$8:$L$1000,8,0)))</f>
        <v/>
      </c>
      <c r="J26" s="67" t="str">
        <f>IF(ISERROR(VLOOKUP(B26,#REF!,6,0)),"",(VLOOKUP(B26,#REF!,6,0)))</f>
        <v/>
      </c>
      <c r="K26" s="65" t="str">
        <f>IF(ISERROR(VLOOKUP(B26,#REF!,7,0)),"",(VLOOKUP(B26,#REF!,7,0)))</f>
        <v/>
      </c>
      <c r="L26" s="68" t="str">
        <f>IF(ISERROR(VLOOKUP(B26,'[9]800m.'!$D$8:$F$986,3,0)),"",(VLOOKUP(B26,'[9]800m.'!$D$8:$H$986,3,0)))</f>
        <v/>
      </c>
      <c r="M26" s="69" t="str">
        <f>IF(ISERROR(VLOOKUP(B26,'[9]800m.'!$D$8:$G$986,4,0)),"",(VLOOKUP(B26,'[9]800m.'!$D$8:$G$986,4,0)))</f>
        <v/>
      </c>
      <c r="N26" s="94" t="str">
        <f>IF(ISERROR(VLOOKUP(B26,'[9]80m.'!$D$8:$F$1000,3,0)),"",(VLOOKUP(B26,'[9]80m.'!$D$8:$H$1000,3,0)))</f>
        <v/>
      </c>
      <c r="O26" s="65" t="str">
        <f>IF(ISERROR(VLOOKUP(B26,'[9]80m.'!$D$8:$G$1000,4,0)),"",(VLOOKUP(B26,'[9]80m.'!$D$8:$G$1000,4,0)))</f>
        <v/>
      </c>
      <c r="P26" s="71">
        <f t="shared" si="0"/>
        <v>103</v>
      </c>
      <c r="Q26" s="54"/>
      <c r="R26" s="55"/>
      <c r="S26" s="55"/>
      <c r="T26" s="55"/>
      <c r="U26" s="55"/>
      <c r="V26" s="55"/>
    </row>
    <row r="27" spans="1:22" ht="24.75" hidden="1" customHeight="1" x14ac:dyDescent="0.2">
      <c r="A27" s="60">
        <v>20</v>
      </c>
      <c r="B27" s="61" t="s">
        <v>106</v>
      </c>
      <c r="C27" s="61" t="s">
        <v>37</v>
      </c>
      <c r="D27" s="62">
        <f>IF(ISERROR(VLOOKUP(B27,'[9]60m.'!$D$8:$F$1000,3,0)),"",(VLOOKUP(B27,'[9]60m.'!$D$8:$H$1000,3,0)))</f>
        <v>1042</v>
      </c>
      <c r="E27" s="63">
        <f>IF(ISERROR(VLOOKUP(B27,'[9]60m.'!$D$8:$G$1000,4,0)),"",(VLOOKUP(B27,'[9]60m.'!$D$8:$G$1000,4,0)))</f>
        <v>51</v>
      </c>
      <c r="F27" s="64">
        <f>IF(ISERROR(VLOOKUP(B27,[9]Uzun!$E$8:$K$1000,7,0)),"",(VLOOKUP(B27,[9]Uzun!$E$8:$K$1000,7,0)))</f>
        <v>351</v>
      </c>
      <c r="G27" s="65">
        <f>IF(ISERROR(VLOOKUP(B27,[9]Uzun!$E$8:$L$1000,8,0)),"",(VLOOKUP(B27,[9]Uzun!$E$8:$L$1000,8,0)))</f>
        <v>39</v>
      </c>
      <c r="H27" s="66">
        <f>IF(ISERROR(VLOOKUP(B27,[9]Gülle!$E$8:$K$1000,7,0)),"",(VLOOKUP(B27,[9]Gülle!$E$8:$K$1000,7,0)))</f>
        <v>655</v>
      </c>
      <c r="I27" s="63">
        <f>IF(ISERROR(VLOOKUP(B27,[9]Gülle!$E$8:$L$1000,8,0)),"",(VLOOKUP(B27,[9]Gülle!$E$8:$L$1000,8,0)))</f>
        <v>50</v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IF(ISERROR(VLOOKUP(B27,'[9]800m.'!$D$8:$F$986,3,0)),"",(VLOOKUP(B27,'[9]800m.'!$D$8:$H$986,3,0)))</f>
        <v/>
      </c>
      <c r="M27" s="69" t="str">
        <f>IF(ISERROR(VLOOKUP(B27,'[9]800m.'!$D$8:$G$986,4,0)),"",(VLOOKUP(B27,'[9]800m.'!$D$8:$G$986,4,0)))</f>
        <v/>
      </c>
      <c r="N27" s="94" t="str">
        <f>IF(ISERROR(VLOOKUP(B27,'[9]80m.'!$D$8:$F$1000,3,0)),"",(VLOOKUP(B27,'[9]80m.'!$D$8:$H$1000,3,0)))</f>
        <v/>
      </c>
      <c r="O27" s="65" t="str">
        <f>IF(ISERROR(VLOOKUP(B27,'[9]80m.'!$D$8:$G$1000,4,0)),"",(VLOOKUP(B27,'[9]80m.'!$D$8:$G$1000,4,0)))</f>
        <v/>
      </c>
      <c r="P27" s="71">
        <f t="shared" si="0"/>
        <v>140</v>
      </c>
      <c r="Q27" s="54"/>
      <c r="R27" s="55"/>
      <c r="S27" s="55"/>
      <c r="T27" s="55"/>
      <c r="U27" s="55"/>
      <c r="V27" s="55"/>
    </row>
    <row r="28" spans="1:22" ht="24.75" hidden="1" customHeight="1" x14ac:dyDescent="0.2">
      <c r="A28" s="60">
        <v>21</v>
      </c>
      <c r="B28" s="61" t="s">
        <v>107</v>
      </c>
      <c r="C28" s="61" t="s">
        <v>57</v>
      </c>
      <c r="D28" s="62">
        <f>IF(ISERROR(VLOOKUP(B28,'[9]60m.'!$D$8:$F$1000,3,0)),"",(VLOOKUP(B28,'[9]60m.'!$D$8:$H$1000,3,0)))</f>
        <v>914</v>
      </c>
      <c r="E28" s="63">
        <f>IF(ISERROR(VLOOKUP(B28,'[9]60m.'!$D$8:$G$1000,4,0)),"",(VLOOKUP(B28,'[9]60m.'!$D$8:$G$1000,4,0)))</f>
        <v>77</v>
      </c>
      <c r="F28" s="64">
        <f>IF(ISERROR(VLOOKUP(B28,[9]Uzun!$E$8:$K$1000,7,0)),"",(VLOOKUP(B28,[9]Uzun!$E$8:$K$1000,7,0)))</f>
        <v>350</v>
      </c>
      <c r="G28" s="65">
        <f>IF(ISERROR(VLOOKUP(B28,[9]Uzun!$E$8:$L$1000,8,0)),"",(VLOOKUP(B28,[9]Uzun!$E$8:$L$1000,8,0)))</f>
        <v>38</v>
      </c>
      <c r="H28" s="66">
        <f>IF(ISERROR(VLOOKUP(B28,[9]Gülle!$E$8:$K$1000,7,0)),"",(VLOOKUP(B28,[9]Gülle!$E$8:$K$1000,7,0)))</f>
        <v>540</v>
      </c>
      <c r="I28" s="63">
        <f>IF(ISERROR(VLOOKUP(B28,[9]Gülle!$E$8:$L$1000,8,0)),"",(VLOOKUP(B28,[9]Gülle!$E$8:$L$1000,8,0)))</f>
        <v>42</v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IF(ISERROR(VLOOKUP(B28,'[9]800m.'!$D$8:$F$986,3,0)),"",(VLOOKUP(B28,'[9]800m.'!$D$8:$H$986,3,0)))</f>
        <v/>
      </c>
      <c r="M28" s="69" t="str">
        <f>IF(ISERROR(VLOOKUP(B28,'[9]800m.'!$D$8:$G$986,4,0)),"",(VLOOKUP(B28,'[9]800m.'!$D$8:$G$986,4,0)))</f>
        <v/>
      </c>
      <c r="N28" s="94" t="str">
        <f>IF(ISERROR(VLOOKUP(B28,'[9]80m.'!$D$8:$F$1000,3,0)),"",(VLOOKUP(B28,'[9]80m.'!$D$8:$H$1000,3,0)))</f>
        <v/>
      </c>
      <c r="O28" s="65" t="str">
        <f>IF(ISERROR(VLOOKUP(B28,'[9]80m.'!$D$8:$G$1000,4,0)),"",(VLOOKUP(B28,'[9]80m.'!$D$8:$G$1000,4,0)))</f>
        <v/>
      </c>
      <c r="P28" s="71">
        <f t="shared" si="0"/>
        <v>157</v>
      </c>
      <c r="Q28" s="54"/>
      <c r="R28" s="55"/>
      <c r="S28" s="55"/>
      <c r="T28" s="55"/>
      <c r="U28" s="55"/>
      <c r="V28" s="55"/>
    </row>
    <row r="29" spans="1:22" ht="24.75" hidden="1" customHeight="1" x14ac:dyDescent="0.2">
      <c r="A29" s="60">
        <v>22</v>
      </c>
      <c r="B29" s="61" t="s">
        <v>108</v>
      </c>
      <c r="C29" s="61" t="s">
        <v>24</v>
      </c>
      <c r="D29" s="62">
        <f>IF(ISERROR(VLOOKUP(B29,'[9]60m.'!$D$8:$F$1000,3,0)),"",(VLOOKUP(B29,'[9]60m.'!$D$8:$H$1000,3,0)))</f>
        <v>962</v>
      </c>
      <c r="E29" s="63">
        <f>IF(ISERROR(VLOOKUP(B29,'[9]60m.'!$D$8:$G$1000,4,0)),"",(VLOOKUP(B29,'[9]60m.'!$D$8:$G$1000,4,0)))</f>
        <v>67</v>
      </c>
      <c r="F29" s="64">
        <f>IF(ISERROR(VLOOKUP(B29,[9]Uzun!$E$8:$K$1000,7,0)),"",(VLOOKUP(B29,[9]Uzun!$E$8:$K$1000,7,0)))</f>
        <v>348</v>
      </c>
      <c r="G29" s="65">
        <f>IF(ISERROR(VLOOKUP(B29,[9]Uzun!$E$8:$L$1000,8,0)),"",(VLOOKUP(B29,[9]Uzun!$E$8:$L$1000,8,0)))</f>
        <v>38</v>
      </c>
      <c r="H29" s="66" t="str">
        <f>IF(ISERROR(VLOOKUP(B29,[9]Gülle!$E$8:$K$1000,7,0)),"",(VLOOKUP(B29,[9]Gülle!$E$8:$K$1000,7,0)))</f>
        <v/>
      </c>
      <c r="I29" s="63" t="str">
        <f>IF(ISERROR(VLOOKUP(B29,[9]Gülle!$E$8:$L$1000,8,0)),"",(VLOOKUP(B29,[9]Gülle!$E$8:$L$1000,8,0)))</f>
        <v/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IF(ISERROR(VLOOKUP(B29,'[9]800m.'!$D$8:$F$986,3,0)),"",(VLOOKUP(B29,'[9]800m.'!$D$8:$H$986,3,0)))</f>
        <v/>
      </c>
      <c r="M29" s="69" t="str">
        <f>IF(ISERROR(VLOOKUP(B29,'[9]800m.'!$D$8:$G$986,4,0)),"",(VLOOKUP(B29,'[9]800m.'!$D$8:$G$986,4,0)))</f>
        <v/>
      </c>
      <c r="N29" s="94" t="str">
        <f>IF(ISERROR(VLOOKUP(B29,'[9]80m.'!$D$8:$F$1000,3,0)),"",(VLOOKUP(B29,'[9]80m.'!$D$8:$H$1000,3,0)))</f>
        <v/>
      </c>
      <c r="O29" s="65" t="str">
        <f>IF(ISERROR(VLOOKUP(B29,'[9]80m.'!$D$8:$G$1000,4,0)),"",(VLOOKUP(B29,'[9]80m.'!$D$8:$G$1000,4,0)))</f>
        <v/>
      </c>
      <c r="P29" s="71">
        <f t="shared" si="0"/>
        <v>105</v>
      </c>
      <c r="Q29" s="54"/>
      <c r="R29" s="55"/>
      <c r="S29" s="55"/>
      <c r="T29" s="55"/>
      <c r="U29" s="55"/>
      <c r="V29" s="55"/>
    </row>
    <row r="30" spans="1:22" ht="24.75" hidden="1" customHeight="1" x14ac:dyDescent="0.2">
      <c r="A30" s="60">
        <v>23</v>
      </c>
      <c r="B30" s="61" t="s">
        <v>109</v>
      </c>
      <c r="C30" s="61" t="s">
        <v>24</v>
      </c>
      <c r="D30" s="62">
        <f>IF(ISERROR(VLOOKUP(B30,'[9]60m.'!$D$8:$F$1000,3,0)),"",(VLOOKUP(B30,'[9]60m.'!$D$8:$H$1000,3,0)))</f>
        <v>1008</v>
      </c>
      <c r="E30" s="63">
        <f>IF(ISERROR(VLOOKUP(B30,'[9]60m.'!$D$8:$G$1000,4,0)),"",(VLOOKUP(B30,'[9]60m.'!$D$8:$G$1000,4,0)))</f>
        <v>58</v>
      </c>
      <c r="F30" s="64">
        <f>IF(ISERROR(VLOOKUP(B30,[9]Uzun!$E$8:$K$1000,7,0)),"",(VLOOKUP(B30,[9]Uzun!$E$8:$K$1000,7,0)))</f>
        <v>347</v>
      </c>
      <c r="G30" s="65">
        <f>IF(ISERROR(VLOOKUP(B30,[9]Uzun!$E$8:$L$1000,8,0)),"",(VLOOKUP(B30,[9]Uzun!$E$8:$L$1000,8,0)))</f>
        <v>37</v>
      </c>
      <c r="H30" s="66">
        <f>IF(ISERROR(VLOOKUP(B30,[9]Gülle!$E$8:$K$1000,7,0)),"",(VLOOKUP(B30,[9]Gülle!$E$8:$K$1000,7,0)))</f>
        <v>604</v>
      </c>
      <c r="I30" s="63">
        <f>IF(ISERROR(VLOOKUP(B30,[9]Gülle!$E$8:$L$1000,8,0)),"",(VLOOKUP(B30,[9]Gülle!$E$8:$L$1000,8,0)))</f>
        <v>46</v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IF(ISERROR(VLOOKUP(B30,'[9]800m.'!$D$8:$F$986,3,0)),"",(VLOOKUP(B30,'[9]800m.'!$D$8:$H$986,3,0)))</f>
        <v/>
      </c>
      <c r="M30" s="69" t="str">
        <f>IF(ISERROR(VLOOKUP(B30,'[9]800m.'!$D$8:$G$986,4,0)),"",(VLOOKUP(B30,'[9]800m.'!$D$8:$G$986,4,0)))</f>
        <v/>
      </c>
      <c r="N30" s="94" t="str">
        <f>IF(ISERROR(VLOOKUP(B30,'[9]80m.'!$D$8:$F$1000,3,0)),"",(VLOOKUP(B30,'[9]80m.'!$D$8:$H$1000,3,0)))</f>
        <v/>
      </c>
      <c r="O30" s="65" t="str">
        <f>IF(ISERROR(VLOOKUP(B30,'[9]80m.'!$D$8:$G$1000,4,0)),"",(VLOOKUP(B30,'[9]80m.'!$D$8:$G$1000,4,0)))</f>
        <v/>
      </c>
      <c r="P30" s="71">
        <f t="shared" si="0"/>
        <v>141</v>
      </c>
      <c r="Q30" s="54"/>
      <c r="R30" s="55"/>
      <c r="S30" s="55"/>
      <c r="T30" s="55"/>
      <c r="U30" s="55"/>
      <c r="V30" s="55"/>
    </row>
    <row r="31" spans="1:22" ht="24.75" hidden="1" customHeight="1" x14ac:dyDescent="0.2">
      <c r="A31" s="60">
        <v>24</v>
      </c>
      <c r="B31" s="61" t="s">
        <v>110</v>
      </c>
      <c r="C31" s="61" t="s">
        <v>24</v>
      </c>
      <c r="D31" s="62">
        <f>IF(ISERROR(VLOOKUP(B31,'[9]60m.'!$D$8:$F$1000,3,0)),"",(VLOOKUP(B31,'[9]60m.'!$D$8:$H$1000,3,0)))</f>
        <v>1063</v>
      </c>
      <c r="E31" s="63">
        <f>IF(ISERROR(VLOOKUP(B31,'[9]60m.'!$D$8:$G$1000,4,0)),"",(VLOOKUP(B31,'[9]60m.'!$D$8:$G$1000,4,0)))</f>
        <v>47</v>
      </c>
      <c r="F31" s="64">
        <f>IF(ISERROR(VLOOKUP(B31,[9]Uzun!$E$8:$K$1000,7,0)),"",(VLOOKUP(B31,[9]Uzun!$E$8:$K$1000,7,0)))</f>
        <v>347</v>
      </c>
      <c r="G31" s="65">
        <f>IF(ISERROR(VLOOKUP(B31,[9]Uzun!$E$8:$L$1000,8,0)),"",(VLOOKUP(B31,[9]Uzun!$E$8:$L$1000,8,0)))</f>
        <v>37</v>
      </c>
      <c r="H31" s="66">
        <f>IF(ISERROR(VLOOKUP(B31,[9]Gülle!$E$8:$K$1000,7,0)),"",(VLOOKUP(B31,[9]Gülle!$E$8:$K$1000,7,0)))</f>
        <v>561</v>
      </c>
      <c r="I31" s="63">
        <f>IF(ISERROR(VLOOKUP(B31,[9]Gülle!$E$8:$L$1000,8,0)),"",(VLOOKUP(B31,[9]Gülle!$E$8:$L$1000,8,0)))</f>
        <v>44</v>
      </c>
      <c r="J31" s="67" t="str">
        <f>IF(ISERROR(VLOOKUP(B31,#REF!,6,0)),"",(VLOOKUP(B31,#REF!,6,0)))</f>
        <v/>
      </c>
      <c r="K31" s="65" t="str">
        <f>IF(ISERROR(VLOOKUP(B31,#REF!,7,0)),"",(VLOOKUP(B31,#REF!,7,0)))</f>
        <v/>
      </c>
      <c r="L31" s="68" t="str">
        <f>IF(ISERROR(VLOOKUP(B31,'[9]800m.'!$D$8:$F$986,3,0)),"",(VLOOKUP(B31,'[9]800m.'!$D$8:$H$986,3,0)))</f>
        <v/>
      </c>
      <c r="M31" s="69" t="str">
        <f>IF(ISERROR(VLOOKUP(B31,'[9]800m.'!$D$8:$G$986,4,0)),"",(VLOOKUP(B31,'[9]800m.'!$D$8:$G$986,4,0)))</f>
        <v/>
      </c>
      <c r="N31" s="94" t="str">
        <f>IF(ISERROR(VLOOKUP(B31,'[9]80m.'!$D$8:$F$1000,3,0)),"",(VLOOKUP(B31,'[9]80m.'!$D$8:$H$1000,3,0)))</f>
        <v/>
      </c>
      <c r="O31" s="65" t="str">
        <f>IF(ISERROR(VLOOKUP(B31,'[9]80m.'!$D$8:$G$1000,4,0)),"",(VLOOKUP(B31,'[9]80m.'!$D$8:$G$1000,4,0)))</f>
        <v/>
      </c>
      <c r="P31" s="71">
        <f t="shared" si="0"/>
        <v>128</v>
      </c>
      <c r="Q31" s="54"/>
      <c r="R31" s="55"/>
      <c r="S31" s="55"/>
      <c r="T31" s="55"/>
      <c r="U31" s="55"/>
      <c r="V31" s="55"/>
    </row>
    <row r="32" spans="1:22" ht="24.75" customHeight="1" x14ac:dyDescent="0.2">
      <c r="A32" s="60">
        <v>25</v>
      </c>
      <c r="B32" s="61" t="s">
        <v>111</v>
      </c>
      <c r="C32" s="61" t="s">
        <v>42</v>
      </c>
      <c r="D32" s="62" t="str">
        <f>IF(ISERROR(VLOOKUP(B32,'[9]60m.'!$D$8:$F$1000,3,0)),"",(VLOOKUP(B32,'[9]60m.'!$D$8:$H$1000,3,0)))</f>
        <v/>
      </c>
      <c r="E32" s="63" t="str">
        <f>IF(ISERROR(VLOOKUP(B32,'[9]60m.'!$D$8:$G$1000,4,0)),"",(VLOOKUP(B32,'[9]60m.'!$D$8:$G$1000,4,0)))</f>
        <v/>
      </c>
      <c r="F32" s="64">
        <f>IF(ISERROR(VLOOKUP(B32,[9]Uzun!$E$8:$K$1000,7,0)),"",(VLOOKUP(B32,[9]Uzun!$E$8:$K$1000,7,0)))</f>
        <v>342</v>
      </c>
      <c r="G32" s="65">
        <f>IF(ISERROR(VLOOKUP(B32,[9]Uzun!$E$8:$L$1000,8,0)),"",(VLOOKUP(B32,[9]Uzun!$E$8:$L$1000,8,0)))</f>
        <v>36</v>
      </c>
      <c r="H32" s="66">
        <f>IF(ISERROR(VLOOKUP(B32,[9]Gülle!$E$8:$K$1000,7,0)),"",(VLOOKUP(B32,[9]Gülle!$E$8:$K$1000,7,0)))</f>
        <v>552</v>
      </c>
      <c r="I32" s="63">
        <f>IF(ISERROR(VLOOKUP(B32,[9]Gülle!$E$8:$L$1000,8,0)),"",(VLOOKUP(B32,[9]Gülle!$E$8:$L$1000,8,0)))</f>
        <v>43</v>
      </c>
      <c r="J32" s="67" t="str">
        <f>IF(ISERROR(VLOOKUP(B32,#REF!,6,0)),"",(VLOOKUP(B32,#REF!,6,0)))</f>
        <v/>
      </c>
      <c r="K32" s="65" t="str">
        <f>IF(ISERROR(VLOOKUP(B32,#REF!,7,0)),"",(VLOOKUP(B32,#REF!,7,0)))</f>
        <v/>
      </c>
      <c r="L32" s="68" t="str">
        <f>IF(ISERROR(VLOOKUP(B32,'[9]800m.'!$D$8:$F$986,3,0)),"",(VLOOKUP(B32,'[9]800m.'!$D$8:$H$986,3,0)))</f>
        <v/>
      </c>
      <c r="M32" s="69" t="str">
        <f>IF(ISERROR(VLOOKUP(B32,'[9]800m.'!$D$8:$G$986,4,0)),"",(VLOOKUP(B32,'[9]800m.'!$D$8:$G$986,4,0)))</f>
        <v/>
      </c>
      <c r="N32" s="94">
        <f>IF(ISERROR(VLOOKUP(B32,'[9]80m.'!$D$8:$F$1000,3,0)),"",(VLOOKUP(B32,'[9]80m.'!$D$8:$H$1000,3,0)))</f>
        <v>1192</v>
      </c>
      <c r="O32" s="65">
        <f>IF(ISERROR(VLOOKUP(B32,'[9]80m.'!$D$8:$G$1000,4,0)),"",(VLOOKUP(B32,'[9]80m.'!$D$8:$G$1000,4,0)))</f>
        <v>69</v>
      </c>
      <c r="P32" s="71">
        <f t="shared" si="0"/>
        <v>148</v>
      </c>
      <c r="Q32" s="54"/>
      <c r="R32" s="55"/>
      <c r="S32" s="55"/>
      <c r="T32" s="55"/>
      <c r="U32" s="55"/>
      <c r="V32" s="55"/>
    </row>
    <row r="33" spans="1:22" ht="24.75" hidden="1" customHeight="1" x14ac:dyDescent="0.2">
      <c r="A33" s="60">
        <v>26</v>
      </c>
      <c r="B33" s="61" t="s">
        <v>112</v>
      </c>
      <c r="C33" s="61" t="s">
        <v>37</v>
      </c>
      <c r="D33" s="62">
        <f>IF(ISERROR(VLOOKUP(B33,'[9]60m.'!$D$8:$F$1000,3,0)),"",(VLOOKUP(B33,'[9]60m.'!$D$8:$H$1000,3,0)))</f>
        <v>938</v>
      </c>
      <c r="E33" s="63">
        <f>IF(ISERROR(VLOOKUP(B33,'[9]60m.'!$D$8:$G$1000,4,0)),"",(VLOOKUP(B33,'[9]60m.'!$D$8:$G$1000,4,0)))</f>
        <v>72</v>
      </c>
      <c r="F33" s="64">
        <f>IF(ISERROR(VLOOKUP(B33,[9]Uzun!$E$8:$K$1000,7,0)),"",(VLOOKUP(B33,[9]Uzun!$E$8:$K$1000,7,0)))</f>
        <v>333</v>
      </c>
      <c r="G33" s="65">
        <f>IF(ISERROR(VLOOKUP(B33,[9]Uzun!$E$8:$L$1000,8,0)),"",(VLOOKUP(B33,[9]Uzun!$E$8:$L$1000,8,0)))</f>
        <v>33</v>
      </c>
      <c r="H33" s="66">
        <f>IF(ISERROR(VLOOKUP(B33,[9]Gülle!$E$8:$K$1000,7,0)),"",(VLOOKUP(B33,[9]Gülle!$E$8:$K$1000,7,0)))</f>
        <v>512</v>
      </c>
      <c r="I33" s="63">
        <f>IF(ISERROR(VLOOKUP(B33,[9]Gülle!$E$8:$L$1000,8,0)),"",(VLOOKUP(B33,[9]Gülle!$E$8:$L$1000,8,0)))</f>
        <v>40</v>
      </c>
      <c r="J33" s="67" t="str">
        <f>IF(ISERROR(VLOOKUP(B33,#REF!,6,0)),"",(VLOOKUP(B33,#REF!,6,0)))</f>
        <v/>
      </c>
      <c r="K33" s="65" t="str">
        <f>IF(ISERROR(VLOOKUP(B33,#REF!,7,0)),"",(VLOOKUP(B33,#REF!,7,0)))</f>
        <v/>
      </c>
      <c r="L33" s="68" t="str">
        <f>IF(ISERROR(VLOOKUP(B33,'[9]800m.'!$D$8:$F$986,3,0)),"",(VLOOKUP(B33,'[9]800m.'!$D$8:$H$986,3,0)))</f>
        <v/>
      </c>
      <c r="M33" s="69" t="str">
        <f>IF(ISERROR(VLOOKUP(B33,'[9]800m.'!$D$8:$G$986,4,0)),"",(VLOOKUP(B33,'[9]800m.'!$D$8:$G$986,4,0)))</f>
        <v/>
      </c>
      <c r="N33" s="94" t="str">
        <f>IF(ISERROR(VLOOKUP(B33,'[9]80m.'!$D$8:$F$1000,3,0)),"",(VLOOKUP(B33,'[9]80m.'!$D$8:$H$1000,3,0)))</f>
        <v/>
      </c>
      <c r="O33" s="65" t="str">
        <f>IF(ISERROR(VLOOKUP(B33,'[9]80m.'!$D$8:$G$1000,4,0)),"",(VLOOKUP(B33,'[9]80m.'!$D$8:$G$1000,4,0)))</f>
        <v/>
      </c>
      <c r="P33" s="71">
        <f t="shared" si="0"/>
        <v>145</v>
      </c>
      <c r="Q33" s="54"/>
      <c r="R33" s="55"/>
      <c r="S33" s="55"/>
      <c r="T33" s="55"/>
      <c r="U33" s="55"/>
      <c r="V33" s="55"/>
    </row>
    <row r="34" spans="1:22" ht="24.75" hidden="1" customHeight="1" x14ac:dyDescent="0.2">
      <c r="A34" s="60">
        <v>27</v>
      </c>
      <c r="B34" s="61" t="s">
        <v>113</v>
      </c>
      <c r="C34" s="61" t="s">
        <v>35</v>
      </c>
      <c r="D34" s="62" t="str">
        <f>IF(ISERROR(VLOOKUP(B34,'[9]60m.'!$D$8:$F$1000,3,0)),"",(VLOOKUP(B34,'[9]60m.'!$D$8:$H$1000,3,0)))</f>
        <v/>
      </c>
      <c r="E34" s="63" t="str">
        <f>IF(ISERROR(VLOOKUP(B34,'[9]60m.'!$D$8:$G$1000,4,0)),"",(VLOOKUP(B34,'[9]60m.'!$D$8:$G$1000,4,0)))</f>
        <v/>
      </c>
      <c r="F34" s="64">
        <f>IF(ISERROR(VLOOKUP(B34,[9]Uzun!$E$8:$K$1000,7,0)),"",(VLOOKUP(B34,[9]Uzun!$E$8:$K$1000,7,0)))</f>
        <v>326</v>
      </c>
      <c r="G34" s="65">
        <f>IF(ISERROR(VLOOKUP(B34,[9]Uzun!$E$8:$L$1000,8,0)),"",(VLOOKUP(B34,[9]Uzun!$E$8:$L$1000,8,0)))</f>
        <v>30</v>
      </c>
      <c r="H34" s="66">
        <f>IF(ISERROR(VLOOKUP(B34,[9]Gülle!$E$8:$K$1000,7,0)),"",(VLOOKUP(B34,[9]Gülle!$E$8:$K$1000,7,0)))</f>
        <v>592</v>
      </c>
      <c r="I34" s="63">
        <f>IF(ISERROR(VLOOKUP(B34,[9]Gülle!$E$8:$L$1000,8,0)),"",(VLOOKUP(B34,[9]Gülle!$E$8:$L$1000,8,0)))</f>
        <v>46</v>
      </c>
      <c r="J34" s="67" t="str">
        <f>IF(ISERROR(VLOOKUP(B34,#REF!,6,0)),"",(VLOOKUP(B34,#REF!,6,0)))</f>
        <v/>
      </c>
      <c r="K34" s="65" t="str">
        <f>IF(ISERROR(VLOOKUP(B34,#REF!,7,0)),"",(VLOOKUP(B34,#REF!,7,0)))</f>
        <v/>
      </c>
      <c r="L34" s="68" t="str">
        <f>IF(ISERROR(VLOOKUP(B34,'[9]800m.'!$D$8:$F$986,3,0)),"",(VLOOKUP(B34,'[9]800m.'!$D$8:$H$986,3,0)))</f>
        <v/>
      </c>
      <c r="M34" s="69" t="str">
        <f>IF(ISERROR(VLOOKUP(B34,'[9]800m.'!$D$8:$G$986,4,0)),"",(VLOOKUP(B34,'[9]800m.'!$D$8:$G$986,4,0)))</f>
        <v/>
      </c>
      <c r="N34" s="94">
        <f>IF(ISERROR(VLOOKUP(B34,'[9]80m.'!$D$8:$F$1000,3,0)),"",(VLOOKUP(B34,'[9]80m.'!$D$8:$H$1000,3,0)))</f>
        <v>1342</v>
      </c>
      <c r="O34" s="65">
        <f>IF(ISERROR(VLOOKUP(B34,'[9]80m.'!$D$8:$G$1000,4,0)),"",(VLOOKUP(B34,'[9]80m.'!$D$8:$G$1000,4,0)))</f>
        <v>39</v>
      </c>
      <c r="P34" s="71">
        <f t="shared" si="0"/>
        <v>115</v>
      </c>
      <c r="Q34" s="54"/>
      <c r="R34" s="55"/>
      <c r="S34" s="55"/>
      <c r="T34" s="55"/>
      <c r="U34" s="55"/>
      <c r="V34" s="55"/>
    </row>
    <row r="35" spans="1:22" ht="24.75" hidden="1" customHeight="1" x14ac:dyDescent="0.2">
      <c r="A35" s="60">
        <v>28</v>
      </c>
      <c r="B35" s="61" t="s">
        <v>114</v>
      </c>
      <c r="C35" s="61" t="s">
        <v>24</v>
      </c>
      <c r="D35" s="62" t="str">
        <f>IF(ISERROR(VLOOKUP(B35,'[9]60m.'!$D$8:$F$1000,3,0)),"",(VLOOKUP(B35,'[9]60m.'!$D$8:$H$1000,3,0)))</f>
        <v/>
      </c>
      <c r="E35" s="63" t="str">
        <f>IF(ISERROR(VLOOKUP(B35,'[9]60m.'!$D$8:$G$1000,4,0)),"",(VLOOKUP(B35,'[9]60m.'!$D$8:$G$1000,4,0)))</f>
        <v/>
      </c>
      <c r="F35" s="64">
        <f>IF(ISERROR(VLOOKUP(B35,[9]Uzun!$E$8:$K$1000,7,0)),"",(VLOOKUP(B35,[9]Uzun!$E$8:$K$1000,7,0)))</f>
        <v>315</v>
      </c>
      <c r="G35" s="65">
        <f>IF(ISERROR(VLOOKUP(B35,[9]Uzun!$E$8:$L$1000,8,0)),"",(VLOOKUP(B35,[9]Uzun!$E$8:$L$1000,8,0)))</f>
        <v>27</v>
      </c>
      <c r="H35" s="66" t="str">
        <f>IF(ISERROR(VLOOKUP(B35,[9]Gülle!$E$8:$K$1000,7,0)),"",(VLOOKUP(B35,[9]Gülle!$E$8:$K$1000,7,0)))</f>
        <v/>
      </c>
      <c r="I35" s="63" t="str">
        <f>IF(ISERROR(VLOOKUP(B35,[9]Gülle!$E$8:$L$1000,8,0)),"",(VLOOKUP(B35,[9]Gülle!$E$8:$L$1000,8,0)))</f>
        <v/>
      </c>
      <c r="J35" s="67" t="str">
        <f>IF(ISERROR(VLOOKUP(B35,#REF!,6,0)),"",(VLOOKUP(B35,#REF!,6,0)))</f>
        <v/>
      </c>
      <c r="K35" s="65" t="str">
        <f>IF(ISERROR(VLOOKUP(B35,#REF!,7,0)),"",(VLOOKUP(B35,#REF!,7,0)))</f>
        <v/>
      </c>
      <c r="L35" s="68" t="str">
        <f>IF(ISERROR(VLOOKUP(B35,'[9]800m.'!$D$8:$F$986,3,0)),"",(VLOOKUP(B35,'[9]800m.'!$D$8:$H$986,3,0)))</f>
        <v/>
      </c>
      <c r="M35" s="69" t="str">
        <f>IF(ISERROR(VLOOKUP(B35,'[9]800m.'!$D$8:$G$986,4,0)),"",(VLOOKUP(B35,'[9]800m.'!$D$8:$G$986,4,0)))</f>
        <v/>
      </c>
      <c r="N35" s="94">
        <f>IF(ISERROR(VLOOKUP(B35,'[9]80m.'!$D$8:$F$1000,3,0)),"",(VLOOKUP(B35,'[9]80m.'!$D$8:$H$1000,3,0)))</f>
        <v>1270</v>
      </c>
      <c r="O35" s="65">
        <f>IF(ISERROR(VLOOKUP(B35,'[9]80m.'!$D$8:$G$1000,4,0)),"",(VLOOKUP(B35,'[9]80m.'!$D$8:$G$1000,4,0)))</f>
        <v>54</v>
      </c>
      <c r="P35" s="71">
        <f t="shared" si="0"/>
        <v>81</v>
      </c>
      <c r="Q35" s="54"/>
      <c r="R35" s="55"/>
      <c r="S35" s="55"/>
      <c r="T35" s="55"/>
      <c r="U35" s="55"/>
      <c r="V35" s="55"/>
    </row>
    <row r="36" spans="1:22" ht="24.75" hidden="1" customHeight="1" x14ac:dyDescent="0.2">
      <c r="A36" s="60">
        <v>29</v>
      </c>
      <c r="B36" s="61" t="s">
        <v>115</v>
      </c>
      <c r="C36" s="61" t="s">
        <v>24</v>
      </c>
      <c r="D36" s="62">
        <f>IF(ISERROR(VLOOKUP(B36,'[9]60m.'!$D$8:$F$1000,3,0)),"",(VLOOKUP(B36,'[9]60m.'!$D$8:$H$1000,3,0)))</f>
        <v>1040</v>
      </c>
      <c r="E36" s="63">
        <f>IF(ISERROR(VLOOKUP(B36,'[9]60m.'!$D$8:$G$1000,4,0)),"",(VLOOKUP(B36,'[9]60m.'!$D$8:$G$1000,4,0)))</f>
        <v>52</v>
      </c>
      <c r="F36" s="64">
        <f>IF(ISERROR(VLOOKUP(B36,[9]Uzun!$E$8:$K$1000,7,0)),"",(VLOOKUP(B36,[9]Uzun!$E$8:$K$1000,7,0)))</f>
        <v>276</v>
      </c>
      <c r="G36" s="65">
        <f>IF(ISERROR(VLOOKUP(B36,[9]Uzun!$E$8:$L$1000,8,0)),"",(VLOOKUP(B36,[9]Uzun!$E$8:$L$1000,8,0)))</f>
        <v>17</v>
      </c>
      <c r="H36" s="66" t="str">
        <f>IF(ISERROR(VLOOKUP(B36,[9]Gülle!$E$8:$K$1000,7,0)),"",(VLOOKUP(B36,[9]Gülle!$E$8:$K$1000,7,0)))</f>
        <v/>
      </c>
      <c r="I36" s="63" t="str">
        <f>IF(ISERROR(VLOOKUP(B36,[9]Gülle!$E$8:$L$1000,8,0)),"",(VLOOKUP(B36,[9]Gülle!$E$8:$L$1000,8,0)))</f>
        <v/>
      </c>
      <c r="J36" s="67" t="str">
        <f>IF(ISERROR(VLOOKUP(B36,#REF!,6,0)),"",(VLOOKUP(B36,#REF!,6,0)))</f>
        <v/>
      </c>
      <c r="K36" s="65" t="str">
        <f>IF(ISERROR(VLOOKUP(B36,#REF!,7,0)),"",(VLOOKUP(B36,#REF!,7,0)))</f>
        <v/>
      </c>
      <c r="L36" s="68" t="str">
        <f>IF(ISERROR(VLOOKUP(B36,'[9]800m.'!$D$8:$F$986,3,0)),"",(VLOOKUP(B36,'[9]800m.'!$D$8:$H$986,3,0)))</f>
        <v/>
      </c>
      <c r="M36" s="69" t="str">
        <f>IF(ISERROR(VLOOKUP(B36,'[9]800m.'!$D$8:$G$986,4,0)),"",(VLOOKUP(B36,'[9]800m.'!$D$8:$G$986,4,0)))</f>
        <v/>
      </c>
      <c r="N36" s="94" t="str">
        <f>IF(ISERROR(VLOOKUP(B36,'[9]80m.'!$D$8:$F$1000,3,0)),"",(VLOOKUP(B36,'[9]80m.'!$D$8:$H$1000,3,0)))</f>
        <v/>
      </c>
      <c r="O36" s="65" t="str">
        <f>IF(ISERROR(VLOOKUP(B36,'[9]80m.'!$D$8:$G$1000,4,0)),"",(VLOOKUP(B36,'[9]80m.'!$D$8:$G$1000,4,0)))</f>
        <v/>
      </c>
      <c r="P36" s="71">
        <f t="shared" si="0"/>
        <v>69</v>
      </c>
      <c r="Q36" s="54"/>
      <c r="R36" s="55"/>
      <c r="S36" s="55"/>
      <c r="T36" s="55"/>
      <c r="U36" s="55"/>
      <c r="V36" s="55"/>
    </row>
    <row r="37" spans="1:22" ht="24.75" hidden="1" customHeight="1" x14ac:dyDescent="0.2">
      <c r="A37" s="60">
        <v>30</v>
      </c>
      <c r="B37" s="61" t="s">
        <v>116</v>
      </c>
      <c r="C37" s="61" t="s">
        <v>35</v>
      </c>
      <c r="D37" s="62" t="str">
        <f>IF(ISERROR(VLOOKUP(B37,'[9]60m.'!$D$8:$F$1000,3,0)),"",(VLOOKUP(B37,'[9]60m.'!$D$8:$H$1000,3,0)))</f>
        <v/>
      </c>
      <c r="E37" s="63" t="str">
        <f>IF(ISERROR(VLOOKUP(B37,'[9]60m.'!$D$8:$G$1000,4,0)),"",(VLOOKUP(B37,'[9]60m.'!$D$8:$G$1000,4,0)))</f>
        <v/>
      </c>
      <c r="F37" s="64">
        <f>IF(ISERROR(VLOOKUP(B37,[9]Uzun!$E$8:$K$1000,7,0)),"",(VLOOKUP(B37,[9]Uzun!$E$8:$K$1000,7,0)))</f>
        <v>274</v>
      </c>
      <c r="G37" s="65">
        <f>IF(ISERROR(VLOOKUP(B37,[9]Uzun!$E$8:$L$1000,8,0)),"",(VLOOKUP(B37,[9]Uzun!$E$8:$L$1000,8,0)))</f>
        <v>16</v>
      </c>
      <c r="H37" s="66">
        <f>IF(ISERROR(VLOOKUP(B37,[9]Gülle!$E$8:$K$1000,7,0)),"",(VLOOKUP(B37,[9]Gülle!$E$8:$K$1000,7,0)))</f>
        <v>546</v>
      </c>
      <c r="I37" s="63">
        <f>IF(ISERROR(VLOOKUP(B37,[9]Gülle!$E$8:$L$1000,8,0)),"",(VLOOKUP(B37,[9]Gülle!$E$8:$L$1000,8,0)))</f>
        <v>43</v>
      </c>
      <c r="J37" s="67" t="str">
        <f>IF(ISERROR(VLOOKUP(B37,#REF!,6,0)),"",(VLOOKUP(B37,#REF!,6,0)))</f>
        <v/>
      </c>
      <c r="K37" s="65" t="str">
        <f>IF(ISERROR(VLOOKUP(B37,#REF!,7,0)),"",(VLOOKUP(B37,#REF!,7,0)))</f>
        <v/>
      </c>
      <c r="L37" s="68" t="str">
        <f>IF(ISERROR(VLOOKUP(B37,'[9]800m.'!$D$8:$F$986,3,0)),"",(VLOOKUP(B37,'[9]800m.'!$D$8:$H$986,3,0)))</f>
        <v/>
      </c>
      <c r="M37" s="69" t="str">
        <f>IF(ISERROR(VLOOKUP(B37,'[9]800m.'!$D$8:$G$986,4,0)),"",(VLOOKUP(B37,'[9]800m.'!$D$8:$G$986,4,0)))</f>
        <v/>
      </c>
      <c r="N37" s="94">
        <f>IF(ISERROR(VLOOKUP(B37,'[9]80m.'!$D$8:$F$1000,3,0)),"",(VLOOKUP(B37,'[9]80m.'!$D$8:$H$1000,3,0)))</f>
        <v>1328</v>
      </c>
      <c r="O37" s="65">
        <f>IF(ISERROR(VLOOKUP(B37,'[9]80m.'!$D$8:$G$1000,4,0)),"",(VLOOKUP(B37,'[9]80m.'!$D$8:$G$1000,4,0)))</f>
        <v>42</v>
      </c>
      <c r="P37" s="71">
        <f t="shared" si="0"/>
        <v>101</v>
      </c>
      <c r="Q37" s="54"/>
      <c r="R37" s="55"/>
      <c r="S37" s="55"/>
      <c r="T37" s="55"/>
      <c r="U37" s="55"/>
      <c r="V37" s="55"/>
    </row>
    <row r="38" spans="1:22" ht="24.75" hidden="1" customHeight="1" x14ac:dyDescent="0.2">
      <c r="A38" s="60">
        <v>31</v>
      </c>
      <c r="B38" s="61" t="s">
        <v>117</v>
      </c>
      <c r="C38" s="61" t="s">
        <v>35</v>
      </c>
      <c r="D38" s="62" t="str">
        <f>IF(ISERROR(VLOOKUP(B38,'[9]60m.'!$D$8:$F$1000,3,0)),"",(VLOOKUP(B38,'[9]60m.'!$D$8:$H$1000,3,0)))</f>
        <v/>
      </c>
      <c r="E38" s="63" t="str">
        <f>IF(ISERROR(VLOOKUP(B38,'[9]60m.'!$D$8:$G$1000,4,0)),"",(VLOOKUP(B38,'[9]60m.'!$D$8:$G$1000,4,0)))</f>
        <v/>
      </c>
      <c r="F38" s="64">
        <f>IF(ISERROR(VLOOKUP(B38,[9]Uzun!$E$8:$K$1000,7,0)),"",(VLOOKUP(B38,[9]Uzun!$E$8:$K$1000,7,0)))</f>
        <v>256</v>
      </c>
      <c r="G38" s="65">
        <f>IF(ISERROR(VLOOKUP(B38,[9]Uzun!$E$8:$L$1000,8,0)),"",(VLOOKUP(B38,[9]Uzun!$E$8:$L$1000,8,0)))</f>
        <v>13</v>
      </c>
      <c r="H38" s="66">
        <f>IF(ISERROR(VLOOKUP(B38,[9]Gülle!$E$8:$K$1000,7,0)),"",(VLOOKUP(B38,[9]Gülle!$E$8:$K$1000,7,0)))</f>
        <v>554</v>
      </c>
      <c r="I38" s="63">
        <f>IF(ISERROR(VLOOKUP(B38,[9]Gülle!$E$8:$L$1000,8,0)),"",(VLOOKUP(B38,[9]Gülle!$E$8:$L$1000,8,0)))</f>
        <v>43</v>
      </c>
      <c r="J38" s="67" t="str">
        <f>IF(ISERROR(VLOOKUP(B38,#REF!,6,0)),"",(VLOOKUP(B38,#REF!,6,0)))</f>
        <v/>
      </c>
      <c r="K38" s="65" t="str">
        <f>IF(ISERROR(VLOOKUP(B38,#REF!,7,0)),"",(VLOOKUP(B38,#REF!,7,0)))</f>
        <v/>
      </c>
      <c r="L38" s="68" t="str">
        <f>IF(ISERROR(VLOOKUP(B38,'[9]800m.'!$D$8:$F$986,3,0)),"",(VLOOKUP(B38,'[9]800m.'!$D$8:$H$986,3,0)))</f>
        <v/>
      </c>
      <c r="M38" s="69" t="str">
        <f>IF(ISERROR(VLOOKUP(B38,'[9]800m.'!$D$8:$G$986,4,0)),"",(VLOOKUP(B38,'[9]800m.'!$D$8:$G$986,4,0)))</f>
        <v/>
      </c>
      <c r="N38" s="94">
        <f>IF(ISERROR(VLOOKUP(B38,'[9]80m.'!$D$8:$F$1000,3,0)),"",(VLOOKUP(B38,'[9]80m.'!$D$8:$H$1000,3,0)))</f>
        <v>1365</v>
      </c>
      <c r="O38" s="65">
        <f>IF(ISERROR(VLOOKUP(B38,'[9]80m.'!$D$8:$G$1000,4,0)),"",(VLOOKUP(B38,'[9]80m.'!$D$8:$G$1000,4,0)))</f>
        <v>35</v>
      </c>
      <c r="P38" s="71">
        <f t="shared" si="0"/>
        <v>91</v>
      </c>
      <c r="Q38" s="54"/>
      <c r="R38" s="55"/>
      <c r="S38" s="55"/>
      <c r="T38" s="55"/>
      <c r="U38" s="55"/>
      <c r="V38" s="55"/>
    </row>
    <row r="39" spans="1:22" ht="24.75" hidden="1" customHeight="1" x14ac:dyDescent="0.2">
      <c r="A39" s="60">
        <v>32</v>
      </c>
      <c r="B39" s="61" t="s">
        <v>118</v>
      </c>
      <c r="C39" s="61" t="s">
        <v>35</v>
      </c>
      <c r="D39" s="62" t="str">
        <f>IF(ISERROR(VLOOKUP(B39,'[9]60m.'!$D$8:$F$1000,3,0)),"",(VLOOKUP(B39,'[9]60m.'!$D$8:$H$1000,3,0)))</f>
        <v/>
      </c>
      <c r="E39" s="63" t="str">
        <f>IF(ISERROR(VLOOKUP(B39,'[9]60m.'!$D$8:$G$1000,4,0)),"",(VLOOKUP(B39,'[9]60m.'!$D$8:$G$1000,4,0)))</f>
        <v/>
      </c>
      <c r="F39" s="64">
        <f>IF(ISERROR(VLOOKUP(B39,[9]Uzun!$E$8:$K$1000,7,0)),"",(VLOOKUP(B39,[9]Uzun!$E$8:$K$1000,7,0)))</f>
        <v>256</v>
      </c>
      <c r="G39" s="65">
        <f>IF(ISERROR(VLOOKUP(B39,[9]Uzun!$E$8:$L$1000,8,0)),"",(VLOOKUP(B39,[9]Uzun!$E$8:$L$1000,8,0)))</f>
        <v>13</v>
      </c>
      <c r="H39" s="66">
        <f>IF(ISERROR(VLOOKUP(B39,[9]Gülle!$E$8:$K$1000,7,0)),"",(VLOOKUP(B39,[9]Gülle!$E$8:$K$1000,7,0)))</f>
        <v>453</v>
      </c>
      <c r="I39" s="63">
        <f>IF(ISERROR(VLOOKUP(B39,[9]Gülle!$E$8:$L$1000,8,0)),"",(VLOOKUP(B39,[9]Gülle!$E$8:$L$1000,8,0)))</f>
        <v>36</v>
      </c>
      <c r="J39" s="67" t="str">
        <f>IF(ISERROR(VLOOKUP(B39,#REF!,6,0)),"",(VLOOKUP(B39,#REF!,6,0)))</f>
        <v/>
      </c>
      <c r="K39" s="65" t="str">
        <f>IF(ISERROR(VLOOKUP(B39,#REF!,7,0)),"",(VLOOKUP(B39,#REF!,7,0)))</f>
        <v/>
      </c>
      <c r="L39" s="68" t="str">
        <f>IF(ISERROR(VLOOKUP(B39,'[9]800m.'!$D$8:$F$986,3,0)),"",(VLOOKUP(B39,'[9]800m.'!$D$8:$H$986,3,0)))</f>
        <v/>
      </c>
      <c r="M39" s="69" t="str">
        <f>IF(ISERROR(VLOOKUP(B39,'[9]800m.'!$D$8:$G$986,4,0)),"",(VLOOKUP(B39,'[9]800m.'!$D$8:$G$986,4,0)))</f>
        <v/>
      </c>
      <c r="N39" s="94">
        <f>IF(ISERROR(VLOOKUP(B39,'[9]80m.'!$D$8:$F$1000,3,0)),"",(VLOOKUP(B39,'[9]80m.'!$D$8:$H$1000,3,0)))</f>
        <v>1420</v>
      </c>
      <c r="O39" s="65">
        <f>IF(ISERROR(VLOOKUP(B39,'[9]80m.'!$D$8:$G$1000,4,0)),"",(VLOOKUP(B39,'[9]80m.'!$D$8:$G$1000,4,0)))</f>
        <v>24</v>
      </c>
      <c r="P39" s="71">
        <f t="shared" si="0"/>
        <v>73</v>
      </c>
      <c r="Q39" s="54"/>
      <c r="R39" s="55"/>
      <c r="S39" s="55"/>
      <c r="T39" s="55"/>
      <c r="U39" s="55"/>
      <c r="V39" s="55"/>
    </row>
    <row r="40" spans="1:22" ht="24.75" hidden="1" customHeight="1" x14ac:dyDescent="0.2">
      <c r="A40" s="60">
        <v>33</v>
      </c>
      <c r="B40" s="61" t="s">
        <v>119</v>
      </c>
      <c r="C40" s="61" t="s">
        <v>24</v>
      </c>
      <c r="D40" s="62">
        <f>IF(ISERROR(VLOOKUP(B40,'[9]60m.'!$D$8:$F$1000,3,0)),"",(VLOOKUP(B40,'[9]60m.'!$D$8:$H$1000,3,0)))</f>
        <v>959</v>
      </c>
      <c r="E40" s="63">
        <f>IF(ISERROR(VLOOKUP(B40,'[9]60m.'!$D$8:$G$1000,4,0)),"",(VLOOKUP(B40,'[9]60m.'!$D$8:$G$1000,4,0)))</f>
        <v>68</v>
      </c>
      <c r="F40" s="64" t="str">
        <f>IF(ISERROR(VLOOKUP(B40,[9]Uzun!$E$8:$K$1000,7,0)),"",(VLOOKUP(B40,[9]Uzun!$E$8:$K$1000,7,0)))</f>
        <v/>
      </c>
      <c r="G40" s="65" t="str">
        <f>IF(ISERROR(VLOOKUP(B40,[9]Uzun!$E$8:$L$1000,8,0)),"",(VLOOKUP(B40,[9]Uzun!$E$8:$L$1000,8,0)))</f>
        <v/>
      </c>
      <c r="H40" s="66" t="str">
        <f>IF(ISERROR(VLOOKUP(B40,[9]Gülle!$E$8:$K$1000,7,0)),"",(VLOOKUP(B40,[9]Gülle!$E$8:$K$1000,7,0)))</f>
        <v/>
      </c>
      <c r="I40" s="63" t="str">
        <f>IF(ISERROR(VLOOKUP(B40,[9]Gülle!$E$8:$L$1000,8,0)),"",(VLOOKUP(B40,[9]Gülle!$E$8:$L$1000,8,0)))</f>
        <v/>
      </c>
      <c r="J40" s="67" t="str">
        <f>IF(ISERROR(VLOOKUP(B40,#REF!,6,0)),"",(VLOOKUP(B40,#REF!,6,0)))</f>
        <v/>
      </c>
      <c r="K40" s="65" t="str">
        <f>IF(ISERROR(VLOOKUP(B40,#REF!,7,0)),"",(VLOOKUP(B40,#REF!,7,0)))</f>
        <v/>
      </c>
      <c r="L40" s="68" t="str">
        <f>IF(ISERROR(VLOOKUP(B40,'[9]800m.'!$D$8:$F$986,3,0)),"",(VLOOKUP(B40,'[9]800m.'!$D$8:$H$986,3,0)))</f>
        <v/>
      </c>
      <c r="M40" s="69" t="str">
        <f>IF(ISERROR(VLOOKUP(B40,'[9]800m.'!$D$8:$G$986,4,0)),"",(VLOOKUP(B40,'[9]800m.'!$D$8:$G$986,4,0)))</f>
        <v/>
      </c>
      <c r="N40" s="94" t="str">
        <f>IF(ISERROR(VLOOKUP(B40,'[9]80m.'!$D$8:$F$1000,3,0)),"",(VLOOKUP(B40,'[9]80m.'!$D$8:$H$1000,3,0)))</f>
        <v/>
      </c>
      <c r="O40" s="65" t="str">
        <f>IF(ISERROR(VLOOKUP(B40,'[9]80m.'!$D$8:$G$1000,4,0)),"",(VLOOKUP(B40,'[9]80m.'!$D$8:$G$1000,4,0)))</f>
        <v/>
      </c>
      <c r="P40" s="71">
        <f t="shared" si="0"/>
        <v>68</v>
      </c>
      <c r="Q40" s="54"/>
      <c r="R40" s="55"/>
      <c r="S40" s="55"/>
      <c r="T40" s="55"/>
      <c r="U40" s="55"/>
      <c r="V40" s="55"/>
    </row>
    <row r="41" spans="1:22" ht="24.75" hidden="1" customHeight="1" x14ac:dyDescent="0.2">
      <c r="A41" s="60">
        <v>34</v>
      </c>
      <c r="B41" s="61" t="s">
        <v>120</v>
      </c>
      <c r="C41" s="61" t="s">
        <v>37</v>
      </c>
      <c r="D41" s="62" t="str">
        <f>IF(ISERROR(VLOOKUP(B41,'[9]60m.'!$D$8:$F$1000,3,0)),"",(VLOOKUP(B41,'[9]60m.'!$D$8:$H$1000,3,0)))</f>
        <v/>
      </c>
      <c r="E41" s="63" t="str">
        <f>IF(ISERROR(VLOOKUP(B41,'[9]60m.'!$D$8:$G$1000,4,0)),"",(VLOOKUP(B41,'[9]60m.'!$D$8:$G$1000,4,0)))</f>
        <v/>
      </c>
      <c r="F41" s="64" t="str">
        <f>IF(ISERROR(VLOOKUP(B41,[9]Uzun!$E$8:$K$1000,7,0)),"",(VLOOKUP(B41,[9]Uzun!$E$8:$K$1000,7,0)))</f>
        <v/>
      </c>
      <c r="G41" s="65" t="str">
        <f>IF(ISERROR(VLOOKUP(B41,[9]Uzun!$E$8:$L$1000,8,0)),"",(VLOOKUP(B41,[9]Uzun!$E$8:$L$1000,8,0)))</f>
        <v/>
      </c>
      <c r="H41" s="66" t="str">
        <f>IF(ISERROR(VLOOKUP(B41,[9]Gülle!$E$8:$K$1000,7,0)),"",(VLOOKUP(B41,[9]Gülle!$E$8:$K$1000,7,0)))</f>
        <v/>
      </c>
      <c r="I41" s="63" t="str">
        <f>IF(ISERROR(VLOOKUP(B41,[9]Gülle!$E$8:$L$1000,8,0)),"",(VLOOKUP(B41,[9]Gülle!$E$8:$L$1000,8,0)))</f>
        <v/>
      </c>
      <c r="J41" s="67" t="str">
        <f>IF(ISERROR(VLOOKUP(B41,#REF!,6,0)),"",(VLOOKUP(B41,#REF!,6,0)))</f>
        <v/>
      </c>
      <c r="K41" s="65" t="str">
        <f>IF(ISERROR(VLOOKUP(B41,#REF!,7,0)),"",(VLOOKUP(B41,#REF!,7,0)))</f>
        <v/>
      </c>
      <c r="L41" s="68" t="str">
        <f>IF(ISERROR(VLOOKUP(B41,'[9]800m.'!$D$8:$F$986,3,0)),"",(VLOOKUP(B41,'[9]800m.'!$D$8:$H$986,3,0)))</f>
        <v/>
      </c>
      <c r="M41" s="69" t="str">
        <f>IF(ISERROR(VLOOKUP(B41,'[9]800m.'!$D$8:$G$986,4,0)),"",(VLOOKUP(B41,'[9]800m.'!$D$8:$G$986,4,0)))</f>
        <v/>
      </c>
      <c r="N41" s="94">
        <f>IF(ISERROR(VLOOKUP(B41,'[9]80m.'!$D$8:$F$1000,3,0)),"",(VLOOKUP(B41,'[9]80m.'!$D$8:$H$1000,3,0)))</f>
        <v>1173</v>
      </c>
      <c r="O41" s="65">
        <f>IF(ISERROR(VLOOKUP(B41,'[9]80m.'!$D$8:$G$1000,4,0)),"",(VLOOKUP(B41,'[9]80m.'!$D$8:$G$1000,4,0)))</f>
        <v>73</v>
      </c>
      <c r="P41" s="71">
        <f t="shared" si="0"/>
        <v>73</v>
      </c>
      <c r="Q41" s="54"/>
      <c r="R41" s="55"/>
      <c r="S41" s="55"/>
      <c r="T41" s="55"/>
      <c r="U41" s="55"/>
      <c r="V41" s="55"/>
    </row>
    <row r="42" spans="1:22" ht="31.5" hidden="1" customHeight="1" x14ac:dyDescent="0.2">
      <c r="A42" s="60"/>
      <c r="B42" s="61"/>
      <c r="C42" s="61"/>
      <c r="D42" s="62" t="str">
        <f>IF(ISERROR(VLOOKUP(B42,'[9]60m.'!$D$8:$F$1000,3,0)),"",(VLOOKUP(B42,'[9]60m.'!$D$8:$H$1000,3,0)))</f>
        <v/>
      </c>
      <c r="E42" s="63" t="str">
        <f>IF(ISERROR(VLOOKUP(B42,'[9]60m.'!$D$8:$G$1000,4,0)),"",(VLOOKUP(B42,'[9]60m.'!$D$8:$G$1000,4,0)))</f>
        <v/>
      </c>
      <c r="F42" s="64" t="str">
        <f>IF(ISERROR(VLOOKUP(B42,[9]Uzun!$E$8:$K$1000,7,0)),"",(VLOOKUP(B42,[9]Uzun!$E$8:$K$1000,7,0)))</f>
        <v/>
      </c>
      <c r="G42" s="65" t="str">
        <f>IF(ISERROR(VLOOKUP(B42,[9]Uzun!$E$8:$L$1000,8,0)),"",(VLOOKUP(B42,[9]Uzun!$E$8:$L$1000,8,0)))</f>
        <v/>
      </c>
      <c r="H42" s="66" t="str">
        <f>IF(ISERROR(VLOOKUP(B42,[9]Gülle!$E$8:$K$1000,7,0)),"",(VLOOKUP(B42,[9]Gülle!$E$8:$K$1000,7,0)))</f>
        <v/>
      </c>
      <c r="I42" s="63" t="str">
        <f>IF(ISERROR(VLOOKUP(B42,[9]Gülle!$E$8:$L$1000,8,0)),"",(VLOOKUP(B42,[9]Gülle!$E$8:$L$1000,8,0)))</f>
        <v/>
      </c>
      <c r="J42" s="67" t="str">
        <f>IF(ISERROR(VLOOKUP(B42,#REF!,6,0)),"",(VLOOKUP(B42,#REF!,6,0)))</f>
        <v/>
      </c>
      <c r="K42" s="65" t="str">
        <f>IF(ISERROR(VLOOKUP(B42,#REF!,7,0)),"",(VLOOKUP(B42,#REF!,7,0)))</f>
        <v/>
      </c>
      <c r="L42" s="68" t="str">
        <f>IF(ISERROR(VLOOKUP(B42,'[9]800m.'!$D$8:$F$986,3,0)),"",(VLOOKUP(B42,'[9]800m.'!$D$8:$H$986,3,0)))</f>
        <v/>
      </c>
      <c r="M42" s="69" t="str">
        <f>IF(ISERROR(VLOOKUP(B42,'[9]800m.'!$D$8:$G$986,4,0)),"",(VLOOKUP(B42,'[9]800m.'!$D$8:$G$986,4,0)))</f>
        <v/>
      </c>
      <c r="N42" s="94" t="str">
        <f>IF(ISERROR(VLOOKUP(B42,'[9]80m.'!$D$8:$F$1000,3,0)),"",(VLOOKUP(B42,'[9]80m.'!$D$8:$H$1000,3,0)))</f>
        <v/>
      </c>
      <c r="O42" s="65" t="str">
        <f>IF(ISERROR(VLOOKUP(B42,'[9]80m.'!$D$8:$G$1000,4,0)),"",(VLOOKUP(B42,'[9]80m.'!$D$8:$G$1000,4,0)))</f>
        <v/>
      </c>
      <c r="P42" s="71">
        <f t="shared" si="0"/>
        <v>0</v>
      </c>
      <c r="Q42" s="54"/>
      <c r="R42" s="55"/>
      <c r="S42" s="55"/>
      <c r="T42" s="55"/>
      <c r="U42" s="55"/>
      <c r="V42" s="55"/>
    </row>
    <row r="43" spans="1:22" ht="31.5" hidden="1" customHeight="1" x14ac:dyDescent="0.2">
      <c r="A43" s="60"/>
      <c r="B43" s="61"/>
      <c r="C43" s="61"/>
      <c r="D43" s="62" t="str">
        <f>IF(ISERROR(VLOOKUP(B43,'[9]60m.'!$D$8:$F$1000,3,0)),"",(VLOOKUP(B43,'[9]60m.'!$D$8:$H$1000,3,0)))</f>
        <v/>
      </c>
      <c r="E43" s="63" t="str">
        <f>IF(ISERROR(VLOOKUP(B43,'[9]60m.'!$D$8:$G$1000,4,0)),"",(VLOOKUP(B43,'[9]60m.'!$D$8:$G$1000,4,0)))</f>
        <v/>
      </c>
      <c r="F43" s="64" t="str">
        <f>IF(ISERROR(VLOOKUP(B43,[9]Uzun!$E$8:$K$1000,7,0)),"",(VLOOKUP(B43,[9]Uzun!$E$8:$K$1000,7,0)))</f>
        <v/>
      </c>
      <c r="G43" s="65" t="str">
        <f>IF(ISERROR(VLOOKUP(B43,[9]Uzun!$E$8:$L$1000,8,0)),"",(VLOOKUP(B43,[9]Uzun!$E$8:$L$1000,8,0)))</f>
        <v/>
      </c>
      <c r="H43" s="66" t="str">
        <f>IF(ISERROR(VLOOKUP(B43,[9]Gülle!$E$8:$K$1000,7,0)),"",(VLOOKUP(B43,[9]Gülle!$E$8:$K$1000,7,0)))</f>
        <v/>
      </c>
      <c r="I43" s="63" t="str">
        <f>IF(ISERROR(VLOOKUP(B43,[9]Gülle!$E$8:$L$1000,8,0)),"",(VLOOKUP(B43,[9]Gülle!$E$8:$L$1000,8,0)))</f>
        <v/>
      </c>
      <c r="J43" s="67" t="str">
        <f>IF(ISERROR(VLOOKUP(B43,#REF!,6,0)),"",(VLOOKUP(B43,#REF!,6,0)))</f>
        <v/>
      </c>
      <c r="K43" s="65" t="str">
        <f>IF(ISERROR(VLOOKUP(B43,#REF!,7,0)),"",(VLOOKUP(B43,#REF!,7,0)))</f>
        <v/>
      </c>
      <c r="L43" s="68" t="str">
        <f>IF(ISERROR(VLOOKUP(B43,'[9]800m.'!$D$8:$F$986,3,0)),"",(VLOOKUP(B43,'[9]800m.'!$D$8:$H$986,3,0)))</f>
        <v/>
      </c>
      <c r="M43" s="69" t="str">
        <f>IF(ISERROR(VLOOKUP(B43,'[9]800m.'!$D$8:$G$986,4,0)),"",(VLOOKUP(B43,'[9]800m.'!$D$8:$G$986,4,0)))</f>
        <v/>
      </c>
      <c r="N43" s="94" t="str">
        <f>IF(ISERROR(VLOOKUP(B43,'[9]80m.'!$D$8:$F$1000,3,0)),"",(VLOOKUP(B43,'[9]80m.'!$D$8:$H$1000,3,0)))</f>
        <v/>
      </c>
      <c r="O43" s="65" t="str">
        <f>IF(ISERROR(VLOOKUP(B43,'[9]80m.'!$D$8:$G$1000,4,0)),"",(VLOOKUP(B43,'[9]80m.'!$D$8:$G$1000,4,0)))</f>
        <v/>
      </c>
      <c r="P43" s="71">
        <f t="shared" si="0"/>
        <v>0</v>
      </c>
      <c r="Q43" s="54"/>
      <c r="R43" s="55"/>
      <c r="S43" s="55"/>
      <c r="T43" s="55"/>
      <c r="U43" s="55"/>
      <c r="V43" s="55"/>
    </row>
    <row r="44" spans="1:22" ht="31.5" hidden="1" customHeight="1" x14ac:dyDescent="0.2">
      <c r="A44" s="60"/>
      <c r="B44" s="61"/>
      <c r="C44" s="61"/>
      <c r="D44" s="62" t="str">
        <f>IF(ISERROR(VLOOKUP(B44,'[9]60m.'!$D$8:$F$1000,3,0)),"",(VLOOKUP(B44,'[9]60m.'!$D$8:$H$1000,3,0)))</f>
        <v/>
      </c>
      <c r="E44" s="63" t="str">
        <f>IF(ISERROR(VLOOKUP(B44,'[9]60m.'!$D$8:$G$1000,4,0)),"",(VLOOKUP(B44,'[9]60m.'!$D$8:$G$1000,4,0)))</f>
        <v/>
      </c>
      <c r="F44" s="64" t="str">
        <f>IF(ISERROR(VLOOKUP(B44,[9]Uzun!$E$8:$K$1000,7,0)),"",(VLOOKUP(B44,[9]Uzun!$E$8:$K$1000,7,0)))</f>
        <v/>
      </c>
      <c r="G44" s="65" t="str">
        <f>IF(ISERROR(VLOOKUP(B44,[9]Uzun!$E$8:$L$1000,8,0)),"",(VLOOKUP(B44,[9]Uzun!$E$8:$L$1000,8,0)))</f>
        <v/>
      </c>
      <c r="H44" s="66" t="str">
        <f>IF(ISERROR(VLOOKUP(B44,[9]Gülle!$E$8:$K$1000,7,0)),"",(VLOOKUP(B44,[9]Gülle!$E$8:$K$1000,7,0)))</f>
        <v/>
      </c>
      <c r="I44" s="63" t="str">
        <f>IF(ISERROR(VLOOKUP(B44,[9]Gülle!$E$8:$L$1000,8,0)),"",(VLOOKUP(B44,[9]Gülle!$E$8:$L$1000,8,0)))</f>
        <v/>
      </c>
      <c r="J44" s="67" t="str">
        <f>IF(ISERROR(VLOOKUP(B44,#REF!,6,0)),"",(VLOOKUP(B44,#REF!,6,0)))</f>
        <v/>
      </c>
      <c r="K44" s="65" t="str">
        <f>IF(ISERROR(VLOOKUP(B44,#REF!,7,0)),"",(VLOOKUP(B44,#REF!,7,0)))</f>
        <v/>
      </c>
      <c r="L44" s="68" t="str">
        <f>IF(ISERROR(VLOOKUP(B44,'[9]800m.'!$D$8:$F$986,3,0)),"",(VLOOKUP(B44,'[9]800m.'!$D$8:$H$986,3,0)))</f>
        <v/>
      </c>
      <c r="M44" s="69" t="str">
        <f>IF(ISERROR(VLOOKUP(B44,'[9]800m.'!$D$8:$G$986,4,0)),"",(VLOOKUP(B44,'[9]800m.'!$D$8:$G$986,4,0)))</f>
        <v/>
      </c>
      <c r="N44" s="94" t="str">
        <f>IF(ISERROR(VLOOKUP(B44,'[9]80m.'!$D$8:$F$1000,3,0)),"",(VLOOKUP(B44,'[9]80m.'!$D$8:$H$1000,3,0)))</f>
        <v/>
      </c>
      <c r="O44" s="65" t="str">
        <f>IF(ISERROR(VLOOKUP(B44,'[9]80m.'!$D$8:$G$1000,4,0)),"",(VLOOKUP(B44,'[9]80m.'!$D$8:$G$1000,4,0)))</f>
        <v/>
      </c>
      <c r="P44" s="71">
        <f t="shared" si="0"/>
        <v>0</v>
      </c>
      <c r="Q44" s="54"/>
      <c r="R44" s="55"/>
      <c r="S44" s="55"/>
      <c r="T44" s="55"/>
      <c r="U44" s="55"/>
      <c r="V44" s="55"/>
    </row>
    <row r="45" spans="1:22" ht="31.5" hidden="1" customHeight="1" x14ac:dyDescent="0.2">
      <c r="A45" s="60"/>
      <c r="B45" s="61"/>
      <c r="C45" s="61"/>
      <c r="D45" s="62" t="str">
        <f>IF(ISERROR(VLOOKUP(B45,'[9]60m.'!$D$8:$F$1000,3,0)),"",(VLOOKUP(B45,'[9]60m.'!$D$8:$H$1000,3,0)))</f>
        <v/>
      </c>
      <c r="E45" s="63" t="str">
        <f>IF(ISERROR(VLOOKUP(B45,'[9]60m.'!$D$8:$G$1000,4,0)),"",(VLOOKUP(B45,'[9]60m.'!$D$8:$G$1000,4,0)))</f>
        <v/>
      </c>
      <c r="F45" s="64" t="str">
        <f>IF(ISERROR(VLOOKUP(B45,[9]Uzun!$E$8:$K$1000,7,0)),"",(VLOOKUP(B45,[9]Uzun!$E$8:$K$1000,7,0)))</f>
        <v/>
      </c>
      <c r="G45" s="65" t="str">
        <f>IF(ISERROR(VLOOKUP(B45,[9]Uzun!$E$8:$L$1000,8,0)),"",(VLOOKUP(B45,[9]Uzun!$E$8:$L$1000,8,0)))</f>
        <v/>
      </c>
      <c r="H45" s="66" t="str">
        <f>IF(ISERROR(VLOOKUP(B45,[9]Gülle!$E$8:$K$1000,7,0)),"",(VLOOKUP(B45,[9]Gülle!$E$8:$K$1000,7,0)))</f>
        <v/>
      </c>
      <c r="I45" s="63" t="str">
        <f>IF(ISERROR(VLOOKUP(B45,[9]Gülle!$E$8:$L$1000,8,0)),"",(VLOOKUP(B45,[9]Gülle!$E$8:$L$1000,8,0)))</f>
        <v/>
      </c>
      <c r="J45" s="67" t="str">
        <f>IF(ISERROR(VLOOKUP(B45,#REF!,6,0)),"",(VLOOKUP(B45,#REF!,6,0)))</f>
        <v/>
      </c>
      <c r="K45" s="65" t="str">
        <f>IF(ISERROR(VLOOKUP(B45,#REF!,7,0)),"",(VLOOKUP(B45,#REF!,7,0)))</f>
        <v/>
      </c>
      <c r="L45" s="68" t="str">
        <f>IF(ISERROR(VLOOKUP(B45,'[9]800m.'!$D$8:$F$986,3,0)),"",(VLOOKUP(B45,'[9]800m.'!$D$8:$H$986,3,0)))</f>
        <v/>
      </c>
      <c r="M45" s="69" t="str">
        <f>IF(ISERROR(VLOOKUP(B45,'[9]800m.'!$D$8:$G$986,4,0)),"",(VLOOKUP(B45,'[9]800m.'!$D$8:$G$986,4,0)))</f>
        <v/>
      </c>
      <c r="N45" s="94" t="str">
        <f>IF(ISERROR(VLOOKUP(B45,'[9]80m.'!$D$8:$F$1000,3,0)),"",(VLOOKUP(B45,'[9]80m.'!$D$8:$H$1000,3,0)))</f>
        <v/>
      </c>
      <c r="O45" s="65" t="str">
        <f>IF(ISERROR(VLOOKUP(B45,'[9]80m.'!$D$8:$G$1000,4,0)),"",(VLOOKUP(B45,'[9]80m.'!$D$8:$G$1000,4,0)))</f>
        <v/>
      </c>
      <c r="P45" s="71">
        <f t="shared" si="0"/>
        <v>0</v>
      </c>
      <c r="Q45" s="54"/>
      <c r="R45" s="55"/>
      <c r="S45" s="55"/>
      <c r="T45" s="55"/>
      <c r="U45" s="55"/>
      <c r="V45" s="55"/>
    </row>
    <row r="46" spans="1:22" ht="31.5" hidden="1" customHeight="1" x14ac:dyDescent="0.2">
      <c r="A46" s="60"/>
      <c r="B46" s="61"/>
      <c r="C46" s="61"/>
      <c r="D46" s="62" t="str">
        <f>IF(ISERROR(VLOOKUP(B46,'[9]60m.'!$D$8:$F$1000,3,0)),"",(VLOOKUP(B46,'[9]60m.'!$D$8:$H$1000,3,0)))</f>
        <v/>
      </c>
      <c r="E46" s="63" t="str">
        <f>IF(ISERROR(VLOOKUP(B46,'[9]60m.'!$D$8:$G$1000,4,0)),"",(VLOOKUP(B46,'[9]60m.'!$D$8:$G$1000,4,0)))</f>
        <v/>
      </c>
      <c r="F46" s="64" t="str">
        <f>IF(ISERROR(VLOOKUP(B46,[9]Uzun!$E$8:$K$1000,7,0)),"",(VLOOKUP(B46,[9]Uzun!$E$8:$K$1000,7,0)))</f>
        <v/>
      </c>
      <c r="G46" s="65" t="str">
        <f>IF(ISERROR(VLOOKUP(B46,[9]Uzun!$E$8:$L$1000,8,0)),"",(VLOOKUP(B46,[9]Uzun!$E$8:$L$1000,8,0)))</f>
        <v/>
      </c>
      <c r="H46" s="66" t="str">
        <f>IF(ISERROR(VLOOKUP(B46,[9]Gülle!$E$8:$K$1000,7,0)),"",(VLOOKUP(B46,[9]Gülle!$E$8:$K$1000,7,0)))</f>
        <v/>
      </c>
      <c r="I46" s="63" t="str">
        <f>IF(ISERROR(VLOOKUP(B46,[9]Gülle!$E$8:$L$1000,8,0)),"",(VLOOKUP(B46,[9]Gülle!$E$8:$L$1000,8,0)))</f>
        <v/>
      </c>
      <c r="J46" s="67" t="str">
        <f>IF(ISERROR(VLOOKUP(B46,#REF!,6,0)),"",(VLOOKUP(B46,#REF!,6,0)))</f>
        <v/>
      </c>
      <c r="K46" s="65" t="str">
        <f>IF(ISERROR(VLOOKUP(B46,#REF!,7,0)),"",(VLOOKUP(B46,#REF!,7,0)))</f>
        <v/>
      </c>
      <c r="L46" s="68" t="str">
        <f>IF(ISERROR(VLOOKUP(B46,'[9]800m.'!$E$8:$F$986,2,0)),"",(VLOOKUP(B46,'[9]800m.'!$E$8:$H$986,2,0)))</f>
        <v/>
      </c>
      <c r="M46" s="69" t="str">
        <f>IF(ISERROR(VLOOKUP(B46,'[9]800m.'!$E$8:$G$986,3,0)),"",(VLOOKUP(B46,'[9]800m.'!$E$8:$G$986,3,0)))</f>
        <v/>
      </c>
      <c r="N46" s="94" t="str">
        <f>IF(ISERROR(VLOOKUP(B46,'[9]80m.'!$D$8:$F$1000,3,0)),"",(VLOOKUP(B46,'[9]80m.'!$D$8:$H$1000,3,0)))</f>
        <v/>
      </c>
      <c r="O46" s="65" t="str">
        <f>IF(ISERROR(VLOOKUP(B46,'[9]80m.'!$D$8:$G$1000,4,0)),"",(VLOOKUP(B46,'[9]80m.'!$D$8:$G$1000,4,0)))</f>
        <v/>
      </c>
      <c r="P46" s="71">
        <f t="shared" si="0"/>
        <v>0</v>
      </c>
      <c r="Q46" s="55"/>
      <c r="R46" s="55"/>
      <c r="S46" s="55"/>
      <c r="T46" s="55"/>
      <c r="U46" s="55"/>
      <c r="V46" s="55"/>
    </row>
    <row r="47" spans="1:22" ht="31.5" hidden="1" customHeight="1" x14ac:dyDescent="0.2">
      <c r="A47" s="60"/>
      <c r="B47" s="61"/>
      <c r="C47" s="61"/>
      <c r="D47" s="62" t="str">
        <f>IF(ISERROR(VLOOKUP(B47,'[9]60m.'!$D$8:$F$1000,3,0)),"",(VLOOKUP(B47,'[9]60m.'!$D$8:$H$1000,3,0)))</f>
        <v/>
      </c>
      <c r="E47" s="63" t="str">
        <f>IF(ISERROR(VLOOKUP(B47,'[9]60m.'!$D$8:$G$1000,4,0)),"",(VLOOKUP(B47,'[9]60m.'!$D$8:$G$1000,4,0)))</f>
        <v/>
      </c>
      <c r="F47" s="64" t="str">
        <f>IF(ISERROR(VLOOKUP(B47,[9]Uzun!$E$8:$K$1000,7,0)),"",(VLOOKUP(B47,[9]Uzun!$E$8:$K$1000,7,0)))</f>
        <v/>
      </c>
      <c r="G47" s="65" t="str">
        <f>IF(ISERROR(VLOOKUP(B47,[9]Uzun!$E$8:$L$1000,8,0)),"",(VLOOKUP(B47,[9]Uzun!$E$8:$L$1000,8,0)))</f>
        <v/>
      </c>
      <c r="H47" s="66" t="str">
        <f>IF(ISERROR(VLOOKUP(B47,[9]Gülle!$E$8:$K$1000,7,0)),"",(VLOOKUP(B47,[9]Gülle!$E$8:$K$1000,7,0)))</f>
        <v/>
      </c>
      <c r="I47" s="63" t="str">
        <f>IF(ISERROR(VLOOKUP(B47,[9]Gülle!$E$8:$L$1000,8,0)),"",(VLOOKUP(B47,[9]Gülle!$E$8:$L$1000,8,0)))</f>
        <v/>
      </c>
      <c r="J47" s="67" t="str">
        <f>IF(ISERROR(VLOOKUP(B47,#REF!,6,0)),"",(VLOOKUP(B47,#REF!,6,0)))</f>
        <v/>
      </c>
      <c r="K47" s="65" t="str">
        <f>IF(ISERROR(VLOOKUP(B47,#REF!,7,0)),"",(VLOOKUP(B47,#REF!,7,0)))</f>
        <v/>
      </c>
      <c r="L47" s="68" t="str">
        <f>IF(ISERROR(VLOOKUP(B47,'[9]800m.'!$E$8:$F$986,2,0)),"",(VLOOKUP(B47,'[9]800m.'!$E$8:$H$986,2,0)))</f>
        <v/>
      </c>
      <c r="M47" s="69" t="str">
        <f>IF(ISERROR(VLOOKUP(B47,'[9]800m.'!$E$8:$G$986,3,0)),"",(VLOOKUP(B47,'[9]800m.'!$E$8:$G$986,3,0)))</f>
        <v/>
      </c>
      <c r="N47" s="94" t="str">
        <f>IF(ISERROR(VLOOKUP(B47,'[9]80m.'!$D$8:$F$1000,3,0)),"",(VLOOKUP(B47,'[9]80m.'!$D$8:$H$1000,3,0)))</f>
        <v/>
      </c>
      <c r="O47" s="65" t="str">
        <f>IF(ISERROR(VLOOKUP(B47,'[9]80m.'!$D$8:$G$1000,4,0)),"",(VLOOKUP(B47,'[9]80m.'!$D$8:$G$1000,4,0)))</f>
        <v/>
      </c>
      <c r="P47" s="71">
        <f t="shared" si="0"/>
        <v>0</v>
      </c>
      <c r="Q47" s="55"/>
      <c r="R47" s="55"/>
      <c r="S47" s="55"/>
      <c r="T47" s="55"/>
      <c r="U47" s="55"/>
      <c r="V47" s="55"/>
    </row>
    <row r="48" spans="1:22" ht="12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0" ht="30" customHeight="1" x14ac:dyDescent="0.2">
      <c r="A49" s="40" t="s">
        <v>72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ht="24" customHeight="1" x14ac:dyDescent="0.2">
      <c r="A50" s="73" t="str">
        <f>'[9]YARIŞMA BİLGİLERİ'!F21</f>
        <v>2009 Doğumlu Kızlar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1:20" ht="24" customHeight="1" x14ac:dyDescent="0.2">
      <c r="A51" s="49" t="s">
        <v>0</v>
      </c>
      <c r="B51" s="48" t="s">
        <v>1</v>
      </c>
      <c r="C51" s="95"/>
      <c r="D51" s="50" t="s">
        <v>14</v>
      </c>
      <c r="E51" s="50"/>
      <c r="F51" s="50" t="s">
        <v>19</v>
      </c>
      <c r="G51" s="50"/>
      <c r="H51" s="51"/>
      <c r="I51" s="52"/>
      <c r="J51" s="51" t="s">
        <v>16</v>
      </c>
      <c r="K51" s="52"/>
      <c r="L51" s="50" t="s">
        <v>7</v>
      </c>
      <c r="M51" s="50"/>
      <c r="N51" s="50" t="s">
        <v>18</v>
      </c>
      <c r="O51" s="50"/>
      <c r="P51" s="53"/>
      <c r="Q51" s="53"/>
      <c r="R51" s="53" t="s">
        <v>25</v>
      </c>
    </row>
    <row r="52" spans="1:20" ht="24" customHeight="1" x14ac:dyDescent="0.2">
      <c r="A52" s="56"/>
      <c r="B52" s="48"/>
      <c r="C52" s="95"/>
      <c r="D52" s="57" t="s">
        <v>10</v>
      </c>
      <c r="E52" s="58" t="s">
        <v>11</v>
      </c>
      <c r="F52" s="57" t="s">
        <v>10</v>
      </c>
      <c r="G52" s="58" t="s">
        <v>11</v>
      </c>
      <c r="H52" s="57" t="s">
        <v>10</v>
      </c>
      <c r="I52" s="58" t="s">
        <v>11</v>
      </c>
      <c r="J52" s="57" t="s">
        <v>10</v>
      </c>
      <c r="K52" s="58" t="s">
        <v>11</v>
      </c>
      <c r="L52" s="57" t="s">
        <v>10</v>
      </c>
      <c r="M52" s="58" t="s">
        <v>11</v>
      </c>
      <c r="N52" s="57" t="s">
        <v>10</v>
      </c>
      <c r="O52" s="58" t="s">
        <v>11</v>
      </c>
      <c r="P52" s="53"/>
      <c r="Q52" s="53"/>
      <c r="R52" s="53"/>
    </row>
    <row r="53" spans="1:20" ht="27" customHeight="1" x14ac:dyDescent="0.2">
      <c r="A53" s="74">
        <v>1</v>
      </c>
      <c r="B53" s="75" t="s">
        <v>89</v>
      </c>
      <c r="C53" s="75" t="s">
        <v>42</v>
      </c>
      <c r="D53" s="62" t="str">
        <f>IF(ISERROR(VLOOKUP(B53,'[9]80m.Eng'!$E$8:$F$1000,2,0)),"",(VLOOKUP(B53,'[9]80m.Eng'!$E$8:$H$1000,2,0)))</f>
        <v/>
      </c>
      <c r="E53" s="63" t="str">
        <f>IF(ISERROR(VLOOKUP(B53,'[9]80m.Eng'!$E$8:$G$1000,3,0)),"",(VLOOKUP(B53,'[9]80m.Eng'!$E$8:$G$1000,3,0)))</f>
        <v/>
      </c>
      <c r="F53" s="76" t="str">
        <f>IF(ISERROR(VLOOKUP(B53,[9]Cirit!$E$8:$K$1000,7,0)),"",(VLOOKUP(B53,[9]Cirit!$E$8:$K$1000,7,0)))</f>
        <v/>
      </c>
      <c r="G53" s="65" t="str">
        <f>IF(ISERROR(VLOOKUP(B53,[9]Cirit!$E$8:$L$1000,8,0)),"",(VLOOKUP(B53,[9]Cirit!$E$8:$L$1000,8,0)))</f>
        <v/>
      </c>
      <c r="H53" s="66"/>
      <c r="I53" s="63"/>
      <c r="J53" s="77" t="str">
        <f>IF(ISERROR(VLOOKUP(B53,'[9]1500m.'!$E$8:$F$1000,2,0)),"",(VLOOKUP(B53,'[9]1500m.'!$E$8:$H$1000,2,0)))</f>
        <v/>
      </c>
      <c r="K53" s="65" t="str">
        <f>IF(ISERROR(VLOOKUP(B53,'[9]1500m.'!$E$8:$G$1000,3,0)),"",(VLOOKUP(B53,'[9]1500m.'!$E$8:$G$1000,3,0)))</f>
        <v/>
      </c>
      <c r="L53" s="78" t="str">
        <f>IF(ISERROR(VLOOKUP(B53,[9]Yüksek!$E$8:$AG$1000,29,0)),"",(VLOOKUP(B53,[9]Yüksek!$E$8:$AG$1000,29,0)))</f>
        <v/>
      </c>
      <c r="M53" s="79" t="str">
        <f>IF(ISERROR(VLOOKUP(B53,[9]Yüksek!$E$8:$AH$1000,30,0)),"",(VLOOKUP(B53,[9]Yüksek!$E$8:$AH$1000,30,0)))</f>
        <v/>
      </c>
      <c r="N53" s="76" t="str">
        <f>IF(ISERROR(VLOOKUP(B53,[9]Disk!$E$8:$K$1000,7,0)),"",(VLOOKUP(B53,[9]Disk!$E$8:$K$1000,7,0)))</f>
        <v/>
      </c>
      <c r="O53" s="65" t="str">
        <f>IF(ISERROR(VLOOKUP(B53,[9]Disk!$E$8:$L$1000,8,0)),"",(VLOOKUP(B53,[9]Disk!$E$8:$L$1000,8,0)))</f>
        <v/>
      </c>
      <c r="P53" s="81">
        <f>IFERROR(VLOOKUP(B53,'2009 13 YAŞ KIZ'!$B$8:$P$47,15,0)," ")</f>
        <v>196</v>
      </c>
      <c r="Q53" s="82">
        <f t="shared" ref="Q53:Q60" si="1">SUM(E53,G53,I53,K53,M53,O53)</f>
        <v>0</v>
      </c>
      <c r="R53" s="83">
        <f t="shared" ref="R53:R60" si="2">SUM(P53,Q53)</f>
        <v>196</v>
      </c>
    </row>
    <row r="54" spans="1:20" ht="27" customHeight="1" x14ac:dyDescent="0.2">
      <c r="A54" s="74">
        <v>2</v>
      </c>
      <c r="B54" s="75" t="s">
        <v>111</v>
      </c>
      <c r="C54" s="75" t="s">
        <v>42</v>
      </c>
      <c r="D54" s="62" t="str">
        <f>IF(ISERROR(VLOOKUP(B54,'[9]80m.Eng'!$E$8:$F$1000,2,0)),"",(VLOOKUP(B54,'[9]80m.Eng'!$E$8:$H$1000,2,0)))</f>
        <v/>
      </c>
      <c r="E54" s="63" t="str">
        <f>IF(ISERROR(VLOOKUP(B54,'[9]80m.Eng'!$E$8:$G$1000,3,0)),"",(VLOOKUP(B54,'[9]80m.Eng'!$E$8:$G$1000,3,0)))</f>
        <v/>
      </c>
      <c r="F54" s="76" t="str">
        <f>IF(ISERROR(VLOOKUP(B54,[9]Cirit!$E$8:$K$1000,7,0)),"",(VLOOKUP(B54,[9]Cirit!$E$8:$K$1000,7,0)))</f>
        <v/>
      </c>
      <c r="G54" s="65" t="str">
        <f>IF(ISERROR(VLOOKUP(B54,[9]Cirit!$E$8:$L$1000,8,0)),"",(VLOOKUP(B54,[9]Cirit!$E$8:$L$1000,8,0)))</f>
        <v/>
      </c>
      <c r="H54" s="66"/>
      <c r="I54" s="63"/>
      <c r="J54" s="77" t="str">
        <f>IF(ISERROR(VLOOKUP(B54,'[9]1500m.'!$E$8:$F$1000,2,0)),"",(VLOOKUP(B54,'[9]1500m.'!$E$8:$H$1000,2,0)))</f>
        <v/>
      </c>
      <c r="K54" s="65" t="str">
        <f>IF(ISERROR(VLOOKUP(B54,'[9]1500m.'!$E$8:$G$1000,3,0)),"",(VLOOKUP(B54,'[9]1500m.'!$E$8:$G$1000,3,0)))</f>
        <v/>
      </c>
      <c r="L54" s="78" t="str">
        <f>IF(ISERROR(VLOOKUP(B54,[9]Yüksek!$E$8:$AG$1000,29,0)),"",(VLOOKUP(B54,[9]Yüksek!$E$8:$AG$1000,29,0)))</f>
        <v/>
      </c>
      <c r="M54" s="79" t="str">
        <f>IF(ISERROR(VLOOKUP(B54,[9]Yüksek!$E$8:$AH$1000,30,0)),"",(VLOOKUP(B54,[9]Yüksek!$E$8:$AH$1000,30,0)))</f>
        <v/>
      </c>
      <c r="N54" s="76" t="str">
        <f>IF(ISERROR(VLOOKUP(B54,[9]Disk!$E$8:$K$1000,7,0)),"",(VLOOKUP(B54,[9]Disk!$E$8:$K$1000,7,0)))</f>
        <v/>
      </c>
      <c r="O54" s="65" t="str">
        <f>IF(ISERROR(VLOOKUP(B54,[9]Disk!$E$8:$L$1000,8,0)),"",(VLOOKUP(B54,[9]Disk!$E$8:$L$1000,8,0)))</f>
        <v/>
      </c>
      <c r="P54" s="81">
        <f>IFERROR(VLOOKUP(B54,'2009 13 YAŞ KIZ'!$B$8:$P$47,15,0)," ")</f>
        <v>148</v>
      </c>
      <c r="Q54" s="82">
        <f t="shared" si="1"/>
        <v>0</v>
      </c>
      <c r="R54" s="83">
        <f t="shared" si="2"/>
        <v>148</v>
      </c>
    </row>
    <row r="55" spans="1:20" ht="30" x14ac:dyDescent="0.2">
      <c r="A55" s="74"/>
      <c r="B55" s="75"/>
      <c r="C55" s="75"/>
      <c r="D55" s="62" t="str">
        <f>IF(ISERROR(VLOOKUP(B55,'[9]80m.Eng'!$E$8:$F$1000,2,0)),"",(VLOOKUP(B55,'[9]80m.Eng'!$E$8:$H$1000,2,0)))</f>
        <v/>
      </c>
      <c r="E55" s="63" t="str">
        <f>IF(ISERROR(VLOOKUP(B55,'[9]80m.Eng'!$E$8:$G$1000,3,0)),"",(VLOOKUP(B55,'[9]80m.Eng'!$E$8:$G$1000,3,0)))</f>
        <v/>
      </c>
      <c r="F55" s="76" t="str">
        <f>IF(ISERROR(VLOOKUP(B55,[9]Cirit!$E$8:$K$1000,7,0)),"",(VLOOKUP(B55,[9]Cirit!$E$8:$K$1000,7,0)))</f>
        <v/>
      </c>
      <c r="G55" s="65" t="str">
        <f>IF(ISERROR(VLOOKUP(B55,[9]Cirit!$E$8:$L$1000,8,0)),"",(VLOOKUP(B55,[9]Cirit!$E$8:$L$1000,8,0)))</f>
        <v/>
      </c>
      <c r="H55" s="66"/>
      <c r="I55" s="63"/>
      <c r="J55" s="77" t="str">
        <f>IF(ISERROR(VLOOKUP(B55,'[9]1500m.'!$E$8:$F$1000,2,0)),"",(VLOOKUP(B55,'[9]1500m.'!$E$8:$H$1000,2,0)))</f>
        <v/>
      </c>
      <c r="K55" s="65" t="str">
        <f>IF(ISERROR(VLOOKUP(B55,'[9]1500m.'!$E$8:$G$1000,3,0)),"",(VLOOKUP(B55,'[9]1500m.'!$E$8:$G$1000,3,0)))</f>
        <v/>
      </c>
      <c r="L55" s="78" t="str">
        <f>IF(ISERROR(VLOOKUP(B55,[9]Yüksek!$E$8:$AG$1000,29,0)),"",(VLOOKUP(B55,[9]Yüksek!$E$8:$AG$1000,29,0)))</f>
        <v/>
      </c>
      <c r="M55" s="79" t="str">
        <f>IF(ISERROR(VLOOKUP(B55,[9]Yüksek!$E$8:$AH$1000,30,0)),"",(VLOOKUP(B55,[9]Yüksek!$E$8:$AH$1000,30,0)))</f>
        <v/>
      </c>
      <c r="N55" s="76" t="str">
        <f>IF(ISERROR(VLOOKUP(B42,[9]Disk!$F$8:$K$1000,6,0)),"",(VLOOKUP(B42,[9]Disk!$F$8:$K$1000,6,0)))</f>
        <v/>
      </c>
      <c r="O55" s="65" t="str">
        <f>IF(ISERROR(VLOOKUP(B42,[9]Disk!$F$8:$L$1000,7,0)),"",(VLOOKUP(B42,[9]Disk!$F$8:$L$1000,7,0)))</f>
        <v/>
      </c>
      <c r="P55" s="81" t="str">
        <f>IFERROR(VLOOKUP(B55,'2009 13 YAŞ KIZ'!$B$8:$P$47,14,0)," ")</f>
        <v xml:space="preserve"> </v>
      </c>
      <c r="Q55" s="82">
        <f t="shared" si="1"/>
        <v>0</v>
      </c>
      <c r="R55" s="83">
        <f t="shared" si="2"/>
        <v>0</v>
      </c>
    </row>
    <row r="56" spans="1:20" ht="30" x14ac:dyDescent="0.2">
      <c r="A56" s="74"/>
      <c r="B56" s="75"/>
      <c r="C56" s="75"/>
      <c r="D56" s="62" t="str">
        <f>IF(ISERROR(VLOOKUP(B56,'[9]80m.Eng'!$E$8:$F$1000,2,0)),"",(VLOOKUP(B56,'[9]80m.Eng'!$E$8:$H$1000,2,0)))</f>
        <v/>
      </c>
      <c r="E56" s="63" t="str">
        <f>IF(ISERROR(VLOOKUP(B56,'[9]80m.Eng'!$E$8:$G$1000,3,0)),"",(VLOOKUP(B56,'[9]80m.Eng'!$E$8:$G$1000,3,0)))</f>
        <v/>
      </c>
      <c r="F56" s="76" t="str">
        <f>IF(ISERROR(VLOOKUP(B56,[9]Cirit!$E$8:$K$1000,7,0)),"",(VLOOKUP(B56,[9]Cirit!$E$8:$K$1000,7,0)))</f>
        <v/>
      </c>
      <c r="G56" s="65" t="str">
        <f>IF(ISERROR(VLOOKUP(B56,[9]Cirit!$E$8:$L$1000,8,0)),"",(VLOOKUP(B56,[9]Cirit!$E$8:$L$1000,8,0)))</f>
        <v/>
      </c>
      <c r="H56" s="66"/>
      <c r="I56" s="63"/>
      <c r="J56" s="77" t="str">
        <f>IF(ISERROR(VLOOKUP(B56,'[9]1500m.'!$E$8:$F$1000,2,0)),"",(VLOOKUP(B56,'[9]1500m.'!$E$8:$H$1000,2,0)))</f>
        <v/>
      </c>
      <c r="K56" s="65" t="str">
        <f>IF(ISERROR(VLOOKUP(B56,'[9]1500m.'!$E$8:$G$1000,3,0)),"",(VLOOKUP(B56,'[9]1500m.'!$E$8:$G$1000,3,0)))</f>
        <v/>
      </c>
      <c r="L56" s="78" t="str">
        <f>IF(ISERROR(VLOOKUP(B56,[9]Yüksek!$E$8:$AG$1000,29,0)),"",(VLOOKUP(B56,[9]Yüksek!$E$8:$AG$1000,29,0)))</f>
        <v/>
      </c>
      <c r="M56" s="79" t="str">
        <f>IF(ISERROR(VLOOKUP(B56,[9]Yüksek!$E$8:$AH$1000,30,0)),"",(VLOOKUP(B56,[9]Yüksek!$E$8:$AH$1000,30,0)))</f>
        <v/>
      </c>
      <c r="N56" s="76" t="str">
        <f>IF(ISERROR(VLOOKUP(B43,[9]Disk!$F$8:$K$1000,6,0)),"",(VLOOKUP(B43,[9]Disk!$F$8:$K$1000,6,0)))</f>
        <v/>
      </c>
      <c r="O56" s="65" t="str">
        <f>IF(ISERROR(VLOOKUP(B43,[9]Disk!$F$8:$L$1000,7,0)),"",(VLOOKUP(B43,[9]Disk!$F$8:$L$1000,7,0)))</f>
        <v/>
      </c>
      <c r="P56" s="81" t="str">
        <f>IFERROR(VLOOKUP(B56,'2009 13 YAŞ KIZ'!$B$8:$P$47,14,0)," ")</f>
        <v xml:space="preserve"> </v>
      </c>
      <c r="Q56" s="82">
        <f t="shared" si="1"/>
        <v>0</v>
      </c>
      <c r="R56" s="83">
        <f t="shared" si="2"/>
        <v>0</v>
      </c>
    </row>
    <row r="57" spans="1:20" ht="30" x14ac:dyDescent="0.2">
      <c r="A57" s="74"/>
      <c r="B57" s="75"/>
      <c r="C57" s="75"/>
      <c r="D57" s="62" t="str">
        <f>IF(ISERROR(VLOOKUP(B57,'[9]80m.Eng'!$E$8:$F$1000,2,0)),"",(VLOOKUP(B57,'[9]80m.Eng'!$E$8:$H$1000,2,0)))</f>
        <v/>
      </c>
      <c r="E57" s="63" t="str">
        <f>IF(ISERROR(VLOOKUP(B57,'[9]80m.Eng'!$E$8:$G$1000,3,0)),"",(VLOOKUP(B57,'[9]80m.Eng'!$E$8:$G$1000,3,0)))</f>
        <v/>
      </c>
      <c r="F57" s="76" t="str">
        <f>IF(ISERROR(VLOOKUP(B57,[9]Cirit!$E$8:$K$1000,7,0)),"",(VLOOKUP(B57,[9]Cirit!$E$8:$K$1000,7,0)))</f>
        <v/>
      </c>
      <c r="G57" s="65" t="str">
        <f>IF(ISERROR(VLOOKUP(B57,[9]Cirit!$E$8:$L$1000,8,0)),"",(VLOOKUP(B57,[9]Cirit!$E$8:$L$1000,8,0)))</f>
        <v/>
      </c>
      <c r="H57" s="66"/>
      <c r="I57" s="63"/>
      <c r="J57" s="77" t="str">
        <f>IF(ISERROR(VLOOKUP(B57,'[9]1500m.'!$E$8:$F$1000,2,0)),"",(VLOOKUP(B57,'[9]1500m.'!$E$8:$H$1000,2,0)))</f>
        <v/>
      </c>
      <c r="K57" s="65" t="str">
        <f>IF(ISERROR(VLOOKUP(B57,'[9]1500m.'!$E$8:$G$1000,3,0)),"",(VLOOKUP(B57,'[9]1500m.'!$E$8:$G$1000,3,0)))</f>
        <v/>
      </c>
      <c r="L57" s="78" t="str">
        <f>IF(ISERROR(VLOOKUP(B57,[9]Yüksek!$E$8:$AG$1000,29,0)),"",(VLOOKUP(B57,[9]Yüksek!$E$8:$AG$1000,29,0)))</f>
        <v/>
      </c>
      <c r="M57" s="79" t="str">
        <f>IF(ISERROR(VLOOKUP(B57,[9]Yüksek!$E$8:$AH$1000,30,0)),"",(VLOOKUP(B57,[9]Yüksek!$E$8:$AH$1000,30,0)))</f>
        <v/>
      </c>
      <c r="N57" s="76" t="str">
        <f>IF(ISERROR(VLOOKUP(B44,[9]Disk!$F$8:$K$1000,6,0)),"",(VLOOKUP(B44,[9]Disk!$F$8:$K$1000,6,0)))</f>
        <v/>
      </c>
      <c r="O57" s="65" t="str">
        <f>IF(ISERROR(VLOOKUP(B44,[9]Disk!$F$8:$L$1000,7,0)),"",(VLOOKUP(B44,[9]Disk!$F$8:$L$1000,7,0)))</f>
        <v/>
      </c>
      <c r="P57" s="81" t="str">
        <f>IFERROR(VLOOKUP(B57,'2009 13 YAŞ KIZ'!$B$8:$P$47,14,0)," ")</f>
        <v xml:space="preserve"> </v>
      </c>
      <c r="Q57" s="82">
        <f t="shared" si="1"/>
        <v>0</v>
      </c>
      <c r="R57" s="83">
        <f t="shared" si="2"/>
        <v>0</v>
      </c>
    </row>
    <row r="58" spans="1:20" ht="30" x14ac:dyDescent="0.2">
      <c r="A58" s="74"/>
      <c r="B58" s="75"/>
      <c r="C58" s="75"/>
      <c r="D58" s="62" t="str">
        <f>IF(ISERROR(VLOOKUP(B58,'[9]80m.Eng'!$E$8:$F$1000,2,0)),"",(VLOOKUP(B58,'[9]80m.Eng'!$E$8:$H$1000,2,0)))</f>
        <v/>
      </c>
      <c r="E58" s="63" t="str">
        <f>IF(ISERROR(VLOOKUP(B58,'[9]80m.Eng'!$E$8:$G$1000,3,0)),"",(VLOOKUP(B58,'[9]80m.Eng'!$E$8:$G$1000,3,0)))</f>
        <v/>
      </c>
      <c r="F58" s="76" t="str">
        <f>IF(ISERROR(VLOOKUP(B58,[9]Cirit!$E$8:$K$1000,7,0)),"",(VLOOKUP(B58,[9]Cirit!$E$8:$K$1000,7,0)))</f>
        <v/>
      </c>
      <c r="G58" s="65" t="str">
        <f>IF(ISERROR(VLOOKUP(B58,[9]Cirit!$E$8:$L$1000,8,0)),"",(VLOOKUP(B58,[9]Cirit!$E$8:$L$1000,8,0)))</f>
        <v/>
      </c>
      <c r="H58" s="66"/>
      <c r="I58" s="63"/>
      <c r="J58" s="77" t="str">
        <f>IF(ISERROR(VLOOKUP(B58,'[9]1500m.'!$E$8:$F$1000,2,0)),"",(VLOOKUP(B58,'[9]1500m.'!$E$8:$H$1000,2,0)))</f>
        <v/>
      </c>
      <c r="K58" s="65" t="str">
        <f>IF(ISERROR(VLOOKUP(B58,'[9]1500m.'!$E$8:$G$1000,3,0)),"",(VLOOKUP(B58,'[9]1500m.'!$E$8:$G$1000,3,0)))</f>
        <v/>
      </c>
      <c r="L58" s="78" t="str">
        <f>IF(ISERROR(VLOOKUP(B58,[9]Yüksek!$E$8:$AG$1000,29,0)),"",(VLOOKUP(B58,[9]Yüksek!$E$8:$AG$1000,29,0)))</f>
        <v/>
      </c>
      <c r="M58" s="79" t="str">
        <f>IF(ISERROR(VLOOKUP(B58,[9]Yüksek!$E$8:$AH$1000,30,0)),"",(VLOOKUP(B58,[9]Yüksek!$E$8:$AH$1000,30,0)))</f>
        <v/>
      </c>
      <c r="N58" s="76" t="str">
        <f>IF(ISERROR(VLOOKUP(B45,[9]Disk!$F$8:$K$1000,6,0)),"",(VLOOKUP(B45,[9]Disk!$F$8:$K$1000,6,0)))</f>
        <v/>
      </c>
      <c r="O58" s="65" t="str">
        <f>IF(ISERROR(VLOOKUP(B45,[9]Disk!$F$8:$L$1000,7,0)),"",(VLOOKUP(B45,[9]Disk!$F$8:$L$1000,7,0)))</f>
        <v/>
      </c>
      <c r="P58" s="81" t="str">
        <f>IFERROR(VLOOKUP(B58,'2009 13 YAŞ KIZ'!$B$8:$P$47,14,0)," ")</f>
        <v xml:space="preserve"> </v>
      </c>
      <c r="Q58" s="82">
        <f t="shared" si="1"/>
        <v>0</v>
      </c>
      <c r="R58" s="83">
        <f t="shared" si="2"/>
        <v>0</v>
      </c>
    </row>
    <row r="59" spans="1:20" ht="30" x14ac:dyDescent="0.2">
      <c r="A59" s="74"/>
      <c r="B59" s="75"/>
      <c r="C59" s="75"/>
      <c r="D59" s="62" t="str">
        <f>IF(ISERROR(VLOOKUP(B59,'[9]80m.Eng'!$E$8:$F$1000,2,0)),"",(VLOOKUP(B59,'[9]80m.Eng'!$E$8:$H$1000,2,0)))</f>
        <v/>
      </c>
      <c r="E59" s="63" t="str">
        <f>IF(ISERROR(VLOOKUP(B59,'[9]80m.Eng'!$E$8:$G$1000,3,0)),"",(VLOOKUP(B59,'[9]80m.Eng'!$E$8:$G$1000,3,0)))</f>
        <v/>
      </c>
      <c r="F59" s="76" t="str">
        <f>IF(ISERROR(VLOOKUP(B59,[9]Cirit!$E$8:$K$1000,7,0)),"",(VLOOKUP(B59,[9]Cirit!$E$8:$K$1000,7,0)))</f>
        <v/>
      </c>
      <c r="G59" s="65" t="str">
        <f>IF(ISERROR(VLOOKUP(B59,[9]Cirit!$E$8:$L$1000,8,0)),"",(VLOOKUP(B59,[9]Cirit!$E$8:$L$1000,8,0)))</f>
        <v/>
      </c>
      <c r="H59" s="66"/>
      <c r="I59" s="63"/>
      <c r="J59" s="77" t="str">
        <f>IF(ISERROR(VLOOKUP(B59,'[9]1500m.'!$E$8:$F$1000,2,0)),"",(VLOOKUP(B59,'[9]1500m.'!$E$8:$H$1000,2,0)))</f>
        <v/>
      </c>
      <c r="K59" s="65" t="str">
        <f>IF(ISERROR(VLOOKUP(B59,'[9]1500m.'!$E$8:$G$1000,3,0)),"",(VLOOKUP(B59,'[9]1500m.'!$E$8:$G$1000,3,0)))</f>
        <v/>
      </c>
      <c r="L59" s="78" t="str">
        <f>IF(ISERROR(VLOOKUP(B59,[9]Yüksek!$E$8:$AG$1000,29,0)),"",(VLOOKUP(B59,[9]Yüksek!$E$8:$AG$1000,29,0)))</f>
        <v/>
      </c>
      <c r="M59" s="79" t="str">
        <f>IF(ISERROR(VLOOKUP(B59,[9]Yüksek!$E$8:$AH$1000,30,0)),"",(VLOOKUP(B59,[9]Yüksek!$E$8:$AH$1000,30,0)))</f>
        <v/>
      </c>
      <c r="N59" s="76" t="str">
        <f>IF(ISERROR(VLOOKUP(B46,[9]Disk!$F$8:$K$1000,6,0)),"",(VLOOKUP(B46,[9]Disk!$F$8:$K$1000,6,0)))</f>
        <v/>
      </c>
      <c r="O59" s="65" t="str">
        <f>IF(ISERROR(VLOOKUP(B46,[9]Disk!$F$8:$L$1000,7,0)),"",(VLOOKUP(B46,[9]Disk!$F$8:$L$1000,7,0)))</f>
        <v/>
      </c>
      <c r="P59" s="81" t="str">
        <f>IFERROR(VLOOKUP(B59,'2009 13 YAŞ KIZ'!$B$8:$P$47,14,0)," ")</f>
        <v xml:space="preserve"> </v>
      </c>
      <c r="Q59" s="82">
        <f t="shared" si="1"/>
        <v>0</v>
      </c>
      <c r="R59" s="83">
        <f t="shared" si="2"/>
        <v>0</v>
      </c>
    </row>
    <row r="60" spans="1:20" ht="30" x14ac:dyDescent="0.2">
      <c r="A60" s="74"/>
      <c r="B60" s="75"/>
      <c r="C60" s="75"/>
      <c r="D60" s="62" t="str">
        <f>IF(ISERROR(VLOOKUP(B60,'[9]80m.Eng'!$E$8:$F$1000,2,0)),"",(VLOOKUP(B60,'[9]80m.Eng'!$E$8:$H$1000,2,0)))</f>
        <v/>
      </c>
      <c r="E60" s="63" t="str">
        <f>IF(ISERROR(VLOOKUP(B60,'[9]80m.Eng'!$E$8:$G$1000,3,0)),"",(VLOOKUP(B60,'[9]80m.Eng'!$E$8:$G$1000,3,0)))</f>
        <v/>
      </c>
      <c r="F60" s="76" t="str">
        <f>IF(ISERROR(VLOOKUP(B60,[9]Cirit!$E$8:$K$1000,7,0)),"",(VLOOKUP(B60,[9]Cirit!$E$8:$K$1000,7,0)))</f>
        <v/>
      </c>
      <c r="G60" s="65" t="str">
        <f>IF(ISERROR(VLOOKUP(B60,[9]Cirit!$E$8:$L$1000,8,0)),"",(VLOOKUP(B60,[9]Cirit!$E$8:$L$1000,8,0)))</f>
        <v/>
      </c>
      <c r="H60" s="66"/>
      <c r="I60" s="63"/>
      <c r="J60" s="77" t="str">
        <f>IF(ISERROR(VLOOKUP(B60,'[9]1500m.'!$E$8:$F$1000,2,0)),"",(VLOOKUP(B60,'[9]1500m.'!$E$8:$H$1000,2,0)))</f>
        <v/>
      </c>
      <c r="K60" s="65" t="str">
        <f>IF(ISERROR(VLOOKUP(B60,'[9]1500m.'!$E$8:$G$1000,3,0)),"",(VLOOKUP(B60,'[9]1500m.'!$E$8:$G$1000,3,0)))</f>
        <v/>
      </c>
      <c r="L60" s="78" t="str">
        <f>IF(ISERROR(VLOOKUP(B60,[9]Yüksek!$E$8:$AG$1000,29,0)),"",(VLOOKUP(B60,[9]Yüksek!$E$8:$AG$1000,29,0)))</f>
        <v/>
      </c>
      <c r="M60" s="79" t="str">
        <f>IF(ISERROR(VLOOKUP(B60,[9]Yüksek!$E$8:$AH$1000,30,0)),"",(VLOOKUP(B60,[9]Yüksek!$E$8:$AH$1000,30,0)))</f>
        <v/>
      </c>
      <c r="N60" s="76" t="str">
        <f>IF(ISERROR(VLOOKUP(B47,[9]Disk!$F$8:$K$1000,6,0)),"",(VLOOKUP(B47,[9]Disk!$F$8:$K$1000,6,0)))</f>
        <v/>
      </c>
      <c r="O60" s="65" t="str">
        <f>IF(ISERROR(VLOOKUP(B47,[9]Disk!$F$8:$L$1000,7,0)),"",(VLOOKUP(B47,[9]Disk!$F$8:$L$1000,7,0)))</f>
        <v/>
      </c>
      <c r="P60" s="81" t="str">
        <f>IFERROR(VLOOKUP(B60,'2009 13 YAŞ KIZ'!$B$8:$P$47,14,0)," ")</f>
        <v xml:space="preserve"> </v>
      </c>
      <c r="Q60" s="82">
        <f t="shared" si="1"/>
        <v>0</v>
      </c>
      <c r="R60" s="83">
        <f t="shared" si="2"/>
        <v>0</v>
      </c>
    </row>
  </sheetData>
  <autoFilter ref="B6:P47" xr:uid="{00000000-0009-0000-0000-000010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51:Q52"/>
    <mergeCell ref="R51:R52"/>
    <mergeCell ref="A50:T50"/>
    <mergeCell ref="A51:A52"/>
    <mergeCell ref="B51:B52"/>
    <mergeCell ref="D51:E51"/>
    <mergeCell ref="F51:G51"/>
    <mergeCell ref="H51:I51"/>
    <mergeCell ref="J51:K51"/>
    <mergeCell ref="L51:M51"/>
    <mergeCell ref="N51:O51"/>
    <mergeCell ref="P51:P52"/>
    <mergeCell ref="H6:I6"/>
    <mergeCell ref="J6:K6"/>
    <mergeCell ref="L6:M6"/>
    <mergeCell ref="N6:O6"/>
    <mergeCell ref="P6:P7"/>
    <mergeCell ref="A49:T4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53:D60">
    <cfRule type="cellIs" dxfId="14" priority="3" operator="between">
      <formula>1300</formula>
      <formula>1744</formula>
    </cfRule>
  </conditionalFormatting>
  <conditionalFormatting sqref="B47:C47 B8:B46">
    <cfRule type="duplicateValues" dxfId="13" priority="2"/>
  </conditionalFormatting>
  <conditionalFormatting sqref="B8:B40">
    <cfRule type="duplicateValues" dxfId="12" priority="1"/>
  </conditionalFormatting>
  <conditionalFormatting sqref="B53:B60">
    <cfRule type="duplicateValues" dxfId="11" priority="4"/>
  </conditionalFormatting>
  <conditionalFormatting sqref="R53:R54">
    <cfRule type="duplicateValues" dxfId="10" priority="5"/>
  </conditionalFormatting>
  <hyperlinks>
    <hyperlink ref="A3:T3" location="'YARIŞMA PROGRAMI'!A1" display="GENEL PUAN TABLOSU" xr:uid="{5FDC3E6B-F2B0-42D8-B1D1-2281603E98A8}"/>
    <hyperlink ref="A49:T49" location="'YARIŞMA PROGRAMI'!A1" display="GENEL PUAN TABLOSU" xr:uid="{DDA5B483-9F3E-4EA2-9F30-0F68C76F66CD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2065-8900-49DD-BB78-F2B2AC265611}">
  <sheetPr codeName="Sayfa15" filterMode="1">
    <tabColor rgb="FF00B0F0"/>
    <pageSetUpPr fitToPage="1"/>
  </sheetPr>
  <dimension ref="A1:V73"/>
  <sheetViews>
    <sheetView view="pageBreakPreview" zoomScale="55" zoomScaleSheetLayoutView="55" workbookViewId="0">
      <selection activeCell="A45" sqref="A45:XFD46"/>
    </sheetView>
  </sheetViews>
  <sheetFormatPr defaultRowHeight="12.75" x14ac:dyDescent="0.2"/>
  <cols>
    <col min="1" max="1" width="9.140625" style="47"/>
    <col min="2" max="2" width="50.85546875" style="47" bestFit="1" customWidth="1"/>
    <col min="3" max="3" width="35.5703125" style="47" customWidth="1"/>
    <col min="4" max="4" width="12.7109375" style="92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47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('[10]YARIŞMA BİLGİLERİ'!A2)</f>
        <v>Türkiye Atletizm Federasyonu
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7.75" customHeight="1" x14ac:dyDescent="0.2">
      <c r="A2" s="37" t="str">
        <f>'[10]YARIŞMA BİLGİLERİ'!F19</f>
        <v>SPORCU EĞİTİM MERKEZLERİ (SEM) ATLETİZM FİNAL YARIŞMALARI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23.25" customHeight="1" x14ac:dyDescent="0.2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23.25" customHeight="1" x14ac:dyDescent="0.2">
      <c r="A4" s="38" t="str">
        <f>'[10]YARIŞMA BİLGİLERİ'!F21</f>
        <v>2009 Doğumlu Erkekler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23"/>
      <c r="B5" s="23"/>
      <c r="C5" s="23"/>
      <c r="D5" s="18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9">
        <f ca="1">NOW()</f>
        <v>44704.984542245373</v>
      </c>
      <c r="Q5" s="39"/>
      <c r="R5" s="39"/>
      <c r="S5" s="17"/>
      <c r="T5" s="17"/>
    </row>
    <row r="6" spans="1:22" ht="36.75" customHeight="1" x14ac:dyDescent="0.2">
      <c r="A6" s="48" t="s">
        <v>0</v>
      </c>
      <c r="B6" s="48" t="s">
        <v>1</v>
      </c>
      <c r="C6" s="49" t="s">
        <v>2</v>
      </c>
      <c r="D6" s="50" t="s">
        <v>3</v>
      </c>
      <c r="E6" s="50"/>
      <c r="F6" s="50" t="s">
        <v>6</v>
      </c>
      <c r="G6" s="50"/>
      <c r="H6" s="51" t="s">
        <v>17</v>
      </c>
      <c r="I6" s="52"/>
      <c r="J6" s="51"/>
      <c r="K6" s="52"/>
      <c r="L6" s="51" t="s">
        <v>15</v>
      </c>
      <c r="M6" s="52"/>
      <c r="N6" s="50" t="s">
        <v>4</v>
      </c>
      <c r="O6" s="50"/>
      <c r="P6" s="53"/>
      <c r="Q6" s="54"/>
      <c r="R6" s="55"/>
      <c r="S6" s="55"/>
      <c r="T6" s="55"/>
      <c r="U6" s="55"/>
      <c r="V6" s="55"/>
    </row>
    <row r="7" spans="1:22" ht="27" hidden="1" customHeight="1" x14ac:dyDescent="0.2">
      <c r="A7" s="48"/>
      <c r="B7" s="48"/>
      <c r="C7" s="56"/>
      <c r="D7" s="59" t="s">
        <v>10</v>
      </c>
      <c r="E7" s="58" t="s">
        <v>11</v>
      </c>
      <c r="F7" s="57" t="s">
        <v>10</v>
      </c>
      <c r="G7" s="58" t="s">
        <v>11</v>
      </c>
      <c r="H7" s="57" t="s">
        <v>10</v>
      </c>
      <c r="I7" s="58" t="s">
        <v>11</v>
      </c>
      <c r="J7" s="57" t="s">
        <v>10</v>
      </c>
      <c r="K7" s="58" t="s">
        <v>11</v>
      </c>
      <c r="L7" s="57" t="s">
        <v>10</v>
      </c>
      <c r="M7" s="58" t="s">
        <v>11</v>
      </c>
      <c r="N7" s="57" t="s">
        <v>10</v>
      </c>
      <c r="O7" s="58" t="s">
        <v>11</v>
      </c>
      <c r="P7" s="53"/>
      <c r="Q7" s="54"/>
      <c r="R7" s="55"/>
      <c r="S7" s="55"/>
      <c r="T7" s="55"/>
      <c r="U7" s="55"/>
      <c r="V7" s="55"/>
    </row>
    <row r="8" spans="1:22" ht="27.75" hidden="1" customHeight="1" x14ac:dyDescent="0.2">
      <c r="A8" s="60">
        <v>1</v>
      </c>
      <c r="B8" s="61" t="s">
        <v>121</v>
      </c>
      <c r="C8" s="61" t="s">
        <v>24</v>
      </c>
      <c r="D8" s="93">
        <f>IF(ISERROR(VLOOKUP(B8,'[10]60m.'!$D$8:$F$1000,3,0)),"",(VLOOKUP(B8,'[10]60m.'!$D$8:$H$1000,3,0)))</f>
        <v>852</v>
      </c>
      <c r="E8" s="63">
        <f>IF(ISERROR(VLOOKUP(B8,'[10]60m.'!$D$8:$G$1000,4,0)),"",(VLOOKUP(B8,'[10]60m.'!$D$8:$G$1000,4,0)))</f>
        <v>75</v>
      </c>
      <c r="F8" s="64">
        <f>IF(ISERROR(VLOOKUP(B8,[10]Uzun!$E$8:$K$1000,7,0)),"",(VLOOKUP(B8,[10]Uzun!$E$8:$K$1000,7,0)))</f>
        <v>468</v>
      </c>
      <c r="G8" s="65">
        <f>IF(ISERROR(VLOOKUP(B8,[10]Uzun!$E$8:$L$1000,8,0)),"",(VLOOKUP(B8,[10]Uzun!$E$8:$L$1000,8,0)))</f>
        <v>57</v>
      </c>
      <c r="H8" s="66">
        <f>IF(ISERROR(VLOOKUP(B8,[10]Gülle!$E$8:$K$1000,7,0)),"",(VLOOKUP(B8,[10]Gülle!$E$8:$K$1000,7,0)))</f>
        <v>740</v>
      </c>
      <c r="I8" s="63">
        <f>IF(ISERROR(VLOOKUP(B8,[10]Gülle!$E$8:$L$1000,8,0)),"",(VLOOKUP(B8,[10]Gülle!$E$8:$L$1000,8,0)))</f>
        <v>43</v>
      </c>
      <c r="J8" s="67" t="str">
        <f>IF(ISERROR(VLOOKUP(B8,#REF!,6,0)),"",(VLOOKUP(B8,#REF!,6,0)))</f>
        <v/>
      </c>
      <c r="K8" s="65" t="str">
        <f>IF(ISERROR(VLOOKUP(B8,#REF!,7,0)),"",(VLOOKUP(B8,#REF!,7,0)))</f>
        <v/>
      </c>
      <c r="L8" s="68" t="str">
        <f>IF(ISERROR(VLOOKUP(B8,'[10]800m.'!$D$8:$F$986,3,0)),"",(VLOOKUP(B8,'[10]800m.'!$D$8:$H$986,3,0)))</f>
        <v/>
      </c>
      <c r="M8" s="69" t="str">
        <f>IF(ISERROR(VLOOKUP(B8,'[10]800m.'!$D$8:$G$986,4,0)),"",(VLOOKUP(B8,'[10]800m.'!$D$8:$G$986,4,0)))</f>
        <v/>
      </c>
      <c r="N8" s="94" t="str">
        <f>IF(ISERROR(VLOOKUP(B8,'[10]80m.'!$D$8:$F$1000,3,0)),"",(VLOOKUP(B8,'[10]80m.'!$D$8:$H$1000,3,0)))</f>
        <v/>
      </c>
      <c r="O8" s="65" t="str">
        <f>IF(ISERROR(VLOOKUP(B8,'[10]80m.'!$D$8:$G$1000,4,0)),"",(VLOOKUP(B8,'[10]80m.'!$D$8:$G$1000,4,0)))</f>
        <v/>
      </c>
      <c r="P8" s="71">
        <f t="shared" ref="P8:P53" si="0">SUM(E8,G8,I8,M8,,O8,K8)</f>
        <v>175</v>
      </c>
      <c r="Q8" s="54"/>
      <c r="R8" s="55"/>
      <c r="S8" s="55"/>
      <c r="T8" s="55"/>
      <c r="U8" s="55"/>
      <c r="V8" s="55"/>
    </row>
    <row r="9" spans="1:22" ht="27.75" hidden="1" customHeight="1" x14ac:dyDescent="0.2">
      <c r="A9" s="60">
        <v>2</v>
      </c>
      <c r="B9" s="61" t="s">
        <v>122</v>
      </c>
      <c r="C9" s="61" t="s">
        <v>46</v>
      </c>
      <c r="D9" s="93">
        <f>IF(ISERROR(VLOOKUP(B9,'[10]60m.'!$D$8:$F$1000,3,0)),"",(VLOOKUP(B9,'[10]60m.'!$D$8:$H$1000,3,0)))</f>
        <v>838</v>
      </c>
      <c r="E9" s="63">
        <f>IF(ISERROR(VLOOKUP(B9,'[10]60m.'!$D$8:$G$1000,4,0)),"",(VLOOKUP(B9,'[10]60m.'!$D$8:$G$1000,4,0)))</f>
        <v>78</v>
      </c>
      <c r="F9" s="64">
        <f>IF(ISERROR(VLOOKUP(B9,[10]Uzun!$E$8:$K$1000,7,0)),"",(VLOOKUP(B9,[10]Uzun!$E$8:$K$1000,7,0)))</f>
        <v>420</v>
      </c>
      <c r="G9" s="65">
        <f>IF(ISERROR(VLOOKUP(B9,[10]Uzun!$E$8:$L$1000,8,0)),"",(VLOOKUP(B9,[10]Uzun!$E$8:$L$1000,8,0)))</f>
        <v>45</v>
      </c>
      <c r="H9" s="66">
        <f>IF(ISERROR(VLOOKUP(B9,[10]Gülle!$E$8:$K$1000,7,0)),"",(VLOOKUP(B9,[10]Gülle!$E$8:$K$1000,7,0)))</f>
        <v>748</v>
      </c>
      <c r="I9" s="63">
        <f>IF(ISERROR(VLOOKUP(B9,[10]Gülle!$E$8:$L$1000,8,0)),"",(VLOOKUP(B9,[10]Gülle!$E$8:$L$1000,8,0)))</f>
        <v>43</v>
      </c>
      <c r="J9" s="67" t="str">
        <f>IF(ISERROR(VLOOKUP(B9,#REF!,6,0)),"",(VLOOKUP(B9,#REF!,6,0)))</f>
        <v/>
      </c>
      <c r="K9" s="65" t="str">
        <f>IF(ISERROR(VLOOKUP(B9,#REF!,7,0)),"",(VLOOKUP(B9,#REF!,7,0)))</f>
        <v/>
      </c>
      <c r="L9" s="68" t="str">
        <f>IF(ISERROR(VLOOKUP(B9,'[10]800m.'!$D$8:$F$986,3,0)),"",(VLOOKUP(B9,'[10]800m.'!$D$8:$H$986,3,0)))</f>
        <v/>
      </c>
      <c r="M9" s="69" t="str">
        <f>IF(ISERROR(VLOOKUP(B9,'[10]800m.'!$D$8:$G$986,4,0)),"",(VLOOKUP(B9,'[10]800m.'!$D$8:$G$986,4,0)))</f>
        <v/>
      </c>
      <c r="N9" s="94" t="str">
        <f>IF(ISERROR(VLOOKUP(B9,'[10]80m.'!$D$8:$F$1000,3,0)),"",(VLOOKUP(B9,'[10]80m.'!$D$8:$H$1000,3,0)))</f>
        <v/>
      </c>
      <c r="O9" s="65" t="str">
        <f>IF(ISERROR(VLOOKUP(B9,'[10]80m.'!$D$8:$G$1000,4,0)),"",(VLOOKUP(B9,'[10]80m.'!$D$8:$G$1000,4,0)))</f>
        <v/>
      </c>
      <c r="P9" s="71">
        <f t="shared" si="0"/>
        <v>166</v>
      </c>
      <c r="Q9" s="54"/>
      <c r="R9" s="55"/>
      <c r="S9" s="55"/>
      <c r="T9" s="55"/>
      <c r="U9" s="55"/>
      <c r="V9" s="55"/>
    </row>
    <row r="10" spans="1:22" ht="27.75" customHeight="1" x14ac:dyDescent="0.2">
      <c r="A10" s="60">
        <v>3</v>
      </c>
      <c r="B10" s="61" t="s">
        <v>123</v>
      </c>
      <c r="C10" s="61" t="s">
        <v>42</v>
      </c>
      <c r="D10" s="93">
        <f>IF(ISERROR(VLOOKUP(B10,'[10]60m.'!$D$8:$F$1000,3,0)),"",(VLOOKUP(B10,'[10]60m.'!$D$8:$H$1000,3,0)))</f>
        <v>834</v>
      </c>
      <c r="E10" s="63">
        <f>IF(ISERROR(VLOOKUP(B10,'[10]60m.'!$D$8:$G$1000,4,0)),"",(VLOOKUP(B10,'[10]60m.'!$D$8:$G$1000,4,0)))</f>
        <v>79</v>
      </c>
      <c r="F10" s="64">
        <f>IF(ISERROR(VLOOKUP(B10,[10]Uzun!$E$8:$K$1000,7,0)),"",(VLOOKUP(B10,[10]Uzun!$E$8:$K$1000,7,0)))</f>
        <v>405</v>
      </c>
      <c r="G10" s="65">
        <f>IF(ISERROR(VLOOKUP(B10,[10]Uzun!$E$8:$L$1000,8,0)),"",(VLOOKUP(B10,[10]Uzun!$E$8:$L$1000,8,0)))</f>
        <v>41</v>
      </c>
      <c r="H10" s="66">
        <f>IF(ISERROR(VLOOKUP(B10,[10]Gülle!$E$8:$K$1000,7,0)),"",(VLOOKUP(B10,[10]Gülle!$E$8:$K$1000,7,0)))</f>
        <v>640</v>
      </c>
      <c r="I10" s="63">
        <f>IF(ISERROR(VLOOKUP(B10,[10]Gülle!$E$8:$L$1000,8,0)),"",(VLOOKUP(B10,[10]Gülle!$E$8:$L$1000,8,0)))</f>
        <v>36</v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IF(ISERROR(VLOOKUP(B10,'[10]800m.'!$D$8:$F$986,3,0)),"",(VLOOKUP(B10,'[10]800m.'!$D$8:$H$986,3,0)))</f>
        <v/>
      </c>
      <c r="M10" s="69" t="str">
        <f>IF(ISERROR(VLOOKUP(B10,'[10]800m.'!$D$8:$G$986,4,0)),"",(VLOOKUP(B10,'[10]800m.'!$D$8:$G$986,4,0)))</f>
        <v/>
      </c>
      <c r="N10" s="94" t="str">
        <f>IF(ISERROR(VLOOKUP(B10,'[10]80m.'!$D$8:$F$1000,3,0)),"",(VLOOKUP(B10,'[10]80m.'!$D$8:$H$1000,3,0)))</f>
        <v/>
      </c>
      <c r="O10" s="65" t="str">
        <f>IF(ISERROR(VLOOKUP(B10,'[10]80m.'!$D$8:$G$1000,4,0)),"",(VLOOKUP(B10,'[10]80m.'!$D$8:$G$1000,4,0)))</f>
        <v/>
      </c>
      <c r="P10" s="71">
        <f t="shared" si="0"/>
        <v>156</v>
      </c>
      <c r="Q10" s="54"/>
      <c r="R10" s="55"/>
      <c r="S10" s="55"/>
      <c r="T10" s="55"/>
      <c r="U10" s="55"/>
      <c r="V10" s="55"/>
    </row>
    <row r="11" spans="1:22" ht="27.75" hidden="1" customHeight="1" x14ac:dyDescent="0.2">
      <c r="A11" s="60">
        <v>4</v>
      </c>
      <c r="B11" s="61" t="s">
        <v>124</v>
      </c>
      <c r="C11" s="61" t="s">
        <v>37</v>
      </c>
      <c r="D11" s="93">
        <f>IF(ISERROR(VLOOKUP(B11,'[10]60m.'!$D$8:$F$1000,3,0)),"",(VLOOKUP(B11,'[10]60m.'!$D$8:$H$1000,3,0)))</f>
        <v>899</v>
      </c>
      <c r="E11" s="63">
        <f>IF(ISERROR(VLOOKUP(B11,'[10]60m.'!$D$8:$G$1000,4,0)),"",(VLOOKUP(B11,'[10]60m.'!$D$8:$G$1000,4,0)))</f>
        <v>66</v>
      </c>
      <c r="F11" s="64">
        <f>IF(ISERROR(VLOOKUP(B11,[10]Uzun!$E$8:$K$1000,7,0)),"",(VLOOKUP(B11,[10]Uzun!$E$8:$K$1000,7,0)))</f>
        <v>441</v>
      </c>
      <c r="G11" s="65">
        <f>IF(ISERROR(VLOOKUP(B11,[10]Uzun!$E$8:$L$1000,8,0)),"",(VLOOKUP(B11,[10]Uzun!$E$8:$L$1000,8,0)))</f>
        <v>50</v>
      </c>
      <c r="H11" s="66">
        <f>IF(ISERROR(VLOOKUP(B11,[10]Gülle!$E$8:$K$1000,7,0)),"",(VLOOKUP(B11,[10]Gülle!$E$8:$K$1000,7,0)))</f>
        <v>514</v>
      </c>
      <c r="I11" s="63">
        <f>IF(ISERROR(VLOOKUP(B11,[10]Gülle!$E$8:$L$1000,8,0)),"",(VLOOKUP(B11,[10]Gülle!$E$8:$L$1000,8,0)))</f>
        <v>27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IF(ISERROR(VLOOKUP(B11,'[10]800m.'!$D$8:$F$986,3,0)),"",(VLOOKUP(B11,'[10]800m.'!$D$8:$H$986,3,0)))</f>
        <v/>
      </c>
      <c r="M11" s="69" t="str">
        <f>IF(ISERROR(VLOOKUP(B11,'[10]800m.'!$D$8:$G$986,4,0)),"",(VLOOKUP(B11,'[10]800m.'!$D$8:$G$986,4,0)))</f>
        <v/>
      </c>
      <c r="N11" s="94" t="str">
        <f>IF(ISERROR(VLOOKUP(B11,'[10]80m.'!$D$8:$F$1000,3,0)),"",(VLOOKUP(B11,'[10]80m.'!$D$8:$H$1000,3,0)))</f>
        <v/>
      </c>
      <c r="O11" s="65" t="str">
        <f>IF(ISERROR(VLOOKUP(B11,'[10]80m.'!$D$8:$G$1000,4,0)),"",(VLOOKUP(B11,'[10]80m.'!$D$8:$G$1000,4,0)))</f>
        <v/>
      </c>
      <c r="P11" s="71">
        <f t="shared" si="0"/>
        <v>143</v>
      </c>
      <c r="Q11" s="54"/>
      <c r="R11" s="55"/>
      <c r="S11" s="55"/>
      <c r="T11" s="55"/>
      <c r="U11" s="55"/>
      <c r="V11" s="55"/>
    </row>
    <row r="12" spans="1:22" ht="27.75" hidden="1" customHeight="1" x14ac:dyDescent="0.2">
      <c r="A12" s="60">
        <v>5</v>
      </c>
      <c r="B12" s="61" t="s">
        <v>125</v>
      </c>
      <c r="C12" s="61" t="s">
        <v>24</v>
      </c>
      <c r="D12" s="93">
        <f>IF(ISERROR(VLOOKUP(B12,'[10]60m.'!$D$8:$F$1000,3,0)),"",(VLOOKUP(B12,'[10]60m.'!$D$8:$H$1000,3,0)))</f>
        <v>900</v>
      </c>
      <c r="E12" s="63">
        <f>IF(ISERROR(VLOOKUP(B12,'[10]60m.'!$D$8:$G$1000,4,0)),"",(VLOOKUP(B12,'[10]60m.'!$D$8:$G$1000,4,0)))</f>
        <v>66</v>
      </c>
      <c r="F12" s="64">
        <f>IF(ISERROR(VLOOKUP(B12,[10]Uzun!$E$8:$K$1000,7,0)),"",(VLOOKUP(B12,[10]Uzun!$E$8:$K$1000,7,0)))</f>
        <v>420</v>
      </c>
      <c r="G12" s="65">
        <f>IF(ISERROR(VLOOKUP(B12,[10]Uzun!$E$8:$L$1000,8,0)),"",(VLOOKUP(B12,[10]Uzun!$E$8:$L$1000,8,0)))</f>
        <v>45</v>
      </c>
      <c r="H12" s="66" t="str">
        <f>IF(ISERROR(VLOOKUP(B12,[10]Gülle!$E$8:$K$1000,7,0)),"",(VLOOKUP(B12,[10]Gülle!$E$8:$K$1000,7,0)))</f>
        <v>DNS</v>
      </c>
      <c r="I12" s="63">
        <f>IF(ISERROR(VLOOKUP(B12,[10]Gülle!$E$8:$L$1000,8,0)),"",(VLOOKUP(B12,[10]Gülle!$E$8:$L$1000,8,0)))</f>
        <v>0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IF(ISERROR(VLOOKUP(B12,'[10]800m.'!$D$8:$F$986,3,0)),"",(VLOOKUP(B12,'[10]800m.'!$D$8:$H$986,3,0)))</f>
        <v/>
      </c>
      <c r="M12" s="69" t="str">
        <f>IF(ISERROR(VLOOKUP(B12,'[10]800m.'!$D$8:$G$986,4,0)),"",(VLOOKUP(B12,'[10]800m.'!$D$8:$G$986,4,0)))</f>
        <v/>
      </c>
      <c r="N12" s="94" t="str">
        <f>IF(ISERROR(VLOOKUP(B12,'[10]80m.'!$D$8:$F$1000,3,0)),"",(VLOOKUP(B12,'[10]80m.'!$D$8:$H$1000,3,0)))</f>
        <v/>
      </c>
      <c r="O12" s="65" t="str">
        <f>IF(ISERROR(VLOOKUP(B12,'[10]80m.'!$D$8:$G$1000,4,0)),"",(VLOOKUP(B12,'[10]80m.'!$D$8:$G$1000,4,0)))</f>
        <v/>
      </c>
      <c r="P12" s="71">
        <f t="shared" si="0"/>
        <v>111</v>
      </c>
      <c r="Q12" s="54"/>
      <c r="R12" s="55"/>
      <c r="S12" s="55"/>
      <c r="T12" s="55"/>
      <c r="U12" s="55"/>
      <c r="V12" s="55"/>
    </row>
    <row r="13" spans="1:22" ht="27.75" hidden="1" customHeight="1" x14ac:dyDescent="0.2">
      <c r="A13" s="60">
        <v>6</v>
      </c>
      <c r="B13" s="61" t="s">
        <v>126</v>
      </c>
      <c r="C13" s="61" t="s">
        <v>24</v>
      </c>
      <c r="D13" s="93">
        <f>IF(ISERROR(VLOOKUP(B13,'[10]60m.'!$D$8:$F$1000,3,0)),"",(VLOOKUP(B13,'[10]60m.'!$D$8:$H$1000,3,0)))</f>
        <v>873</v>
      </c>
      <c r="E13" s="63">
        <f>IF(ISERROR(VLOOKUP(B13,'[10]60m.'!$D$8:$G$1000,4,0)),"",(VLOOKUP(B13,'[10]60m.'!$D$8:$G$1000,4,0)))</f>
        <v>71</v>
      </c>
      <c r="F13" s="64">
        <f>IF(ISERROR(VLOOKUP(B13,[10]Uzun!$E$8:$K$1000,7,0)),"",(VLOOKUP(B13,[10]Uzun!$E$8:$K$1000,7,0)))</f>
        <v>386</v>
      </c>
      <c r="G13" s="65">
        <f>IF(ISERROR(VLOOKUP(B13,[10]Uzun!$E$8:$L$1000,8,0)),"",(VLOOKUP(B13,[10]Uzun!$E$8:$L$1000,8,0)))</f>
        <v>37</v>
      </c>
      <c r="H13" s="66">
        <f>IF(ISERROR(VLOOKUP(B13,[10]Gülle!$E$8:$K$1000,7,0)),"",(VLOOKUP(B13,[10]Gülle!$E$8:$K$1000,7,0)))</f>
        <v>482</v>
      </c>
      <c r="I13" s="63">
        <f>IF(ISERROR(VLOOKUP(B13,[10]Gülle!$E$8:$L$1000,8,0)),"",(VLOOKUP(B13,[10]Gülle!$E$8:$L$1000,8,0)))</f>
        <v>25</v>
      </c>
      <c r="J13" s="67"/>
      <c r="K13" s="65" t="str">
        <f>IF(ISERROR(VLOOKUP(B13,#REF!,7,0)),"",(VLOOKUP(B13,#REF!,7,0)))</f>
        <v/>
      </c>
      <c r="L13" s="68" t="str">
        <f>IF(ISERROR(VLOOKUP(B13,'[10]800m.'!$D$8:$F$986,3,0)),"",(VLOOKUP(B13,'[10]800m.'!$D$8:$H$986,3,0)))</f>
        <v/>
      </c>
      <c r="M13" s="69" t="str">
        <f>IF(ISERROR(VLOOKUP(B13,'[10]800m.'!$D$8:$G$986,4,0)),"",(VLOOKUP(B13,'[10]800m.'!$D$8:$G$986,4,0)))</f>
        <v/>
      </c>
      <c r="N13" s="94" t="str">
        <f>IF(ISERROR(VLOOKUP(B13,'[10]80m.'!$D$8:$F$1000,3,0)),"",(VLOOKUP(B13,'[10]80m.'!$D$8:$H$1000,3,0)))</f>
        <v/>
      </c>
      <c r="O13" s="65" t="str">
        <f>IF(ISERROR(VLOOKUP(B13,'[10]80m.'!$D$8:$G$1000,4,0)),"",(VLOOKUP(B13,'[10]80m.'!$D$8:$G$1000,4,0)))</f>
        <v/>
      </c>
      <c r="P13" s="71">
        <f t="shared" si="0"/>
        <v>133</v>
      </c>
      <c r="Q13" s="54"/>
      <c r="R13" s="55"/>
      <c r="S13" s="55"/>
      <c r="T13" s="55"/>
      <c r="U13" s="55"/>
      <c r="V13" s="55"/>
    </row>
    <row r="14" spans="1:22" ht="27.75" hidden="1" customHeight="1" x14ac:dyDescent="0.2">
      <c r="A14" s="60">
        <v>7</v>
      </c>
      <c r="B14" s="61" t="s">
        <v>127</v>
      </c>
      <c r="C14" s="61" t="s">
        <v>24</v>
      </c>
      <c r="D14" s="93">
        <f>IF(ISERROR(VLOOKUP(B14,'[10]60m.'!$D$8:$F$1000,3,0)),"",(VLOOKUP(B14,'[10]60m.'!$D$8:$H$1000,3,0)))</f>
        <v>914</v>
      </c>
      <c r="E14" s="63">
        <f>IF(ISERROR(VLOOKUP(B14,'[10]60m.'!$D$8:$G$1000,4,0)),"",(VLOOKUP(B14,'[10]60m.'!$D$8:$G$1000,4,0)))</f>
        <v>63</v>
      </c>
      <c r="F14" s="64">
        <f>IF(ISERROR(VLOOKUP(B14,[10]Uzun!$E$8:$K$1000,7,0)),"",(VLOOKUP(B14,[10]Uzun!$E$8:$K$1000,7,0)))</f>
        <v>386</v>
      </c>
      <c r="G14" s="65">
        <f>IF(ISERROR(VLOOKUP(B14,[10]Uzun!$E$8:$L$1000,8,0)),"",(VLOOKUP(B14,[10]Uzun!$E$8:$L$1000,8,0)))</f>
        <v>37</v>
      </c>
      <c r="H14" s="66">
        <f>IF(ISERROR(VLOOKUP(B14,[10]Gülle!$E$8:$K$1000,7,0)),"",(VLOOKUP(B14,[10]Gülle!$E$8:$K$1000,7,0)))</f>
        <v>596</v>
      </c>
      <c r="I14" s="63">
        <f>IF(ISERROR(VLOOKUP(B14,[10]Gülle!$E$8:$L$1000,8,0)),"",(VLOOKUP(B14,[10]Gülle!$E$8:$L$1000,8,0)))</f>
        <v>33</v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IF(ISERROR(VLOOKUP(B14,'[10]800m.'!$D$8:$F$986,3,0)),"",(VLOOKUP(B14,'[10]800m.'!$D$8:$H$986,3,0)))</f>
        <v/>
      </c>
      <c r="M14" s="69" t="str">
        <f>IF(ISERROR(VLOOKUP(B14,'[10]800m.'!$D$8:$G$986,4,0)),"",(VLOOKUP(B14,'[10]800m.'!$D$8:$G$986,4,0)))</f>
        <v/>
      </c>
      <c r="N14" s="94" t="str">
        <f>IF(ISERROR(VLOOKUP(B14,'[10]80m.'!$D$8:$F$1000,3,0)),"",(VLOOKUP(B14,'[10]80m.'!$D$8:$H$1000,3,0)))</f>
        <v/>
      </c>
      <c r="O14" s="65" t="str">
        <f>IF(ISERROR(VLOOKUP(B14,'[10]80m.'!$D$8:$G$1000,4,0)),"",(VLOOKUP(B14,'[10]80m.'!$D$8:$G$1000,4,0)))</f>
        <v/>
      </c>
      <c r="P14" s="71">
        <f t="shared" si="0"/>
        <v>133</v>
      </c>
      <c r="Q14" s="54"/>
      <c r="R14" s="55"/>
      <c r="S14" s="55"/>
      <c r="T14" s="55"/>
      <c r="U14" s="55"/>
      <c r="V14" s="55"/>
    </row>
    <row r="15" spans="1:22" ht="27.75" hidden="1" customHeight="1" x14ac:dyDescent="0.2">
      <c r="A15" s="60">
        <v>8</v>
      </c>
      <c r="B15" s="61" t="s">
        <v>128</v>
      </c>
      <c r="C15" s="61" t="s">
        <v>37</v>
      </c>
      <c r="D15" s="93">
        <f>IF(ISERROR(VLOOKUP(B15,'[10]60m.'!$D$8:$F$1000,3,0)),"",(VLOOKUP(B15,'[10]60m.'!$D$8:$H$1000,3,0)))</f>
        <v>927</v>
      </c>
      <c r="E15" s="63">
        <f>IF(ISERROR(VLOOKUP(B15,'[10]60m.'!$D$8:$G$1000,4,0)),"",(VLOOKUP(B15,'[10]60m.'!$D$8:$G$1000,4,0)))</f>
        <v>60</v>
      </c>
      <c r="F15" s="64">
        <f>IF(ISERROR(VLOOKUP(B15,[10]Uzun!$E$8:$K$1000,7,0)),"",(VLOOKUP(B15,[10]Uzun!$E$8:$K$1000,7,0)))</f>
        <v>365</v>
      </c>
      <c r="G15" s="65">
        <f>IF(ISERROR(VLOOKUP(B15,[10]Uzun!$E$8:$L$1000,8,0)),"",(VLOOKUP(B15,[10]Uzun!$E$8:$L$1000,8,0)))</f>
        <v>33</v>
      </c>
      <c r="H15" s="66">
        <f>IF(ISERROR(VLOOKUP(B15,[10]Gülle!$E$8:$K$1000,7,0)),"",(VLOOKUP(B15,[10]Gülle!$E$8:$K$1000,7,0)))</f>
        <v>849</v>
      </c>
      <c r="I15" s="63">
        <f>IF(ISERROR(VLOOKUP(B15,[10]Gülle!$E$8:$L$1000,8,0)),"",(VLOOKUP(B15,[10]Gülle!$E$8:$L$1000,8,0)))</f>
        <v>50</v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IF(ISERROR(VLOOKUP(B15,'[10]800m.'!$D$8:$F$986,3,0)),"",(VLOOKUP(B15,'[10]800m.'!$D$8:$H$986,3,0)))</f>
        <v/>
      </c>
      <c r="M15" s="69" t="str">
        <f>IF(ISERROR(VLOOKUP(B15,'[10]800m.'!$D$8:$G$986,4,0)),"",(VLOOKUP(B15,'[10]800m.'!$D$8:$G$986,4,0)))</f>
        <v/>
      </c>
      <c r="N15" s="94" t="str">
        <f>IF(ISERROR(VLOOKUP(B15,'[10]80m.'!$D$8:$F$1000,3,0)),"",(VLOOKUP(B15,'[10]80m.'!$D$8:$H$1000,3,0)))</f>
        <v/>
      </c>
      <c r="O15" s="65" t="str">
        <f>IF(ISERROR(VLOOKUP(B15,'[10]80m.'!$D$8:$G$1000,4,0)),"",(VLOOKUP(B15,'[10]80m.'!$D$8:$G$1000,4,0)))</f>
        <v/>
      </c>
      <c r="P15" s="71">
        <f t="shared" si="0"/>
        <v>143</v>
      </c>
      <c r="Q15" s="54"/>
      <c r="R15" s="55"/>
      <c r="S15" s="55"/>
      <c r="T15" s="55"/>
      <c r="U15" s="55"/>
      <c r="V15" s="55"/>
    </row>
    <row r="16" spans="1:22" ht="27.75" hidden="1" customHeight="1" x14ac:dyDescent="0.2">
      <c r="A16" s="60">
        <v>9</v>
      </c>
      <c r="B16" s="61" t="s">
        <v>129</v>
      </c>
      <c r="C16" s="61" t="s">
        <v>37</v>
      </c>
      <c r="D16" s="93">
        <f>IF(ISERROR(VLOOKUP(B16,'[10]60m.'!$D$8:$F$1000,3,0)),"",(VLOOKUP(B16,'[10]60m.'!$D$8:$H$1000,3,0)))</f>
        <v>925</v>
      </c>
      <c r="E16" s="63">
        <f>IF(ISERROR(VLOOKUP(B16,'[10]60m.'!$D$8:$G$1000,4,0)),"",(VLOOKUP(B16,'[10]60m.'!$D$8:$G$1000,4,0)))</f>
        <v>61</v>
      </c>
      <c r="F16" s="64">
        <f>IF(ISERROR(VLOOKUP(B16,[10]Uzun!$E$8:$K$1000,7,0)),"",(VLOOKUP(B16,[10]Uzun!$E$8:$K$1000,7,0)))</f>
        <v>359</v>
      </c>
      <c r="G16" s="65">
        <f>IF(ISERROR(VLOOKUP(B16,[10]Uzun!$E$8:$L$1000,8,0)),"",(VLOOKUP(B16,[10]Uzun!$E$8:$L$1000,8,0)))</f>
        <v>31</v>
      </c>
      <c r="H16" s="66" t="str">
        <f>IF(ISERROR(VLOOKUP(B16,[10]Gülle!$E$8:$K$1000,7,0)),"",(VLOOKUP(B16,[10]Gülle!$E$8:$K$1000,7,0)))</f>
        <v/>
      </c>
      <c r="I16" s="63" t="str">
        <f>IF(ISERROR(VLOOKUP(B16,[10]Gülle!$E$8:$L$1000,8,0)),"",(VLOOKUP(B16,[10]Gülle!$E$8:$L$1000,8,0)))</f>
        <v/>
      </c>
      <c r="J16" s="67" t="str">
        <f>IF(ISERROR(VLOOKUP(B16,#REF!,6,0)),"",(VLOOKUP(B16,#REF!,6,0)))</f>
        <v/>
      </c>
      <c r="K16" s="65" t="str">
        <f>IF(ISERROR(VLOOKUP(B16,#REF!,7,0)),"",(VLOOKUP(B16,#REF!,7,0)))</f>
        <v/>
      </c>
      <c r="L16" s="68" t="str">
        <f>IF(ISERROR(VLOOKUP(B16,'[10]800m.'!$D$8:$F$986,3,0)),"",(VLOOKUP(B16,'[10]800m.'!$D$8:$H$986,3,0)))</f>
        <v/>
      </c>
      <c r="M16" s="69" t="str">
        <f>IF(ISERROR(VLOOKUP(B16,'[10]800m.'!$D$8:$G$986,4,0)),"",(VLOOKUP(B16,'[10]800m.'!$D$8:$G$986,4,0)))</f>
        <v/>
      </c>
      <c r="N16" s="94" t="str">
        <f>IF(ISERROR(VLOOKUP(B16,'[10]80m.'!$D$8:$F$1000,3,0)),"",(VLOOKUP(B16,'[10]80m.'!$D$8:$H$1000,3,0)))</f>
        <v/>
      </c>
      <c r="O16" s="65" t="str">
        <f>IF(ISERROR(VLOOKUP(B16,'[10]80m.'!$D$8:$G$1000,4,0)),"",(VLOOKUP(B16,'[10]80m.'!$D$8:$G$1000,4,0)))</f>
        <v/>
      </c>
      <c r="P16" s="71">
        <f t="shared" si="0"/>
        <v>92</v>
      </c>
      <c r="Q16" s="54"/>
      <c r="R16" s="55"/>
      <c r="S16" s="55"/>
      <c r="T16" s="55"/>
      <c r="U16" s="55"/>
      <c r="V16" s="55"/>
    </row>
    <row r="17" spans="1:22" ht="27.75" hidden="1" customHeight="1" x14ac:dyDescent="0.2">
      <c r="A17" s="60">
        <v>10</v>
      </c>
      <c r="B17" s="61" t="s">
        <v>130</v>
      </c>
      <c r="C17" s="61" t="s">
        <v>37</v>
      </c>
      <c r="D17" s="93">
        <f>IF(ISERROR(VLOOKUP(B17,'[10]60m.'!$D$8:$F$1000,3,0)),"",(VLOOKUP(B17,'[10]60m.'!$D$8:$H$1000,3,0)))</f>
        <v>935</v>
      </c>
      <c r="E17" s="63">
        <f>IF(ISERROR(VLOOKUP(B17,'[10]60m.'!$D$8:$G$1000,4,0)),"",(VLOOKUP(B17,'[10]60m.'!$D$8:$G$1000,4,0)))</f>
        <v>59</v>
      </c>
      <c r="F17" s="64">
        <f>IF(ISERROR(VLOOKUP(B17,[10]Uzun!$E$8:$K$1000,7,0)),"",(VLOOKUP(B17,[10]Uzun!$E$8:$K$1000,7,0)))</f>
        <v>361</v>
      </c>
      <c r="G17" s="65">
        <f>IF(ISERROR(VLOOKUP(B17,[10]Uzun!$E$8:$L$1000,8,0)),"",(VLOOKUP(B17,[10]Uzun!$E$8:$L$1000,8,0)))</f>
        <v>32</v>
      </c>
      <c r="H17" s="66" t="str">
        <f>IF(ISERROR(VLOOKUP(B17,[10]Gülle!$E$8:$K$1000,7,0)),"",(VLOOKUP(B17,[10]Gülle!$E$8:$K$1000,7,0)))</f>
        <v/>
      </c>
      <c r="I17" s="63" t="str">
        <f>IF(ISERROR(VLOOKUP(B17,[10]Gülle!$E$8:$L$1000,8,0)),"",(VLOOKUP(B17,[10]Gülle!$E$8:$L$1000,8,0)))</f>
        <v/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IF(ISERROR(VLOOKUP(B17,'[10]800m.'!$D$8:$F$986,3,0)),"",(VLOOKUP(B17,'[10]800m.'!$D$8:$H$986,3,0)))</f>
        <v/>
      </c>
      <c r="M17" s="69" t="str">
        <f>IF(ISERROR(VLOOKUP(B17,'[10]800m.'!$D$8:$G$986,4,0)),"",(VLOOKUP(B17,'[10]800m.'!$D$8:$G$986,4,0)))</f>
        <v/>
      </c>
      <c r="N17" s="94" t="str">
        <f>IF(ISERROR(VLOOKUP(B17,'[10]80m.'!$D$8:$F$1000,3,0)),"",(VLOOKUP(B17,'[10]80m.'!$D$8:$H$1000,3,0)))</f>
        <v/>
      </c>
      <c r="O17" s="65" t="str">
        <f>IF(ISERROR(VLOOKUP(B17,'[10]80m.'!$D$8:$G$1000,4,0)),"",(VLOOKUP(B17,'[10]80m.'!$D$8:$G$1000,4,0)))</f>
        <v/>
      </c>
      <c r="P17" s="71">
        <f t="shared" si="0"/>
        <v>91</v>
      </c>
      <c r="Q17" s="54"/>
      <c r="R17" s="55"/>
      <c r="S17" s="55"/>
      <c r="T17" s="55"/>
      <c r="U17" s="55"/>
      <c r="V17" s="55"/>
    </row>
    <row r="18" spans="1:22" ht="27.75" hidden="1" customHeight="1" x14ac:dyDescent="0.2">
      <c r="A18" s="60">
        <v>11</v>
      </c>
      <c r="B18" s="61" t="s">
        <v>131</v>
      </c>
      <c r="C18" s="61" t="s">
        <v>24</v>
      </c>
      <c r="D18" s="93">
        <f>IF(ISERROR(VLOOKUP(B18,'[10]60m.'!$D$8:$F$1000,3,0)),"",(VLOOKUP(B18,'[10]60m.'!$D$8:$H$1000,3,0)))</f>
        <v>934</v>
      </c>
      <c r="E18" s="63">
        <f>IF(ISERROR(VLOOKUP(B18,'[10]60m.'!$D$8:$G$1000,4,0)),"",(VLOOKUP(B18,'[10]60m.'!$D$8:$G$1000,4,0)))</f>
        <v>59</v>
      </c>
      <c r="F18" s="64">
        <f>IF(ISERROR(VLOOKUP(B18,[10]Uzun!$E$8:$K$1000,7,0)),"",(VLOOKUP(B18,[10]Uzun!$E$8:$K$1000,7,0)))</f>
        <v>339</v>
      </c>
      <c r="G18" s="65">
        <f>IF(ISERROR(VLOOKUP(B18,[10]Uzun!$E$8:$L$1000,8,0)),"",(VLOOKUP(B18,[10]Uzun!$E$8:$L$1000,8,0)))</f>
        <v>28</v>
      </c>
      <c r="H18" s="66">
        <f>IF(ISERROR(VLOOKUP(B18,[10]Gülle!$E$8:$K$1000,7,0)),"",(VLOOKUP(B18,[10]Gülle!$E$8:$K$1000,7,0)))</f>
        <v>484</v>
      </c>
      <c r="I18" s="63">
        <f>IF(ISERROR(VLOOKUP(B18,[10]Gülle!$E$8:$L$1000,8,0)),"",(VLOOKUP(B18,[10]Gülle!$E$8:$L$1000,8,0)))</f>
        <v>25</v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IF(ISERROR(VLOOKUP(B18,'[10]800m.'!$D$8:$F$986,3,0)),"",(VLOOKUP(B18,'[10]800m.'!$D$8:$H$986,3,0)))</f>
        <v/>
      </c>
      <c r="M18" s="69" t="str">
        <f>IF(ISERROR(VLOOKUP(B18,'[10]800m.'!$D$8:$G$986,4,0)),"",(VLOOKUP(B18,'[10]800m.'!$D$8:$G$986,4,0)))</f>
        <v/>
      </c>
      <c r="N18" s="94" t="str">
        <f>IF(ISERROR(VLOOKUP(B18,'[10]80m.'!$D$8:$F$1000,3,0)),"",(VLOOKUP(B18,'[10]80m.'!$D$8:$H$1000,3,0)))</f>
        <v/>
      </c>
      <c r="O18" s="65" t="str">
        <f>IF(ISERROR(VLOOKUP(B18,'[10]80m.'!$D$8:$G$1000,4,0)),"",(VLOOKUP(B18,'[10]80m.'!$D$8:$G$1000,4,0)))</f>
        <v/>
      </c>
      <c r="P18" s="71">
        <f t="shared" si="0"/>
        <v>112</v>
      </c>
      <c r="Q18" s="54"/>
      <c r="R18" s="55"/>
      <c r="S18" s="55"/>
      <c r="T18" s="55"/>
      <c r="U18" s="55"/>
      <c r="V18" s="55"/>
    </row>
    <row r="19" spans="1:22" ht="27.75" hidden="1" customHeight="1" x14ac:dyDescent="0.2">
      <c r="A19" s="60">
        <v>12</v>
      </c>
      <c r="B19" s="61" t="s">
        <v>132</v>
      </c>
      <c r="C19" s="61" t="s">
        <v>57</v>
      </c>
      <c r="D19" s="93">
        <f>IF(ISERROR(VLOOKUP(B19,'[10]60m.'!$D$8:$F$1000,3,0)),"",(VLOOKUP(B19,'[10]60m.'!$D$8:$H$1000,3,0)))</f>
        <v>973</v>
      </c>
      <c r="E19" s="63">
        <f>IF(ISERROR(VLOOKUP(B19,'[10]60m.'!$D$8:$G$1000,4,0)),"",(VLOOKUP(B19,'[10]60m.'!$D$8:$G$1000,4,0)))</f>
        <v>51</v>
      </c>
      <c r="F19" s="64">
        <f>IF(ISERROR(VLOOKUP(B19,[10]Uzun!$E$8:$K$1000,7,0)),"",(VLOOKUP(B19,[10]Uzun!$E$8:$K$1000,7,0)))</f>
        <v>370</v>
      </c>
      <c r="G19" s="65">
        <f>IF(ISERROR(VLOOKUP(B19,[10]Uzun!$E$8:$L$1000,8,0)),"",(VLOOKUP(B19,[10]Uzun!$E$8:$L$1000,8,0)))</f>
        <v>34</v>
      </c>
      <c r="H19" s="66" t="str">
        <f>IF(ISERROR(VLOOKUP(B19,[10]Gülle!$E$8:$K$1000,7,0)),"",(VLOOKUP(B19,[10]Gülle!$E$8:$K$1000,7,0)))</f>
        <v/>
      </c>
      <c r="I19" s="63" t="str">
        <f>IF(ISERROR(VLOOKUP(B19,[10]Gülle!$E$8:$L$1000,8,0)),"",(VLOOKUP(B19,[10]Gülle!$E$8:$L$1000,8,0)))</f>
        <v/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IF(ISERROR(VLOOKUP(B19,'[10]800m.'!$D$8:$F$986,3,0)),"",(VLOOKUP(B19,'[10]800m.'!$D$8:$H$986,3,0)))</f>
        <v/>
      </c>
      <c r="M19" s="69" t="str">
        <f>IF(ISERROR(VLOOKUP(B19,'[10]800m.'!$D$8:$G$986,4,0)),"",(VLOOKUP(B19,'[10]800m.'!$D$8:$G$986,4,0)))</f>
        <v/>
      </c>
      <c r="N19" s="94" t="str">
        <f>IF(ISERROR(VLOOKUP(B19,'[10]80m.'!$D$8:$F$1000,3,0)),"",(VLOOKUP(B19,'[10]80m.'!$D$8:$H$1000,3,0)))</f>
        <v/>
      </c>
      <c r="O19" s="65" t="str">
        <f>IF(ISERROR(VLOOKUP(B19,'[10]80m.'!$D$8:$G$1000,4,0)),"",(VLOOKUP(B19,'[10]80m.'!$D$8:$G$1000,4,0)))</f>
        <v/>
      </c>
      <c r="P19" s="71">
        <f t="shared" si="0"/>
        <v>85</v>
      </c>
      <c r="Q19" s="54"/>
      <c r="R19" s="55"/>
      <c r="S19" s="55"/>
      <c r="T19" s="55"/>
      <c r="U19" s="55"/>
      <c r="V19" s="55"/>
    </row>
    <row r="20" spans="1:22" ht="27.75" customHeight="1" x14ac:dyDescent="0.2">
      <c r="A20" s="60">
        <v>14</v>
      </c>
      <c r="B20" s="61" t="s">
        <v>133</v>
      </c>
      <c r="C20" s="61" t="s">
        <v>42</v>
      </c>
      <c r="D20" s="93">
        <f>IF(ISERROR(VLOOKUP(B20,'[10]60m.'!$D$8:$F$1000,3,0)),"",(VLOOKUP(B20,'[10]60m.'!$D$8:$H$1000,3,0)))</f>
        <v>989</v>
      </c>
      <c r="E20" s="63">
        <f>IF(ISERROR(VLOOKUP(B20,'[10]60m.'!$D$8:$G$1000,4,0)),"",(VLOOKUP(B20,'[10]60m.'!$D$8:$G$1000,4,0)))</f>
        <v>48</v>
      </c>
      <c r="F20" s="64">
        <f>IF(ISERROR(VLOOKUP(B20,[10]Uzun!$E$8:$K$1000,7,0)),"",(VLOOKUP(B20,[10]Uzun!$E$8:$K$1000,7,0)))</f>
        <v>358</v>
      </c>
      <c r="G20" s="65">
        <f>IF(ISERROR(VLOOKUP(B20,[10]Uzun!$E$8:$L$1000,8,0)),"",(VLOOKUP(B20,[10]Uzun!$E$8:$L$1000,8,0)))</f>
        <v>31</v>
      </c>
      <c r="H20" s="66">
        <f>IF(ISERROR(VLOOKUP(B20,[10]Gülle!$E$8:$K$1000,7,0)),"",(VLOOKUP(B20,[10]Gülle!$E$8:$K$1000,7,0)))</f>
        <v>495</v>
      </c>
      <c r="I20" s="63">
        <f>IF(ISERROR(VLOOKUP(B20,[10]Gülle!$E$8:$L$1000,8,0)),"",(VLOOKUP(B20,[10]Gülle!$E$8:$L$1000,8,0)))</f>
        <v>26</v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 t="str">
        <f>IF(ISERROR(VLOOKUP(B20,'[10]800m.'!$D$8:$F$986,3,0)),"",(VLOOKUP(B20,'[10]800m.'!$D$8:$H$986,3,0)))</f>
        <v/>
      </c>
      <c r="M20" s="69" t="str">
        <f>IF(ISERROR(VLOOKUP(B20,'[10]800m.'!$D$8:$G$986,4,0)),"",(VLOOKUP(B20,'[10]800m.'!$D$8:$G$986,4,0)))</f>
        <v/>
      </c>
      <c r="N20" s="94" t="str">
        <f>IF(ISERROR(VLOOKUP(B20,'[10]80m.'!$D$8:$F$1000,3,0)),"",(VLOOKUP(B20,'[10]80m.'!$D$8:$H$1000,3,0)))</f>
        <v/>
      </c>
      <c r="O20" s="65" t="str">
        <f>IF(ISERROR(VLOOKUP(B20,'[10]80m.'!$D$8:$G$1000,4,0)),"",(VLOOKUP(B20,'[10]80m.'!$D$8:$G$1000,4,0)))</f>
        <v/>
      </c>
      <c r="P20" s="71">
        <f t="shared" si="0"/>
        <v>105</v>
      </c>
      <c r="Q20" s="54"/>
      <c r="R20" s="55"/>
      <c r="S20" s="55"/>
      <c r="T20" s="55"/>
      <c r="U20" s="55"/>
      <c r="V20" s="55"/>
    </row>
    <row r="21" spans="1:22" ht="27.75" hidden="1" customHeight="1" x14ac:dyDescent="0.2">
      <c r="A21" s="60">
        <v>15</v>
      </c>
      <c r="B21" s="61" t="s">
        <v>134</v>
      </c>
      <c r="C21" s="61" t="s">
        <v>24</v>
      </c>
      <c r="D21" s="93">
        <f>IF(ISERROR(VLOOKUP(B21,'[10]60m.'!$D$8:$F$1000,3,0)),"",(VLOOKUP(B21,'[10]60m.'!$D$8:$H$1000,3,0)))</f>
        <v>981</v>
      </c>
      <c r="E21" s="63">
        <f>IF(ISERROR(VLOOKUP(B21,'[10]60m.'!$D$8:$G$1000,4,0)),"",(VLOOKUP(B21,'[10]60m.'!$D$8:$G$1000,4,0)))</f>
        <v>49</v>
      </c>
      <c r="F21" s="64">
        <f>IF(ISERROR(VLOOKUP(B21,[10]Uzun!$E$8:$K$1000,7,0)),"",(VLOOKUP(B21,[10]Uzun!$E$8:$K$1000,7,0)))</f>
        <v>354</v>
      </c>
      <c r="G21" s="65">
        <f>IF(ISERROR(VLOOKUP(B21,[10]Uzun!$E$8:$L$1000,8,0)),"",(VLOOKUP(B21,[10]Uzun!$E$8:$L$1000,8,0)))</f>
        <v>30</v>
      </c>
      <c r="H21" s="66">
        <f>IF(ISERROR(VLOOKUP(B21,[10]Gülle!$E$8:$K$1000,7,0)),"",(VLOOKUP(B21,[10]Gülle!$E$8:$K$1000,7,0)))</f>
        <v>507</v>
      </c>
      <c r="I21" s="63">
        <f>IF(ISERROR(VLOOKUP(B21,[10]Gülle!$E$8:$L$1000,8,0)),"",(VLOOKUP(B21,[10]Gülle!$E$8:$L$1000,8,0)))</f>
        <v>27</v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IF(ISERROR(VLOOKUP(B21,'[10]800m.'!$D$8:$F$986,3,0)),"",(VLOOKUP(B21,'[10]800m.'!$D$8:$H$986,3,0)))</f>
        <v/>
      </c>
      <c r="M21" s="69" t="str">
        <f>IF(ISERROR(VLOOKUP(B21,'[10]800m.'!$D$8:$G$986,4,0)),"",(VLOOKUP(B21,'[10]800m.'!$D$8:$G$986,4,0)))</f>
        <v/>
      </c>
      <c r="N21" s="94" t="str">
        <f>IF(ISERROR(VLOOKUP(B21,'[10]80m.'!$D$8:$F$1000,3,0)),"",(VLOOKUP(B21,'[10]80m.'!$D$8:$H$1000,3,0)))</f>
        <v/>
      </c>
      <c r="O21" s="65" t="str">
        <f>IF(ISERROR(VLOOKUP(B21,'[10]80m.'!$D$8:$G$1000,4,0)),"",(VLOOKUP(B21,'[10]80m.'!$D$8:$G$1000,4,0)))</f>
        <v/>
      </c>
      <c r="P21" s="71">
        <f t="shared" si="0"/>
        <v>106</v>
      </c>
      <c r="Q21" s="54"/>
      <c r="R21" s="55"/>
      <c r="S21" s="55"/>
      <c r="T21" s="55"/>
      <c r="U21" s="55"/>
      <c r="V21" s="55"/>
    </row>
    <row r="22" spans="1:22" ht="27.75" hidden="1" customHeight="1" x14ac:dyDescent="0.2">
      <c r="A22" s="60">
        <v>16</v>
      </c>
      <c r="B22" s="61" t="s">
        <v>135</v>
      </c>
      <c r="C22" s="61" t="s">
        <v>24</v>
      </c>
      <c r="D22" s="93" t="str">
        <f>IF(ISERROR(VLOOKUP(B22,'[10]60m.'!$D$8:$F$1000,3,0)),"",(VLOOKUP(B22,'[10]60m.'!$D$8:$H$1000,3,0)))</f>
        <v>9.91
(907)</v>
      </c>
      <c r="E22" s="63">
        <f>IF(ISERROR(VLOOKUP(B22,'[10]60m.'!$D$8:$G$1000,4,0)),"",(VLOOKUP(B22,'[10]60m.'!$D$8:$G$1000,4,0)))</f>
        <v>47</v>
      </c>
      <c r="F22" s="64">
        <f>IF(ISERROR(VLOOKUP(B22,[10]Uzun!$E$8:$K$1000,7,0)),"",(VLOOKUP(B22,[10]Uzun!$E$8:$K$1000,7,0)))</f>
        <v>345</v>
      </c>
      <c r="G22" s="65">
        <f>IF(ISERROR(VLOOKUP(B22,[10]Uzun!$E$8:$L$1000,8,0)),"",(VLOOKUP(B22,[10]Uzun!$E$8:$L$1000,8,0)))</f>
        <v>29</v>
      </c>
      <c r="H22" s="66">
        <f>IF(ISERROR(VLOOKUP(B22,[10]Gülle!$E$8:$K$1000,7,0)),"",(VLOOKUP(B22,[10]Gülle!$E$8:$K$1000,7,0)))</f>
        <v>463</v>
      </c>
      <c r="I22" s="63">
        <f>IF(ISERROR(VLOOKUP(B22,[10]Gülle!$E$8:$L$1000,8,0)),"",(VLOOKUP(B22,[10]Gülle!$E$8:$L$1000,8,0)))</f>
        <v>24</v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IF(ISERROR(VLOOKUP(B22,'[10]800m.'!$D$8:$F$986,3,0)),"",(VLOOKUP(B22,'[10]800m.'!$D$8:$H$986,3,0)))</f>
        <v/>
      </c>
      <c r="M22" s="69" t="str">
        <f>IF(ISERROR(VLOOKUP(B22,'[10]800m.'!$D$8:$G$986,4,0)),"",(VLOOKUP(B22,'[10]800m.'!$D$8:$G$986,4,0)))</f>
        <v/>
      </c>
      <c r="N22" s="94" t="str">
        <f>IF(ISERROR(VLOOKUP(B22,'[10]80m.'!$D$8:$F$1000,3,0)),"",(VLOOKUP(B22,'[10]80m.'!$D$8:$H$1000,3,0)))</f>
        <v/>
      </c>
      <c r="O22" s="65" t="str">
        <f>IF(ISERROR(VLOOKUP(B22,'[10]80m.'!$D$8:$G$1000,4,0)),"",(VLOOKUP(B22,'[10]80m.'!$D$8:$G$1000,4,0)))</f>
        <v/>
      </c>
      <c r="P22" s="71">
        <f t="shared" si="0"/>
        <v>100</v>
      </c>
      <c r="Q22" s="54"/>
      <c r="R22" s="55"/>
      <c r="S22" s="55"/>
      <c r="T22" s="55"/>
      <c r="U22" s="55"/>
      <c r="V22" s="55"/>
    </row>
    <row r="23" spans="1:22" ht="27.75" hidden="1" customHeight="1" x14ac:dyDescent="0.2">
      <c r="A23" s="60">
        <v>17</v>
      </c>
      <c r="B23" s="61" t="s">
        <v>136</v>
      </c>
      <c r="C23" s="61" t="s">
        <v>24</v>
      </c>
      <c r="D23" s="93" t="str">
        <f>IF(ISERROR(VLOOKUP(B23,'[10]60m.'!$D$8:$F$1000,3,0)),"",(VLOOKUP(B23,'[10]60m.'!$D$8:$H$1000,3,0)))</f>
        <v/>
      </c>
      <c r="E23" s="63" t="str">
        <f>IF(ISERROR(VLOOKUP(B23,'[10]60m.'!$D$8:$G$1000,4,0)),"",(VLOOKUP(B23,'[10]60m.'!$D$8:$G$1000,4,0)))</f>
        <v/>
      </c>
      <c r="F23" s="64">
        <f>IF(ISERROR(VLOOKUP(B23,[10]Uzun!$E$8:$K$1000,7,0)),"",(VLOOKUP(B23,[10]Uzun!$E$8:$K$1000,7,0)))</f>
        <v>437</v>
      </c>
      <c r="G23" s="65">
        <f>IF(ISERROR(VLOOKUP(B23,[10]Uzun!$E$8:$L$1000,8,0)),"",(VLOOKUP(B23,[10]Uzun!$E$8:$L$1000,8,0)))</f>
        <v>49</v>
      </c>
      <c r="H23" s="66">
        <f>IF(ISERROR(VLOOKUP(B23,[10]Gülle!$E$8:$K$1000,7,0)),"",(VLOOKUP(B23,[10]Gülle!$E$8:$K$1000,7,0)))</f>
        <v>720</v>
      </c>
      <c r="I23" s="63">
        <f>IF(ISERROR(VLOOKUP(B23,[10]Gülle!$E$8:$L$1000,8,0)),"",(VLOOKUP(B23,[10]Gülle!$E$8:$L$1000,8,0)))</f>
        <v>41</v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>
        <f>IF(ISERROR(VLOOKUP(B23,'[10]800m.'!$D$8:$F$986,3,0)),"",(VLOOKUP(B23,'[10]800m.'!$D$8:$H$986,3,0)))</f>
        <v>22701</v>
      </c>
      <c r="M23" s="69">
        <f>IF(ISERROR(VLOOKUP(B23,'[10]800m.'!$D$8:$G$986,4,0)),"",(VLOOKUP(B23,'[10]800m.'!$D$8:$G$986,4,0)))</f>
        <v>25</v>
      </c>
      <c r="N23" s="94" t="str">
        <f>IF(ISERROR(VLOOKUP(B23,'[10]80m.'!$D$8:$F$1000,3,0)),"",(VLOOKUP(B23,'[10]80m.'!$D$8:$H$1000,3,0)))</f>
        <v/>
      </c>
      <c r="O23" s="65" t="str">
        <f>IF(ISERROR(VLOOKUP(B23,'[10]80m.'!$D$8:$G$1000,4,0)),"",(VLOOKUP(B23,'[10]80m.'!$D$8:$G$1000,4,0)))</f>
        <v/>
      </c>
      <c r="P23" s="71">
        <f t="shared" si="0"/>
        <v>115</v>
      </c>
      <c r="Q23" s="54"/>
      <c r="R23" s="55"/>
      <c r="S23" s="55"/>
      <c r="T23" s="55"/>
      <c r="U23" s="55"/>
      <c r="V23" s="55"/>
    </row>
    <row r="24" spans="1:22" ht="27.75" hidden="1" customHeight="1" x14ac:dyDescent="0.2">
      <c r="A24" s="60">
        <v>18</v>
      </c>
      <c r="B24" s="61" t="s">
        <v>137</v>
      </c>
      <c r="C24" s="61" t="s">
        <v>37</v>
      </c>
      <c r="D24" s="93" t="str">
        <f>IF(ISERROR(VLOOKUP(B24,'[10]60m.'!$D$8:$F$1000,3,0)),"",(VLOOKUP(B24,'[10]60m.'!$D$8:$H$1000,3,0)))</f>
        <v>9.91
(902)</v>
      </c>
      <c r="E24" s="63">
        <f>IF(ISERROR(VLOOKUP(B24,'[10]60m.'!$D$8:$G$1000,4,0)),"",(VLOOKUP(B24,'[10]60m.'!$D$8:$G$1000,4,0)))</f>
        <v>47</v>
      </c>
      <c r="F24" s="64">
        <f>IF(ISERROR(VLOOKUP(B24,[10]Uzun!$E$8:$K$1000,7,0)),"",(VLOOKUP(B24,[10]Uzun!$E$8:$K$1000,7,0)))</f>
        <v>335</v>
      </c>
      <c r="G24" s="65">
        <f>IF(ISERROR(VLOOKUP(B24,[10]Uzun!$E$8:$L$1000,8,0)),"",(VLOOKUP(B24,[10]Uzun!$E$8:$L$1000,8,0)))</f>
        <v>27</v>
      </c>
      <c r="H24" s="66" t="str">
        <f>IF(ISERROR(VLOOKUP(B24,[10]Gülle!$E$8:$K$1000,7,0)),"",(VLOOKUP(B24,[10]Gülle!$E$8:$K$1000,7,0)))</f>
        <v/>
      </c>
      <c r="I24" s="63" t="str">
        <f>IF(ISERROR(VLOOKUP(B24,[10]Gülle!$E$8:$L$1000,8,0)),"",(VLOOKUP(B24,[10]Gülle!$E$8:$L$1000,8,0)))</f>
        <v/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IF(ISERROR(VLOOKUP(B24,'[10]800m.'!$D$8:$F$986,3,0)),"",(VLOOKUP(B24,'[10]800m.'!$D$8:$H$986,3,0)))</f>
        <v/>
      </c>
      <c r="M24" s="69" t="str">
        <f>IF(ISERROR(VLOOKUP(B24,'[10]800m.'!$D$8:$G$986,4,0)),"",(VLOOKUP(B24,'[10]800m.'!$D$8:$G$986,4,0)))</f>
        <v/>
      </c>
      <c r="N24" s="94" t="str">
        <f>IF(ISERROR(VLOOKUP(B24,'[10]80m.'!$D$8:$F$1000,3,0)),"",(VLOOKUP(B24,'[10]80m.'!$D$8:$H$1000,3,0)))</f>
        <v/>
      </c>
      <c r="O24" s="65" t="str">
        <f>IF(ISERROR(VLOOKUP(B24,'[10]80m.'!$D$8:$G$1000,4,0)),"",(VLOOKUP(B24,'[10]80m.'!$D$8:$G$1000,4,0)))</f>
        <v/>
      </c>
      <c r="P24" s="71">
        <f t="shared" si="0"/>
        <v>74</v>
      </c>
      <c r="Q24" s="54"/>
      <c r="R24" s="55"/>
      <c r="S24" s="55"/>
      <c r="T24" s="55"/>
      <c r="U24" s="55"/>
      <c r="V24" s="55"/>
    </row>
    <row r="25" spans="1:22" ht="27.75" hidden="1" customHeight="1" x14ac:dyDescent="0.2">
      <c r="A25" s="60">
        <v>19</v>
      </c>
      <c r="B25" s="61" t="s">
        <v>138</v>
      </c>
      <c r="C25" s="61" t="s">
        <v>37</v>
      </c>
      <c r="D25" s="93">
        <f>IF(ISERROR(VLOOKUP(B25,'[10]60m.'!$D$8:$F$1000,3,0)),"",(VLOOKUP(B25,'[10]60m.'!$D$8:$H$1000,3,0)))</f>
        <v>1004</v>
      </c>
      <c r="E25" s="63">
        <f>IF(ISERROR(VLOOKUP(B25,'[10]60m.'!$D$8:$G$1000,4,0)),"",(VLOOKUP(B25,'[10]60m.'!$D$8:$G$1000,4,0)))</f>
        <v>45</v>
      </c>
      <c r="F25" s="64">
        <f>IF(ISERROR(VLOOKUP(B25,[10]Uzun!$E$8:$K$1000,7,0)),"",(VLOOKUP(B25,[10]Uzun!$E$8:$K$1000,7,0)))</f>
        <v>340</v>
      </c>
      <c r="G25" s="65">
        <f>IF(ISERROR(VLOOKUP(B25,[10]Uzun!$E$8:$L$1000,8,0)),"",(VLOOKUP(B25,[10]Uzun!$E$8:$L$1000,8,0)))</f>
        <v>28</v>
      </c>
      <c r="H25" s="66" t="str">
        <f>IF(ISERROR(VLOOKUP(B25,[10]Gülle!$E$8:$K$1000,7,0)),"",(VLOOKUP(B25,[10]Gülle!$E$8:$K$1000,7,0)))</f>
        <v/>
      </c>
      <c r="I25" s="63" t="str">
        <f>IF(ISERROR(VLOOKUP(B25,[10]Gülle!$E$8:$L$1000,8,0)),"",(VLOOKUP(B25,[10]Gülle!$E$8:$L$1000,8,0)))</f>
        <v/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IF(ISERROR(VLOOKUP(B25,'[10]800m.'!$D$8:$F$986,3,0)),"",(VLOOKUP(B25,'[10]800m.'!$D$8:$H$986,3,0)))</f>
        <v/>
      </c>
      <c r="M25" s="69" t="str">
        <f>IF(ISERROR(VLOOKUP(B25,'[10]800m.'!$D$8:$G$986,4,0)),"",(VLOOKUP(B25,'[10]800m.'!$D$8:$G$986,4,0)))</f>
        <v/>
      </c>
      <c r="N25" s="94" t="str">
        <f>IF(ISERROR(VLOOKUP(B25,'[10]80m.'!$D$8:$F$1000,3,0)),"",(VLOOKUP(B25,'[10]80m.'!$D$8:$H$1000,3,0)))</f>
        <v/>
      </c>
      <c r="O25" s="65" t="str">
        <f>IF(ISERROR(VLOOKUP(B25,'[10]80m.'!$D$8:$G$1000,4,0)),"",(VLOOKUP(B25,'[10]80m.'!$D$8:$G$1000,4,0)))</f>
        <v/>
      </c>
      <c r="P25" s="71">
        <f t="shared" si="0"/>
        <v>73</v>
      </c>
      <c r="Q25" s="54"/>
      <c r="R25" s="55"/>
      <c r="S25" s="55"/>
      <c r="T25" s="55"/>
      <c r="U25" s="55"/>
      <c r="V25" s="55"/>
    </row>
    <row r="26" spans="1:22" ht="27.75" hidden="1" customHeight="1" x14ac:dyDescent="0.2">
      <c r="A26" s="60">
        <v>20</v>
      </c>
      <c r="B26" s="61" t="s">
        <v>139</v>
      </c>
      <c r="C26" s="61" t="s">
        <v>24</v>
      </c>
      <c r="D26" s="93">
        <f>IF(ISERROR(VLOOKUP(B26,'[10]60m.'!$D$8:$F$1000,3,0)),"",(VLOOKUP(B26,'[10]60m.'!$D$8:$H$1000,3,0)))</f>
        <v>887</v>
      </c>
      <c r="E26" s="63">
        <f>IF(ISERROR(VLOOKUP(B26,'[10]60m.'!$D$8:$G$1000,4,0)),"",(VLOOKUP(B26,'[10]60m.'!$D$8:$G$1000,4,0)))</f>
        <v>68</v>
      </c>
      <c r="F26" s="64" t="str">
        <f>IF(ISERROR(VLOOKUP(B26,[10]Uzun!$E$8:$K$1000,7,0)),"",(VLOOKUP(B26,[10]Uzun!$E$8:$K$1000,7,0)))</f>
        <v/>
      </c>
      <c r="G26" s="65" t="str">
        <f>IF(ISERROR(VLOOKUP(B26,[10]Uzun!$E$8:$L$1000,8,0)),"",(VLOOKUP(B26,[10]Uzun!$E$8:$L$1000,8,0)))</f>
        <v/>
      </c>
      <c r="H26" s="66" t="str">
        <f>IF(ISERROR(VLOOKUP(B26,[10]Gülle!$E$8:$K$1000,7,0)),"",(VLOOKUP(B26,[10]Gülle!$E$8:$K$1000,7,0)))</f>
        <v/>
      </c>
      <c r="I26" s="63" t="str">
        <f>IF(ISERROR(VLOOKUP(B26,[10]Gülle!$E$8:$L$1000,8,0)),"",(VLOOKUP(B26,[10]Gülle!$E$8:$L$1000,8,0)))</f>
        <v/>
      </c>
      <c r="J26" s="67" t="str">
        <f>IF(ISERROR(VLOOKUP(B26,#REF!,6,0)),"",(VLOOKUP(B26,#REF!,6,0)))</f>
        <v/>
      </c>
      <c r="K26" s="65" t="str">
        <f>IF(ISERROR(VLOOKUP(B26,#REF!,7,0)),"",(VLOOKUP(B26,#REF!,7,0)))</f>
        <v/>
      </c>
      <c r="L26" s="68" t="str">
        <f>IF(ISERROR(VLOOKUP(B26,'[10]800m.'!$D$8:$F$986,3,0)),"",(VLOOKUP(B26,'[10]800m.'!$D$8:$H$986,3,0)))</f>
        <v/>
      </c>
      <c r="M26" s="69" t="str">
        <f>IF(ISERROR(VLOOKUP(B26,'[10]800m.'!$D$8:$G$986,4,0)),"",(VLOOKUP(B26,'[10]800m.'!$D$8:$G$986,4,0)))</f>
        <v/>
      </c>
      <c r="N26" s="94" t="str">
        <f>IF(ISERROR(VLOOKUP(B26,'[10]80m.'!$D$8:$F$1000,3,0)),"",(VLOOKUP(B26,'[10]80m.'!$D$8:$H$1000,3,0)))</f>
        <v/>
      </c>
      <c r="O26" s="65" t="str">
        <f>IF(ISERROR(VLOOKUP(B26,'[10]80m.'!$D$8:$G$1000,4,0)),"",(VLOOKUP(B26,'[10]80m.'!$D$8:$G$1000,4,0)))</f>
        <v/>
      </c>
      <c r="P26" s="71">
        <f t="shared" si="0"/>
        <v>68</v>
      </c>
      <c r="Q26" s="54"/>
      <c r="R26" s="55"/>
      <c r="S26" s="55"/>
      <c r="T26" s="55"/>
      <c r="U26" s="55"/>
      <c r="V26" s="55"/>
    </row>
    <row r="27" spans="1:22" ht="27.75" hidden="1" customHeight="1" x14ac:dyDescent="0.2">
      <c r="A27" s="60">
        <v>21</v>
      </c>
      <c r="B27" s="61" t="s">
        <v>140</v>
      </c>
      <c r="C27" s="61" t="s">
        <v>37</v>
      </c>
      <c r="D27" s="93">
        <f>IF(ISERROR(VLOOKUP(B27,'[10]60m.'!$D$8:$F$1000,3,0)),"",(VLOOKUP(B27,'[10]60m.'!$D$8:$H$1000,3,0)))</f>
        <v>1008</v>
      </c>
      <c r="E27" s="63">
        <f>IF(ISERROR(VLOOKUP(B27,'[10]60m.'!$D$8:$G$1000,4,0)),"",(VLOOKUP(B27,'[10]60m.'!$D$8:$G$1000,4,0)))</f>
        <v>44</v>
      </c>
      <c r="F27" s="64">
        <f>IF(ISERROR(VLOOKUP(B27,[10]Uzun!$E$8:$K$1000,7,0)),"",(VLOOKUP(B27,[10]Uzun!$E$8:$K$1000,7,0)))</f>
        <v>301</v>
      </c>
      <c r="G27" s="65">
        <f>IF(ISERROR(VLOOKUP(B27,[10]Uzun!$E$8:$L$1000,8,0)),"",(VLOOKUP(B27,[10]Uzun!$E$8:$L$1000,8,0)))</f>
        <v>21</v>
      </c>
      <c r="H27" s="66" t="str">
        <f>IF(ISERROR(VLOOKUP(B27,[10]Gülle!$E$8:$K$1000,7,0)),"",(VLOOKUP(B27,[10]Gülle!$E$8:$K$1000,7,0)))</f>
        <v/>
      </c>
      <c r="I27" s="63" t="str">
        <f>IF(ISERROR(VLOOKUP(B27,[10]Gülle!$E$8:$L$1000,8,0)),"",(VLOOKUP(B27,[10]Gülle!$E$8:$L$1000,8,0)))</f>
        <v/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IF(ISERROR(VLOOKUP(B27,'[10]800m.'!$D$8:$F$986,3,0)),"",(VLOOKUP(B27,'[10]800m.'!$D$8:$H$986,3,0)))</f>
        <v/>
      </c>
      <c r="M27" s="69" t="str">
        <f>IF(ISERROR(VLOOKUP(B27,'[10]800m.'!$D$8:$G$986,4,0)),"",(VLOOKUP(B27,'[10]800m.'!$D$8:$G$986,4,0)))</f>
        <v/>
      </c>
      <c r="N27" s="94" t="str">
        <f>IF(ISERROR(VLOOKUP(B27,'[10]80m.'!$D$8:$F$1000,3,0)),"",(VLOOKUP(B27,'[10]80m.'!$D$8:$H$1000,3,0)))</f>
        <v/>
      </c>
      <c r="O27" s="65" t="str">
        <f>IF(ISERROR(VLOOKUP(B27,'[10]80m.'!$D$8:$G$1000,4,0)),"",(VLOOKUP(B27,'[10]80m.'!$D$8:$G$1000,4,0)))</f>
        <v/>
      </c>
      <c r="P27" s="71">
        <f t="shared" si="0"/>
        <v>65</v>
      </c>
      <c r="Q27" s="54"/>
      <c r="R27" s="55"/>
      <c r="S27" s="55"/>
      <c r="T27" s="55"/>
      <c r="U27" s="55"/>
      <c r="V27" s="55"/>
    </row>
    <row r="28" spans="1:22" ht="27.75" hidden="1" customHeight="1" x14ac:dyDescent="0.2">
      <c r="A28" s="60">
        <v>22</v>
      </c>
      <c r="B28" s="61" t="s">
        <v>141</v>
      </c>
      <c r="C28" s="61" t="s">
        <v>57</v>
      </c>
      <c r="D28" s="93">
        <f>IF(ISERROR(VLOOKUP(B28,'[10]60m.'!$D$8:$F$1000,3,0)),"",(VLOOKUP(B28,'[10]60m.'!$D$8:$H$1000,3,0)))</f>
        <v>1097</v>
      </c>
      <c r="E28" s="63">
        <f>IF(ISERROR(VLOOKUP(B28,'[10]60m.'!$D$8:$G$1000,4,0)),"",(VLOOKUP(B28,'[10]60m.'!$D$8:$G$1000,4,0)))</f>
        <v>26</v>
      </c>
      <c r="F28" s="64">
        <f>IF(ISERROR(VLOOKUP(B28,[10]Uzun!$E$8:$K$1000,7,0)),"",(VLOOKUP(B28,[10]Uzun!$E$8:$K$1000,7,0)))</f>
        <v>310</v>
      </c>
      <c r="G28" s="65">
        <f>IF(ISERROR(VLOOKUP(B28,[10]Uzun!$E$8:$L$1000,8,0)),"",(VLOOKUP(B28,[10]Uzun!$E$8:$L$1000,8,0)))</f>
        <v>23</v>
      </c>
      <c r="H28" s="66">
        <f>IF(ISERROR(VLOOKUP(B28,[10]Gülle!$E$8:$K$1000,7,0)),"",(VLOOKUP(B28,[10]Gülle!$E$8:$K$1000,7,0)))</f>
        <v>502</v>
      </c>
      <c r="I28" s="63">
        <f>IF(ISERROR(VLOOKUP(B28,[10]Gülle!$E$8:$L$1000,8,0)),"",(VLOOKUP(B28,[10]Gülle!$E$8:$L$1000,8,0)))</f>
        <v>27</v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IF(ISERROR(VLOOKUP(B28,'[10]800m.'!$D$8:$F$986,3,0)),"",(VLOOKUP(B28,'[10]800m.'!$D$8:$H$986,3,0)))</f>
        <v/>
      </c>
      <c r="M28" s="69" t="str">
        <f>IF(ISERROR(VLOOKUP(B28,'[10]800m.'!$D$8:$G$986,4,0)),"",(VLOOKUP(B28,'[10]800m.'!$D$8:$G$986,4,0)))</f>
        <v/>
      </c>
      <c r="N28" s="94" t="str">
        <f>IF(ISERROR(VLOOKUP(B28,'[10]80m.'!$D$8:$F$1000,3,0)),"",(VLOOKUP(B28,'[10]80m.'!$D$8:$H$1000,3,0)))</f>
        <v/>
      </c>
      <c r="O28" s="65" t="str">
        <f>IF(ISERROR(VLOOKUP(B28,'[10]80m.'!$D$8:$G$1000,4,0)),"",(VLOOKUP(B28,'[10]80m.'!$D$8:$G$1000,4,0)))</f>
        <v/>
      </c>
      <c r="P28" s="71">
        <f t="shared" si="0"/>
        <v>76</v>
      </c>
      <c r="Q28" s="54"/>
      <c r="R28" s="55"/>
      <c r="S28" s="55"/>
      <c r="T28" s="55"/>
      <c r="U28" s="55"/>
      <c r="V28" s="55"/>
    </row>
    <row r="29" spans="1:22" ht="27.75" customHeight="1" x14ac:dyDescent="0.2">
      <c r="A29" s="60">
        <v>23</v>
      </c>
      <c r="B29" s="61" t="s">
        <v>142</v>
      </c>
      <c r="C29" s="61" t="s">
        <v>42</v>
      </c>
      <c r="D29" s="93" t="str">
        <f>IF(ISERROR(VLOOKUP(B29,'[10]60m.'!$D$8:$F$1000,3,0)),"",(VLOOKUP(B29,'[10]60m.'!$D$8:$H$1000,3,0)))</f>
        <v/>
      </c>
      <c r="E29" s="63" t="str">
        <f>IF(ISERROR(VLOOKUP(B29,'[10]60m.'!$D$8:$G$1000,4,0)),"",(VLOOKUP(B29,'[10]60m.'!$D$8:$G$1000,4,0)))</f>
        <v/>
      </c>
      <c r="F29" s="64">
        <f>IF(ISERROR(VLOOKUP(B29,[10]Uzun!$E$8:$K$1000,7,0)),"",(VLOOKUP(B29,[10]Uzun!$E$8:$K$1000,7,0)))</f>
        <v>422</v>
      </c>
      <c r="G29" s="65">
        <f>IF(ISERROR(VLOOKUP(B29,[10]Uzun!$E$8:$L$1000,8,0)),"",(VLOOKUP(B29,[10]Uzun!$E$8:$L$1000,8,0)))</f>
        <v>45</v>
      </c>
      <c r="H29" s="66">
        <f>IF(ISERROR(VLOOKUP(B29,[10]Gülle!$E$8:$K$1000,7,0)),"",(VLOOKUP(B29,[10]Gülle!$E$8:$K$1000,7,0)))</f>
        <v>602</v>
      </c>
      <c r="I29" s="63">
        <f>IF(ISERROR(VLOOKUP(B29,[10]Gülle!$E$8:$L$1000,8,0)),"",(VLOOKUP(B29,[10]Gülle!$E$8:$L$1000,8,0)))</f>
        <v>33</v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IF(ISERROR(VLOOKUP(B29,'[10]800m.'!$D$8:$F$986,3,0)),"",(VLOOKUP(B29,'[10]800m.'!$D$8:$H$986,3,0)))</f>
        <v/>
      </c>
      <c r="M29" s="69" t="str">
        <f>IF(ISERROR(VLOOKUP(B29,'[10]800m.'!$D$8:$G$986,4,0)),"",(VLOOKUP(B29,'[10]800m.'!$D$8:$G$986,4,0)))</f>
        <v/>
      </c>
      <c r="N29" s="94">
        <f>IF(ISERROR(VLOOKUP(B29,'[10]80m.'!$D$8:$F$1000,3,0)),"",(VLOOKUP(B29,'[10]80m.'!$D$8:$H$1000,3,0)))</f>
        <v>1111</v>
      </c>
      <c r="O29" s="65">
        <f>IF(ISERROR(VLOOKUP(B29,'[10]80m.'!$D$8:$G$1000,4,0)),"",(VLOOKUP(B29,'[10]80m.'!$D$8:$G$1000,4,0)))</f>
        <v>67</v>
      </c>
      <c r="P29" s="71">
        <f t="shared" si="0"/>
        <v>145</v>
      </c>
      <c r="Q29" s="54"/>
      <c r="R29" s="55"/>
      <c r="S29" s="55"/>
      <c r="T29" s="55"/>
      <c r="U29" s="55"/>
      <c r="V29" s="55"/>
    </row>
    <row r="30" spans="1:22" ht="27.75" hidden="1" customHeight="1" x14ac:dyDescent="0.2">
      <c r="A30" s="60">
        <v>24</v>
      </c>
      <c r="B30" s="61" t="s">
        <v>143</v>
      </c>
      <c r="C30" s="61" t="s">
        <v>35</v>
      </c>
      <c r="D30" s="93" t="str">
        <f>IF(ISERROR(VLOOKUP(B30,'[10]60m.'!$D$8:$F$1000,3,0)),"",(VLOOKUP(B30,'[10]60m.'!$D$8:$H$1000,3,0)))</f>
        <v/>
      </c>
      <c r="E30" s="63" t="str">
        <f>IF(ISERROR(VLOOKUP(B30,'[10]60m.'!$D$8:$G$1000,4,0)),"",(VLOOKUP(B30,'[10]60m.'!$D$8:$G$1000,4,0)))</f>
        <v/>
      </c>
      <c r="F30" s="64">
        <f>IF(ISERROR(VLOOKUP(B30,[10]Uzun!$E$8:$K$1000,7,0)),"",(VLOOKUP(B30,[10]Uzun!$E$8:$K$1000,7,0)))</f>
        <v>404</v>
      </c>
      <c r="G30" s="65">
        <f>IF(ISERROR(VLOOKUP(B30,[10]Uzun!$E$8:$L$1000,8,0)),"",(VLOOKUP(B30,[10]Uzun!$E$8:$L$1000,8,0)))</f>
        <v>41</v>
      </c>
      <c r="H30" s="66">
        <f>IF(ISERROR(VLOOKUP(B30,[10]Gülle!$E$8:$K$1000,7,0)),"",(VLOOKUP(B30,[10]Gülle!$E$8:$K$1000,7,0)))</f>
        <v>594</v>
      </c>
      <c r="I30" s="63">
        <f>IF(ISERROR(VLOOKUP(B30,[10]Gülle!$E$8:$L$1000,8,0)),"",(VLOOKUP(B30,[10]Gülle!$E$8:$L$1000,8,0)))</f>
        <v>33</v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IF(ISERROR(VLOOKUP(B30,'[10]800m.'!$D$8:$F$986,3,0)),"",(VLOOKUP(B30,'[10]800m.'!$D$8:$H$986,3,0)))</f>
        <v/>
      </c>
      <c r="M30" s="69" t="str">
        <f>IF(ISERROR(VLOOKUP(B30,'[10]800m.'!$D$8:$G$986,4,0)),"",(VLOOKUP(B30,'[10]800m.'!$D$8:$G$986,4,0)))</f>
        <v/>
      </c>
      <c r="N30" s="94">
        <f>IF(ISERROR(VLOOKUP(B30,'[10]80m.'!$D$8:$F$1000,3,0)),"",(VLOOKUP(B30,'[10]80m.'!$D$8:$H$1000,3,0)))</f>
        <v>1189</v>
      </c>
      <c r="O30" s="65">
        <f>IF(ISERROR(VLOOKUP(B30,'[10]80m.'!$D$8:$G$1000,4,0)),"",(VLOOKUP(B30,'[10]80m.'!$D$8:$G$1000,4,0)))</f>
        <v>52</v>
      </c>
      <c r="P30" s="71">
        <f t="shared" si="0"/>
        <v>126</v>
      </c>
      <c r="Q30" s="54"/>
      <c r="R30" s="55"/>
      <c r="S30" s="55"/>
      <c r="T30" s="55"/>
      <c r="U30" s="55"/>
      <c r="V30" s="55"/>
    </row>
    <row r="31" spans="1:22" ht="27.75" hidden="1" customHeight="1" x14ac:dyDescent="0.2">
      <c r="A31" s="60">
        <v>25</v>
      </c>
      <c r="B31" s="61" t="s">
        <v>144</v>
      </c>
      <c r="C31" s="61" t="s">
        <v>37</v>
      </c>
      <c r="D31" s="93" t="str">
        <f>IF(ISERROR(VLOOKUP(B31,'[10]60m.'!$D$8:$F$1000,3,0)),"",(VLOOKUP(B31,'[10]60m.'!$D$8:$H$1000,3,0)))</f>
        <v/>
      </c>
      <c r="E31" s="63" t="str">
        <f>IF(ISERROR(VLOOKUP(B31,'[10]60m.'!$D$8:$G$1000,4,0)),"",(VLOOKUP(B31,'[10]60m.'!$D$8:$G$1000,4,0)))</f>
        <v/>
      </c>
      <c r="F31" s="64">
        <f>IF(ISERROR(VLOOKUP(B31,[10]Uzun!$E$8:$K$1000,7,0)),"",(VLOOKUP(B31,[10]Uzun!$E$8:$K$1000,7,0)))</f>
        <v>404</v>
      </c>
      <c r="G31" s="65">
        <f>IF(ISERROR(VLOOKUP(B31,[10]Uzun!$E$8:$L$1000,8,0)),"",(VLOOKUP(B31,[10]Uzun!$E$8:$L$1000,8,0)))</f>
        <v>41</v>
      </c>
      <c r="H31" s="66" t="str">
        <f>IF(ISERROR(VLOOKUP(B31,[10]Gülle!$E$8:$K$1000,7,0)),"",(VLOOKUP(B31,[10]Gülle!$E$8:$K$1000,7,0)))</f>
        <v/>
      </c>
      <c r="I31" s="63" t="str">
        <f>IF(ISERROR(VLOOKUP(B31,[10]Gülle!$E$8:$L$1000,8,0)),"",(VLOOKUP(B31,[10]Gülle!$E$8:$L$1000,8,0)))</f>
        <v/>
      </c>
      <c r="J31" s="67" t="str">
        <f>IF(ISERROR(VLOOKUP(B31,#REF!,6,0)),"",(VLOOKUP(B31,#REF!,6,0)))</f>
        <v/>
      </c>
      <c r="K31" s="65" t="str">
        <f>IF(ISERROR(VLOOKUP(B31,#REF!,7,0)),"",(VLOOKUP(B31,#REF!,7,0)))</f>
        <v/>
      </c>
      <c r="L31" s="68" t="str">
        <f>IF(ISERROR(VLOOKUP(B31,'[10]800m.'!$D$8:$F$986,3,0)),"",(VLOOKUP(B31,'[10]800m.'!$D$8:$H$986,3,0)))</f>
        <v/>
      </c>
      <c r="M31" s="69" t="str">
        <f>IF(ISERROR(VLOOKUP(B31,'[10]800m.'!$D$8:$G$986,4,0)),"",(VLOOKUP(B31,'[10]800m.'!$D$8:$G$986,4,0)))</f>
        <v/>
      </c>
      <c r="N31" s="94">
        <f>IF(ISERROR(VLOOKUP(B31,'[10]80m.'!$D$8:$F$1000,3,0)),"",(VLOOKUP(B31,'[10]80m.'!$D$8:$H$1000,3,0)))</f>
        <v>1149</v>
      </c>
      <c r="O31" s="65">
        <f>IF(ISERROR(VLOOKUP(B31,'[10]80m.'!$D$8:$G$1000,4,0)),"",(VLOOKUP(B31,'[10]80m.'!$D$8:$G$1000,4,0)))</f>
        <v>60</v>
      </c>
      <c r="P31" s="71">
        <f t="shared" si="0"/>
        <v>101</v>
      </c>
      <c r="Q31" s="54"/>
      <c r="R31" s="55"/>
      <c r="S31" s="55"/>
      <c r="T31" s="55"/>
      <c r="U31" s="55"/>
      <c r="V31" s="55"/>
    </row>
    <row r="32" spans="1:22" ht="27.75" customHeight="1" x14ac:dyDescent="0.2">
      <c r="A32" s="60">
        <v>26</v>
      </c>
      <c r="B32" s="61" t="s">
        <v>145</v>
      </c>
      <c r="C32" s="61" t="s">
        <v>42</v>
      </c>
      <c r="D32" s="93" t="str">
        <f>IF(ISERROR(VLOOKUP(B32,'[10]60m.'!$D$8:$F$1000,3,0)),"",(VLOOKUP(B32,'[10]60m.'!$D$8:$H$1000,3,0)))</f>
        <v/>
      </c>
      <c r="E32" s="63" t="str">
        <f>IF(ISERROR(VLOOKUP(B32,'[10]60m.'!$D$8:$G$1000,4,0)),"",(VLOOKUP(B32,'[10]60m.'!$D$8:$G$1000,4,0)))</f>
        <v/>
      </c>
      <c r="F32" s="64">
        <f>IF(ISERROR(VLOOKUP(B32,[10]Uzun!$E$8:$K$1000,7,0)),"",(VLOOKUP(B32,[10]Uzun!$E$8:$K$1000,7,0)))</f>
        <v>397</v>
      </c>
      <c r="G32" s="65">
        <f>IF(ISERROR(VLOOKUP(B32,[10]Uzun!$E$8:$L$1000,8,0)),"",(VLOOKUP(B32,[10]Uzun!$E$8:$L$1000,8,0)))</f>
        <v>39</v>
      </c>
      <c r="H32" s="66">
        <f>IF(ISERROR(VLOOKUP(B32,[10]Gülle!$E$8:$K$1000,7,0)),"",(VLOOKUP(B32,[10]Gülle!$E$8:$K$1000,7,0)))</f>
        <v>643</v>
      </c>
      <c r="I32" s="63">
        <f>IF(ISERROR(VLOOKUP(B32,[10]Gülle!$E$8:$L$1000,8,0)),"",(VLOOKUP(B32,[10]Gülle!$E$8:$L$1000,8,0)))</f>
        <v>36</v>
      </c>
      <c r="J32" s="67" t="str">
        <f>IF(ISERROR(VLOOKUP(B32,#REF!,6,0)),"",(VLOOKUP(B32,#REF!,6,0)))</f>
        <v/>
      </c>
      <c r="K32" s="65" t="str">
        <f>IF(ISERROR(VLOOKUP(B32,#REF!,7,0)),"",(VLOOKUP(B32,#REF!,7,0)))</f>
        <v/>
      </c>
      <c r="L32" s="68" t="str">
        <f>IF(ISERROR(VLOOKUP(B32,'[10]800m.'!$D$8:$F$986,3,0)),"",(VLOOKUP(B32,'[10]800m.'!$D$8:$H$986,3,0)))</f>
        <v/>
      </c>
      <c r="M32" s="69" t="str">
        <f>IF(ISERROR(VLOOKUP(B32,'[10]800m.'!$D$8:$G$986,4,0)),"",(VLOOKUP(B32,'[10]800m.'!$D$8:$G$986,4,0)))</f>
        <v/>
      </c>
      <c r="N32" s="94">
        <f>IF(ISERROR(VLOOKUP(B32,'[10]80m.'!$D$8:$F$1000,3,0)),"",(VLOOKUP(B32,'[10]80m.'!$D$8:$H$1000,3,0)))</f>
        <v>1137</v>
      </c>
      <c r="O32" s="65">
        <f>IF(ISERROR(VLOOKUP(B32,'[10]80m.'!$D$8:$G$1000,4,0)),"",(VLOOKUP(B32,'[10]80m.'!$D$8:$G$1000,4,0)))</f>
        <v>62</v>
      </c>
      <c r="P32" s="71">
        <f t="shared" si="0"/>
        <v>137</v>
      </c>
      <c r="Q32" s="54"/>
      <c r="R32" s="55"/>
      <c r="S32" s="55"/>
      <c r="T32" s="55"/>
      <c r="U32" s="55"/>
      <c r="V32" s="55"/>
    </row>
    <row r="33" spans="1:22" ht="27.75" hidden="1" customHeight="1" x14ac:dyDescent="0.2">
      <c r="A33" s="60">
        <v>27</v>
      </c>
      <c r="B33" s="61" t="s">
        <v>146</v>
      </c>
      <c r="C33" s="61" t="s">
        <v>24</v>
      </c>
      <c r="D33" s="93">
        <f>IF(ISERROR(VLOOKUP(B33,'[10]60m.'!$D$8:$F$1000,3,0)),"",(VLOOKUP(B33,'[10]60m.'!$D$8:$H$1000,3,0)))</f>
        <v>1032</v>
      </c>
      <c r="E33" s="63">
        <f>IF(ISERROR(VLOOKUP(B33,'[10]60m.'!$D$8:$G$1000,4,0)),"",(VLOOKUP(B33,'[10]60m.'!$D$8:$G$1000,4,0)))</f>
        <v>39</v>
      </c>
      <c r="F33" s="64" t="str">
        <f>IF(ISERROR(VLOOKUP(B33,[10]Uzun!$E$8:$K$1000,7,0)),"",(VLOOKUP(B33,[10]Uzun!$E$8:$K$1000,7,0)))</f>
        <v/>
      </c>
      <c r="G33" s="65" t="str">
        <f>IF(ISERROR(VLOOKUP(B33,[10]Uzun!$E$8:$L$1000,8,0)),"",(VLOOKUP(B33,[10]Uzun!$E$8:$L$1000,8,0)))</f>
        <v/>
      </c>
      <c r="H33" s="66" t="str">
        <f>IF(ISERROR(VLOOKUP(B33,[10]Gülle!$E$8:$K$1000,7,0)),"",(VLOOKUP(B33,[10]Gülle!$E$8:$K$1000,7,0)))</f>
        <v/>
      </c>
      <c r="I33" s="63" t="str">
        <f>IF(ISERROR(VLOOKUP(B33,[10]Gülle!$E$8:$L$1000,8,0)),"",(VLOOKUP(B33,[10]Gülle!$E$8:$L$1000,8,0)))</f>
        <v/>
      </c>
      <c r="J33" s="67" t="str">
        <f>IF(ISERROR(VLOOKUP(B33,#REF!,6,0)),"",(VLOOKUP(B33,#REF!,6,0)))</f>
        <v/>
      </c>
      <c r="K33" s="65" t="str">
        <f>IF(ISERROR(VLOOKUP(B33,#REF!,7,0)),"",(VLOOKUP(B33,#REF!,7,0)))</f>
        <v/>
      </c>
      <c r="L33" s="68" t="str">
        <f>IF(ISERROR(VLOOKUP(B33,'[10]800m.'!$D$8:$F$986,3,0)),"",(VLOOKUP(B33,'[10]800m.'!$D$8:$H$986,3,0)))</f>
        <v/>
      </c>
      <c r="M33" s="69" t="str">
        <f>IF(ISERROR(VLOOKUP(B33,'[10]800m.'!$D$8:$G$986,4,0)),"",(VLOOKUP(B33,'[10]800m.'!$D$8:$G$986,4,0)))</f>
        <v/>
      </c>
      <c r="N33" s="94" t="str">
        <f>IF(ISERROR(VLOOKUP(B33,'[10]80m.'!$D$8:$F$1000,3,0)),"",(VLOOKUP(B33,'[10]80m.'!$D$8:$H$1000,3,0)))</f>
        <v/>
      </c>
      <c r="O33" s="65" t="str">
        <f>IF(ISERROR(VLOOKUP(B33,'[10]80m.'!$D$8:$G$1000,4,0)),"",(VLOOKUP(B33,'[10]80m.'!$D$8:$G$1000,4,0)))</f>
        <v/>
      </c>
      <c r="P33" s="71">
        <f t="shared" si="0"/>
        <v>39</v>
      </c>
      <c r="Q33" s="54"/>
      <c r="R33" s="55"/>
      <c r="S33" s="55"/>
      <c r="T33" s="55"/>
      <c r="U33" s="55"/>
      <c r="V33" s="55"/>
    </row>
    <row r="34" spans="1:22" ht="27.75" customHeight="1" x14ac:dyDescent="0.2">
      <c r="A34" s="60">
        <v>28</v>
      </c>
      <c r="B34" s="61" t="s">
        <v>147</v>
      </c>
      <c r="C34" s="61" t="s">
        <v>42</v>
      </c>
      <c r="D34" s="93" t="str">
        <f>IF(ISERROR(VLOOKUP(B34,'[10]60m.'!$D$8:$F$1000,3,0)),"",(VLOOKUP(B34,'[10]60m.'!$D$8:$H$1000,3,0)))</f>
        <v/>
      </c>
      <c r="E34" s="63" t="str">
        <f>IF(ISERROR(VLOOKUP(B34,'[10]60m.'!$D$8:$G$1000,4,0)),"",(VLOOKUP(B34,'[10]60m.'!$D$8:$G$1000,4,0)))</f>
        <v/>
      </c>
      <c r="F34" s="64">
        <f>IF(ISERROR(VLOOKUP(B34,[10]Uzun!$E$8:$K$1000,7,0)),"",(VLOOKUP(B34,[10]Uzun!$E$8:$K$1000,7,0)))</f>
        <v>394</v>
      </c>
      <c r="G34" s="65">
        <f>IF(ISERROR(VLOOKUP(B34,[10]Uzun!$E$8:$L$1000,8,0)),"",(VLOOKUP(B34,[10]Uzun!$E$8:$L$1000,8,0)))</f>
        <v>38</v>
      </c>
      <c r="H34" s="66">
        <f>IF(ISERROR(VLOOKUP(B34,[10]Gülle!$E$8:$K$1000,7,0)),"",(VLOOKUP(B34,[10]Gülle!$E$8:$K$1000,7,0)))</f>
        <v>585</v>
      </c>
      <c r="I34" s="63">
        <f>IF(ISERROR(VLOOKUP(B34,[10]Gülle!$E$8:$L$1000,8,0)),"",(VLOOKUP(B34,[10]Gülle!$E$8:$L$1000,8,0)))</f>
        <v>32</v>
      </c>
      <c r="J34" s="67" t="str">
        <f>IF(ISERROR(VLOOKUP(B34,#REF!,6,0)),"",(VLOOKUP(B34,#REF!,6,0)))</f>
        <v/>
      </c>
      <c r="K34" s="65" t="str">
        <f>IF(ISERROR(VLOOKUP(B34,#REF!,7,0)),"",(VLOOKUP(B34,#REF!,7,0)))</f>
        <v/>
      </c>
      <c r="L34" s="68" t="str">
        <f>IF(ISERROR(VLOOKUP(B34,'[10]800m.'!$D$8:$F$986,3,0)),"",(VLOOKUP(B34,'[10]800m.'!$D$8:$H$986,3,0)))</f>
        <v/>
      </c>
      <c r="M34" s="69" t="str">
        <f>IF(ISERROR(VLOOKUP(B34,'[10]800m.'!$D$8:$G$986,4,0)),"",(VLOOKUP(B34,'[10]800m.'!$D$8:$G$986,4,0)))</f>
        <v/>
      </c>
      <c r="N34" s="94">
        <f>IF(ISERROR(VLOOKUP(B34,'[10]80m.'!$D$8:$F$1000,3,0)),"",(VLOOKUP(B34,'[10]80m.'!$D$8:$H$1000,3,0)))</f>
        <v>1142</v>
      </c>
      <c r="O34" s="65">
        <f>IF(ISERROR(VLOOKUP(B34,'[10]80m.'!$D$8:$G$1000,4,0)),"",(VLOOKUP(B34,'[10]80m.'!$D$8:$G$1000,4,0)))</f>
        <v>61</v>
      </c>
      <c r="P34" s="71">
        <f t="shared" si="0"/>
        <v>131</v>
      </c>
      <c r="Q34" s="54"/>
      <c r="R34" s="55"/>
      <c r="S34" s="55"/>
      <c r="T34" s="55"/>
      <c r="U34" s="55"/>
      <c r="V34" s="55"/>
    </row>
    <row r="35" spans="1:22" ht="27.75" customHeight="1" x14ac:dyDescent="0.2">
      <c r="A35" s="60">
        <v>29</v>
      </c>
      <c r="B35" s="61" t="s">
        <v>148</v>
      </c>
      <c r="C35" s="61" t="s">
        <v>42</v>
      </c>
      <c r="D35" s="93" t="str">
        <f>IF(ISERROR(VLOOKUP(B35,'[10]60m.'!$D$8:$F$1000,3,0)),"",(VLOOKUP(B35,'[10]60m.'!$D$8:$H$1000,3,0)))</f>
        <v/>
      </c>
      <c r="E35" s="63" t="str">
        <f>IF(ISERROR(VLOOKUP(B35,'[10]60m.'!$D$8:$G$1000,4,0)),"",(VLOOKUP(B35,'[10]60m.'!$D$8:$G$1000,4,0)))</f>
        <v/>
      </c>
      <c r="F35" s="64">
        <f>IF(ISERROR(VLOOKUP(B35,[10]Uzun!$E$8:$K$1000,7,0)),"",(VLOOKUP(B35,[10]Uzun!$E$8:$K$1000,7,0)))</f>
        <v>393</v>
      </c>
      <c r="G35" s="65">
        <f>IF(ISERROR(VLOOKUP(B35,[10]Uzun!$E$8:$L$1000,8,0)),"",(VLOOKUP(B35,[10]Uzun!$E$8:$L$1000,8,0)))</f>
        <v>38</v>
      </c>
      <c r="H35" s="66">
        <f>IF(ISERROR(VLOOKUP(B35,[10]Gülle!$E$8:$K$1000,7,0)),"",(VLOOKUP(B35,[10]Gülle!$E$8:$K$1000,7,0)))</f>
        <v>559</v>
      </c>
      <c r="I35" s="63">
        <f>IF(ISERROR(VLOOKUP(B35,[10]Gülle!$E$8:$L$1000,8,0)),"",(VLOOKUP(B35,[10]Gülle!$E$8:$L$1000,8,0)))</f>
        <v>30</v>
      </c>
      <c r="J35" s="67" t="str">
        <f>IF(ISERROR(VLOOKUP(B35,#REF!,6,0)),"",(VLOOKUP(B35,#REF!,6,0)))</f>
        <v/>
      </c>
      <c r="K35" s="65" t="str">
        <f>IF(ISERROR(VLOOKUP(B35,#REF!,7,0)),"",(VLOOKUP(B35,#REF!,7,0)))</f>
        <v/>
      </c>
      <c r="L35" s="68" t="str">
        <f>IF(ISERROR(VLOOKUP(B35,'[10]800m.'!$D$8:$F$986,3,0)),"",(VLOOKUP(B35,'[10]800m.'!$D$8:$H$986,3,0)))</f>
        <v/>
      </c>
      <c r="M35" s="69" t="str">
        <f>IF(ISERROR(VLOOKUP(B35,'[10]800m.'!$D$8:$G$986,4,0)),"",(VLOOKUP(B35,'[10]800m.'!$D$8:$G$986,4,0)))</f>
        <v/>
      </c>
      <c r="N35" s="94">
        <f>IF(ISERROR(VLOOKUP(B35,'[10]80m.'!$D$8:$F$1000,3,0)),"",(VLOOKUP(B35,'[10]80m.'!$D$8:$H$1000,3,0)))</f>
        <v>1206</v>
      </c>
      <c r="O35" s="65">
        <f>IF(ISERROR(VLOOKUP(B35,'[10]80m.'!$D$8:$G$1000,4,0)),"",(VLOOKUP(B35,'[10]80m.'!$D$8:$G$1000,4,0)))</f>
        <v>48</v>
      </c>
      <c r="P35" s="71">
        <f t="shared" si="0"/>
        <v>116</v>
      </c>
      <c r="Q35" s="54"/>
      <c r="R35" s="55"/>
      <c r="S35" s="55"/>
      <c r="T35" s="55"/>
      <c r="U35" s="55"/>
      <c r="V35" s="55"/>
    </row>
    <row r="36" spans="1:22" ht="27.75" hidden="1" customHeight="1" x14ac:dyDescent="0.2">
      <c r="A36" s="60">
        <v>30</v>
      </c>
      <c r="B36" s="61" t="s">
        <v>149</v>
      </c>
      <c r="C36" s="61" t="s">
        <v>37</v>
      </c>
      <c r="D36" s="93" t="str">
        <f>IF(ISERROR(VLOOKUP(B36,'[10]60m.'!$D$8:$F$1000,3,0)),"",(VLOOKUP(B36,'[10]60m.'!$D$8:$H$1000,3,0)))</f>
        <v/>
      </c>
      <c r="E36" s="63" t="str">
        <f>IF(ISERROR(VLOOKUP(B36,'[10]60m.'!$D$8:$G$1000,4,0)),"",(VLOOKUP(B36,'[10]60m.'!$D$8:$G$1000,4,0)))</f>
        <v/>
      </c>
      <c r="F36" s="64">
        <f>IF(ISERROR(VLOOKUP(B36,[10]Uzun!$E$8:$K$1000,7,0)),"",(VLOOKUP(B36,[10]Uzun!$E$8:$K$1000,7,0)))</f>
        <v>385</v>
      </c>
      <c r="G36" s="65">
        <f>IF(ISERROR(VLOOKUP(B36,[10]Uzun!$E$8:$L$1000,8,0)),"",(VLOOKUP(B36,[10]Uzun!$E$8:$L$1000,8,0)))</f>
        <v>37</v>
      </c>
      <c r="H36" s="66" t="str">
        <f>IF(ISERROR(VLOOKUP(B36,[10]Gülle!$E$8:$K$1000,7,0)),"",(VLOOKUP(B36,[10]Gülle!$E$8:$K$1000,7,0)))</f>
        <v/>
      </c>
      <c r="I36" s="63" t="str">
        <f>IF(ISERROR(VLOOKUP(B36,[10]Gülle!$E$8:$L$1000,8,0)),"",(VLOOKUP(B36,[10]Gülle!$E$8:$L$1000,8,0)))</f>
        <v/>
      </c>
      <c r="J36" s="67" t="str">
        <f>IF(ISERROR(VLOOKUP(B36,#REF!,6,0)),"",(VLOOKUP(B36,#REF!,6,0)))</f>
        <v/>
      </c>
      <c r="K36" s="65" t="str">
        <f>IF(ISERROR(VLOOKUP(B36,#REF!,7,0)),"",(VLOOKUP(B36,#REF!,7,0)))</f>
        <v/>
      </c>
      <c r="L36" s="68" t="str">
        <f>IF(ISERROR(VLOOKUP(B36,'[10]800m.'!$D$8:$F$986,3,0)),"",(VLOOKUP(B36,'[10]800m.'!$D$8:$H$986,3,0)))</f>
        <v/>
      </c>
      <c r="M36" s="69" t="str">
        <f>IF(ISERROR(VLOOKUP(B36,'[10]800m.'!$D$8:$G$986,4,0)),"",(VLOOKUP(B36,'[10]800m.'!$D$8:$G$986,4,0)))</f>
        <v/>
      </c>
      <c r="N36" s="94">
        <f>IF(ISERROR(VLOOKUP(B36,'[10]80m.'!$D$8:$F$1000,3,0)),"",(VLOOKUP(B36,'[10]80m.'!$D$8:$H$1000,3,0)))</f>
        <v>1229</v>
      </c>
      <c r="O36" s="65">
        <f>IF(ISERROR(VLOOKUP(B36,'[10]80m.'!$D$8:$G$1000,4,0)),"",(VLOOKUP(B36,'[10]80m.'!$D$8:$G$1000,4,0)))</f>
        <v>44</v>
      </c>
      <c r="P36" s="71">
        <f t="shared" si="0"/>
        <v>81</v>
      </c>
      <c r="Q36" s="54"/>
      <c r="R36" s="55"/>
      <c r="S36" s="55"/>
      <c r="T36" s="55"/>
      <c r="U36" s="55"/>
      <c r="V36" s="55"/>
    </row>
    <row r="37" spans="1:22" ht="27.75" hidden="1" customHeight="1" x14ac:dyDescent="0.2">
      <c r="A37" s="60">
        <v>31</v>
      </c>
      <c r="B37" s="61" t="s">
        <v>150</v>
      </c>
      <c r="C37" s="61" t="s">
        <v>24</v>
      </c>
      <c r="D37" s="93">
        <f>IF(ISERROR(VLOOKUP(B37,'[10]60m.'!$D$8:$F$1000,3,0)),"",(VLOOKUP(B37,'[10]60m.'!$D$8:$H$1000,3,0)))</f>
        <v>1170</v>
      </c>
      <c r="E37" s="63">
        <f>IF(ISERROR(VLOOKUP(B37,'[10]60m.'!$D$8:$G$1000,4,0)),"",(VLOOKUP(B37,'[10]60m.'!$D$8:$G$1000,4,0)))</f>
        <v>14</v>
      </c>
      <c r="F37" s="64">
        <f>IF(ISERROR(VLOOKUP(B37,[10]Uzun!$E$8:$K$1000,7,0)),"",(VLOOKUP(B37,[10]Uzun!$E$8:$K$1000,7,0)))</f>
        <v>302</v>
      </c>
      <c r="G37" s="65">
        <f>IF(ISERROR(VLOOKUP(B37,[10]Uzun!$E$8:$L$1000,8,0)),"",(VLOOKUP(B37,[10]Uzun!$E$8:$L$1000,8,0)))</f>
        <v>22</v>
      </c>
      <c r="H37" s="66" t="str">
        <f>IF(ISERROR(VLOOKUP(B37,[10]Gülle!$E$8:$K$1000,7,0)),"",(VLOOKUP(B37,[10]Gülle!$E$8:$K$1000,7,0)))</f>
        <v>DNS</v>
      </c>
      <c r="I37" s="63">
        <f>IF(ISERROR(VLOOKUP(B37,[10]Gülle!$E$8:$L$1000,8,0)),"",(VLOOKUP(B37,[10]Gülle!$E$8:$L$1000,8,0)))</f>
        <v>0</v>
      </c>
      <c r="J37" s="67" t="str">
        <f>IF(ISERROR(VLOOKUP(B37,#REF!,6,0)),"",(VLOOKUP(B37,#REF!,6,0)))</f>
        <v/>
      </c>
      <c r="K37" s="65" t="str">
        <f>IF(ISERROR(VLOOKUP(B37,#REF!,7,0)),"",(VLOOKUP(B37,#REF!,7,0)))</f>
        <v/>
      </c>
      <c r="L37" s="68" t="str">
        <f>IF(ISERROR(VLOOKUP(B37,'[10]800m.'!$D$8:$F$986,3,0)),"",(VLOOKUP(B37,'[10]800m.'!$D$8:$H$986,3,0)))</f>
        <v/>
      </c>
      <c r="M37" s="69" t="str">
        <f>IF(ISERROR(VLOOKUP(B37,'[10]800m.'!$D$8:$G$986,4,0)),"",(VLOOKUP(B37,'[10]800m.'!$D$8:$G$986,4,0)))</f>
        <v/>
      </c>
      <c r="N37" s="94" t="str">
        <f>IF(ISERROR(VLOOKUP(B37,'[10]80m.'!$D$8:$F$1000,3,0)),"",(VLOOKUP(B37,'[10]80m.'!$D$8:$H$1000,3,0)))</f>
        <v/>
      </c>
      <c r="O37" s="65" t="str">
        <f>IF(ISERROR(VLOOKUP(B37,'[10]80m.'!$D$8:$G$1000,4,0)),"",(VLOOKUP(B37,'[10]80m.'!$D$8:$G$1000,4,0)))</f>
        <v/>
      </c>
      <c r="P37" s="71">
        <f t="shared" si="0"/>
        <v>36</v>
      </c>
      <c r="Q37" s="54"/>
      <c r="R37" s="55"/>
      <c r="S37" s="55"/>
      <c r="T37" s="55"/>
      <c r="U37" s="55"/>
      <c r="V37" s="55"/>
    </row>
    <row r="38" spans="1:22" ht="27.75" hidden="1" customHeight="1" x14ac:dyDescent="0.2">
      <c r="A38" s="60">
        <v>32</v>
      </c>
      <c r="B38" s="61" t="s">
        <v>151</v>
      </c>
      <c r="C38" s="61" t="s">
        <v>35</v>
      </c>
      <c r="D38" s="93" t="str">
        <f>IF(ISERROR(VLOOKUP(B38,'[10]60m.'!$D$8:$F$1000,3,0)),"",(VLOOKUP(B38,'[10]60m.'!$D$8:$H$1000,3,0)))</f>
        <v/>
      </c>
      <c r="E38" s="63" t="str">
        <f>IF(ISERROR(VLOOKUP(B38,'[10]60m.'!$D$8:$G$1000,4,0)),"",(VLOOKUP(B38,'[10]60m.'!$D$8:$G$1000,4,0)))</f>
        <v/>
      </c>
      <c r="F38" s="64">
        <f>IF(ISERROR(VLOOKUP(B38,[10]Uzun!$E$8:$K$1000,7,0)),"",(VLOOKUP(B38,[10]Uzun!$E$8:$K$1000,7,0)))</f>
        <v>376</v>
      </c>
      <c r="G38" s="65">
        <f>IF(ISERROR(VLOOKUP(B38,[10]Uzun!$E$8:$L$1000,8,0)),"",(VLOOKUP(B38,[10]Uzun!$E$8:$L$1000,8,0)))</f>
        <v>35</v>
      </c>
      <c r="H38" s="66">
        <f>IF(ISERROR(VLOOKUP(B38,[10]Gülle!$E$8:$K$1000,7,0)),"",(VLOOKUP(B38,[10]Gülle!$E$8:$K$1000,7,0)))</f>
        <v>644</v>
      </c>
      <c r="I38" s="63">
        <f>IF(ISERROR(VLOOKUP(B38,[10]Gülle!$E$8:$L$1000,8,0)),"",(VLOOKUP(B38,[10]Gülle!$E$8:$L$1000,8,0)))</f>
        <v>36</v>
      </c>
      <c r="J38" s="67" t="str">
        <f>IF(ISERROR(VLOOKUP(B38,#REF!,6,0)),"",(VLOOKUP(B38,#REF!,6,0)))</f>
        <v/>
      </c>
      <c r="K38" s="65" t="str">
        <f>IF(ISERROR(VLOOKUP(B38,#REF!,7,0)),"",(VLOOKUP(B38,#REF!,7,0)))</f>
        <v/>
      </c>
      <c r="L38" s="68" t="str">
        <f>IF(ISERROR(VLOOKUP(B38,'[10]800m.'!$D$8:$F$986,3,0)),"",(VLOOKUP(B38,'[10]800m.'!$D$8:$H$986,3,0)))</f>
        <v/>
      </c>
      <c r="M38" s="69" t="str">
        <f>IF(ISERROR(VLOOKUP(B38,'[10]800m.'!$D$8:$G$986,4,0)),"",(VLOOKUP(B38,'[10]800m.'!$D$8:$G$986,4,0)))</f>
        <v/>
      </c>
      <c r="N38" s="94">
        <f>IF(ISERROR(VLOOKUP(B38,'[10]80m.'!$D$8:$F$1000,3,0)),"",(VLOOKUP(B38,'[10]80m.'!$D$8:$H$1000,3,0)))</f>
        <v>1243</v>
      </c>
      <c r="O38" s="65">
        <f>IF(ISERROR(VLOOKUP(B38,'[10]80m.'!$D$8:$G$1000,4,0)),"",(VLOOKUP(B38,'[10]80m.'!$D$8:$G$1000,4,0)))</f>
        <v>41</v>
      </c>
      <c r="P38" s="71">
        <f t="shared" si="0"/>
        <v>112</v>
      </c>
      <c r="Q38" s="54"/>
      <c r="R38" s="55"/>
      <c r="S38" s="55"/>
      <c r="T38" s="55"/>
      <c r="U38" s="55"/>
      <c r="V38" s="55"/>
    </row>
    <row r="39" spans="1:22" ht="27.75" hidden="1" customHeight="1" x14ac:dyDescent="0.2">
      <c r="A39" s="60">
        <v>33</v>
      </c>
      <c r="B39" s="61" t="s">
        <v>152</v>
      </c>
      <c r="C39" s="61" t="s">
        <v>37</v>
      </c>
      <c r="D39" s="93" t="str">
        <f>IF(ISERROR(VLOOKUP(B39,'[10]60m.'!$D$8:$F$1000,3,0)),"",(VLOOKUP(B39,'[10]60m.'!$D$8:$H$1000,3,0)))</f>
        <v/>
      </c>
      <c r="E39" s="63" t="str">
        <f>IF(ISERROR(VLOOKUP(B39,'[10]60m.'!$D$8:$G$1000,4,0)),"",(VLOOKUP(B39,'[10]60m.'!$D$8:$G$1000,4,0)))</f>
        <v/>
      </c>
      <c r="F39" s="64">
        <f>IF(ISERROR(VLOOKUP(B39,[10]Uzun!$E$8:$K$1000,7,0)),"",(VLOOKUP(B39,[10]Uzun!$E$8:$K$1000,7,0)))</f>
        <v>375</v>
      </c>
      <c r="G39" s="65">
        <f>IF(ISERROR(VLOOKUP(B39,[10]Uzun!$E$8:$L$1000,8,0)),"",(VLOOKUP(B39,[10]Uzun!$E$8:$L$1000,8,0)))</f>
        <v>35</v>
      </c>
      <c r="H39" s="66" t="str">
        <f>IF(ISERROR(VLOOKUP(B39,[10]Gülle!$E$8:$K$1000,7,0)),"",(VLOOKUP(B39,[10]Gülle!$E$8:$K$1000,7,0)))</f>
        <v/>
      </c>
      <c r="I39" s="63" t="str">
        <f>IF(ISERROR(VLOOKUP(B39,[10]Gülle!$E$8:$L$1000,8,0)),"",(VLOOKUP(B39,[10]Gülle!$E$8:$L$1000,8,0)))</f>
        <v/>
      </c>
      <c r="J39" s="67" t="str">
        <f>IF(ISERROR(VLOOKUP(B39,#REF!,6,0)),"",(VLOOKUP(B39,#REF!,6,0)))</f>
        <v/>
      </c>
      <c r="K39" s="65" t="str">
        <f>IF(ISERROR(VLOOKUP(B39,#REF!,7,0)),"",(VLOOKUP(B39,#REF!,7,0)))</f>
        <v/>
      </c>
      <c r="L39" s="68" t="str">
        <f>IF(ISERROR(VLOOKUP(B39,'[10]800m.'!$D$8:$F$986,3,0)),"",(VLOOKUP(B39,'[10]800m.'!$D$8:$H$986,3,0)))</f>
        <v/>
      </c>
      <c r="M39" s="69" t="str">
        <f>IF(ISERROR(VLOOKUP(B39,'[10]800m.'!$D$8:$G$986,4,0)),"",(VLOOKUP(B39,'[10]800m.'!$D$8:$G$986,4,0)))</f>
        <v/>
      </c>
      <c r="N39" s="94">
        <f>IF(ISERROR(VLOOKUP(B39,'[10]80m.'!$D$8:$F$1000,3,0)),"",(VLOOKUP(B39,'[10]80m.'!$D$8:$H$1000,3,0)))</f>
        <v>1273</v>
      </c>
      <c r="O39" s="65">
        <f>IF(ISERROR(VLOOKUP(B39,'[10]80m.'!$D$8:$G$1000,4,0)),"",(VLOOKUP(B39,'[10]80m.'!$D$8:$G$1000,4,0)))</f>
        <v>35</v>
      </c>
      <c r="P39" s="71">
        <f t="shared" si="0"/>
        <v>70</v>
      </c>
      <c r="Q39" s="54"/>
      <c r="R39" s="55"/>
      <c r="S39" s="55"/>
      <c r="T39" s="55"/>
      <c r="U39" s="55"/>
      <c r="V39" s="55"/>
    </row>
    <row r="40" spans="1:22" ht="27.75" hidden="1" customHeight="1" x14ac:dyDescent="0.2">
      <c r="A40" s="60">
        <v>34</v>
      </c>
      <c r="B40" s="61" t="s">
        <v>153</v>
      </c>
      <c r="C40" s="61" t="s">
        <v>46</v>
      </c>
      <c r="D40" s="93" t="str">
        <f>IF(ISERROR(VLOOKUP(B40,'[10]60m.'!$D$8:$F$1000,3,0)),"",(VLOOKUP(B40,'[10]60m.'!$D$8:$H$1000,3,0)))</f>
        <v/>
      </c>
      <c r="E40" s="63" t="str">
        <f>IF(ISERROR(VLOOKUP(B40,'[10]60m.'!$D$8:$G$1000,4,0)),"",(VLOOKUP(B40,'[10]60m.'!$D$8:$G$1000,4,0)))</f>
        <v/>
      </c>
      <c r="F40" s="64">
        <f>IF(ISERROR(VLOOKUP(B40,[10]Uzun!$E$8:$K$1000,7,0)),"",(VLOOKUP(B40,[10]Uzun!$E$8:$K$1000,7,0)))</f>
        <v>373</v>
      </c>
      <c r="G40" s="65">
        <f>IF(ISERROR(VLOOKUP(B40,[10]Uzun!$E$8:$L$1000,8,0)),"",(VLOOKUP(B40,[10]Uzun!$E$8:$L$1000,8,0)))</f>
        <v>34</v>
      </c>
      <c r="H40" s="66">
        <f>IF(ISERROR(VLOOKUP(B40,[10]Gülle!$E$8:$K$1000,7,0)),"",(VLOOKUP(B40,[10]Gülle!$E$8:$K$1000,7,0)))</f>
        <v>620</v>
      </c>
      <c r="I40" s="63">
        <f>IF(ISERROR(VLOOKUP(B40,[10]Gülle!$E$8:$L$1000,8,0)),"",(VLOOKUP(B40,[10]Gülle!$E$8:$L$1000,8,0)))</f>
        <v>35</v>
      </c>
      <c r="J40" s="67" t="str">
        <f>IF(ISERROR(VLOOKUP(B40,#REF!,6,0)),"",(VLOOKUP(B40,#REF!,6,0)))</f>
        <v/>
      </c>
      <c r="K40" s="65" t="str">
        <f>IF(ISERROR(VLOOKUP(B40,#REF!,7,0)),"",(VLOOKUP(B40,#REF!,7,0)))</f>
        <v/>
      </c>
      <c r="L40" s="68" t="str">
        <f>IF(ISERROR(VLOOKUP(B40,'[10]800m.'!$D$8:$F$986,3,0)),"",(VLOOKUP(B40,'[10]800m.'!$D$8:$H$986,3,0)))</f>
        <v/>
      </c>
      <c r="M40" s="69" t="str">
        <f>IF(ISERROR(VLOOKUP(B40,'[10]800m.'!$D$8:$G$986,4,0)),"",(VLOOKUP(B40,'[10]800m.'!$D$8:$G$986,4,0)))</f>
        <v/>
      </c>
      <c r="N40" s="94">
        <f>IF(ISERROR(VLOOKUP(B40,'[10]80m.'!$D$8:$F$1000,3,0)),"",(VLOOKUP(B40,'[10]80m.'!$D$8:$H$1000,3,0)))</f>
        <v>1253</v>
      </c>
      <c r="O40" s="65">
        <f>IF(ISERROR(VLOOKUP(B40,'[10]80m.'!$D$8:$G$1000,4,0)),"",(VLOOKUP(B40,'[10]80m.'!$D$8:$G$1000,4,0)))</f>
        <v>39</v>
      </c>
      <c r="P40" s="71">
        <f t="shared" si="0"/>
        <v>108</v>
      </c>
      <c r="Q40" s="54"/>
      <c r="R40" s="55"/>
      <c r="S40" s="55"/>
      <c r="T40" s="55"/>
      <c r="U40" s="55"/>
      <c r="V40" s="55"/>
    </row>
    <row r="41" spans="1:22" ht="27.75" hidden="1" customHeight="1" x14ac:dyDescent="0.2">
      <c r="A41" s="60">
        <v>35</v>
      </c>
      <c r="B41" s="61" t="s">
        <v>154</v>
      </c>
      <c r="C41" s="61" t="s">
        <v>35</v>
      </c>
      <c r="D41" s="93" t="str">
        <f>IF(ISERROR(VLOOKUP(B41,'[10]60m.'!$D$8:$F$1000,3,0)),"",(VLOOKUP(B41,'[10]60m.'!$D$8:$H$1000,3,0)))</f>
        <v/>
      </c>
      <c r="E41" s="63" t="str">
        <f>IF(ISERROR(VLOOKUP(B41,'[10]60m.'!$D$8:$G$1000,4,0)),"",(VLOOKUP(B41,'[10]60m.'!$D$8:$G$1000,4,0)))</f>
        <v/>
      </c>
      <c r="F41" s="64">
        <f>IF(ISERROR(VLOOKUP(B41,[10]Uzun!$E$8:$K$1000,7,0)),"",(VLOOKUP(B41,[10]Uzun!$E$8:$K$1000,7,0)))</f>
        <v>365</v>
      </c>
      <c r="G41" s="65">
        <f>IF(ISERROR(VLOOKUP(B41,[10]Uzun!$E$8:$L$1000,8,0)),"",(VLOOKUP(B41,[10]Uzun!$E$8:$L$1000,8,0)))</f>
        <v>33</v>
      </c>
      <c r="H41" s="66">
        <f>IF(ISERROR(VLOOKUP(B41,[10]Gülle!$E$8:$K$1000,7,0)),"",(VLOOKUP(B41,[10]Gülle!$E$8:$K$1000,7,0)))</f>
        <v>596</v>
      </c>
      <c r="I41" s="63">
        <f>IF(ISERROR(VLOOKUP(B41,[10]Gülle!$E$8:$L$1000,8,0)),"",(VLOOKUP(B41,[10]Gülle!$E$8:$L$1000,8,0)))</f>
        <v>33</v>
      </c>
      <c r="J41" s="67" t="str">
        <f>IF(ISERROR(VLOOKUP(B41,#REF!,6,0)),"",(VLOOKUP(B41,#REF!,6,0)))</f>
        <v/>
      </c>
      <c r="K41" s="65" t="str">
        <f>IF(ISERROR(VLOOKUP(B41,#REF!,7,0)),"",(VLOOKUP(B41,#REF!,7,0)))</f>
        <v/>
      </c>
      <c r="L41" s="68" t="str">
        <f>IF(ISERROR(VLOOKUP(B41,'[10]800m.'!$D$8:$F$986,3,0)),"",(VLOOKUP(B41,'[10]800m.'!$D$8:$H$986,3,0)))</f>
        <v/>
      </c>
      <c r="M41" s="69" t="str">
        <f>IF(ISERROR(VLOOKUP(B41,'[10]800m.'!$D$8:$G$986,4,0)),"",(VLOOKUP(B41,'[10]800m.'!$D$8:$G$986,4,0)))</f>
        <v/>
      </c>
      <c r="N41" s="94">
        <f>IF(ISERROR(VLOOKUP(B41,'[10]80m.'!$D$8:$F$1000,3,0)),"",(VLOOKUP(B41,'[10]80m.'!$D$8:$H$1000,3,0)))</f>
        <v>1182</v>
      </c>
      <c r="O41" s="65">
        <f>IF(ISERROR(VLOOKUP(B41,'[10]80m.'!$D$8:$G$1000,4,0)),"",(VLOOKUP(B41,'[10]80m.'!$D$8:$G$1000,4,0)))</f>
        <v>53</v>
      </c>
      <c r="P41" s="71">
        <f t="shared" si="0"/>
        <v>119</v>
      </c>
      <c r="Q41" s="54"/>
      <c r="R41" s="55"/>
      <c r="S41" s="55"/>
      <c r="T41" s="55"/>
      <c r="U41" s="55"/>
      <c r="V41" s="55"/>
    </row>
    <row r="42" spans="1:22" ht="27.75" hidden="1" customHeight="1" x14ac:dyDescent="0.2">
      <c r="A42" s="60">
        <v>36</v>
      </c>
      <c r="B42" s="61" t="s">
        <v>155</v>
      </c>
      <c r="C42" s="61" t="s">
        <v>35</v>
      </c>
      <c r="D42" s="93" t="str">
        <f>IF(ISERROR(VLOOKUP(B42,'[10]60m.'!$D$8:$F$1000,3,0)),"",(VLOOKUP(B42,'[10]60m.'!$D$8:$H$1000,3,0)))</f>
        <v/>
      </c>
      <c r="E42" s="63" t="str">
        <f>IF(ISERROR(VLOOKUP(B42,'[10]60m.'!$D$8:$G$1000,4,0)),"",(VLOOKUP(B42,'[10]60m.'!$D$8:$G$1000,4,0)))</f>
        <v/>
      </c>
      <c r="F42" s="64">
        <f>IF(ISERROR(VLOOKUP(B42,[10]Uzun!$E$8:$K$1000,7,0)),"",(VLOOKUP(B42,[10]Uzun!$E$8:$K$1000,7,0)))</f>
        <v>368</v>
      </c>
      <c r="G42" s="65">
        <f>IF(ISERROR(VLOOKUP(B42,[10]Uzun!$E$8:$L$1000,8,0)),"",(VLOOKUP(B42,[10]Uzun!$E$8:$L$1000,8,0)))</f>
        <v>33</v>
      </c>
      <c r="H42" s="66">
        <f>IF(ISERROR(VLOOKUP(B42,[10]Gülle!$E$8:$K$1000,7,0)),"",(VLOOKUP(B42,[10]Gülle!$E$8:$K$1000,7,0)))</f>
        <v>610</v>
      </c>
      <c r="I42" s="63">
        <f>IF(ISERROR(VLOOKUP(B42,[10]Gülle!$E$8:$L$1000,8,0)),"",(VLOOKUP(B42,[10]Gülle!$E$8:$L$1000,8,0)))</f>
        <v>34</v>
      </c>
      <c r="J42" s="67" t="str">
        <f>IF(ISERROR(VLOOKUP(B42,#REF!,6,0)),"",(VLOOKUP(B42,#REF!,6,0)))</f>
        <v/>
      </c>
      <c r="K42" s="65" t="str">
        <f>IF(ISERROR(VLOOKUP(B42,#REF!,7,0)),"",(VLOOKUP(B42,#REF!,7,0)))</f>
        <v/>
      </c>
      <c r="L42" s="68" t="str">
        <f>IF(ISERROR(VLOOKUP(B42,'[10]800m.'!$D$8:$F$986,3,0)),"",(VLOOKUP(B42,'[10]800m.'!$D$8:$H$986,3,0)))</f>
        <v/>
      </c>
      <c r="M42" s="69" t="str">
        <f>IF(ISERROR(VLOOKUP(B42,'[10]800m.'!$D$8:$G$986,4,0)),"",(VLOOKUP(B42,'[10]800m.'!$D$8:$G$986,4,0)))</f>
        <v/>
      </c>
      <c r="N42" s="94">
        <f>IF(ISERROR(VLOOKUP(B42,'[10]80m.'!$D$8:$F$1000,3,0)),"",(VLOOKUP(B42,'[10]80m.'!$D$8:$H$1000,3,0)))</f>
        <v>1280</v>
      </c>
      <c r="O42" s="65">
        <f>IF(ISERROR(VLOOKUP(B42,'[10]80m.'!$D$8:$G$1000,4,0)),"",(VLOOKUP(B42,'[10]80m.'!$D$8:$G$1000,4,0)))</f>
        <v>34</v>
      </c>
      <c r="P42" s="71">
        <f t="shared" si="0"/>
        <v>101</v>
      </c>
      <c r="Q42" s="54"/>
      <c r="R42" s="55"/>
      <c r="S42" s="55"/>
      <c r="T42" s="55"/>
      <c r="U42" s="55"/>
      <c r="V42" s="55"/>
    </row>
    <row r="43" spans="1:22" ht="27.75" hidden="1" customHeight="1" x14ac:dyDescent="0.2">
      <c r="A43" s="60">
        <v>37</v>
      </c>
      <c r="B43" s="61" t="s">
        <v>156</v>
      </c>
      <c r="C43" s="61" t="s">
        <v>35</v>
      </c>
      <c r="D43" s="93" t="str">
        <f>IF(ISERROR(VLOOKUP(B43,'[10]60m.'!$D$8:$F$1000,3,0)),"",(VLOOKUP(B43,'[10]60m.'!$D$8:$H$1000,3,0)))</f>
        <v/>
      </c>
      <c r="E43" s="63" t="str">
        <f>IF(ISERROR(VLOOKUP(B43,'[10]60m.'!$D$8:$G$1000,4,0)),"",(VLOOKUP(B43,'[10]60m.'!$D$8:$G$1000,4,0)))</f>
        <v/>
      </c>
      <c r="F43" s="64">
        <f>IF(ISERROR(VLOOKUP(B43,[10]Uzun!$E$8:$K$1000,7,0)),"",(VLOOKUP(B43,[10]Uzun!$E$8:$K$1000,7,0)))</f>
        <v>363</v>
      </c>
      <c r="G43" s="65">
        <f>IF(ISERROR(VLOOKUP(B43,[10]Uzun!$E$8:$L$1000,8,0)),"",(VLOOKUP(B43,[10]Uzun!$E$8:$L$1000,8,0)))</f>
        <v>32</v>
      </c>
      <c r="H43" s="66">
        <f>IF(ISERROR(VLOOKUP(B43,[10]Gülle!$E$8:$K$1000,7,0)),"",(VLOOKUP(B43,[10]Gülle!$E$8:$K$1000,7,0)))</f>
        <v>550</v>
      </c>
      <c r="I43" s="63">
        <f>IF(ISERROR(VLOOKUP(B43,[10]Gülle!$E$8:$L$1000,8,0)),"",(VLOOKUP(B43,[10]Gülle!$E$8:$L$1000,8,0)))</f>
        <v>30</v>
      </c>
      <c r="J43" s="67" t="str">
        <f>IF(ISERROR(VLOOKUP(B43,#REF!,6,0)),"",(VLOOKUP(B43,#REF!,6,0)))</f>
        <v/>
      </c>
      <c r="K43" s="65" t="str">
        <f>IF(ISERROR(VLOOKUP(B43,#REF!,7,0)),"",(VLOOKUP(B43,#REF!,7,0)))</f>
        <v/>
      </c>
      <c r="L43" s="68" t="str">
        <f>IF(ISERROR(VLOOKUP(B43,'[10]800m.'!$D$8:$F$986,3,0)),"",(VLOOKUP(B43,'[10]800m.'!$D$8:$H$986,3,0)))</f>
        <v/>
      </c>
      <c r="M43" s="69" t="str">
        <f>IF(ISERROR(VLOOKUP(B43,'[10]800m.'!$D$8:$G$986,4,0)),"",(VLOOKUP(B43,'[10]800m.'!$D$8:$G$986,4,0)))</f>
        <v/>
      </c>
      <c r="N43" s="94">
        <f>IF(ISERROR(VLOOKUP(B43,'[10]80m.'!$D$8:$F$1000,3,0)),"",(VLOOKUP(B43,'[10]80m.'!$D$8:$H$1000,3,0)))</f>
        <v>1309</v>
      </c>
      <c r="O43" s="65">
        <f>IF(ISERROR(VLOOKUP(B43,'[10]80m.'!$D$8:$G$1000,4,0)),"",(VLOOKUP(B43,'[10]80m.'!$D$8:$G$1000,4,0)))</f>
        <v>28</v>
      </c>
      <c r="P43" s="71">
        <f t="shared" si="0"/>
        <v>90</v>
      </c>
      <c r="Q43" s="54"/>
      <c r="R43" s="55"/>
      <c r="S43" s="55"/>
      <c r="T43" s="55"/>
      <c r="U43" s="55"/>
      <c r="V43" s="55"/>
    </row>
    <row r="44" spans="1:22" ht="27.75" hidden="1" customHeight="1" x14ac:dyDescent="0.2">
      <c r="A44" s="60">
        <v>38</v>
      </c>
      <c r="B44" s="61" t="s">
        <v>157</v>
      </c>
      <c r="C44" s="61" t="s">
        <v>57</v>
      </c>
      <c r="D44" s="93" t="str">
        <f>IF(ISERROR(VLOOKUP(B44,'[10]60m.'!$D$8:$F$1000,3,0)),"",(VLOOKUP(B44,'[10]60m.'!$D$8:$H$1000,3,0)))</f>
        <v/>
      </c>
      <c r="E44" s="63" t="str">
        <f>IF(ISERROR(VLOOKUP(B44,'[10]60m.'!$D$8:$G$1000,4,0)),"",(VLOOKUP(B44,'[10]60m.'!$D$8:$G$1000,4,0)))</f>
        <v/>
      </c>
      <c r="F44" s="64">
        <f>IF(ISERROR(VLOOKUP(B44,[10]Uzun!$E$8:$K$1000,7,0)),"",(VLOOKUP(B44,[10]Uzun!$E$8:$K$1000,7,0)))</f>
        <v>359</v>
      </c>
      <c r="G44" s="65">
        <f>IF(ISERROR(VLOOKUP(B44,[10]Uzun!$E$8:$L$1000,8,0)),"",(VLOOKUP(B44,[10]Uzun!$E$8:$L$1000,8,0)))</f>
        <v>31</v>
      </c>
      <c r="H44" s="66">
        <f>IF(ISERROR(VLOOKUP(B44,[10]Gülle!$E$8:$K$1000,7,0)),"",(VLOOKUP(B44,[10]Gülle!$E$8:$K$1000,7,0)))</f>
        <v>481</v>
      </c>
      <c r="I44" s="63">
        <f>IF(ISERROR(VLOOKUP(B44,[10]Gülle!$E$8:$L$1000,8,0)),"",(VLOOKUP(B44,[10]Gülle!$E$8:$L$1000,8,0)))</f>
        <v>25</v>
      </c>
      <c r="J44" s="67" t="str">
        <f>IF(ISERROR(VLOOKUP(B44,#REF!,6,0)),"",(VLOOKUP(B44,#REF!,6,0)))</f>
        <v/>
      </c>
      <c r="K44" s="65" t="str">
        <f>IF(ISERROR(VLOOKUP(B44,#REF!,7,0)),"",(VLOOKUP(B44,#REF!,7,0)))</f>
        <v/>
      </c>
      <c r="L44" s="68" t="str">
        <f>IF(ISERROR(VLOOKUP(B44,'[10]800m.'!$D$8:$F$986,3,0)),"",(VLOOKUP(B44,'[10]800m.'!$D$8:$H$986,3,0)))</f>
        <v/>
      </c>
      <c r="M44" s="69" t="str">
        <f>IF(ISERROR(VLOOKUP(B44,'[10]800m.'!$D$8:$G$986,4,0)),"",(VLOOKUP(B44,'[10]800m.'!$D$8:$G$986,4,0)))</f>
        <v/>
      </c>
      <c r="N44" s="94">
        <f>IF(ISERROR(VLOOKUP(B44,'[10]80m.'!$D$8:$F$1000,3,0)),"",(VLOOKUP(B44,'[10]80m.'!$D$8:$H$1000,3,0)))</f>
        <v>1236</v>
      </c>
      <c r="O44" s="65">
        <f>IF(ISERROR(VLOOKUP(B44,'[10]80m.'!$D$8:$G$1000,4,0)),"",(VLOOKUP(B44,'[10]80m.'!$D$8:$G$1000,4,0)))</f>
        <v>42</v>
      </c>
      <c r="P44" s="71">
        <f t="shared" si="0"/>
        <v>98</v>
      </c>
      <c r="Q44" s="54"/>
      <c r="R44" s="55"/>
      <c r="S44" s="55"/>
      <c r="T44" s="55"/>
      <c r="U44" s="55"/>
      <c r="V44" s="55"/>
    </row>
    <row r="45" spans="1:22" ht="27.75" hidden="1" customHeight="1" x14ac:dyDescent="0.2">
      <c r="A45" s="60">
        <v>41</v>
      </c>
      <c r="B45" s="61" t="s">
        <v>158</v>
      </c>
      <c r="C45" s="61" t="s">
        <v>35</v>
      </c>
      <c r="D45" s="93" t="str">
        <f>IF(ISERROR(VLOOKUP(B45,'[10]60m.'!$D$8:$F$1000,3,0)),"",(VLOOKUP(B45,'[10]60m.'!$D$8:$H$1000,3,0)))</f>
        <v/>
      </c>
      <c r="E45" s="63" t="str">
        <f>IF(ISERROR(VLOOKUP(B45,'[10]60m.'!$D$8:$G$1000,4,0)),"",(VLOOKUP(B45,'[10]60m.'!$D$8:$G$1000,4,0)))</f>
        <v/>
      </c>
      <c r="F45" s="64">
        <f>IF(ISERROR(VLOOKUP(B45,[10]Uzun!$E$8:$K$1000,7,0)),"",(VLOOKUP(B45,[10]Uzun!$E$8:$K$1000,7,0)))</f>
        <v>276</v>
      </c>
      <c r="G45" s="65">
        <f>IF(ISERROR(VLOOKUP(B45,[10]Uzun!$E$8:$L$1000,8,0)),"",(VLOOKUP(B45,[10]Uzun!$E$8:$L$1000,8,0)))</f>
        <v>18</v>
      </c>
      <c r="H45" s="66">
        <f>IF(ISERROR(VLOOKUP(B45,[10]Gülle!$E$8:$K$1000,7,0)),"",(VLOOKUP(B45,[10]Gülle!$E$8:$K$1000,7,0)))</f>
        <v>644</v>
      </c>
      <c r="I45" s="63">
        <f>IF(ISERROR(VLOOKUP(B45,[10]Gülle!$E$8:$L$1000,8,0)),"",(VLOOKUP(B45,[10]Gülle!$E$8:$L$1000,8,0)))</f>
        <v>36</v>
      </c>
      <c r="J45" s="67" t="str">
        <f>IF(ISERROR(VLOOKUP(B45,#REF!,6,0)),"",(VLOOKUP(B45,#REF!,6,0)))</f>
        <v/>
      </c>
      <c r="K45" s="65" t="str">
        <f>IF(ISERROR(VLOOKUP(B45,#REF!,7,0)),"",(VLOOKUP(B45,#REF!,7,0)))</f>
        <v/>
      </c>
      <c r="L45" s="68" t="str">
        <f>IF(ISERROR(VLOOKUP(B45,'[10]800m.'!$D$8:$F$986,3,0)),"",(VLOOKUP(B45,'[10]800m.'!$D$8:$H$986,3,0)))</f>
        <v/>
      </c>
      <c r="M45" s="69" t="str">
        <f>IF(ISERROR(VLOOKUP(B45,'[10]800m.'!$D$8:$G$986,4,0)),"",(VLOOKUP(B45,'[10]800m.'!$D$8:$G$986,4,0)))</f>
        <v/>
      </c>
      <c r="N45" s="94">
        <f>IF(ISERROR(VLOOKUP(B45,'[10]80m.'!$D$8:$F$1000,3,0)),"",(VLOOKUP(B45,'[10]80m.'!$D$8:$H$1000,3,0)))</f>
        <v>1303</v>
      </c>
      <c r="O45" s="65">
        <f>IF(ISERROR(VLOOKUP(B45,'[10]80m.'!$D$8:$G$1000,4,0)),"",(VLOOKUP(B45,'[10]80m.'!$D$8:$G$1000,4,0)))</f>
        <v>29</v>
      </c>
      <c r="P45" s="71">
        <f t="shared" si="0"/>
        <v>83</v>
      </c>
      <c r="Q45" s="54"/>
      <c r="R45" s="55"/>
      <c r="S45" s="55"/>
      <c r="T45" s="55"/>
      <c r="U45" s="55"/>
      <c r="V45" s="55"/>
    </row>
    <row r="46" spans="1:22" ht="27.75" customHeight="1" x14ac:dyDescent="0.2">
      <c r="A46" s="60" t="s">
        <v>22</v>
      </c>
      <c r="B46" s="61" t="s">
        <v>159</v>
      </c>
      <c r="C46" s="61" t="s">
        <v>42</v>
      </c>
      <c r="D46" s="93" t="str">
        <f>IF(ISERROR(VLOOKUP(B46,'[10]60m.'!$D$8:$F$1000,3,0)),"",(VLOOKUP(B46,'[10]60m.'!$D$8:$H$1000,3,0)))</f>
        <v>DNS</v>
      </c>
      <c r="E46" s="63">
        <f>IF(ISERROR(VLOOKUP(B46,'[10]60m.'!$D$8:$G$1000,4,0)),"",(VLOOKUP(B46,'[10]60m.'!$D$8:$G$1000,4,0)))</f>
        <v>0</v>
      </c>
      <c r="F46" s="64" t="str">
        <f>IF(ISERROR(VLOOKUP(B46,[10]Uzun!$E$8:$K$1000,7,0)),"",(VLOOKUP(B46,[10]Uzun!$E$8:$K$1000,7,0)))</f>
        <v>DNS</v>
      </c>
      <c r="G46" s="65">
        <f>IF(ISERROR(VLOOKUP(B46,[10]Uzun!$E$8:$L$1000,8,0)),"",(VLOOKUP(B46,[10]Uzun!$E$8:$L$1000,8,0)))</f>
        <v>0</v>
      </c>
      <c r="H46" s="66" t="str">
        <f>IF(ISERROR(VLOOKUP(B46,[10]Gülle!$E$8:$K$1000,7,0)),"",(VLOOKUP(B46,[10]Gülle!$E$8:$K$1000,7,0)))</f>
        <v>DNS</v>
      </c>
      <c r="I46" s="63">
        <f>IF(ISERROR(VLOOKUP(B46,[10]Gülle!$E$8:$L$1000,8,0)),"",(VLOOKUP(B46,[10]Gülle!$E$8:$L$1000,8,0)))</f>
        <v>0</v>
      </c>
      <c r="J46" s="67" t="str">
        <f>IF(ISERROR(VLOOKUP(B46,#REF!,6,0)),"",(VLOOKUP(B46,#REF!,6,0)))</f>
        <v/>
      </c>
      <c r="K46" s="65" t="str">
        <f>IF(ISERROR(VLOOKUP(B46,#REF!,7,0)),"",(VLOOKUP(B46,#REF!,7,0)))</f>
        <v/>
      </c>
      <c r="L46" s="68" t="str">
        <f>IF(ISERROR(VLOOKUP(B46,'[10]800m.'!$D$8:$F$986,3,0)),"",(VLOOKUP(B46,'[10]800m.'!$D$8:$H$986,3,0)))</f>
        <v/>
      </c>
      <c r="M46" s="69" t="str">
        <f>IF(ISERROR(VLOOKUP(B46,'[10]800m.'!$D$8:$G$986,4,0)),"",(VLOOKUP(B46,'[10]800m.'!$D$8:$G$986,4,0)))</f>
        <v/>
      </c>
      <c r="N46" s="94" t="str">
        <f>IF(ISERROR(VLOOKUP(B46,'[10]80m.'!$D$8:$F$1000,3,0)),"",(VLOOKUP(B46,'[10]80m.'!$D$8:$H$1000,3,0)))</f>
        <v/>
      </c>
      <c r="O46" s="65" t="str">
        <f>IF(ISERROR(VLOOKUP(B46,'[10]80m.'!$D$8:$G$1000,4,0)),"",(VLOOKUP(B46,'[10]80m.'!$D$8:$G$1000,4,0)))</f>
        <v/>
      </c>
      <c r="P46" s="71">
        <f t="shared" si="0"/>
        <v>0</v>
      </c>
      <c r="Q46" s="54"/>
      <c r="R46" s="55"/>
      <c r="S46" s="55"/>
      <c r="T46" s="55"/>
      <c r="U46" s="55"/>
      <c r="V46" s="55"/>
    </row>
    <row r="47" spans="1:22" ht="31.5" hidden="1" customHeight="1" x14ac:dyDescent="0.2">
      <c r="A47" s="60"/>
      <c r="B47" s="61"/>
      <c r="C47" s="61"/>
      <c r="D47" s="93" t="str">
        <f>IF(ISERROR(VLOOKUP(B47,'[10]60m.'!$E$8:$F$1000,2,0)),"",(VLOOKUP(B47,'[10]60m.'!$E$8:$H$1000,2,0)))</f>
        <v/>
      </c>
      <c r="E47" s="63" t="str">
        <f>IF(ISERROR(VLOOKUP(B47,'[10]60m.'!$E$8:$G$1000,3,0)),"",(VLOOKUP(B47,'[10]60m.'!$E$8:$G$1000,3,0)))</f>
        <v/>
      </c>
      <c r="F47" s="64" t="str">
        <f>IF(ISERROR(VLOOKUP(B47,[10]Uzun!$F$8:$K$1000,6,0)),"",(VLOOKUP(B47,[10]Uzun!$F$8:$K$1000,6,0)))</f>
        <v/>
      </c>
      <c r="G47" s="65" t="str">
        <f>IF(ISERROR(VLOOKUP(B47,[10]Uzun!$F$8:$L$1000,7,0)),"",(VLOOKUP(B47,[10]Uzun!$F$8:$L$1000,7,0)))</f>
        <v/>
      </c>
      <c r="H47" s="66" t="str">
        <f>IF(ISERROR(VLOOKUP(B47,[10]Gülle!$F$8:$K$1000,6,0)),"",(VLOOKUP(B47,[10]Gülle!$F$8:$K$1000,6,0)))</f>
        <v/>
      </c>
      <c r="I47" s="63" t="str">
        <f>IF(ISERROR(VLOOKUP(B47,[10]Gülle!$F$8:$L$1000,7,0)),"",(VLOOKUP(B47,[10]Gülle!$F$8:$L$1000,7,0)))</f>
        <v/>
      </c>
      <c r="J47" s="67" t="str">
        <f>IF(ISERROR(VLOOKUP(B47,#REF!,6,0)),"",(VLOOKUP(B47,#REF!,6,0)))</f>
        <v/>
      </c>
      <c r="K47" s="65" t="str">
        <f>IF(ISERROR(VLOOKUP(B47,#REF!,7,0)),"",(VLOOKUP(B47,#REF!,7,0)))</f>
        <v/>
      </c>
      <c r="L47" s="68" t="str">
        <f>IF(ISERROR(VLOOKUP(B47,'[10]800m.'!$D$8:$F$986,3,0)),"",(VLOOKUP(B47,'[10]800m.'!$D$8:$H$986,3,0)))</f>
        <v/>
      </c>
      <c r="M47" s="69" t="str">
        <f>IF(ISERROR(VLOOKUP(B47,'[10]800m.'!$D$8:$G$986,4,0)),"",(VLOOKUP(B47,'[10]800m.'!$D$8:$G$986,4,0)))</f>
        <v/>
      </c>
      <c r="N47" s="94" t="str">
        <f>IF(ISERROR(VLOOKUP(B47,'[10]80m.'!$E$8:$F$1000,2,0)),"",(VLOOKUP(B47,'[10]80m.'!$E$8:$H$1000,2,0)))</f>
        <v/>
      </c>
      <c r="O47" s="65" t="str">
        <f>IF(ISERROR(VLOOKUP(B47,'[10]80m.'!$E$8:$G$1000,3,0)),"",(VLOOKUP(B47,'[10]80m.'!$E$8:$G$1000,3,0)))</f>
        <v/>
      </c>
      <c r="P47" s="71">
        <f t="shared" si="0"/>
        <v>0</v>
      </c>
      <c r="Q47" s="54"/>
      <c r="R47" s="55"/>
      <c r="S47" s="55"/>
      <c r="T47" s="55"/>
      <c r="U47" s="55"/>
      <c r="V47" s="55"/>
    </row>
    <row r="48" spans="1:22" ht="31.5" hidden="1" customHeight="1" x14ac:dyDescent="0.2">
      <c r="A48" s="60"/>
      <c r="B48" s="61"/>
      <c r="C48" s="61"/>
      <c r="D48" s="93" t="str">
        <f>IF(ISERROR(VLOOKUP(B48,'[10]60m.'!$E$8:$F$1000,2,0)),"",(VLOOKUP(B48,'[10]60m.'!$E$8:$H$1000,2,0)))</f>
        <v/>
      </c>
      <c r="E48" s="63" t="str">
        <f>IF(ISERROR(VLOOKUP(B48,'[10]60m.'!$E$8:$G$1000,3,0)),"",(VLOOKUP(B48,'[10]60m.'!$E$8:$G$1000,3,0)))</f>
        <v/>
      </c>
      <c r="F48" s="64" t="str">
        <f>IF(ISERROR(VLOOKUP(B48,[10]Uzun!$F$8:$K$1000,6,0)),"",(VLOOKUP(B48,[10]Uzun!$F$8:$K$1000,6,0)))</f>
        <v/>
      </c>
      <c r="G48" s="65" t="str">
        <f>IF(ISERROR(VLOOKUP(B48,[10]Uzun!$F$8:$L$1000,7,0)),"",(VLOOKUP(B48,[10]Uzun!$F$8:$L$1000,7,0)))</f>
        <v/>
      </c>
      <c r="H48" s="66" t="str">
        <f>IF(ISERROR(VLOOKUP(B48,[10]Gülle!$F$8:$K$1000,6,0)),"",(VLOOKUP(B48,[10]Gülle!$F$8:$K$1000,6,0)))</f>
        <v/>
      </c>
      <c r="I48" s="63" t="str">
        <f>IF(ISERROR(VLOOKUP(B48,[10]Gülle!$F$8:$L$1000,7,0)),"",(VLOOKUP(B48,[10]Gülle!$F$8:$L$1000,7,0)))</f>
        <v/>
      </c>
      <c r="J48" s="67" t="str">
        <f>IF(ISERROR(VLOOKUP(B48,#REF!,6,0)),"",(VLOOKUP(B48,#REF!,6,0)))</f>
        <v/>
      </c>
      <c r="K48" s="65" t="str">
        <f>IF(ISERROR(VLOOKUP(B48,#REF!,7,0)),"",(VLOOKUP(B48,#REF!,7,0)))</f>
        <v/>
      </c>
      <c r="L48" s="68" t="str">
        <f>IF(ISERROR(VLOOKUP(B48,'[10]800m.'!$D$8:$F$986,3,0)),"",(VLOOKUP(B48,'[10]800m.'!$D$8:$H$986,3,0)))</f>
        <v/>
      </c>
      <c r="M48" s="69" t="str">
        <f>IF(ISERROR(VLOOKUP(B48,'[10]800m.'!$D$8:$G$986,4,0)),"",(VLOOKUP(B48,'[10]800m.'!$D$8:$G$986,4,0)))</f>
        <v/>
      </c>
      <c r="N48" s="94" t="str">
        <f>IF(ISERROR(VLOOKUP(B48,'[10]80m.'!$E$8:$F$1000,2,0)),"",(VLOOKUP(B48,'[10]80m.'!$E$8:$H$1000,2,0)))</f>
        <v/>
      </c>
      <c r="O48" s="65" t="str">
        <f>IF(ISERROR(VLOOKUP(B48,'[10]80m.'!$E$8:$G$1000,3,0)),"",(VLOOKUP(B48,'[10]80m.'!$E$8:$G$1000,3,0)))</f>
        <v/>
      </c>
      <c r="P48" s="71">
        <f t="shared" si="0"/>
        <v>0</v>
      </c>
      <c r="Q48" s="54"/>
      <c r="R48" s="55"/>
      <c r="S48" s="55"/>
      <c r="T48" s="55"/>
      <c r="U48" s="55"/>
      <c r="V48" s="55"/>
    </row>
    <row r="49" spans="1:22" ht="31.5" hidden="1" customHeight="1" x14ac:dyDescent="0.2">
      <c r="A49" s="60"/>
      <c r="B49" s="61"/>
      <c r="C49" s="61"/>
      <c r="D49" s="93" t="str">
        <f>IF(ISERROR(VLOOKUP(B49,'[10]60m.'!$E$8:$F$1000,2,0)),"",(VLOOKUP(B49,'[10]60m.'!$E$8:$H$1000,2,0)))</f>
        <v/>
      </c>
      <c r="E49" s="63" t="str">
        <f>IF(ISERROR(VLOOKUP(B49,'[10]60m.'!$E$8:$G$1000,3,0)),"",(VLOOKUP(B49,'[10]60m.'!$E$8:$G$1000,3,0)))</f>
        <v/>
      </c>
      <c r="F49" s="64" t="str">
        <f>IF(ISERROR(VLOOKUP(B49,[10]Uzun!$F$8:$K$1000,6,0)),"",(VLOOKUP(B49,[10]Uzun!$F$8:$K$1000,6,0)))</f>
        <v/>
      </c>
      <c r="G49" s="65" t="str">
        <f>IF(ISERROR(VLOOKUP(B49,[10]Uzun!$F$8:$L$1000,7,0)),"",(VLOOKUP(B49,[10]Uzun!$F$8:$L$1000,7,0)))</f>
        <v/>
      </c>
      <c r="H49" s="66" t="str">
        <f>IF(ISERROR(VLOOKUP(B49,[10]Gülle!$F$8:$K$1000,6,0)),"",(VLOOKUP(B49,[10]Gülle!$F$8:$K$1000,6,0)))</f>
        <v/>
      </c>
      <c r="I49" s="63" t="str">
        <f>IF(ISERROR(VLOOKUP(B49,[10]Gülle!$F$8:$L$1000,7,0)),"",(VLOOKUP(B49,[10]Gülle!$F$8:$L$1000,7,0)))</f>
        <v/>
      </c>
      <c r="J49" s="67" t="str">
        <f>IF(ISERROR(VLOOKUP(B49,#REF!,6,0)),"",(VLOOKUP(B49,#REF!,6,0)))</f>
        <v/>
      </c>
      <c r="K49" s="65" t="str">
        <f>IF(ISERROR(VLOOKUP(B49,#REF!,7,0)),"",(VLOOKUP(B49,#REF!,7,0)))</f>
        <v/>
      </c>
      <c r="L49" s="68" t="str">
        <f>IF(ISERROR(VLOOKUP(B49,'[10]800m.'!$D$8:$F$986,3,0)),"",(VLOOKUP(B49,'[10]800m.'!$D$8:$H$986,3,0)))</f>
        <v/>
      </c>
      <c r="M49" s="69" t="str">
        <f>IF(ISERROR(VLOOKUP(B49,'[10]800m.'!$D$8:$G$986,4,0)),"",(VLOOKUP(B49,'[10]800m.'!$D$8:$G$986,4,0)))</f>
        <v/>
      </c>
      <c r="N49" s="94" t="str">
        <f>IF(ISERROR(VLOOKUP(B49,'[10]80m.'!$E$8:$F$1000,2,0)),"",(VLOOKUP(B49,'[10]80m.'!$E$8:$H$1000,2,0)))</f>
        <v/>
      </c>
      <c r="O49" s="65" t="str">
        <f>IF(ISERROR(VLOOKUP(B49,'[10]80m.'!$E$8:$G$1000,3,0)),"",(VLOOKUP(B49,'[10]80m.'!$E$8:$G$1000,3,0)))</f>
        <v/>
      </c>
      <c r="P49" s="71">
        <f t="shared" si="0"/>
        <v>0</v>
      </c>
      <c r="Q49" s="54"/>
      <c r="R49" s="55"/>
      <c r="S49" s="55"/>
      <c r="T49" s="55"/>
      <c r="U49" s="55"/>
      <c r="V49" s="55"/>
    </row>
    <row r="50" spans="1:22" ht="31.5" hidden="1" customHeight="1" x14ac:dyDescent="0.2">
      <c r="A50" s="60"/>
      <c r="B50" s="61"/>
      <c r="C50" s="61"/>
      <c r="D50" s="93" t="str">
        <f>IF(ISERROR(VLOOKUP(B50,'[10]60m.'!$E$8:$F$1000,2,0)),"",(VLOOKUP(B50,'[10]60m.'!$E$8:$H$1000,2,0)))</f>
        <v/>
      </c>
      <c r="E50" s="63" t="str">
        <f>IF(ISERROR(VLOOKUP(B50,'[10]60m.'!$E$8:$G$1000,3,0)),"",(VLOOKUP(B50,'[10]60m.'!$E$8:$G$1000,3,0)))</f>
        <v/>
      </c>
      <c r="F50" s="64" t="str">
        <f>IF(ISERROR(VLOOKUP(B50,[10]Uzun!$F$8:$K$1000,6,0)),"",(VLOOKUP(B50,[10]Uzun!$F$8:$K$1000,6,0)))</f>
        <v/>
      </c>
      <c r="G50" s="65" t="str">
        <f>IF(ISERROR(VLOOKUP(B50,[10]Uzun!$F$8:$L$1000,7,0)),"",(VLOOKUP(B50,[10]Uzun!$F$8:$L$1000,7,0)))</f>
        <v/>
      </c>
      <c r="H50" s="66" t="str">
        <f>IF(ISERROR(VLOOKUP(B50,[10]Gülle!$F$8:$K$1000,6,0)),"",(VLOOKUP(B50,[10]Gülle!$F$8:$K$1000,6,0)))</f>
        <v/>
      </c>
      <c r="I50" s="63" t="str">
        <f>IF(ISERROR(VLOOKUP(B50,[10]Gülle!$F$8:$L$1000,7,0)),"",(VLOOKUP(B50,[10]Gülle!$F$8:$L$1000,7,0)))</f>
        <v/>
      </c>
      <c r="J50" s="67" t="str">
        <f>IF(ISERROR(VLOOKUP(B50,#REF!,6,0)),"",(VLOOKUP(B50,#REF!,6,0)))</f>
        <v/>
      </c>
      <c r="K50" s="65" t="str">
        <f>IF(ISERROR(VLOOKUP(B50,#REF!,7,0)),"",(VLOOKUP(B50,#REF!,7,0)))</f>
        <v/>
      </c>
      <c r="L50" s="68" t="str">
        <f>IF(ISERROR(VLOOKUP(B50,'[10]800m.'!$D$8:$F$986,3,0)),"",(VLOOKUP(B50,'[10]800m.'!$D$8:$H$986,3,0)))</f>
        <v/>
      </c>
      <c r="M50" s="69" t="str">
        <f>IF(ISERROR(VLOOKUP(B50,'[10]800m.'!$D$8:$G$986,4,0)),"",(VLOOKUP(B50,'[10]800m.'!$D$8:$G$986,4,0)))</f>
        <v/>
      </c>
      <c r="N50" s="94" t="str">
        <f>IF(ISERROR(VLOOKUP(B50,'[10]80m.'!$E$8:$F$1000,2,0)),"",(VLOOKUP(B50,'[10]80m.'!$E$8:$H$1000,2,0)))</f>
        <v/>
      </c>
      <c r="O50" s="65" t="str">
        <f>IF(ISERROR(VLOOKUP(B50,'[10]80m.'!$E$8:$G$1000,3,0)),"",(VLOOKUP(B50,'[10]80m.'!$E$8:$G$1000,3,0)))</f>
        <v/>
      </c>
      <c r="P50" s="71">
        <f t="shared" si="0"/>
        <v>0</v>
      </c>
      <c r="Q50" s="54"/>
      <c r="R50" s="55"/>
      <c r="S50" s="55"/>
      <c r="T50" s="55"/>
      <c r="U50" s="55"/>
      <c r="V50" s="55"/>
    </row>
    <row r="51" spans="1:22" ht="31.5" hidden="1" customHeight="1" x14ac:dyDescent="0.2">
      <c r="A51" s="60"/>
      <c r="B51" s="61"/>
      <c r="C51" s="61"/>
      <c r="D51" s="93" t="str">
        <f>IF(ISERROR(VLOOKUP(B51,'[10]60m.'!$E$8:$F$1000,2,0)),"",(VLOOKUP(B51,'[10]60m.'!$E$8:$H$1000,2,0)))</f>
        <v/>
      </c>
      <c r="E51" s="63" t="str">
        <f>IF(ISERROR(VLOOKUP(B51,'[10]60m.'!$E$8:$G$1000,3,0)),"",(VLOOKUP(B51,'[10]60m.'!$E$8:$G$1000,3,0)))</f>
        <v/>
      </c>
      <c r="F51" s="64" t="str">
        <f>IF(ISERROR(VLOOKUP(B51,[10]Uzun!$F$8:$K$1000,6,0)),"",(VLOOKUP(B51,[10]Uzun!$F$8:$K$1000,6,0)))</f>
        <v/>
      </c>
      <c r="G51" s="65" t="str">
        <f>IF(ISERROR(VLOOKUP(B51,[10]Uzun!$F$8:$L$1000,7,0)),"",(VLOOKUP(B51,[10]Uzun!$F$8:$L$1000,7,0)))</f>
        <v/>
      </c>
      <c r="H51" s="66" t="str">
        <f>IF(ISERROR(VLOOKUP(B51,[10]Gülle!$F$8:$K$1000,6,0)),"",(VLOOKUP(B51,[10]Gülle!$F$8:$K$1000,6,0)))</f>
        <v/>
      </c>
      <c r="I51" s="63" t="str">
        <f>IF(ISERROR(VLOOKUP(B51,[10]Gülle!$F$8:$L$1000,7,0)),"",(VLOOKUP(B51,[10]Gülle!$F$8:$L$1000,7,0)))</f>
        <v/>
      </c>
      <c r="J51" s="67" t="str">
        <f>IF(ISERROR(VLOOKUP(B51,#REF!,6,0)),"",(VLOOKUP(B51,#REF!,6,0)))</f>
        <v/>
      </c>
      <c r="K51" s="65" t="str">
        <f>IF(ISERROR(VLOOKUP(B51,#REF!,7,0)),"",(VLOOKUP(B51,#REF!,7,0)))</f>
        <v/>
      </c>
      <c r="L51" s="68" t="str">
        <f>IF(ISERROR(VLOOKUP(B51,'[10]800m.'!$D$8:$F$986,3,0)),"",(VLOOKUP(B51,'[10]800m.'!$D$8:$H$986,3,0)))</f>
        <v/>
      </c>
      <c r="M51" s="69" t="str">
        <f>IF(ISERROR(VLOOKUP(B51,'[10]800m.'!$D$8:$G$986,4,0)),"",(VLOOKUP(B51,'[10]800m.'!$D$8:$G$986,4,0)))</f>
        <v/>
      </c>
      <c r="N51" s="94" t="str">
        <f>IF(ISERROR(VLOOKUP(B51,'[10]80m.'!$E$8:$F$1000,2,0)),"",(VLOOKUP(B51,'[10]80m.'!$E$8:$H$1000,2,0)))</f>
        <v/>
      </c>
      <c r="O51" s="65" t="str">
        <f>IF(ISERROR(VLOOKUP(B51,'[10]80m.'!$E$8:$G$1000,3,0)),"",(VLOOKUP(B51,'[10]80m.'!$E$8:$G$1000,3,0)))</f>
        <v/>
      </c>
      <c r="P51" s="71">
        <f t="shared" si="0"/>
        <v>0</v>
      </c>
      <c r="Q51" s="54"/>
      <c r="R51" s="55"/>
      <c r="S51" s="55"/>
      <c r="T51" s="55"/>
      <c r="U51" s="55"/>
      <c r="V51" s="55"/>
    </row>
    <row r="52" spans="1:22" ht="31.5" hidden="1" customHeight="1" x14ac:dyDescent="0.2">
      <c r="A52" s="60"/>
      <c r="B52" s="61"/>
      <c r="C52" s="61"/>
      <c r="D52" s="93" t="str">
        <f>IF(ISERROR(VLOOKUP(B52,'[10]60m.'!$E$8:$F$1000,2,0)),"",(VLOOKUP(B52,'[10]60m.'!$E$8:$H$1000,2,0)))</f>
        <v/>
      </c>
      <c r="E52" s="63" t="str">
        <f>IF(ISERROR(VLOOKUP(B52,'[10]60m.'!$E$8:$G$1000,3,0)),"",(VLOOKUP(B52,'[10]60m.'!$E$8:$G$1000,3,0)))</f>
        <v/>
      </c>
      <c r="F52" s="64" t="str">
        <f>IF(ISERROR(VLOOKUP(B52,[10]Uzun!$F$8:$K$1000,6,0)),"",(VLOOKUP(B52,[10]Uzun!$F$8:$K$1000,6,0)))</f>
        <v/>
      </c>
      <c r="G52" s="65" t="str">
        <f>IF(ISERROR(VLOOKUP(B52,[10]Uzun!$F$8:$L$1000,7,0)),"",(VLOOKUP(B52,[10]Uzun!$F$8:$L$1000,7,0)))</f>
        <v/>
      </c>
      <c r="H52" s="66" t="str">
        <f>IF(ISERROR(VLOOKUP(B52,[10]Gülle!$F$8:$K$1000,6,0)),"",(VLOOKUP(B52,[10]Gülle!$F$8:$K$1000,6,0)))</f>
        <v/>
      </c>
      <c r="I52" s="63" t="str">
        <f>IF(ISERROR(VLOOKUP(B52,[10]Gülle!$F$8:$L$1000,7,0)),"",(VLOOKUP(B52,[10]Gülle!$F$8:$L$1000,7,0)))</f>
        <v/>
      </c>
      <c r="J52" s="67" t="str">
        <f>IF(ISERROR(VLOOKUP(B52,#REF!,6,0)),"",(VLOOKUP(B52,#REF!,6,0)))</f>
        <v/>
      </c>
      <c r="K52" s="65" t="str">
        <f>IF(ISERROR(VLOOKUP(B52,#REF!,7,0)),"",(VLOOKUP(B52,#REF!,7,0)))</f>
        <v/>
      </c>
      <c r="L52" s="68" t="str">
        <f>IF(ISERROR(VLOOKUP(B52,'[10]800m.'!$D$8:$F$986,3,0)),"",(VLOOKUP(B52,'[10]800m.'!$D$8:$H$986,3,0)))</f>
        <v/>
      </c>
      <c r="M52" s="69" t="str">
        <f>IF(ISERROR(VLOOKUP(B52,'[10]800m.'!$D$8:$G$986,4,0)),"",(VLOOKUP(B52,'[10]800m.'!$D$8:$G$986,4,0)))</f>
        <v/>
      </c>
      <c r="N52" s="94" t="str">
        <f>IF(ISERROR(VLOOKUP(B52,'[10]80m.'!$E$8:$F$1000,2,0)),"",(VLOOKUP(B52,'[10]80m.'!$E$8:$H$1000,2,0)))</f>
        <v/>
      </c>
      <c r="O52" s="65" t="str">
        <f>IF(ISERROR(VLOOKUP(B52,'[10]80m.'!$E$8:$G$1000,3,0)),"",(VLOOKUP(B52,'[10]80m.'!$E$8:$G$1000,3,0)))</f>
        <v/>
      </c>
      <c r="P52" s="71">
        <f t="shared" si="0"/>
        <v>0</v>
      </c>
      <c r="Q52" s="55"/>
      <c r="R52" s="55"/>
      <c r="S52" s="55"/>
      <c r="T52" s="55"/>
      <c r="U52" s="55"/>
      <c r="V52" s="55"/>
    </row>
    <row r="53" spans="1:22" ht="31.5" hidden="1" customHeight="1" x14ac:dyDescent="0.2">
      <c r="A53" s="60"/>
      <c r="B53" s="61"/>
      <c r="C53" s="61"/>
      <c r="D53" s="93" t="str">
        <f>IF(ISERROR(VLOOKUP(B53,'[10]60m.'!$E$8:$F$1000,2,0)),"",(VLOOKUP(B53,'[10]60m.'!$E$8:$H$1000,2,0)))</f>
        <v/>
      </c>
      <c r="E53" s="63" t="str">
        <f>IF(ISERROR(VLOOKUP(B53,'[10]60m.'!$E$8:$G$1000,3,0)),"",(VLOOKUP(B53,'[10]60m.'!$E$8:$G$1000,3,0)))</f>
        <v/>
      </c>
      <c r="F53" s="64" t="str">
        <f>IF(ISERROR(VLOOKUP(B53,[10]Uzun!$F$8:$K$1000,6,0)),"",(VLOOKUP(B53,[10]Uzun!$F$8:$K$1000,6,0)))</f>
        <v/>
      </c>
      <c r="G53" s="65" t="str">
        <f>IF(ISERROR(VLOOKUP(B53,[10]Uzun!$F$8:$L$1000,7,0)),"",(VLOOKUP(B53,[10]Uzun!$F$8:$L$1000,7,0)))</f>
        <v/>
      </c>
      <c r="H53" s="66" t="str">
        <f>IF(ISERROR(VLOOKUP(B53,[10]Gülle!$F$8:$K$1000,6,0)),"",(VLOOKUP(B53,[10]Gülle!$F$8:$K$1000,6,0)))</f>
        <v/>
      </c>
      <c r="I53" s="63" t="str">
        <f>IF(ISERROR(VLOOKUP(B53,[10]Gülle!$F$8:$L$1000,7,0)),"",(VLOOKUP(B53,[10]Gülle!$F$8:$L$1000,7,0)))</f>
        <v/>
      </c>
      <c r="J53" s="67" t="str">
        <f>IF(ISERROR(VLOOKUP(B53,#REF!,6,0)),"",(VLOOKUP(B53,#REF!,6,0)))</f>
        <v/>
      </c>
      <c r="K53" s="65" t="str">
        <f>IF(ISERROR(VLOOKUP(B53,#REF!,7,0)),"",(VLOOKUP(B53,#REF!,7,0)))</f>
        <v/>
      </c>
      <c r="L53" s="68" t="str">
        <f>IF(ISERROR(VLOOKUP(B53,'[10]800m.'!$D$8:$F$986,3,0)),"",(VLOOKUP(B53,'[10]800m.'!$D$8:$H$986,3,0)))</f>
        <v/>
      </c>
      <c r="M53" s="69" t="str">
        <f>IF(ISERROR(VLOOKUP(B53,'[10]800m.'!$D$8:$G$986,4,0)),"",(VLOOKUP(B53,'[10]800m.'!$D$8:$G$986,4,0)))</f>
        <v/>
      </c>
      <c r="N53" s="94" t="str">
        <f>IF(ISERROR(VLOOKUP(B53,'[10]80m.'!$E$8:$F$1000,2,0)),"",(VLOOKUP(B53,'[10]80m.'!$E$8:$H$1000,2,0)))</f>
        <v/>
      </c>
      <c r="O53" s="65" t="str">
        <f>IF(ISERROR(VLOOKUP(B53,'[10]80m.'!$E$8:$G$1000,3,0)),"",(VLOOKUP(B53,'[10]80m.'!$E$8:$G$1000,3,0)))</f>
        <v/>
      </c>
      <c r="P53" s="71">
        <f t="shared" si="0"/>
        <v>0</v>
      </c>
      <c r="Q53" s="55"/>
      <c r="R53" s="55"/>
      <c r="S53" s="55"/>
      <c r="T53" s="55"/>
      <c r="U53" s="55"/>
      <c r="V53" s="55"/>
    </row>
    <row r="54" spans="1:22" ht="12" customHeight="1" x14ac:dyDescent="0.2">
      <c r="A54" s="55"/>
      <c r="B54" s="55"/>
      <c r="C54" s="55"/>
      <c r="D54" s="72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30" customHeight="1" x14ac:dyDescent="0.2">
      <c r="A55" s="40" t="s">
        <v>72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2" ht="24" customHeight="1" x14ac:dyDescent="0.2">
      <c r="A56" s="73" t="str">
        <f>'[10]YARIŞMA BİLGİLERİ'!F21</f>
        <v>2009 Doğumlu Erkekler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1:22" ht="24" customHeight="1" x14ac:dyDescent="0.2">
      <c r="A57" s="49" t="s">
        <v>0</v>
      </c>
      <c r="B57" s="48" t="s">
        <v>1</v>
      </c>
      <c r="C57" s="95"/>
      <c r="D57" s="50" t="s">
        <v>14</v>
      </c>
      <c r="E57" s="50"/>
      <c r="F57" s="50" t="s">
        <v>19</v>
      </c>
      <c r="G57" s="50"/>
      <c r="H57" s="51"/>
      <c r="I57" s="52"/>
      <c r="J57" s="51" t="s">
        <v>16</v>
      </c>
      <c r="K57" s="52"/>
      <c r="L57" s="50" t="s">
        <v>7</v>
      </c>
      <c r="M57" s="50"/>
      <c r="N57" s="50" t="s">
        <v>18</v>
      </c>
      <c r="O57" s="50"/>
      <c r="P57" s="53"/>
      <c r="Q57" s="53"/>
      <c r="R57" s="53" t="s">
        <v>25</v>
      </c>
    </row>
    <row r="58" spans="1:22" ht="24" customHeight="1" x14ac:dyDescent="0.2">
      <c r="A58" s="56"/>
      <c r="B58" s="48"/>
      <c r="C58" s="95"/>
      <c r="D58" s="59" t="s">
        <v>10</v>
      </c>
      <c r="E58" s="58" t="s">
        <v>11</v>
      </c>
      <c r="F58" s="57" t="s">
        <v>10</v>
      </c>
      <c r="G58" s="58" t="s">
        <v>11</v>
      </c>
      <c r="H58" s="57" t="s">
        <v>10</v>
      </c>
      <c r="I58" s="58" t="s">
        <v>11</v>
      </c>
      <c r="J58" s="57" t="s">
        <v>10</v>
      </c>
      <c r="K58" s="58" t="s">
        <v>11</v>
      </c>
      <c r="L58" s="57" t="s">
        <v>10</v>
      </c>
      <c r="M58" s="58" t="s">
        <v>11</v>
      </c>
      <c r="N58" s="57" t="s">
        <v>10</v>
      </c>
      <c r="O58" s="58" t="s">
        <v>11</v>
      </c>
      <c r="P58" s="53"/>
      <c r="Q58" s="53"/>
      <c r="R58" s="53"/>
    </row>
    <row r="59" spans="1:22" ht="25.5" customHeight="1" x14ac:dyDescent="0.2">
      <c r="A59" s="60">
        <v>1</v>
      </c>
      <c r="B59" s="61" t="s">
        <v>123</v>
      </c>
      <c r="C59" s="61" t="s">
        <v>42</v>
      </c>
      <c r="D59" s="22" t="str">
        <f>IF(ISERROR(VLOOKUP(B59,'[10]80m.Eng'!$E$8:$F$1000,2,0)),"",(VLOOKUP(B59,'[10]80m.Eng'!$E$8:$H$1000,2,0)))</f>
        <v/>
      </c>
      <c r="E59" s="14" t="str">
        <f>IF(ISERROR(VLOOKUP(B59,'[10]80m.Eng'!$E$8:$G$1000,3,0)),"",(VLOOKUP(B59,'[10]80m.Eng'!$E$8:$G$1000,3,0)))</f>
        <v/>
      </c>
      <c r="F59" s="76" t="str">
        <f>IF(ISERROR(VLOOKUP(B59,[10]Cirit!$E$8:$K$1000,7,0)),"",(VLOOKUP(B59,[10]Cirit!$E$8:$K$1000,7,0)))</f>
        <v/>
      </c>
      <c r="G59" s="65" t="str">
        <f>IF(ISERROR(VLOOKUP(B59,[10]Cirit!$E$8:$L$1000,8,0)),"",(VLOOKUP(B59,[10]Cirit!$E$8:$L$1000,8,0)))</f>
        <v/>
      </c>
      <c r="H59" s="66"/>
      <c r="I59" s="63"/>
      <c r="J59" s="77" t="str">
        <f>IF(ISERROR(VLOOKUP(B59,'[10]2000m.'!$E$8:$F$1000,2,0)),"",(VLOOKUP(B59,'[10]2000m.'!$E$8:$H$1000,2,0)))</f>
        <v/>
      </c>
      <c r="K59" s="65" t="str">
        <f>IF(ISERROR(VLOOKUP(B59,'[10]2000m.'!$E$8:$G$1000,3,0)),"",(VLOOKUP(B59,'[10]2000m.'!$E$8:$G$1000,3,0)))</f>
        <v/>
      </c>
      <c r="L59" s="78" t="str">
        <f>IF(ISERROR(VLOOKUP(B59,[10]Yüksek!$E$8:$AG$1000,29,0)),"",(VLOOKUP(B59,[10]Yüksek!$E$8:$AG$1000,29,0)))</f>
        <v/>
      </c>
      <c r="M59" s="79" t="str">
        <f>IF(ISERROR(VLOOKUP(B59,[10]Yüksek!$E$8:$AH$1000,30,0)),"",(VLOOKUP(B59,[10]Yüksek!$E$8:$AH$1000,30,0)))</f>
        <v/>
      </c>
      <c r="N59" s="76" t="str">
        <f>IF(ISERROR(VLOOKUP(B59,[10]Disk!$E$8:$K$1000,7,0)),"",(VLOOKUP(B59,[10]Disk!$E$8:$K$1000,7,0)))</f>
        <v/>
      </c>
      <c r="O59" s="65" t="str">
        <f>IF(ISERROR(VLOOKUP(B59,[10]Disk!$E$8:$L$1000,8,0)),"",(VLOOKUP(B59,[10]Disk!$E$8:$L$1000,8,0)))</f>
        <v/>
      </c>
      <c r="P59" s="81">
        <f>IFERROR(VLOOKUP(B59,'2009 13 YAŞ ERKEK'!$B$8:$P$53,15,0)," ")</f>
        <v>156</v>
      </c>
      <c r="Q59" s="82">
        <f t="shared" ref="Q59:Q73" si="1">SUM(E59,G59,I59,K59,M59,O59)</f>
        <v>0</v>
      </c>
      <c r="R59" s="83">
        <f t="shared" ref="R59:R73" si="2">SUM(P59,Q59)</f>
        <v>156</v>
      </c>
    </row>
    <row r="60" spans="1:22" ht="25.5" customHeight="1" x14ac:dyDescent="0.2">
      <c r="A60" s="60">
        <v>2</v>
      </c>
      <c r="B60" s="61" t="s">
        <v>142</v>
      </c>
      <c r="C60" s="61" t="s">
        <v>42</v>
      </c>
      <c r="D60" s="22" t="str">
        <f>IF(ISERROR(VLOOKUP(B60,'[10]80m.Eng'!$E$8:$F$1000,2,0)),"",(VLOOKUP(B60,'[10]80m.Eng'!$E$8:$H$1000,2,0)))</f>
        <v/>
      </c>
      <c r="E60" s="14" t="str">
        <f>IF(ISERROR(VLOOKUP(B60,'[10]80m.Eng'!$E$8:$G$1000,3,0)),"",(VLOOKUP(B60,'[10]80m.Eng'!$E$8:$G$1000,3,0)))</f>
        <v/>
      </c>
      <c r="F60" s="76" t="str">
        <f>IF(ISERROR(VLOOKUP(B60,[10]Cirit!$E$8:$K$1000,7,0)),"",(VLOOKUP(B60,[10]Cirit!$E$8:$K$1000,7,0)))</f>
        <v/>
      </c>
      <c r="G60" s="65" t="str">
        <f>IF(ISERROR(VLOOKUP(B60,[10]Cirit!$E$8:$L$1000,8,0)),"",(VLOOKUP(B60,[10]Cirit!$E$8:$L$1000,8,0)))</f>
        <v/>
      </c>
      <c r="H60" s="66"/>
      <c r="I60" s="63"/>
      <c r="J60" s="77" t="str">
        <f>IF(ISERROR(VLOOKUP(B60,'[10]2000m.'!$E$8:$F$1000,2,0)),"",(VLOOKUP(B60,'[10]2000m.'!$E$8:$H$1000,2,0)))</f>
        <v/>
      </c>
      <c r="K60" s="65" t="str">
        <f>IF(ISERROR(VLOOKUP(B60,'[10]2000m.'!$E$8:$G$1000,3,0)),"",(VLOOKUP(B60,'[10]2000m.'!$E$8:$G$1000,3,0)))</f>
        <v/>
      </c>
      <c r="L60" s="78" t="str">
        <f>IF(ISERROR(VLOOKUP(B60,[10]Yüksek!$E$8:$AG$1000,29,0)),"",(VLOOKUP(B60,[10]Yüksek!$E$8:$AG$1000,29,0)))</f>
        <v/>
      </c>
      <c r="M60" s="79" t="str">
        <f>IF(ISERROR(VLOOKUP(B60,[10]Yüksek!$E$8:$AH$1000,30,0)),"",(VLOOKUP(B60,[10]Yüksek!$E$8:$AH$1000,30,0)))</f>
        <v/>
      </c>
      <c r="N60" s="76" t="str">
        <f>IF(ISERROR(VLOOKUP(B60,[10]Disk!$E$8:$K$1000,7,0)),"",(VLOOKUP(B60,[10]Disk!$E$8:$K$1000,7,0)))</f>
        <v/>
      </c>
      <c r="O60" s="65" t="str">
        <f>IF(ISERROR(VLOOKUP(B60,[10]Disk!$E$8:$L$1000,8,0)),"",(VLOOKUP(B60,[10]Disk!$E$8:$L$1000,8,0)))</f>
        <v/>
      </c>
      <c r="P60" s="81">
        <f>IFERROR(VLOOKUP(B60,'2009 13 YAŞ ERKEK'!$B$8:$P$53,15,0)," ")</f>
        <v>145</v>
      </c>
      <c r="Q60" s="82">
        <f t="shared" si="1"/>
        <v>0</v>
      </c>
      <c r="R60" s="83">
        <f t="shared" si="2"/>
        <v>145</v>
      </c>
    </row>
    <row r="61" spans="1:22" ht="25.5" customHeight="1" x14ac:dyDescent="0.2">
      <c r="A61" s="60">
        <v>3</v>
      </c>
      <c r="B61" s="61" t="s">
        <v>145</v>
      </c>
      <c r="C61" s="61" t="s">
        <v>42</v>
      </c>
      <c r="D61" s="22" t="str">
        <f>IF(ISERROR(VLOOKUP(B61,'[10]80m.Eng'!$E$8:$F$1000,2,0)),"",(VLOOKUP(B61,'[10]80m.Eng'!$E$8:$H$1000,2,0)))</f>
        <v/>
      </c>
      <c r="E61" s="14" t="str">
        <f>IF(ISERROR(VLOOKUP(B61,'[10]80m.Eng'!$E$8:$G$1000,3,0)),"",(VLOOKUP(B61,'[10]80m.Eng'!$E$8:$G$1000,3,0)))</f>
        <v/>
      </c>
      <c r="F61" s="76" t="str">
        <f>IF(ISERROR(VLOOKUP(B61,[10]Cirit!$E$8:$K$1000,7,0)),"",(VLOOKUP(B61,[10]Cirit!$E$8:$K$1000,7,0)))</f>
        <v/>
      </c>
      <c r="G61" s="65" t="str">
        <f>IF(ISERROR(VLOOKUP(B61,[10]Cirit!$E$8:$L$1000,8,0)),"",(VLOOKUP(B61,[10]Cirit!$E$8:$L$1000,8,0)))</f>
        <v/>
      </c>
      <c r="H61" s="66"/>
      <c r="I61" s="63"/>
      <c r="J61" s="77" t="str">
        <f>IF(ISERROR(VLOOKUP(B61,'[10]2000m.'!$E$8:$F$1000,2,0)),"",(VLOOKUP(B61,'[10]2000m.'!$E$8:$H$1000,2,0)))</f>
        <v/>
      </c>
      <c r="K61" s="65" t="str">
        <f>IF(ISERROR(VLOOKUP(B61,'[10]2000m.'!$E$8:$G$1000,3,0)),"",(VLOOKUP(B61,'[10]2000m.'!$E$8:$G$1000,3,0)))</f>
        <v/>
      </c>
      <c r="L61" s="78" t="str">
        <f>IF(ISERROR(VLOOKUP(B61,[10]Yüksek!$E$8:$AG$1000,29,0)),"",(VLOOKUP(B61,[10]Yüksek!$E$8:$AG$1000,29,0)))</f>
        <v/>
      </c>
      <c r="M61" s="79" t="str">
        <f>IF(ISERROR(VLOOKUP(B61,[10]Yüksek!$E$8:$AH$1000,30,0)),"",(VLOOKUP(B61,[10]Yüksek!$E$8:$AH$1000,30,0)))</f>
        <v/>
      </c>
      <c r="N61" s="76" t="str">
        <f>IF(ISERROR(VLOOKUP(B61,[10]Disk!$E$8:$K$1000,7,0)),"",(VLOOKUP(B61,[10]Disk!$E$8:$K$1000,7,0)))</f>
        <v/>
      </c>
      <c r="O61" s="65" t="str">
        <f>IF(ISERROR(VLOOKUP(B61,[10]Disk!$E$8:$L$1000,8,0)),"",(VLOOKUP(B61,[10]Disk!$E$8:$L$1000,8,0)))</f>
        <v/>
      </c>
      <c r="P61" s="81">
        <f>IFERROR(VLOOKUP(B61,'2009 13 YAŞ ERKEK'!$B$8:$P$53,15,0)," ")</f>
        <v>137</v>
      </c>
      <c r="Q61" s="82">
        <f t="shared" si="1"/>
        <v>0</v>
      </c>
      <c r="R61" s="83">
        <f t="shared" si="2"/>
        <v>137</v>
      </c>
    </row>
    <row r="62" spans="1:22" ht="25.5" customHeight="1" x14ac:dyDescent="0.2">
      <c r="A62" s="60">
        <v>4</v>
      </c>
      <c r="B62" s="61" t="s">
        <v>147</v>
      </c>
      <c r="C62" s="61" t="s">
        <v>42</v>
      </c>
      <c r="D62" s="22" t="str">
        <f>IF(ISERROR(VLOOKUP(B62,'[10]80m.Eng'!$E$8:$F$1000,2,0)),"",(VLOOKUP(B62,'[10]80m.Eng'!$E$8:$H$1000,2,0)))</f>
        <v/>
      </c>
      <c r="E62" s="14" t="str">
        <f>IF(ISERROR(VLOOKUP(B62,'[10]80m.Eng'!$E$8:$G$1000,3,0)),"",(VLOOKUP(B62,'[10]80m.Eng'!$E$8:$G$1000,3,0)))</f>
        <v/>
      </c>
      <c r="F62" s="76" t="str">
        <f>IF(ISERROR(VLOOKUP(B62,[10]Cirit!$E$8:$K$1000,7,0)),"",(VLOOKUP(B62,[10]Cirit!$E$8:$K$1000,7,0)))</f>
        <v/>
      </c>
      <c r="G62" s="65" t="str">
        <f>IF(ISERROR(VLOOKUP(B62,[10]Cirit!$E$8:$L$1000,8,0)),"",(VLOOKUP(B62,[10]Cirit!$E$8:$L$1000,8,0)))</f>
        <v/>
      </c>
      <c r="H62" s="66"/>
      <c r="I62" s="63"/>
      <c r="J62" s="77" t="str">
        <f>IF(ISERROR(VLOOKUP(B62,'[10]2000m.'!$E$8:$F$1000,2,0)),"",(VLOOKUP(B62,'[10]2000m.'!$E$8:$H$1000,2,0)))</f>
        <v/>
      </c>
      <c r="K62" s="65" t="str">
        <f>IF(ISERROR(VLOOKUP(B62,'[10]2000m.'!$E$8:$G$1000,3,0)),"",(VLOOKUP(B62,'[10]2000m.'!$E$8:$G$1000,3,0)))</f>
        <v/>
      </c>
      <c r="L62" s="78" t="str">
        <f>IF(ISERROR(VLOOKUP(B62,[10]Yüksek!$E$8:$AG$1000,29,0)),"",(VLOOKUP(B62,[10]Yüksek!$E$8:$AG$1000,29,0)))</f>
        <v/>
      </c>
      <c r="M62" s="79" t="str">
        <f>IF(ISERROR(VLOOKUP(B62,[10]Yüksek!$E$8:$AH$1000,30,0)),"",(VLOOKUP(B62,[10]Yüksek!$E$8:$AH$1000,30,0)))</f>
        <v/>
      </c>
      <c r="N62" s="76" t="str">
        <f>IF(ISERROR(VLOOKUP(B62,[10]Disk!$E$8:$K$1000,7,0)),"",(VLOOKUP(B62,[10]Disk!$E$8:$K$1000,7,0)))</f>
        <v/>
      </c>
      <c r="O62" s="65" t="str">
        <f>IF(ISERROR(VLOOKUP(B62,[10]Disk!$E$8:$L$1000,8,0)),"",(VLOOKUP(B62,[10]Disk!$E$8:$L$1000,8,0)))</f>
        <v/>
      </c>
      <c r="P62" s="81">
        <f>IFERROR(VLOOKUP(B62,'2009 13 YAŞ ERKEK'!$B$8:$P$53,15,0)," ")</f>
        <v>131</v>
      </c>
      <c r="Q62" s="82">
        <f t="shared" si="1"/>
        <v>0</v>
      </c>
      <c r="R62" s="83">
        <f t="shared" si="2"/>
        <v>131</v>
      </c>
    </row>
    <row r="63" spans="1:22" ht="25.5" customHeight="1" x14ac:dyDescent="0.2">
      <c r="A63" s="60">
        <v>5</v>
      </c>
      <c r="B63" s="61" t="s">
        <v>148</v>
      </c>
      <c r="C63" s="61" t="s">
        <v>42</v>
      </c>
      <c r="D63" s="22" t="str">
        <f>IF(ISERROR(VLOOKUP(B63,'[10]80m.Eng'!$E$8:$F$1000,2,0)),"",(VLOOKUP(B63,'[10]80m.Eng'!$E$8:$H$1000,2,0)))</f>
        <v/>
      </c>
      <c r="E63" s="14" t="str">
        <f>IF(ISERROR(VLOOKUP(B63,'[10]80m.Eng'!$E$8:$G$1000,3,0)),"",(VLOOKUP(B63,'[10]80m.Eng'!$E$8:$G$1000,3,0)))</f>
        <v/>
      </c>
      <c r="F63" s="76" t="str">
        <f>IF(ISERROR(VLOOKUP(B63,[10]Cirit!$E$8:$K$1000,7,0)),"",(VLOOKUP(B63,[10]Cirit!$E$8:$K$1000,7,0)))</f>
        <v/>
      </c>
      <c r="G63" s="65" t="str">
        <f>IF(ISERROR(VLOOKUP(B63,[10]Cirit!$E$8:$L$1000,8,0)),"",(VLOOKUP(B63,[10]Cirit!$E$8:$L$1000,8,0)))</f>
        <v/>
      </c>
      <c r="H63" s="66"/>
      <c r="I63" s="63"/>
      <c r="J63" s="77" t="str">
        <f>IF(ISERROR(VLOOKUP(B63,'[10]2000m.'!$E$8:$F$1000,2,0)),"",(VLOOKUP(B63,'[10]2000m.'!$E$8:$H$1000,2,0)))</f>
        <v/>
      </c>
      <c r="K63" s="65" t="str">
        <f>IF(ISERROR(VLOOKUP(B63,'[10]2000m.'!$E$8:$G$1000,3,0)),"",(VLOOKUP(B63,'[10]2000m.'!$E$8:$G$1000,3,0)))</f>
        <v/>
      </c>
      <c r="L63" s="78" t="str">
        <f>IF(ISERROR(VLOOKUP(B63,[10]Yüksek!$E$8:$AG$1000,29,0)),"",(VLOOKUP(B63,[10]Yüksek!$E$8:$AG$1000,29,0)))</f>
        <v/>
      </c>
      <c r="M63" s="79" t="str">
        <f>IF(ISERROR(VLOOKUP(B63,[10]Yüksek!$E$8:$AH$1000,30,0)),"",(VLOOKUP(B63,[10]Yüksek!$E$8:$AH$1000,30,0)))</f>
        <v/>
      </c>
      <c r="N63" s="76" t="str">
        <f>IF(ISERROR(VLOOKUP(B63,[10]Disk!$E$8:$K$1000,7,0)),"",(VLOOKUP(B63,[10]Disk!$E$8:$K$1000,7,0)))</f>
        <v/>
      </c>
      <c r="O63" s="65" t="str">
        <f>IF(ISERROR(VLOOKUP(B63,[10]Disk!$E$8:$L$1000,8,0)),"",(VLOOKUP(B63,[10]Disk!$E$8:$L$1000,8,0)))</f>
        <v/>
      </c>
      <c r="P63" s="81">
        <f>IFERROR(VLOOKUP(B63,'2009 13 YAŞ ERKEK'!$B$8:$P$53,15,0)," ")</f>
        <v>116</v>
      </c>
      <c r="Q63" s="82">
        <f t="shared" si="1"/>
        <v>0</v>
      </c>
      <c r="R63" s="83">
        <f t="shared" si="2"/>
        <v>116</v>
      </c>
    </row>
    <row r="64" spans="1:22" ht="25.5" customHeight="1" x14ac:dyDescent="0.2">
      <c r="A64" s="60">
        <v>6</v>
      </c>
      <c r="B64" s="61" t="s">
        <v>133</v>
      </c>
      <c r="C64" s="61" t="s">
        <v>42</v>
      </c>
      <c r="D64" s="22" t="str">
        <f>IF(ISERROR(VLOOKUP(B64,'[10]80m.Eng'!$E$8:$F$1000,2,0)),"",(VLOOKUP(B64,'[10]80m.Eng'!$E$8:$H$1000,2,0)))</f>
        <v/>
      </c>
      <c r="E64" s="14" t="str">
        <f>IF(ISERROR(VLOOKUP(B64,'[10]80m.Eng'!$E$8:$G$1000,3,0)),"",(VLOOKUP(B64,'[10]80m.Eng'!$E$8:$G$1000,3,0)))</f>
        <v/>
      </c>
      <c r="F64" s="76" t="str">
        <f>IF(ISERROR(VLOOKUP(B64,[10]Cirit!$E$8:$K$1000,7,0)),"",(VLOOKUP(B64,[10]Cirit!$E$8:$K$1000,7,0)))</f>
        <v/>
      </c>
      <c r="G64" s="65" t="str">
        <f>IF(ISERROR(VLOOKUP(B64,[10]Cirit!$E$8:$L$1000,8,0)),"",(VLOOKUP(B64,[10]Cirit!$E$8:$L$1000,8,0)))</f>
        <v/>
      </c>
      <c r="H64" s="66"/>
      <c r="I64" s="63"/>
      <c r="J64" s="77" t="str">
        <f>IF(ISERROR(VLOOKUP(B64,'[10]2000m.'!$E$8:$F$1000,2,0)),"",(VLOOKUP(B64,'[10]2000m.'!$E$8:$H$1000,2,0)))</f>
        <v/>
      </c>
      <c r="K64" s="65" t="str">
        <f>IF(ISERROR(VLOOKUP(B64,'[10]2000m.'!$E$8:$G$1000,3,0)),"",(VLOOKUP(B64,'[10]2000m.'!$E$8:$G$1000,3,0)))</f>
        <v/>
      </c>
      <c r="L64" s="78" t="str">
        <f>IF(ISERROR(VLOOKUP(B64,[10]Yüksek!$E$8:$AG$1000,29,0)),"",(VLOOKUP(B64,[10]Yüksek!$E$8:$AG$1000,29,0)))</f>
        <v/>
      </c>
      <c r="M64" s="79" t="str">
        <f>IF(ISERROR(VLOOKUP(B64,[10]Yüksek!$E$8:$AH$1000,30,0)),"",(VLOOKUP(B64,[10]Yüksek!$E$8:$AH$1000,30,0)))</f>
        <v/>
      </c>
      <c r="N64" s="76" t="str">
        <f>IF(ISERROR(VLOOKUP(B64,[10]Disk!$E$8:$K$1000,7,0)),"",(VLOOKUP(B64,[10]Disk!$E$8:$K$1000,7,0)))</f>
        <v/>
      </c>
      <c r="O64" s="65" t="str">
        <f>IF(ISERROR(VLOOKUP(B64,[10]Disk!$E$8:$L$1000,8,0)),"",(VLOOKUP(B64,[10]Disk!$E$8:$L$1000,8,0)))</f>
        <v/>
      </c>
      <c r="P64" s="81">
        <f>IFERROR(VLOOKUP(B64,'2009 13 YAŞ ERKEK'!$B$8:$P$53,15,0)," ")</f>
        <v>105</v>
      </c>
      <c r="Q64" s="82">
        <f t="shared" si="1"/>
        <v>0</v>
      </c>
      <c r="R64" s="83">
        <f t="shared" si="2"/>
        <v>105</v>
      </c>
    </row>
    <row r="65" spans="1:18" ht="25.5" customHeight="1" x14ac:dyDescent="0.2">
      <c r="A65" s="60" t="s">
        <v>22</v>
      </c>
      <c r="B65" s="61" t="s">
        <v>159</v>
      </c>
      <c r="C65" s="61" t="s">
        <v>42</v>
      </c>
      <c r="D65" s="22" t="str">
        <f>IF(ISERROR(VLOOKUP(B65,'[10]80m.Eng'!$E$8:$F$1000,2,0)),"",(VLOOKUP(B65,'[10]80m.Eng'!$E$8:$H$1000,2,0)))</f>
        <v/>
      </c>
      <c r="E65" s="14" t="str">
        <f>IF(ISERROR(VLOOKUP(B65,'[10]80m.Eng'!$E$8:$G$1000,3,0)),"",(VLOOKUP(B65,'[10]80m.Eng'!$E$8:$G$1000,3,0)))</f>
        <v/>
      </c>
      <c r="F65" s="76" t="str">
        <f>IF(ISERROR(VLOOKUP(B65,[10]Cirit!$E$8:$K$1000,7,0)),"",(VLOOKUP(B65,[10]Cirit!$E$8:$K$1000,7,0)))</f>
        <v/>
      </c>
      <c r="G65" s="65" t="str">
        <f>IF(ISERROR(VLOOKUP(B65,[10]Cirit!$E$8:$L$1000,8,0)),"",(VLOOKUP(B65,[10]Cirit!$E$8:$L$1000,8,0)))</f>
        <v/>
      </c>
      <c r="H65" s="66"/>
      <c r="I65" s="63"/>
      <c r="J65" s="77" t="str">
        <f>IF(ISERROR(VLOOKUP(B65,'[10]2000m.'!$E$8:$F$1000,2,0)),"",(VLOOKUP(B65,'[10]2000m.'!$E$8:$H$1000,2,0)))</f>
        <v/>
      </c>
      <c r="K65" s="65" t="str">
        <f>IF(ISERROR(VLOOKUP(B65,'[10]2000m.'!$E$8:$G$1000,3,0)),"",(VLOOKUP(B65,'[10]2000m.'!$E$8:$G$1000,3,0)))</f>
        <v/>
      </c>
      <c r="L65" s="78" t="str">
        <f>IF(ISERROR(VLOOKUP(B65,[10]Yüksek!$E$8:$AG$1000,29,0)),"",(VLOOKUP(B65,[10]Yüksek!$E$8:$AG$1000,29,0)))</f>
        <v/>
      </c>
      <c r="M65" s="79" t="str">
        <f>IF(ISERROR(VLOOKUP(B65,[10]Yüksek!$E$8:$AH$1000,30,0)),"",(VLOOKUP(B65,[10]Yüksek!$E$8:$AH$1000,30,0)))</f>
        <v/>
      </c>
      <c r="N65" s="76" t="str">
        <f>IF(ISERROR(VLOOKUP(B65,[10]Disk!$E$8:$K$1000,7,0)),"",(VLOOKUP(B65,[10]Disk!$E$8:$K$1000,7,0)))</f>
        <v/>
      </c>
      <c r="O65" s="65" t="str">
        <f>IF(ISERROR(VLOOKUP(B65,[10]Disk!$E$8:$L$1000,8,0)),"",(VLOOKUP(B65,[10]Disk!$E$8:$L$1000,8,0)))</f>
        <v/>
      </c>
      <c r="P65" s="81">
        <f>IFERROR(VLOOKUP(B65,'2009 13 YAŞ ERKEK'!$B$8:$P$53,15,0)," ")</f>
        <v>0</v>
      </c>
      <c r="Q65" s="82">
        <f t="shared" si="1"/>
        <v>0</v>
      </c>
      <c r="R65" s="83">
        <f t="shared" si="2"/>
        <v>0</v>
      </c>
    </row>
    <row r="66" spans="1:18" ht="30" x14ac:dyDescent="0.2">
      <c r="A66" s="60"/>
      <c r="B66" s="61"/>
      <c r="C66" s="61"/>
      <c r="D66" s="22" t="str">
        <f>IF(ISERROR(VLOOKUP(B66,'[10]80m.Eng'!$E$8:$F$1000,2,0)),"",(VLOOKUP(B66,'[10]80m.Eng'!$E$8:$H$1000,2,0)))</f>
        <v/>
      </c>
      <c r="E66" s="14" t="str">
        <f>IF(ISERROR(VLOOKUP(B66,'[10]80m.Eng'!$E$8:$G$1000,3,0)),"",(VLOOKUP(B66,'[10]80m.Eng'!$E$8:$G$1000,3,0)))</f>
        <v/>
      </c>
      <c r="F66" s="76" t="str">
        <f>IF(ISERROR(VLOOKUP(B66,[10]Cirit!$E$8:$K$1000,7,0)),"",(VLOOKUP(B66,[10]Cirit!$E$8:$K$1000,7,0)))</f>
        <v/>
      </c>
      <c r="G66" s="65" t="str">
        <f>IF(ISERROR(VLOOKUP(B66,[10]Cirit!$E$8:$L$1000,8,0)),"",(VLOOKUP(B66,[10]Cirit!$E$8:$L$1000,8,0)))</f>
        <v/>
      </c>
      <c r="H66" s="66"/>
      <c r="I66" s="63"/>
      <c r="J66" s="77" t="str">
        <f>IF(ISERROR(VLOOKUP(B66,'[10]2000m.'!$E$8:$F$1000,2,0)),"",(VLOOKUP(B66,'[10]2000m.'!$E$8:$H$1000,2,0)))</f>
        <v/>
      </c>
      <c r="K66" s="65" t="str">
        <f>IF(ISERROR(VLOOKUP(B66,'[10]2000m.'!$E$8:$G$1000,3,0)),"",(VLOOKUP(B66,'[10]2000m.'!$E$8:$G$1000,3,0)))</f>
        <v/>
      </c>
      <c r="L66" s="78" t="str">
        <f>IF(ISERROR(VLOOKUP(B66,[10]Yüksek!$E$8:$AG$1000,29,0)),"",(VLOOKUP(B66,[10]Yüksek!$E$8:$AG$1000,29,0)))</f>
        <v/>
      </c>
      <c r="M66" s="79" t="str">
        <f>IF(ISERROR(VLOOKUP(B66,[10]Yüksek!$E$8:$AH$1000,30,0)),"",(VLOOKUP(B66,[10]Yüksek!$E$8:$AH$1000,30,0)))</f>
        <v/>
      </c>
      <c r="N66" s="76" t="str">
        <f>IF(ISERROR(VLOOKUP(B47,[10]Disk!$F$8:$K$1000,6,0)),"",(VLOOKUP(B47,[10]Disk!$F$8:$K$1000,6,0)))</f>
        <v/>
      </c>
      <c r="O66" s="65" t="str">
        <f>IF(ISERROR(VLOOKUP(B47,[10]Disk!$F$8:$L$1000,7,0)),"",(VLOOKUP(B47,[10]Disk!$F$8:$L$1000,7,0)))</f>
        <v/>
      </c>
      <c r="P66" s="81" t="str">
        <f>IFERROR(VLOOKUP(B66,'2009 13 YAŞ ERKEK'!$B$8:$P$53,15,0)," ")</f>
        <v xml:space="preserve"> </v>
      </c>
      <c r="Q66" s="82">
        <f t="shared" si="1"/>
        <v>0</v>
      </c>
      <c r="R66" s="83">
        <f t="shared" si="2"/>
        <v>0</v>
      </c>
    </row>
    <row r="67" spans="1:18" ht="30" x14ac:dyDescent="0.2">
      <c r="A67" s="60"/>
      <c r="B67" s="61"/>
      <c r="C67" s="61"/>
      <c r="D67" s="22" t="str">
        <f>IF(ISERROR(VLOOKUP(B67,'[10]80m.Eng'!$E$8:$F$1000,2,0)),"",(VLOOKUP(B67,'[10]80m.Eng'!$E$8:$H$1000,2,0)))</f>
        <v/>
      </c>
      <c r="E67" s="14" t="str">
        <f>IF(ISERROR(VLOOKUP(B67,'[10]80m.Eng'!$E$8:$G$1000,3,0)),"",(VLOOKUP(B67,'[10]80m.Eng'!$E$8:$G$1000,3,0)))</f>
        <v/>
      </c>
      <c r="F67" s="76" t="str">
        <f>IF(ISERROR(VLOOKUP(B67,[10]Cirit!$E$8:$K$1000,7,0)),"",(VLOOKUP(B67,[10]Cirit!$E$8:$K$1000,7,0)))</f>
        <v/>
      </c>
      <c r="G67" s="65" t="str">
        <f>IF(ISERROR(VLOOKUP(B67,[10]Cirit!$E$8:$L$1000,8,0)),"",(VLOOKUP(B67,[10]Cirit!$E$8:$L$1000,8,0)))</f>
        <v/>
      </c>
      <c r="H67" s="66"/>
      <c r="I67" s="63"/>
      <c r="J67" s="77" t="str">
        <f>IF(ISERROR(VLOOKUP(B67,'[10]2000m.'!$E$8:$F$1000,2,0)),"",(VLOOKUP(B67,'[10]2000m.'!$E$8:$H$1000,2,0)))</f>
        <v/>
      </c>
      <c r="K67" s="65" t="str">
        <f>IF(ISERROR(VLOOKUP(B67,'[10]2000m.'!$E$8:$G$1000,3,0)),"",(VLOOKUP(B67,'[10]2000m.'!$E$8:$G$1000,3,0)))</f>
        <v/>
      </c>
      <c r="L67" s="78" t="str">
        <f>IF(ISERROR(VLOOKUP(B67,[10]Yüksek!$E$8:$AG$1000,29,0)),"",(VLOOKUP(B67,[10]Yüksek!$E$8:$AG$1000,29,0)))</f>
        <v/>
      </c>
      <c r="M67" s="79" t="str">
        <f>IF(ISERROR(VLOOKUP(B67,[10]Yüksek!$E$8:$AH$1000,30,0)),"",(VLOOKUP(B67,[10]Yüksek!$E$8:$AH$1000,30,0)))</f>
        <v/>
      </c>
      <c r="N67" s="76" t="str">
        <f>IF(ISERROR(VLOOKUP(B48,[10]Disk!$F$8:$K$1000,6,0)),"",(VLOOKUP(B48,[10]Disk!$F$8:$K$1000,6,0)))</f>
        <v/>
      </c>
      <c r="O67" s="65" t="str">
        <f>IF(ISERROR(VLOOKUP(B48,[10]Disk!$F$8:$L$1000,7,0)),"",(VLOOKUP(B48,[10]Disk!$F$8:$L$1000,7,0)))</f>
        <v/>
      </c>
      <c r="P67" s="81" t="str">
        <f>IFERROR(VLOOKUP(B67,'2009 13 YAŞ ERKEK'!$B$8:$P$53,15,0)," ")</f>
        <v xml:space="preserve"> </v>
      </c>
      <c r="Q67" s="82">
        <f t="shared" si="1"/>
        <v>0</v>
      </c>
      <c r="R67" s="83">
        <f t="shared" si="2"/>
        <v>0</v>
      </c>
    </row>
    <row r="68" spans="1:18" ht="30" x14ac:dyDescent="0.2">
      <c r="A68" s="60"/>
      <c r="B68" s="61"/>
      <c r="C68" s="61"/>
      <c r="D68" s="22" t="str">
        <f>IF(ISERROR(VLOOKUP(B68,'[10]80m.Eng'!$E$8:$F$1000,2,0)),"",(VLOOKUP(B68,'[10]80m.Eng'!$E$8:$H$1000,2,0)))</f>
        <v/>
      </c>
      <c r="E68" s="14" t="str">
        <f>IF(ISERROR(VLOOKUP(B68,'[10]80m.Eng'!$E$8:$G$1000,3,0)),"",(VLOOKUP(B68,'[10]80m.Eng'!$E$8:$G$1000,3,0)))</f>
        <v/>
      </c>
      <c r="F68" s="76" t="str">
        <f>IF(ISERROR(VLOOKUP(B68,[10]Cirit!$E$8:$K$1000,7,0)),"",(VLOOKUP(B68,[10]Cirit!$E$8:$K$1000,7,0)))</f>
        <v/>
      </c>
      <c r="G68" s="65" t="str">
        <f>IF(ISERROR(VLOOKUP(B68,[10]Cirit!$E$8:$L$1000,8,0)),"",(VLOOKUP(B68,[10]Cirit!$E$8:$L$1000,8,0)))</f>
        <v/>
      </c>
      <c r="H68" s="66"/>
      <c r="I68" s="63"/>
      <c r="J68" s="77" t="str">
        <f>IF(ISERROR(VLOOKUP(B68,'[10]2000m.'!$E$8:$F$1000,2,0)),"",(VLOOKUP(B68,'[10]2000m.'!$E$8:$H$1000,2,0)))</f>
        <v/>
      </c>
      <c r="K68" s="65" t="str">
        <f>IF(ISERROR(VLOOKUP(B68,'[10]2000m.'!$E$8:$G$1000,3,0)),"",(VLOOKUP(B68,'[10]2000m.'!$E$8:$G$1000,3,0)))</f>
        <v/>
      </c>
      <c r="L68" s="78" t="str">
        <f>IF(ISERROR(VLOOKUP(B68,[10]Yüksek!$E$8:$AG$1000,29,0)),"",(VLOOKUP(B68,[10]Yüksek!$E$8:$AG$1000,29,0)))</f>
        <v/>
      </c>
      <c r="M68" s="79" t="str">
        <f>IF(ISERROR(VLOOKUP(B68,[10]Yüksek!$E$8:$AH$1000,30,0)),"",(VLOOKUP(B68,[10]Yüksek!$E$8:$AH$1000,30,0)))</f>
        <v/>
      </c>
      <c r="N68" s="76" t="str">
        <f>IF(ISERROR(VLOOKUP(B49,[10]Disk!$F$8:$K$1000,6,0)),"",(VLOOKUP(B49,[10]Disk!$F$8:$K$1000,6,0)))</f>
        <v/>
      </c>
      <c r="O68" s="65" t="str">
        <f>IF(ISERROR(VLOOKUP(B49,[10]Disk!$F$8:$L$1000,7,0)),"",(VLOOKUP(B49,[10]Disk!$F$8:$L$1000,7,0)))</f>
        <v/>
      </c>
      <c r="P68" s="81" t="str">
        <f>IFERROR(VLOOKUP(B68,'2009 13 YAŞ ERKEK'!$B$8:$P$53,15,0)," ")</f>
        <v xml:space="preserve"> </v>
      </c>
      <c r="Q68" s="82">
        <f t="shared" si="1"/>
        <v>0</v>
      </c>
      <c r="R68" s="83">
        <f t="shared" si="2"/>
        <v>0</v>
      </c>
    </row>
    <row r="69" spans="1:18" ht="30" x14ac:dyDescent="0.2">
      <c r="A69" s="60"/>
      <c r="B69" s="61"/>
      <c r="C69" s="61"/>
      <c r="D69" s="22" t="str">
        <f>IF(ISERROR(VLOOKUP(B69,'[10]80m.Eng'!$E$8:$F$1000,2,0)),"",(VLOOKUP(B69,'[10]80m.Eng'!$E$8:$H$1000,2,0)))</f>
        <v/>
      </c>
      <c r="E69" s="14" t="str">
        <f>IF(ISERROR(VLOOKUP(B69,'[10]80m.Eng'!$E$8:$G$1000,3,0)),"",(VLOOKUP(B69,'[10]80m.Eng'!$E$8:$G$1000,3,0)))</f>
        <v/>
      </c>
      <c r="F69" s="76" t="str">
        <f>IF(ISERROR(VLOOKUP(B69,[10]Cirit!$E$8:$K$1000,7,0)),"",(VLOOKUP(B69,[10]Cirit!$E$8:$K$1000,7,0)))</f>
        <v/>
      </c>
      <c r="G69" s="65" t="str">
        <f>IF(ISERROR(VLOOKUP(B69,[10]Cirit!$E$8:$L$1000,8,0)),"",(VLOOKUP(B69,[10]Cirit!$E$8:$L$1000,8,0)))</f>
        <v/>
      </c>
      <c r="H69" s="66"/>
      <c r="I69" s="63"/>
      <c r="J69" s="77" t="str">
        <f>IF(ISERROR(VLOOKUP(B69,'[10]2000m.'!$E$8:$F$1000,2,0)),"",(VLOOKUP(B69,'[10]2000m.'!$E$8:$H$1000,2,0)))</f>
        <v/>
      </c>
      <c r="K69" s="65" t="str">
        <f>IF(ISERROR(VLOOKUP(B69,'[10]2000m.'!$E$8:$G$1000,3,0)),"",(VLOOKUP(B69,'[10]2000m.'!$E$8:$G$1000,3,0)))</f>
        <v/>
      </c>
      <c r="L69" s="78" t="str">
        <f>IF(ISERROR(VLOOKUP(B69,[10]Yüksek!$E$8:$AG$1000,29,0)),"",(VLOOKUP(B69,[10]Yüksek!$E$8:$AG$1000,29,0)))</f>
        <v/>
      </c>
      <c r="M69" s="79" t="str">
        <f>IF(ISERROR(VLOOKUP(B69,[10]Yüksek!$E$8:$AH$1000,30,0)),"",(VLOOKUP(B69,[10]Yüksek!$E$8:$AH$1000,30,0)))</f>
        <v/>
      </c>
      <c r="N69" s="76" t="str">
        <f>IF(ISERROR(VLOOKUP(B50,[10]Disk!$F$8:$K$1000,6,0)),"",(VLOOKUP(B50,[10]Disk!$F$8:$K$1000,6,0)))</f>
        <v/>
      </c>
      <c r="O69" s="65" t="str">
        <f>IF(ISERROR(VLOOKUP(B50,[10]Disk!$F$8:$L$1000,7,0)),"",(VLOOKUP(B50,[10]Disk!$F$8:$L$1000,7,0)))</f>
        <v/>
      </c>
      <c r="P69" s="81" t="str">
        <f>IFERROR(VLOOKUP(B69,'2009 13 YAŞ ERKEK'!$B$8:$P$53,15,0)," ")</f>
        <v xml:space="preserve"> </v>
      </c>
      <c r="Q69" s="82">
        <f t="shared" si="1"/>
        <v>0</v>
      </c>
      <c r="R69" s="83">
        <f t="shared" si="2"/>
        <v>0</v>
      </c>
    </row>
    <row r="70" spans="1:18" ht="30" x14ac:dyDescent="0.2">
      <c r="A70" s="60"/>
      <c r="B70" s="61"/>
      <c r="C70" s="61"/>
      <c r="D70" s="22" t="str">
        <f>IF(ISERROR(VLOOKUP(B70,'[10]80m.Eng'!$E$8:$F$1000,2,0)),"",(VLOOKUP(B70,'[10]80m.Eng'!$E$8:$H$1000,2,0)))</f>
        <v/>
      </c>
      <c r="E70" s="14" t="str">
        <f>IF(ISERROR(VLOOKUP(B70,'[10]80m.Eng'!$E$8:$G$1000,3,0)),"",(VLOOKUP(B70,'[10]80m.Eng'!$E$8:$G$1000,3,0)))</f>
        <v/>
      </c>
      <c r="F70" s="76" t="str">
        <f>IF(ISERROR(VLOOKUP(B70,[10]Cirit!$E$8:$K$1000,7,0)),"",(VLOOKUP(B70,[10]Cirit!$E$8:$K$1000,7,0)))</f>
        <v/>
      </c>
      <c r="G70" s="65" t="str">
        <f>IF(ISERROR(VLOOKUP(B70,[10]Cirit!$E$8:$L$1000,8,0)),"",(VLOOKUP(B70,[10]Cirit!$E$8:$L$1000,8,0)))</f>
        <v/>
      </c>
      <c r="H70" s="66"/>
      <c r="I70" s="63"/>
      <c r="J70" s="77" t="str">
        <f>IF(ISERROR(VLOOKUP(B70,'[10]2000m.'!$E$8:$F$1000,2,0)),"",(VLOOKUP(B70,'[10]2000m.'!$E$8:$H$1000,2,0)))</f>
        <v/>
      </c>
      <c r="K70" s="65" t="str">
        <f>IF(ISERROR(VLOOKUP(B70,'[10]2000m.'!$E$8:$G$1000,3,0)),"",(VLOOKUP(B70,'[10]2000m.'!$E$8:$G$1000,3,0)))</f>
        <v/>
      </c>
      <c r="L70" s="78" t="str">
        <f>IF(ISERROR(VLOOKUP(B70,[10]Yüksek!$E$8:$AG$1000,29,0)),"",(VLOOKUP(B70,[10]Yüksek!$E$8:$AG$1000,29,0)))</f>
        <v/>
      </c>
      <c r="M70" s="79" t="str">
        <f>IF(ISERROR(VLOOKUP(B70,[10]Yüksek!$E$8:$AH$1000,30,0)),"",(VLOOKUP(B70,[10]Yüksek!$E$8:$AH$1000,30,0)))</f>
        <v/>
      </c>
      <c r="N70" s="76" t="str">
        <f>IF(ISERROR(VLOOKUP(B51,[10]Disk!$F$8:$K$1000,6,0)),"",(VLOOKUP(B51,[10]Disk!$F$8:$K$1000,6,0)))</f>
        <v/>
      </c>
      <c r="O70" s="65" t="str">
        <f>IF(ISERROR(VLOOKUP(B51,[10]Disk!$F$8:$L$1000,7,0)),"",(VLOOKUP(B51,[10]Disk!$F$8:$L$1000,7,0)))</f>
        <v/>
      </c>
      <c r="P70" s="81" t="str">
        <f>IFERROR(VLOOKUP(B70,'2009 13 YAŞ ERKEK'!$B$8:$P$53,15,0)," ")</f>
        <v xml:space="preserve"> </v>
      </c>
      <c r="Q70" s="82">
        <f t="shared" si="1"/>
        <v>0</v>
      </c>
      <c r="R70" s="83">
        <f t="shared" si="2"/>
        <v>0</v>
      </c>
    </row>
    <row r="71" spans="1:18" ht="30" x14ac:dyDescent="0.2">
      <c r="A71" s="60"/>
      <c r="B71" s="61"/>
      <c r="C71" s="61"/>
      <c r="D71" s="22" t="str">
        <f>IF(ISERROR(VLOOKUP(B71,'[10]80m.Eng'!$E$8:$F$1000,2,0)),"",(VLOOKUP(B71,'[10]80m.Eng'!$E$8:$H$1000,2,0)))</f>
        <v/>
      </c>
      <c r="E71" s="14" t="str">
        <f>IF(ISERROR(VLOOKUP(B71,'[10]80m.Eng'!$E$8:$G$1000,3,0)),"",(VLOOKUP(B71,'[10]80m.Eng'!$E$8:$G$1000,3,0)))</f>
        <v/>
      </c>
      <c r="F71" s="76" t="str">
        <f>IF(ISERROR(VLOOKUP(B71,[10]Cirit!$E$8:$K$1000,7,0)),"",(VLOOKUP(B71,[10]Cirit!$E$8:$K$1000,7,0)))</f>
        <v/>
      </c>
      <c r="G71" s="65" t="str">
        <f>IF(ISERROR(VLOOKUP(B71,[10]Cirit!$E$8:$L$1000,8,0)),"",(VLOOKUP(B71,[10]Cirit!$E$8:$L$1000,8,0)))</f>
        <v/>
      </c>
      <c r="H71" s="66"/>
      <c r="I71" s="63"/>
      <c r="J71" s="77" t="str">
        <f>IF(ISERROR(VLOOKUP(B71,'[10]2000m.'!$E$8:$F$1000,2,0)),"",(VLOOKUP(B71,'[10]2000m.'!$E$8:$H$1000,2,0)))</f>
        <v/>
      </c>
      <c r="K71" s="65" t="str">
        <f>IF(ISERROR(VLOOKUP(B71,'[10]2000m.'!$E$8:$G$1000,3,0)),"",(VLOOKUP(B71,'[10]2000m.'!$E$8:$G$1000,3,0)))</f>
        <v/>
      </c>
      <c r="L71" s="78" t="str">
        <f>IF(ISERROR(VLOOKUP(B71,[10]Yüksek!$E$8:$AG$1000,29,0)),"",(VLOOKUP(B71,[10]Yüksek!$E$8:$AG$1000,29,0)))</f>
        <v/>
      </c>
      <c r="M71" s="79" t="str">
        <f>IF(ISERROR(VLOOKUP(B71,[10]Yüksek!$E$8:$AH$1000,30,0)),"",(VLOOKUP(B71,[10]Yüksek!$E$8:$AH$1000,30,0)))</f>
        <v/>
      </c>
      <c r="N71" s="76" t="str">
        <f>IF(ISERROR(VLOOKUP(B52,[10]Disk!$F$8:$K$1000,6,0)),"",(VLOOKUP(B52,[10]Disk!$F$8:$K$1000,6,0)))</f>
        <v/>
      </c>
      <c r="O71" s="65" t="str">
        <f>IF(ISERROR(VLOOKUP(B52,[10]Disk!$F$8:$L$1000,7,0)),"",(VLOOKUP(B52,[10]Disk!$F$8:$L$1000,7,0)))</f>
        <v/>
      </c>
      <c r="P71" s="81" t="str">
        <f>IFERROR(VLOOKUP(B71,'2009 13 YAŞ ERKEK'!$B$8:$P$53,15,0)," ")</f>
        <v xml:space="preserve"> </v>
      </c>
      <c r="Q71" s="82">
        <f t="shared" si="1"/>
        <v>0</v>
      </c>
      <c r="R71" s="83">
        <f t="shared" si="2"/>
        <v>0</v>
      </c>
    </row>
    <row r="72" spans="1:18" ht="30" x14ac:dyDescent="0.2">
      <c r="A72" s="60"/>
      <c r="B72" s="61"/>
      <c r="C72" s="61"/>
      <c r="D72" s="22" t="str">
        <f>IF(ISERROR(VLOOKUP(B72,'[10]80m.Eng'!$E$8:$F$1000,2,0)),"",(VLOOKUP(B72,'[10]80m.Eng'!$E$8:$H$1000,2,0)))</f>
        <v/>
      </c>
      <c r="E72" s="14" t="str">
        <f>IF(ISERROR(VLOOKUP(B72,'[10]80m.Eng'!$E$8:$G$1000,3,0)),"",(VLOOKUP(B72,'[10]80m.Eng'!$E$8:$G$1000,3,0)))</f>
        <v/>
      </c>
      <c r="F72" s="76" t="str">
        <f>IF(ISERROR(VLOOKUP(B72,[10]Cirit!$E$8:$K$1000,7,0)),"",(VLOOKUP(B72,[10]Cirit!$E$8:$K$1000,7,0)))</f>
        <v/>
      </c>
      <c r="G72" s="65" t="str">
        <f>IF(ISERROR(VLOOKUP(B72,[10]Cirit!$E$8:$L$1000,8,0)),"",(VLOOKUP(B72,[10]Cirit!$E$8:$L$1000,8,0)))</f>
        <v/>
      </c>
      <c r="H72" s="66"/>
      <c r="I72" s="63"/>
      <c r="J72" s="77" t="str">
        <f>IF(ISERROR(VLOOKUP(B72,'[10]2000m.'!$E$8:$F$1000,2,0)),"",(VLOOKUP(B72,'[10]2000m.'!$E$8:$H$1000,2,0)))</f>
        <v/>
      </c>
      <c r="K72" s="65" t="str">
        <f>IF(ISERROR(VLOOKUP(B72,'[10]2000m.'!$E$8:$G$1000,3,0)),"",(VLOOKUP(B72,'[10]2000m.'!$E$8:$G$1000,3,0)))</f>
        <v/>
      </c>
      <c r="L72" s="78" t="str">
        <f>IF(ISERROR(VLOOKUP(B72,[10]Yüksek!$E$8:$AG$1000,29,0)),"",(VLOOKUP(B72,[10]Yüksek!$E$8:$AG$1000,29,0)))</f>
        <v/>
      </c>
      <c r="M72" s="79" t="str">
        <f>IF(ISERROR(VLOOKUP(B72,[10]Yüksek!$E$8:$AH$1000,30,0)),"",(VLOOKUP(B72,[10]Yüksek!$E$8:$AH$1000,30,0)))</f>
        <v/>
      </c>
      <c r="N72" s="76" t="str">
        <f>IF(ISERROR(VLOOKUP(B53,[10]Disk!$F$8:$K$1000,6,0)),"",(VLOOKUP(B53,[10]Disk!$F$8:$K$1000,6,0)))</f>
        <v/>
      </c>
      <c r="O72" s="65" t="str">
        <f>IF(ISERROR(VLOOKUP(B53,[10]Disk!$F$8:$L$1000,7,0)),"",(VLOOKUP(B53,[10]Disk!$F$8:$L$1000,7,0)))</f>
        <v/>
      </c>
      <c r="P72" s="81" t="str">
        <f>IFERROR(VLOOKUP(B72,'2009 13 YAŞ ERKEK'!$B$8:$P$53,15,0)," ")</f>
        <v xml:space="preserve"> </v>
      </c>
      <c r="Q72" s="82">
        <f t="shared" si="1"/>
        <v>0</v>
      </c>
      <c r="R72" s="83">
        <f t="shared" si="2"/>
        <v>0</v>
      </c>
    </row>
    <row r="73" spans="1:18" ht="30" x14ac:dyDescent="0.2">
      <c r="A73" s="60"/>
      <c r="B73" s="61"/>
      <c r="C73" s="61"/>
      <c r="D73" s="22" t="str">
        <f>IF(ISERROR(VLOOKUP(B73,'[10]80m.Eng'!$E$8:$F$1000,2,0)),"",(VLOOKUP(B73,'[10]80m.Eng'!$E$8:$H$1000,2,0)))</f>
        <v/>
      </c>
      <c r="E73" s="14" t="str">
        <f>IF(ISERROR(VLOOKUP(B73,'[10]80m.Eng'!$E$8:$G$1000,3,0)),"",(VLOOKUP(B73,'[10]80m.Eng'!$E$8:$G$1000,3,0)))</f>
        <v/>
      </c>
      <c r="F73" s="76" t="str">
        <f>IF(ISERROR(VLOOKUP(B73,[10]Cirit!$E$8:$K$1000,7,0)),"",(VLOOKUP(B73,[10]Cirit!$E$8:$K$1000,7,0)))</f>
        <v/>
      </c>
      <c r="G73" s="65" t="str">
        <f>IF(ISERROR(VLOOKUP(B73,[10]Cirit!$E$8:$L$1000,8,0)),"",(VLOOKUP(B73,[10]Cirit!$E$8:$L$1000,8,0)))</f>
        <v/>
      </c>
      <c r="H73" s="66"/>
      <c r="I73" s="63"/>
      <c r="J73" s="77" t="str">
        <f>IF(ISERROR(VLOOKUP(B73,'[10]2000m.'!$E$8:$F$1000,2,0)),"",(VLOOKUP(B73,'[10]2000m.'!$E$8:$H$1000,2,0)))</f>
        <v/>
      </c>
      <c r="K73" s="65" t="str">
        <f>IF(ISERROR(VLOOKUP(B73,'[10]2000m.'!$E$8:$G$1000,3,0)),"",(VLOOKUP(B73,'[10]2000m.'!$E$8:$G$1000,3,0)))</f>
        <v/>
      </c>
      <c r="L73" s="78" t="str">
        <f>IF(ISERROR(VLOOKUP(B73,[10]Yüksek!$E$8:$AG$1000,29,0)),"",(VLOOKUP(B73,[10]Yüksek!$E$8:$AG$1000,29,0)))</f>
        <v/>
      </c>
      <c r="M73" s="79" t="str">
        <f>IF(ISERROR(VLOOKUP(B73,[10]Yüksek!$E$8:$AH$1000,30,0)),"",(VLOOKUP(B73,[10]Yüksek!$E$8:$AH$1000,30,0)))</f>
        <v/>
      </c>
      <c r="N73" s="76" t="str">
        <f>IF(ISERROR(VLOOKUP(B54,[10]Disk!$F$8:$K$1000,6,0)),"",(VLOOKUP(B54,[10]Disk!$F$8:$K$1000,6,0)))</f>
        <v/>
      </c>
      <c r="O73" s="65" t="str">
        <f>IF(ISERROR(VLOOKUP(B54,[10]Disk!$F$8:$L$1000,7,0)),"",(VLOOKUP(B54,[10]Disk!$F$8:$L$1000,7,0)))</f>
        <v/>
      </c>
      <c r="P73" s="81" t="str">
        <f>IFERROR(VLOOKUP(B73,'2009 13 YAŞ ERKEK'!$B$8:$P$53,14,0)," ")</f>
        <v xml:space="preserve"> </v>
      </c>
      <c r="Q73" s="82">
        <f t="shared" si="1"/>
        <v>0</v>
      </c>
      <c r="R73" s="83">
        <f t="shared" si="2"/>
        <v>0</v>
      </c>
    </row>
  </sheetData>
  <autoFilter ref="B6:P53" xr:uid="{00000000-0009-0000-0000-000011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57:Q58"/>
    <mergeCell ref="R57:R58"/>
    <mergeCell ref="A56:T56"/>
    <mergeCell ref="A57:A58"/>
    <mergeCell ref="B57:B58"/>
    <mergeCell ref="D57:E57"/>
    <mergeCell ref="F57:G57"/>
    <mergeCell ref="H57:I57"/>
    <mergeCell ref="J57:K57"/>
    <mergeCell ref="L57:M57"/>
    <mergeCell ref="N57:O57"/>
    <mergeCell ref="P57:P58"/>
    <mergeCell ref="H6:I6"/>
    <mergeCell ref="J6:K6"/>
    <mergeCell ref="L6:M6"/>
    <mergeCell ref="N6:O6"/>
    <mergeCell ref="P6:P7"/>
    <mergeCell ref="A55:T55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59:D73">
    <cfRule type="cellIs" dxfId="9" priority="1" operator="between">
      <formula>1300</formula>
      <formula>1744</formula>
    </cfRule>
  </conditionalFormatting>
  <conditionalFormatting sqref="B8:B31">
    <cfRule type="duplicateValues" dxfId="8" priority="2"/>
  </conditionalFormatting>
  <conditionalFormatting sqref="R59:R65">
    <cfRule type="duplicateValues" dxfId="7" priority="3"/>
  </conditionalFormatting>
  <conditionalFormatting sqref="B8:B44">
    <cfRule type="duplicateValues" dxfId="6" priority="4"/>
  </conditionalFormatting>
  <hyperlinks>
    <hyperlink ref="A3:T3" location="'YARIŞMA PROGRAMI'!A1" display="GENEL PUAN TABLOSU" xr:uid="{28651AEF-3A8F-4D24-8B88-CA4442E7B25C}"/>
    <hyperlink ref="A55:T55" location="'YARIŞMA PROGRAMI'!A1" display="GENEL PUAN TABLOSU" xr:uid="{40819D39-C403-4353-9272-08143B85B03F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D3E0-C0B7-4E4E-AF4A-F22475438127}">
  <sheetPr codeName="Sayfa16" filterMode="1">
    <tabColor rgb="FF00B0F0"/>
    <pageSetUpPr fitToPage="1"/>
  </sheetPr>
  <dimension ref="A1:V46"/>
  <sheetViews>
    <sheetView view="pageBreakPreview" zoomScale="55" zoomScaleSheetLayoutView="55" workbookViewId="0">
      <selection activeCell="B38" sqref="B38"/>
    </sheetView>
  </sheetViews>
  <sheetFormatPr defaultRowHeight="12.75" x14ac:dyDescent="0.2"/>
  <cols>
    <col min="1" max="1" width="9.140625" style="47"/>
    <col min="2" max="2" width="49.85546875" style="47" bestFit="1" customWidth="1"/>
    <col min="3" max="3" width="44.140625" style="47" customWidth="1"/>
    <col min="4" max="4" width="12.7109375" style="47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47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('[11]YARIŞMA BİLGİLERİ'!A2)</f>
        <v>Türkiye Atletizm Federasyonu
 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7.75" customHeight="1" x14ac:dyDescent="0.2">
      <c r="A2" s="37" t="str">
        <f>'[11]YARIŞMA BİLGİLERİ'!F19</f>
        <v>SPORCU EĞİTİM MERKEZLERİ (SEM) ATLETİZM FİNAL YARIŞMALARI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23.25" customHeight="1" x14ac:dyDescent="0.2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23.25" customHeight="1" x14ac:dyDescent="0.2">
      <c r="A4" s="38" t="str">
        <f>'[11]YARIŞMA BİLGİLERİ'!F21</f>
        <v>2008 Doğumlu Kızlar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9">
        <f ca="1">NOW()</f>
        <v>44704.984542245373</v>
      </c>
      <c r="Q5" s="39"/>
      <c r="R5" s="39"/>
      <c r="S5" s="17"/>
      <c r="T5" s="17"/>
    </row>
    <row r="6" spans="1:22" ht="36.75" customHeight="1" x14ac:dyDescent="0.2">
      <c r="A6" s="48" t="s">
        <v>0</v>
      </c>
      <c r="B6" s="48" t="s">
        <v>1</v>
      </c>
      <c r="C6" s="49" t="s">
        <v>2</v>
      </c>
      <c r="D6" s="50" t="s">
        <v>3</v>
      </c>
      <c r="E6" s="50"/>
      <c r="F6" s="50" t="s">
        <v>6</v>
      </c>
      <c r="G6" s="50"/>
      <c r="H6" s="51" t="s">
        <v>17</v>
      </c>
      <c r="I6" s="52"/>
      <c r="J6" s="51"/>
      <c r="K6" s="52"/>
      <c r="L6" s="51" t="s">
        <v>15</v>
      </c>
      <c r="M6" s="52"/>
      <c r="N6" s="50" t="s">
        <v>4</v>
      </c>
      <c r="O6" s="50"/>
      <c r="P6" s="53"/>
      <c r="Q6" s="54"/>
      <c r="R6" s="55"/>
      <c r="S6" s="55"/>
      <c r="T6" s="55"/>
      <c r="U6" s="55"/>
      <c r="V6" s="55"/>
    </row>
    <row r="7" spans="1:22" ht="27" hidden="1" customHeight="1" x14ac:dyDescent="0.2">
      <c r="A7" s="48"/>
      <c r="B7" s="48"/>
      <c r="C7" s="56"/>
      <c r="D7" s="57" t="s">
        <v>10</v>
      </c>
      <c r="E7" s="58" t="s">
        <v>11</v>
      </c>
      <c r="F7" s="57" t="s">
        <v>10</v>
      </c>
      <c r="G7" s="58" t="s">
        <v>11</v>
      </c>
      <c r="H7" s="57" t="s">
        <v>10</v>
      </c>
      <c r="I7" s="58" t="s">
        <v>11</v>
      </c>
      <c r="J7" s="57" t="s">
        <v>10</v>
      </c>
      <c r="K7" s="58" t="s">
        <v>11</v>
      </c>
      <c r="L7" s="57" t="s">
        <v>10</v>
      </c>
      <c r="M7" s="58" t="s">
        <v>11</v>
      </c>
      <c r="N7" s="57" t="s">
        <v>10</v>
      </c>
      <c r="O7" s="58" t="s">
        <v>11</v>
      </c>
      <c r="P7" s="53"/>
      <c r="Q7" s="54"/>
      <c r="R7" s="55"/>
      <c r="S7" s="55"/>
      <c r="T7" s="55"/>
      <c r="U7" s="55"/>
      <c r="V7" s="55"/>
    </row>
    <row r="8" spans="1:22" ht="31.5" hidden="1" customHeight="1" x14ac:dyDescent="0.2">
      <c r="A8" s="60">
        <v>1</v>
      </c>
      <c r="B8" s="61" t="s">
        <v>160</v>
      </c>
      <c r="C8" s="61" t="s">
        <v>46</v>
      </c>
      <c r="D8" s="62" t="str">
        <f>IF(ISERROR(VLOOKUP(B8,'[11]60m.'!$D$8:$F$1000,3,0)),"",(VLOOKUP(B8,'[11]60m.'!$D$8:$H$1000,3,0)))</f>
        <v/>
      </c>
      <c r="E8" s="63" t="str">
        <f>IF(ISERROR(VLOOKUP(B8,'[11]60m.'!$D$8:$G$1000,4,0)),"",(VLOOKUP(B8,'[11]60m.'!$D$8:$G$1000,4,0)))</f>
        <v/>
      </c>
      <c r="F8" s="64">
        <f>IF(ISERROR(VLOOKUP(B8,[11]Uzun!$E$8:$K$1000,7,0)),"",(VLOOKUP(B8,[11]Uzun!$E$8:$K$1000,7,0)))</f>
        <v>352</v>
      </c>
      <c r="G8" s="65">
        <f>IF(ISERROR(VLOOKUP(B8,[11]Uzun!$E$8:$L$1000,8,0)),"",(VLOOKUP(B8,[11]Uzun!$E$8:$L$1000,8,0)))</f>
        <v>39</v>
      </c>
      <c r="H8" s="66">
        <f>IF(ISERROR(VLOOKUP(B8,[11]Gülle!$E$8:$K$1000,7,0)),"",(VLOOKUP(B8,[11]Gülle!$E$8:$K$1000,7,0)))</f>
        <v>605</v>
      </c>
      <c r="I8" s="63">
        <f>IF(ISERROR(VLOOKUP(B8,[11]Gülle!$E$8:$L$1000,8,0)),"",(VLOOKUP(B8,[11]Gülle!$E$8:$L$1000,8,0)))</f>
        <v>47</v>
      </c>
      <c r="J8" s="67" t="str">
        <f>IF(ISERROR(VLOOKUP(B8,#REF!,6,0)),"",(VLOOKUP(B8,#REF!,6,0)))</f>
        <v/>
      </c>
      <c r="K8" s="65" t="str">
        <f>IF(ISERROR(VLOOKUP(B8,#REF!,7,0)),"",(VLOOKUP(B8,#REF!,7,0)))</f>
        <v/>
      </c>
      <c r="L8" s="68">
        <f>IF(ISERROR(VLOOKUP(B8,'[11]800m.'!$D$8:$F$986,3,0)),"",(VLOOKUP(B8,'[11]800m.'!$D$8:$H$986,3,0)))</f>
        <v>25429</v>
      </c>
      <c r="M8" s="69">
        <f>IF(ISERROR(VLOOKUP(B8,'[11]800m.'!$D$8:$G$986,4,0)),"",(VLOOKUP(B8,'[11]800m.'!$D$8:$G$986,4,0)))</f>
        <v>26</v>
      </c>
      <c r="N8" s="94" t="str">
        <f>IF(ISERROR(VLOOKUP(B8,'[11]80m.'!$D$8:$F$1000,3,0)),"",(VLOOKUP(B8,'[11]80m.'!$D$8:$H$1000,3,0)))</f>
        <v/>
      </c>
      <c r="O8" s="65" t="str">
        <f>IF(ISERROR(VLOOKUP(B8,'[11]80m.'!$D$8:$G$1000,4,0)),"",(VLOOKUP(B8,'[11]80m.'!$D$8:$G$1000,4,0)))</f>
        <v/>
      </c>
      <c r="P8" s="71">
        <f t="shared" ref="P8:P30" si="0">SUM(E8,G8,I8,M8,,O8,K8)</f>
        <v>112</v>
      </c>
      <c r="Q8" s="54"/>
      <c r="R8" s="55"/>
      <c r="S8" s="55"/>
      <c r="T8" s="55"/>
      <c r="U8" s="55"/>
      <c r="V8" s="55"/>
    </row>
    <row r="9" spans="1:22" ht="31.5" hidden="1" customHeight="1" x14ac:dyDescent="0.2">
      <c r="A9" s="60">
        <v>2</v>
      </c>
      <c r="B9" s="61" t="s">
        <v>161</v>
      </c>
      <c r="C9" s="61" t="s">
        <v>35</v>
      </c>
      <c r="D9" s="62" t="str">
        <f>IF(ISERROR(VLOOKUP(B9,'[11]60m.'!$D$8:$F$1000,3,0)),"",(VLOOKUP(B9,'[11]60m.'!$D$8:$H$1000,3,0)))</f>
        <v/>
      </c>
      <c r="E9" s="63" t="str">
        <f>IF(ISERROR(VLOOKUP(B9,'[11]60m.'!$D$8:$G$1000,4,0)),"",(VLOOKUP(B9,'[11]60m.'!$D$8:$G$1000,4,0)))</f>
        <v/>
      </c>
      <c r="F9" s="64">
        <f>IF(ISERROR(VLOOKUP(B9,[11]Uzun!$E$8:$K$1000,7,0)),"",(VLOOKUP(B9,[11]Uzun!$E$8:$K$1000,7,0)))</f>
        <v>387</v>
      </c>
      <c r="G9" s="65">
        <f>IF(ISERROR(VLOOKUP(B9,[11]Uzun!$E$8:$L$1000,8,0)),"",(VLOOKUP(B9,[11]Uzun!$E$8:$L$1000,8,0)))</f>
        <v>50</v>
      </c>
      <c r="H9" s="66">
        <f>IF(ISERROR(VLOOKUP(B9,[11]Gülle!$E$8:$K$1000,7,0)),"",(VLOOKUP(B9,[11]Gülle!$E$8:$K$1000,7,0)))</f>
        <v>678</v>
      </c>
      <c r="I9" s="63">
        <f>IF(ISERROR(VLOOKUP(B9,[11]Gülle!$E$8:$L$1000,8,0)),"",(VLOOKUP(B9,[11]Gülle!$E$8:$L$1000,8,0)))</f>
        <v>51</v>
      </c>
      <c r="J9" s="67"/>
      <c r="K9" s="65" t="str">
        <f>IF(ISERROR(VLOOKUP(B9,#REF!,7,0)),"",(VLOOKUP(B9,#REF!,7,0)))</f>
        <v/>
      </c>
      <c r="L9" s="68" t="str">
        <f>IF(ISERROR(VLOOKUP(B9,'[11]800m.'!$D$8:$F$986,3,0)),"",(VLOOKUP(B9,'[11]800m.'!$D$8:$H$986,3,0)))</f>
        <v/>
      </c>
      <c r="M9" s="69" t="str">
        <f>IF(ISERROR(VLOOKUP(B9,'[11]800m.'!$D$8:$G$986,4,0)),"",(VLOOKUP(B9,'[11]800m.'!$D$8:$G$986,4,0)))</f>
        <v/>
      </c>
      <c r="N9" s="94">
        <f>IF(ISERROR(VLOOKUP(B9,'[11]80m.'!$D$8:$F$1000,3,0)),"",(VLOOKUP(B9,'[11]80m.'!$D$8:$H$1000,3,0)))</f>
        <v>1223</v>
      </c>
      <c r="O9" s="65">
        <f>IF(ISERROR(VLOOKUP(B9,'[11]80m.'!$D$8:$G$1000,4,0)),"",(VLOOKUP(B9,'[11]80m.'!$D$8:$G$1000,4,0)))</f>
        <v>63</v>
      </c>
      <c r="P9" s="71">
        <f t="shared" si="0"/>
        <v>164</v>
      </c>
      <c r="Q9" s="54"/>
      <c r="R9" s="55"/>
      <c r="S9" s="55"/>
      <c r="T9" s="55"/>
      <c r="U9" s="55"/>
      <c r="V9" s="55"/>
    </row>
    <row r="10" spans="1:22" ht="31.5" hidden="1" customHeight="1" x14ac:dyDescent="0.2">
      <c r="A10" s="60">
        <v>3</v>
      </c>
      <c r="B10" s="61" t="s">
        <v>162</v>
      </c>
      <c r="C10" s="61" t="s">
        <v>24</v>
      </c>
      <c r="D10" s="62">
        <f>IF(ISERROR(VLOOKUP(B10,'[11]60m.'!$D$8:$F$1000,3,0)),"",(VLOOKUP(B10,'[11]60m.'!$D$8:$H$1000,3,0)))</f>
        <v>912</v>
      </c>
      <c r="E10" s="63">
        <f>IF(ISERROR(VLOOKUP(B10,'[11]60m.'!$D$8:$G$1000,4,0)),"",(VLOOKUP(B10,'[11]60m.'!$D$8:$G$1000,4,0)))</f>
        <v>77</v>
      </c>
      <c r="F10" s="64">
        <f>IF(ISERROR(VLOOKUP(B10,[11]Uzun!$E$8:$K$1000,7,0)),"",(VLOOKUP(B10,[11]Uzun!$E$8:$K$1000,7,0)))</f>
        <v>410</v>
      </c>
      <c r="G10" s="65">
        <f>IF(ISERROR(VLOOKUP(B10,[11]Uzun!$E$8:$L$1000,8,0)),"",(VLOOKUP(B10,[11]Uzun!$E$8:$L$1000,8,0)))</f>
        <v>57</v>
      </c>
      <c r="H10" s="66">
        <f>IF(ISERROR(VLOOKUP(B10,[11]Gülle!$E$8:$K$1000,7,0)),"",(VLOOKUP(B10,[11]Gülle!$E$8:$K$1000,7,0)))</f>
        <v>517</v>
      </c>
      <c r="I10" s="63">
        <f>IF(ISERROR(VLOOKUP(B10,[11]Gülle!$E$8:$L$1000,8,0)),"",(VLOOKUP(B10,[11]Gülle!$E$8:$L$1000,8,0)))</f>
        <v>41</v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IF(ISERROR(VLOOKUP(B10,'[11]800m.'!$D$8:$F$986,3,0)),"",(VLOOKUP(B10,'[11]800m.'!$D$8:$H$986,3,0)))</f>
        <v/>
      </c>
      <c r="M10" s="69" t="str">
        <f>IF(ISERROR(VLOOKUP(B10,'[11]800m.'!$D$8:$G$986,4,0)),"",(VLOOKUP(B10,'[11]800m.'!$D$8:$G$986,4,0)))</f>
        <v/>
      </c>
      <c r="N10" s="94" t="str">
        <f>IF(ISERROR(VLOOKUP(B10,'[11]80m.'!$D$8:$F$1000,3,0)),"",(VLOOKUP(B10,'[11]80m.'!$D$8:$H$1000,3,0)))</f>
        <v/>
      </c>
      <c r="O10" s="65" t="str">
        <f>IF(ISERROR(VLOOKUP(B10,'[11]80m.'!$D$8:$G$1000,4,0)),"",(VLOOKUP(B10,'[11]80m.'!$D$8:$G$1000,4,0)))</f>
        <v/>
      </c>
      <c r="P10" s="71">
        <f t="shared" si="0"/>
        <v>175</v>
      </c>
      <c r="Q10" s="54"/>
      <c r="R10" s="55"/>
      <c r="S10" s="55"/>
      <c r="T10" s="55"/>
      <c r="U10" s="55"/>
      <c r="V10" s="55"/>
    </row>
    <row r="11" spans="1:22" ht="31.5" hidden="1" customHeight="1" x14ac:dyDescent="0.2">
      <c r="A11" s="60">
        <v>4</v>
      </c>
      <c r="B11" s="61" t="s">
        <v>163</v>
      </c>
      <c r="C11" s="61" t="s">
        <v>35</v>
      </c>
      <c r="D11" s="62" t="str">
        <f>IF(ISERROR(VLOOKUP(B11,'[11]60m.'!$D$8:$F$1000,3,0)),"",(VLOOKUP(B11,'[11]60m.'!$D$8:$H$1000,3,0)))</f>
        <v/>
      </c>
      <c r="E11" s="63" t="str">
        <f>IF(ISERROR(VLOOKUP(B11,'[11]60m.'!$D$8:$G$1000,4,0)),"",(VLOOKUP(B11,'[11]60m.'!$D$8:$G$1000,4,0)))</f>
        <v/>
      </c>
      <c r="F11" s="64">
        <f>IF(ISERROR(VLOOKUP(B11,[11]Uzun!$E$8:$K$1000,7,0)),"",(VLOOKUP(B11,[11]Uzun!$E$8:$K$1000,7,0)))</f>
        <v>360</v>
      </c>
      <c r="G11" s="65">
        <f>IF(ISERROR(VLOOKUP(B11,[11]Uzun!$E$8:$L$1000,8,0)),"",(VLOOKUP(B11,[11]Uzun!$E$8:$L$1000,8,0)))</f>
        <v>42</v>
      </c>
      <c r="H11" s="66">
        <f>IF(ISERROR(VLOOKUP(B11,[11]Gülle!$E$8:$K$1000,7,0)),"",(VLOOKUP(B11,[11]Gülle!$E$8:$K$1000,7,0)))</f>
        <v>608</v>
      </c>
      <c r="I11" s="63">
        <f>IF(ISERROR(VLOOKUP(B11,[11]Gülle!$E$8:$L$1000,8,0)),"",(VLOOKUP(B11,[11]Gülle!$E$8:$L$1000,8,0)))</f>
        <v>47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IF(ISERROR(VLOOKUP(B11,'[11]800m.'!$D$8:$F$986,3,0)),"",(VLOOKUP(B11,'[11]800m.'!$D$8:$H$986,3,0)))</f>
        <v/>
      </c>
      <c r="M11" s="69" t="str">
        <f>IF(ISERROR(VLOOKUP(B11,'[11]800m.'!$D$8:$G$986,4,0)),"",(VLOOKUP(B11,'[11]800m.'!$D$8:$G$986,4,0)))</f>
        <v/>
      </c>
      <c r="N11" s="94">
        <f>IF(ISERROR(VLOOKUP(B11,'[11]80m.'!$D$8:$F$1000,3,0)),"",(VLOOKUP(B11,'[11]80m.'!$D$8:$H$1000,3,0)))</f>
        <v>1347</v>
      </c>
      <c r="O11" s="65">
        <f>IF(ISERROR(VLOOKUP(B11,'[11]80m.'!$D$8:$G$1000,4,0)),"",(VLOOKUP(B11,'[11]80m.'!$D$8:$G$1000,4,0)))</f>
        <v>38</v>
      </c>
      <c r="P11" s="71">
        <f t="shared" si="0"/>
        <v>127</v>
      </c>
      <c r="Q11" s="54"/>
      <c r="R11" s="55"/>
      <c r="S11" s="55"/>
      <c r="T11" s="55"/>
      <c r="U11" s="55"/>
      <c r="V11" s="55"/>
    </row>
    <row r="12" spans="1:22" ht="31.5" hidden="1" customHeight="1" x14ac:dyDescent="0.2">
      <c r="A12" s="60">
        <v>5</v>
      </c>
      <c r="B12" s="61" t="s">
        <v>164</v>
      </c>
      <c r="C12" s="61" t="s">
        <v>37</v>
      </c>
      <c r="D12" s="62">
        <f>IF(ISERROR(VLOOKUP(B12,'[11]60m.'!$D$8:$F$1000,3,0)),"",(VLOOKUP(B12,'[11]60m.'!$D$8:$H$1000,3,0)))</f>
        <v>930</v>
      </c>
      <c r="E12" s="63">
        <f>IF(ISERROR(VLOOKUP(B12,'[11]60m.'!$D$8:$G$1000,4,0)),"",(VLOOKUP(B12,'[11]60m.'!$D$8:$G$1000,4,0)))</f>
        <v>74</v>
      </c>
      <c r="F12" s="64">
        <f>IF(ISERROR(VLOOKUP(B12,[11]Uzun!$E$8:$K$1000,7,0)),"",(VLOOKUP(B12,[11]Uzun!$E$8:$K$1000,7,0)))</f>
        <v>363</v>
      </c>
      <c r="G12" s="65">
        <f>IF(ISERROR(VLOOKUP(B12,[11]Uzun!$E$8:$L$1000,8,0)),"",(VLOOKUP(B12,[11]Uzun!$E$8:$L$1000,8,0)))</f>
        <v>43</v>
      </c>
      <c r="H12" s="66">
        <f>IF(ISERROR(VLOOKUP(B12,[11]Gülle!$E$8:$K$1000,7,0)),"",(VLOOKUP(B12,[11]Gülle!$E$8:$K$1000,7,0)))</f>
        <v>549</v>
      </c>
      <c r="I12" s="63">
        <f>IF(ISERROR(VLOOKUP(B12,[11]Gülle!$E$8:$L$1000,8,0)),"",(VLOOKUP(B12,[11]Gülle!$E$8:$L$1000,8,0)))</f>
        <v>43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IF(ISERROR(VLOOKUP(B12,'[11]800m.'!$D$8:$F$986,3,0)),"",(VLOOKUP(B12,'[11]800m.'!$D$8:$H$986,3,0)))</f>
        <v/>
      </c>
      <c r="M12" s="69" t="str">
        <f>IF(ISERROR(VLOOKUP(B12,'[11]800m.'!$D$8:$G$986,4,0)),"",(VLOOKUP(B12,'[11]800m.'!$D$8:$G$986,4,0)))</f>
        <v/>
      </c>
      <c r="N12" s="94" t="str">
        <f>IF(ISERROR(VLOOKUP(B12,'[11]80m.'!$D$8:$F$1000,3,0)),"",(VLOOKUP(B12,'[11]80m.'!$D$8:$H$1000,3,0)))</f>
        <v/>
      </c>
      <c r="O12" s="65" t="str">
        <f>IF(ISERROR(VLOOKUP(B12,'[11]80m.'!$D$8:$G$1000,4,0)),"",(VLOOKUP(B12,'[11]80m.'!$D$8:$G$1000,4,0)))</f>
        <v/>
      </c>
      <c r="P12" s="71">
        <f t="shared" si="0"/>
        <v>160</v>
      </c>
      <c r="Q12" s="54"/>
      <c r="R12" s="55"/>
      <c r="S12" s="55"/>
      <c r="T12" s="55"/>
      <c r="U12" s="55"/>
      <c r="V12" s="55"/>
    </row>
    <row r="13" spans="1:22" ht="31.5" hidden="1" customHeight="1" x14ac:dyDescent="0.2">
      <c r="A13" s="60">
        <v>6</v>
      </c>
      <c r="B13" s="61" t="s">
        <v>165</v>
      </c>
      <c r="C13" s="61" t="s">
        <v>46</v>
      </c>
      <c r="D13" s="62">
        <f>IF(ISERROR(VLOOKUP(B13,'[11]60m.'!$D$8:$F$1000,3,0)),"",(VLOOKUP(B13,'[11]60m.'!$D$8:$H$1000,3,0)))</f>
        <v>996</v>
      </c>
      <c r="E13" s="63">
        <f>IF(ISERROR(VLOOKUP(B13,'[11]60m.'!$D$8:$G$1000,4,0)),"",(VLOOKUP(B13,'[11]60m.'!$D$8:$G$1000,4,0)))</f>
        <v>60</v>
      </c>
      <c r="F13" s="64">
        <f>IF(ISERROR(VLOOKUP(B13,[11]Uzun!$E$8:$K$1000,7,0)),"",(VLOOKUP(B13,[11]Uzun!$E$8:$K$1000,7,0)))</f>
        <v>330</v>
      </c>
      <c r="G13" s="65">
        <f>IF(ISERROR(VLOOKUP(B13,[11]Uzun!$E$8:$L$1000,8,0)),"",(VLOOKUP(B13,[11]Uzun!$E$8:$L$1000,8,0)))</f>
        <v>32</v>
      </c>
      <c r="H13" s="66">
        <f>IF(ISERROR(VLOOKUP(B13,[11]Gülle!$E$8:$K$1000,7,0)),"",(VLOOKUP(B13,[11]Gülle!$E$8:$K$1000,7,0)))</f>
        <v>527</v>
      </c>
      <c r="I13" s="63">
        <f>IF(ISERROR(VLOOKUP(B13,[11]Gülle!$E$8:$L$1000,8,0)),"",(VLOOKUP(B13,[11]Gülle!$E$8:$L$1000,8,0)))</f>
        <v>41</v>
      </c>
      <c r="J13" s="67" t="str">
        <f>IF(ISERROR(VLOOKUP(B13,#REF!,6,0)),"",(VLOOKUP(B13,#REF!,6,0)))</f>
        <v/>
      </c>
      <c r="K13" s="65" t="str">
        <f>IF(ISERROR(VLOOKUP(B13,#REF!,7,0)),"",(VLOOKUP(B13,#REF!,7,0)))</f>
        <v/>
      </c>
      <c r="L13" s="68" t="str">
        <f>IF(ISERROR(VLOOKUP(B13,'[11]800m.'!$D$8:$F$986,3,0)),"",(VLOOKUP(B13,'[11]800m.'!$D$8:$H$986,3,0)))</f>
        <v/>
      </c>
      <c r="M13" s="69" t="str">
        <f>IF(ISERROR(VLOOKUP(B13,'[11]800m.'!$D$8:$G$986,4,0)),"",(VLOOKUP(B13,'[11]800m.'!$D$8:$G$986,4,0)))</f>
        <v/>
      </c>
      <c r="N13" s="94" t="str">
        <f>IF(ISERROR(VLOOKUP(B13,'[11]80m.'!$D$8:$F$1000,3,0)),"",(VLOOKUP(B13,'[11]80m.'!$D$8:$H$1000,3,0)))</f>
        <v/>
      </c>
      <c r="O13" s="65" t="str">
        <f>IF(ISERROR(VLOOKUP(B13,'[11]80m.'!$D$8:$G$1000,4,0)),"",(VLOOKUP(B13,'[11]80m.'!$D$8:$G$1000,4,0)))</f>
        <v/>
      </c>
      <c r="P13" s="71">
        <f t="shared" si="0"/>
        <v>133</v>
      </c>
      <c r="Q13" s="54"/>
      <c r="R13" s="55"/>
      <c r="S13" s="55"/>
      <c r="T13" s="55"/>
      <c r="U13" s="55"/>
      <c r="V13" s="55"/>
    </row>
    <row r="14" spans="1:22" ht="31.5" customHeight="1" x14ac:dyDescent="0.2">
      <c r="A14" s="60">
        <v>7</v>
      </c>
      <c r="B14" s="61" t="s">
        <v>166</v>
      </c>
      <c r="C14" s="61" t="s">
        <v>42</v>
      </c>
      <c r="D14" s="62">
        <f>IF(ISERROR(VLOOKUP(B14,'[11]60m.'!$D$8:$F$1000,3,0)),"",(VLOOKUP(B14,'[11]60m.'!$D$8:$H$1000,3,0)))</f>
        <v>945</v>
      </c>
      <c r="E14" s="63">
        <f>IF(ISERROR(VLOOKUP(B14,'[11]60m.'!$D$8:$G$1000,4,0)),"",(VLOOKUP(B14,'[11]60m.'!$D$8:$G$1000,4,0)))</f>
        <v>71</v>
      </c>
      <c r="F14" s="64">
        <f>IF(ISERROR(VLOOKUP(B14,[11]Uzun!$E$8:$K$1000,7,0)),"",(VLOOKUP(B14,[11]Uzun!$E$8:$K$1000,7,0)))</f>
        <v>317</v>
      </c>
      <c r="G14" s="65">
        <f>IF(ISERROR(VLOOKUP(B14,[11]Uzun!$E$8:$L$1000,8,0)),"",(VLOOKUP(B14,[11]Uzun!$E$8:$L$1000,8,0)))</f>
        <v>27</v>
      </c>
      <c r="H14" s="66">
        <f>IF(ISERROR(VLOOKUP(B14,[11]Gülle!$E$8:$K$1000,7,0)),"",(VLOOKUP(B14,[11]Gülle!$E$8:$K$1000,7,0)))</f>
        <v>575</v>
      </c>
      <c r="I14" s="63">
        <f>IF(ISERROR(VLOOKUP(B14,[11]Gülle!$E$8:$L$1000,8,0)),"",(VLOOKUP(B14,[11]Gülle!$E$8:$L$1000,8,0)))</f>
        <v>45</v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IF(ISERROR(VLOOKUP(B14,'[11]800m.'!$D$8:$F$986,3,0)),"",(VLOOKUP(B14,'[11]800m.'!$D$8:$H$986,3,0)))</f>
        <v/>
      </c>
      <c r="M14" s="69" t="str">
        <f>IF(ISERROR(VLOOKUP(B14,'[11]800m.'!$D$8:$G$986,4,0)),"",(VLOOKUP(B14,'[11]800m.'!$D$8:$G$986,4,0)))</f>
        <v/>
      </c>
      <c r="N14" s="94" t="str">
        <f>IF(ISERROR(VLOOKUP(B14,'[11]80m.'!$D$8:$F$1000,3,0)),"",(VLOOKUP(B14,'[11]80m.'!$D$8:$H$1000,3,0)))</f>
        <v/>
      </c>
      <c r="O14" s="65" t="str">
        <f>IF(ISERROR(VLOOKUP(B14,'[11]80m.'!$D$8:$G$1000,4,0)),"",(VLOOKUP(B14,'[11]80m.'!$D$8:$G$1000,4,0)))</f>
        <v/>
      </c>
      <c r="P14" s="71">
        <f t="shared" si="0"/>
        <v>143</v>
      </c>
      <c r="Q14" s="54"/>
      <c r="R14" s="55"/>
      <c r="S14" s="55"/>
      <c r="T14" s="55"/>
      <c r="U14" s="55"/>
      <c r="V14" s="55"/>
    </row>
    <row r="15" spans="1:22" ht="31.5" hidden="1" customHeight="1" x14ac:dyDescent="0.2">
      <c r="A15" s="60">
        <v>8</v>
      </c>
      <c r="B15" s="61" t="s">
        <v>167</v>
      </c>
      <c r="C15" s="61" t="s">
        <v>35</v>
      </c>
      <c r="D15" s="62" t="str">
        <f>IF(ISERROR(VLOOKUP(B15,'[11]60m.'!$D$8:$F$1000,3,0)),"",(VLOOKUP(B15,'[11]60m.'!$D$8:$H$1000,3,0)))</f>
        <v/>
      </c>
      <c r="E15" s="63" t="str">
        <f>IF(ISERROR(VLOOKUP(B15,'[11]60m.'!$D$8:$G$1000,4,0)),"",(VLOOKUP(B15,'[11]60m.'!$D$8:$G$1000,4,0)))</f>
        <v/>
      </c>
      <c r="F15" s="64">
        <f>IF(ISERROR(VLOOKUP(B15,[11]Uzun!$E$8:$K$1000,7,0)),"",(VLOOKUP(B15,[11]Uzun!$E$8:$K$1000,7,0)))</f>
        <v>298</v>
      </c>
      <c r="G15" s="65">
        <f>IF(ISERROR(VLOOKUP(B15,[11]Uzun!$E$8:$L$1000,8,0)),"",(VLOOKUP(B15,[11]Uzun!$E$8:$L$1000,8,0)))</f>
        <v>21</v>
      </c>
      <c r="H15" s="66">
        <f>IF(ISERROR(VLOOKUP(B15,[11]Gülle!$E$8:$K$1000,7,0)),"",(VLOOKUP(B15,[11]Gülle!$E$8:$K$1000,7,0)))</f>
        <v>636</v>
      </c>
      <c r="I15" s="63">
        <f>IF(ISERROR(VLOOKUP(B15,[11]Gülle!$E$8:$L$1000,8,0)),"",(VLOOKUP(B15,[11]Gülle!$E$8:$L$1000,8,0)))</f>
        <v>49</v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IF(ISERROR(VLOOKUP(B15,'[11]800m.'!$D$8:$F$986,3,0)),"",(VLOOKUP(B15,'[11]800m.'!$D$8:$H$986,3,0)))</f>
        <v/>
      </c>
      <c r="M15" s="69" t="str">
        <f>IF(ISERROR(VLOOKUP(B15,'[11]800m.'!$D$8:$G$986,4,0)),"",(VLOOKUP(B15,'[11]800m.'!$D$8:$G$986,4,0)))</f>
        <v/>
      </c>
      <c r="N15" s="94">
        <f>IF(ISERROR(VLOOKUP(B15,'[11]80m.'!$D$8:$F$1000,3,0)),"",(VLOOKUP(B15,'[11]80m.'!$D$8:$H$1000,3,0)))</f>
        <v>1454</v>
      </c>
      <c r="O15" s="65">
        <f>IF(ISERROR(VLOOKUP(B15,'[11]80m.'!$D$8:$G$1000,4,0)),"",(VLOOKUP(B15,'[11]80m.'!$D$8:$G$1000,4,0)))</f>
        <v>19</v>
      </c>
      <c r="P15" s="71">
        <f t="shared" si="0"/>
        <v>89</v>
      </c>
      <c r="Q15" s="54"/>
      <c r="R15" s="55"/>
      <c r="S15" s="55"/>
      <c r="T15" s="55"/>
      <c r="U15" s="55"/>
      <c r="V15" s="55"/>
    </row>
    <row r="16" spans="1:22" ht="31.5" hidden="1" customHeight="1" x14ac:dyDescent="0.2">
      <c r="A16" s="60">
        <v>9</v>
      </c>
      <c r="B16" s="61" t="s">
        <v>168</v>
      </c>
      <c r="C16" s="61" t="s">
        <v>37</v>
      </c>
      <c r="D16" s="62" t="str">
        <f>IF(ISERROR(VLOOKUP(B16,'[11]60m.'!$D$8:$F$1000,3,0)),"",(VLOOKUP(B16,'[11]60m.'!$D$8:$H$1000,3,0)))</f>
        <v/>
      </c>
      <c r="E16" s="63" t="str">
        <f>IF(ISERROR(VLOOKUP(B16,'[11]60m.'!$D$8:$G$1000,4,0)),"",(VLOOKUP(B16,'[11]60m.'!$D$8:$G$1000,4,0)))</f>
        <v/>
      </c>
      <c r="F16" s="64">
        <f>IF(ISERROR(VLOOKUP(B16,[11]Uzun!$E$8:$K$1000,7,0)),"",(VLOOKUP(B16,[11]Uzun!$E$8:$K$1000,7,0)))</f>
        <v>418</v>
      </c>
      <c r="G16" s="65">
        <f>IF(ISERROR(VLOOKUP(B16,[11]Uzun!$E$8:$L$1000,8,0)),"",(VLOOKUP(B16,[11]Uzun!$E$8:$L$1000,8,0)))</f>
        <v>59</v>
      </c>
      <c r="H16" s="66" t="str">
        <f>IF(ISERROR(VLOOKUP(B16,[11]Gülle!$E$8:$K$1000,7,0)),"",(VLOOKUP(B16,[11]Gülle!$E$8:$K$1000,7,0)))</f>
        <v/>
      </c>
      <c r="I16" s="63" t="str">
        <f>IF(ISERROR(VLOOKUP(B16,[11]Gülle!$E$8:$L$1000,8,0)),"",(VLOOKUP(B16,[11]Gülle!$E$8:$L$1000,8,0)))</f>
        <v/>
      </c>
      <c r="J16" s="67" t="str">
        <f>IF(ISERROR(VLOOKUP(B16,#REF!,6,0)),"",(VLOOKUP(B16,#REF!,6,0)))</f>
        <v/>
      </c>
      <c r="K16" s="65" t="str">
        <f>IF(ISERROR(VLOOKUP(B16,#REF!,7,0)),"",(VLOOKUP(B16,#REF!,7,0)))</f>
        <v/>
      </c>
      <c r="L16" s="68" t="str">
        <f>IF(ISERROR(VLOOKUP(B16,'[11]800m.'!$D$8:$F$986,3,0)),"",(VLOOKUP(B16,'[11]800m.'!$D$8:$H$986,3,0)))</f>
        <v/>
      </c>
      <c r="M16" s="69" t="str">
        <f>IF(ISERROR(VLOOKUP(B16,'[11]800m.'!$D$8:$G$986,4,0)),"",(VLOOKUP(B16,'[11]800m.'!$D$8:$G$986,4,0)))</f>
        <v/>
      </c>
      <c r="N16" s="94">
        <f>IF(ISERROR(VLOOKUP(B16,'[11]80m.'!$D$8:$F$1000,3,0)),"",(VLOOKUP(B16,'[11]80m.'!$D$8:$H$1000,3,0)))</f>
        <v>1243</v>
      </c>
      <c r="O16" s="65">
        <f>IF(ISERROR(VLOOKUP(B16,'[11]80m.'!$D$8:$G$1000,4,0)),"",(VLOOKUP(B16,'[11]80m.'!$D$8:$G$1000,4,0)))</f>
        <v>59</v>
      </c>
      <c r="P16" s="71">
        <f t="shared" si="0"/>
        <v>118</v>
      </c>
      <c r="Q16" s="54"/>
      <c r="R16" s="55"/>
      <c r="S16" s="55"/>
      <c r="T16" s="55"/>
      <c r="U16" s="55"/>
      <c r="V16" s="55"/>
    </row>
    <row r="17" spans="1:22" ht="31.5" hidden="1" customHeight="1" x14ac:dyDescent="0.2">
      <c r="A17" s="60">
        <v>10</v>
      </c>
      <c r="B17" s="61" t="s">
        <v>169</v>
      </c>
      <c r="C17" s="61" t="s">
        <v>37</v>
      </c>
      <c r="D17" s="62">
        <f>IF(ISERROR(VLOOKUP(B17,'[11]60m.'!$D$8:$F$1000,3,0)),"",(VLOOKUP(B17,'[11]60m.'!$D$8:$H$1000,3,0)))</f>
        <v>915</v>
      </c>
      <c r="E17" s="63">
        <f>IF(ISERROR(VLOOKUP(B17,'[11]60m.'!$D$8:$G$1000,4,0)),"",(VLOOKUP(B17,'[11]60m.'!$D$8:$G$1000,4,0)))</f>
        <v>77</v>
      </c>
      <c r="F17" s="64">
        <f>IF(ISERROR(VLOOKUP(B17,[11]Uzun!$E$8:$K$1000,7,0)),"",(VLOOKUP(B17,[11]Uzun!$E$8:$K$1000,7,0)))</f>
        <v>386</v>
      </c>
      <c r="G17" s="65">
        <f>IF(ISERROR(VLOOKUP(B17,[11]Uzun!$E$8:$L$1000,8,0)),"",(VLOOKUP(B17,[11]Uzun!$E$8:$L$1000,8,0)))</f>
        <v>50</v>
      </c>
      <c r="H17" s="66" t="str">
        <f>IF(ISERROR(VLOOKUP(B17,[11]Gülle!$E$8:$K$1000,7,0)),"",(VLOOKUP(B17,[11]Gülle!$E$8:$K$1000,7,0)))</f>
        <v/>
      </c>
      <c r="I17" s="63" t="str">
        <f>IF(ISERROR(VLOOKUP(B17,[11]Gülle!$E$8:$L$1000,8,0)),"",(VLOOKUP(B17,[11]Gülle!$E$8:$L$1000,8,0)))</f>
        <v/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IF(ISERROR(VLOOKUP(B17,'[11]800m.'!$D$8:$F$986,3,0)),"",(VLOOKUP(B17,'[11]800m.'!$D$8:$H$986,3,0)))</f>
        <v/>
      </c>
      <c r="M17" s="69" t="str">
        <f>IF(ISERROR(VLOOKUP(B17,'[11]800m.'!$D$8:$G$986,4,0)),"",(VLOOKUP(B17,'[11]800m.'!$D$8:$G$986,4,0)))</f>
        <v/>
      </c>
      <c r="N17" s="94" t="str">
        <f>IF(ISERROR(VLOOKUP(B17,'[11]80m.'!$D$8:$F$1000,3,0)),"",(VLOOKUP(B17,'[11]80m.'!$D$8:$H$1000,3,0)))</f>
        <v/>
      </c>
      <c r="O17" s="65" t="str">
        <f>IF(ISERROR(VLOOKUP(B17,'[11]80m.'!$D$8:$G$1000,4,0)),"",(VLOOKUP(B17,'[11]80m.'!$D$8:$G$1000,4,0)))</f>
        <v/>
      </c>
      <c r="P17" s="71">
        <f t="shared" si="0"/>
        <v>127</v>
      </c>
      <c r="Q17" s="54"/>
      <c r="R17" s="55"/>
      <c r="S17" s="55"/>
      <c r="T17" s="55"/>
      <c r="U17" s="55"/>
      <c r="V17" s="55"/>
    </row>
    <row r="18" spans="1:22" ht="31.5" hidden="1" customHeight="1" x14ac:dyDescent="0.2">
      <c r="A18" s="60">
        <v>11</v>
      </c>
      <c r="B18" s="61" t="s">
        <v>170</v>
      </c>
      <c r="C18" s="61" t="s">
        <v>37</v>
      </c>
      <c r="D18" s="62" t="str">
        <f>IF(ISERROR(VLOOKUP(B18,'[11]60m.'!$D$8:$F$1000,3,0)),"",(VLOOKUP(B18,'[11]60m.'!$D$8:$H$1000,3,0)))</f>
        <v/>
      </c>
      <c r="E18" s="63" t="str">
        <f>IF(ISERROR(VLOOKUP(B18,'[11]60m.'!$D$8:$G$1000,4,0)),"",(VLOOKUP(B18,'[11]60m.'!$D$8:$G$1000,4,0)))</f>
        <v/>
      </c>
      <c r="F18" s="64">
        <f>IF(ISERROR(VLOOKUP(B18,[11]Uzun!$E$8:$K$1000,7,0)),"",(VLOOKUP(B18,[11]Uzun!$E$8:$K$1000,7,0)))</f>
        <v>323</v>
      </c>
      <c r="G18" s="65">
        <f>IF(ISERROR(VLOOKUP(B18,[11]Uzun!$E$8:$L$1000,8,0)),"",(VLOOKUP(B18,[11]Uzun!$E$8:$L$1000,8,0)))</f>
        <v>29</v>
      </c>
      <c r="H18" s="66" t="str">
        <f>IF(ISERROR(VLOOKUP(B18,[11]Gülle!$E$8:$K$1000,7,0)),"",(VLOOKUP(B18,[11]Gülle!$E$8:$K$1000,7,0)))</f>
        <v/>
      </c>
      <c r="I18" s="63" t="str">
        <f>IF(ISERROR(VLOOKUP(B18,[11]Gülle!$E$8:$L$1000,8,0)),"",(VLOOKUP(B18,[11]Gülle!$E$8:$L$1000,8,0)))</f>
        <v/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IF(ISERROR(VLOOKUP(B18,'[11]800m.'!$D$8:$F$986,3,0)),"",(VLOOKUP(B18,'[11]800m.'!$D$8:$H$986,3,0)))</f>
        <v/>
      </c>
      <c r="M18" s="69" t="str">
        <f>IF(ISERROR(VLOOKUP(B18,'[11]800m.'!$D$8:$G$986,4,0)),"",(VLOOKUP(B18,'[11]800m.'!$D$8:$G$986,4,0)))</f>
        <v/>
      </c>
      <c r="N18" s="94">
        <f>IF(ISERROR(VLOOKUP(B18,'[11]80m.'!$D$8:$F$1000,3,0)),"",(VLOOKUP(B18,'[11]80m.'!$D$8:$H$1000,3,0)))</f>
        <v>1331</v>
      </c>
      <c r="O18" s="65">
        <f>IF(ISERROR(VLOOKUP(B18,'[11]80m.'!$D$8:$G$1000,4,0)),"",(VLOOKUP(B18,'[11]80m.'!$D$8:$G$1000,4,0)))</f>
        <v>41</v>
      </c>
      <c r="P18" s="71">
        <f t="shared" si="0"/>
        <v>70</v>
      </c>
      <c r="Q18" s="54"/>
      <c r="R18" s="55"/>
      <c r="S18" s="55"/>
      <c r="T18" s="55"/>
      <c r="U18" s="55"/>
      <c r="V18" s="55"/>
    </row>
    <row r="19" spans="1:22" ht="31.5" hidden="1" customHeight="1" x14ac:dyDescent="0.2">
      <c r="A19" s="60">
        <v>12</v>
      </c>
      <c r="B19" s="61" t="s">
        <v>171</v>
      </c>
      <c r="C19" s="61" t="s">
        <v>24</v>
      </c>
      <c r="D19" s="62">
        <f>IF(ISERROR(VLOOKUP(B19,'[11]60m.'!$D$8:$F$1000,3,0)),"",(VLOOKUP(B19,'[11]60m.'!$D$8:$H$1000,3,0)))</f>
        <v>877</v>
      </c>
      <c r="E19" s="63">
        <f>IF(ISERROR(VLOOKUP(B19,'[11]60m.'!$D$8:$G$1000,4,0)),"",(VLOOKUP(B19,'[11]60m.'!$D$8:$G$1000,4,0)))</f>
        <v>84</v>
      </c>
      <c r="F19" s="64" t="str">
        <f>IF(ISERROR(VLOOKUP(B19,[11]Uzun!$E$8:$K$1000,7,0)),"",(VLOOKUP(B19,[11]Uzun!$E$8:$K$1000,7,0)))</f>
        <v/>
      </c>
      <c r="G19" s="65" t="str">
        <f>IF(ISERROR(VLOOKUP(B19,[11]Uzun!$E$8:$L$1000,8,0)),"",(VLOOKUP(B19,[11]Uzun!$E$8:$L$1000,8,0)))</f>
        <v/>
      </c>
      <c r="H19" s="66">
        <f>IF(ISERROR(VLOOKUP(B19,[11]Gülle!$E$8:$K$1000,7,0)),"",(VLOOKUP(B19,[11]Gülle!$E$8:$K$1000,7,0)))</f>
        <v>757</v>
      </c>
      <c r="I19" s="63">
        <f>IF(ISERROR(VLOOKUP(B19,[11]Gülle!$E$8:$L$1000,8,0)),"",(VLOOKUP(B19,[11]Gülle!$E$8:$L$1000,8,0)))</f>
        <v>57</v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IF(ISERROR(VLOOKUP(B19,'[11]800m.'!$D$8:$F$986,3,0)),"",(VLOOKUP(B19,'[11]800m.'!$D$8:$H$986,3,0)))</f>
        <v/>
      </c>
      <c r="M19" s="69" t="str">
        <f>IF(ISERROR(VLOOKUP(B19,'[11]800m.'!$D$8:$G$986,4,0)),"",(VLOOKUP(B19,'[11]800m.'!$D$8:$G$986,4,0)))</f>
        <v/>
      </c>
      <c r="N19" s="94" t="str">
        <f>IF(ISERROR(VLOOKUP(B19,'[11]80m.'!$D$8:$F$1000,3,0)),"",(VLOOKUP(B19,'[11]80m.'!$D$8:$H$1000,3,0)))</f>
        <v/>
      </c>
      <c r="O19" s="65" t="str">
        <f>IF(ISERROR(VLOOKUP(B19,'[11]80m.'!$D$8:$G$1000,4,0)),"",(VLOOKUP(B19,'[11]80m.'!$D$8:$G$1000,4,0)))</f>
        <v/>
      </c>
      <c r="P19" s="71">
        <f t="shared" si="0"/>
        <v>141</v>
      </c>
      <c r="Q19" s="54"/>
      <c r="R19" s="55"/>
      <c r="S19" s="55"/>
      <c r="T19" s="55"/>
      <c r="U19" s="55"/>
      <c r="V19" s="55"/>
    </row>
    <row r="20" spans="1:22" ht="31.5" hidden="1" customHeight="1" x14ac:dyDescent="0.2">
      <c r="A20" s="60"/>
      <c r="B20" s="61"/>
      <c r="C20" s="61"/>
      <c r="D20" s="62" t="str">
        <f>IF(ISERROR(VLOOKUP(B20,'[11]60m.'!$E$8:$F$1000,2,0)),"",(VLOOKUP(B20,'[11]60m.'!$E$8:$H$1000,2,0)))</f>
        <v/>
      </c>
      <c r="E20" s="63" t="str">
        <f>IF(ISERROR(VLOOKUP(B20,'[11]60m.'!$E$8:$G$1000,3,0)),"",(VLOOKUP(B20,'[11]60m.'!$E$8:$G$1000,3,0)))</f>
        <v/>
      </c>
      <c r="F20" s="64" t="str">
        <f>IF(ISERROR(VLOOKUP(B20,[11]Uzun!$F$8:$K$1000,6,0)),"",(VLOOKUP(B20,[11]Uzun!$F$8:$K$1000,6,0)))</f>
        <v/>
      </c>
      <c r="G20" s="65" t="str">
        <f>IF(ISERROR(VLOOKUP(B20,[11]Uzun!$F$8:$L$1000,7,0)),"",(VLOOKUP(B20,[11]Uzun!$F$8:$L$1000,7,0)))</f>
        <v/>
      </c>
      <c r="H20" s="66" t="str">
        <f>IF(ISERROR(VLOOKUP(B20,[11]Gülle!$F$8:$K$1000,6,0)),"",(VLOOKUP(B20,[11]Gülle!$F$8:$K$1000,6,0)))</f>
        <v/>
      </c>
      <c r="I20" s="63" t="str">
        <f>IF(ISERROR(VLOOKUP(B20,[11]Gülle!$F$8:$L$1000,7,0)),"",(VLOOKUP(B20,[11]Gülle!$F$8:$L$1000,7,0)))</f>
        <v/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 t="str">
        <f>IF(ISERROR(VLOOKUP(B20,'[11]800m.'!$D$8:$F$986,3,0)),"",(VLOOKUP(B20,'[11]800m.'!$D$8:$H$986,3,0)))</f>
        <v/>
      </c>
      <c r="M20" s="69" t="str">
        <f>IF(ISERROR(VLOOKUP(B20,'[11]800m.'!$D$8:$G$986,4,0)),"",(VLOOKUP(B20,'[11]800m.'!$D$8:$G$986,4,0)))</f>
        <v/>
      </c>
      <c r="N20" s="94" t="str">
        <f>IF(ISERROR(VLOOKUP(B20,'[11]80m.'!$D$8:$F$1000,3,0)),"",(VLOOKUP(B20,'[11]80m.'!$D$8:$H$1000,3,0)))</f>
        <v/>
      </c>
      <c r="O20" s="65" t="str">
        <f>IF(ISERROR(VLOOKUP(B20,'[11]80m.'!$D$8:$G$1000,4,0)),"",(VLOOKUP(B20,'[11]80m.'!$D$8:$G$1000,4,0)))</f>
        <v/>
      </c>
      <c r="P20" s="71">
        <f t="shared" si="0"/>
        <v>0</v>
      </c>
      <c r="Q20" s="54"/>
      <c r="R20" s="55"/>
      <c r="S20" s="55"/>
      <c r="T20" s="55"/>
      <c r="U20" s="55"/>
      <c r="V20" s="55"/>
    </row>
    <row r="21" spans="1:22" ht="31.5" hidden="1" customHeight="1" x14ac:dyDescent="0.2">
      <c r="A21" s="60"/>
      <c r="B21" s="61"/>
      <c r="C21" s="61"/>
      <c r="D21" s="62" t="str">
        <f>IF(ISERROR(VLOOKUP(B21,'[11]60m.'!$E$8:$F$1000,2,0)),"",(VLOOKUP(B21,'[11]60m.'!$E$8:$H$1000,2,0)))</f>
        <v/>
      </c>
      <c r="E21" s="63" t="str">
        <f>IF(ISERROR(VLOOKUP(B21,'[11]60m.'!$E$8:$G$1000,3,0)),"",(VLOOKUP(B21,'[11]60m.'!$E$8:$G$1000,3,0)))</f>
        <v/>
      </c>
      <c r="F21" s="64" t="str">
        <f>IF(ISERROR(VLOOKUP(B21,[11]Uzun!$F$8:$K$1000,6,0)),"",(VLOOKUP(B21,[11]Uzun!$F$8:$K$1000,6,0)))</f>
        <v/>
      </c>
      <c r="G21" s="65" t="str">
        <f>IF(ISERROR(VLOOKUP(B21,[11]Uzun!$F$8:$L$1000,7,0)),"",(VLOOKUP(B21,[11]Uzun!$F$8:$L$1000,7,0)))</f>
        <v/>
      </c>
      <c r="H21" s="66" t="str">
        <f>IF(ISERROR(VLOOKUP(B21,[11]Gülle!$F$8:$K$1000,6,0)),"",(VLOOKUP(B21,[11]Gülle!$F$8:$K$1000,6,0)))</f>
        <v/>
      </c>
      <c r="I21" s="63" t="str">
        <f>IF(ISERROR(VLOOKUP(B21,[11]Gülle!$F$8:$L$1000,7,0)),"",(VLOOKUP(B21,[11]Gülle!$F$8:$L$1000,7,0)))</f>
        <v/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IF(ISERROR(VLOOKUP(B21,'[11]800m.'!$D$8:$F$986,3,0)),"",(VLOOKUP(B21,'[11]800m.'!$D$8:$H$986,3,0)))</f>
        <v/>
      </c>
      <c r="M21" s="69" t="str">
        <f>IF(ISERROR(VLOOKUP(B21,'[11]800m.'!$D$8:$G$986,4,0)),"",(VLOOKUP(B21,'[11]800m.'!$D$8:$G$986,4,0)))</f>
        <v/>
      </c>
      <c r="N21" s="94" t="str">
        <f>IF(ISERROR(VLOOKUP(B21,'[11]80m.'!$D$8:$F$1000,3,0)),"",(VLOOKUP(B21,'[11]80m.'!$D$8:$H$1000,3,0)))</f>
        <v/>
      </c>
      <c r="O21" s="65" t="str">
        <f>IF(ISERROR(VLOOKUP(B21,'[11]80m.'!$D$8:$G$1000,4,0)),"",(VLOOKUP(B21,'[11]80m.'!$D$8:$G$1000,4,0)))</f>
        <v/>
      </c>
      <c r="P21" s="71">
        <f t="shared" si="0"/>
        <v>0</v>
      </c>
      <c r="Q21" s="54"/>
      <c r="R21" s="55"/>
      <c r="S21" s="55"/>
      <c r="T21" s="55"/>
      <c r="U21" s="55"/>
      <c r="V21" s="55"/>
    </row>
    <row r="22" spans="1:22" ht="31.5" hidden="1" customHeight="1" x14ac:dyDescent="0.2">
      <c r="A22" s="60"/>
      <c r="B22" s="61"/>
      <c r="C22" s="61"/>
      <c r="D22" s="62" t="str">
        <f>IF(ISERROR(VLOOKUP(B22,'[11]60m.'!$E$8:$F$1000,2,0)),"",(VLOOKUP(B22,'[11]60m.'!$E$8:$H$1000,2,0)))</f>
        <v/>
      </c>
      <c r="E22" s="63" t="str">
        <f>IF(ISERROR(VLOOKUP(B22,'[11]60m.'!$E$8:$G$1000,3,0)),"",(VLOOKUP(B22,'[11]60m.'!$E$8:$G$1000,3,0)))</f>
        <v/>
      </c>
      <c r="F22" s="64" t="str">
        <f>IF(ISERROR(VLOOKUP(B22,[11]Uzun!$F$8:$K$1000,6,0)),"",(VLOOKUP(B22,[11]Uzun!$F$8:$K$1000,6,0)))</f>
        <v/>
      </c>
      <c r="G22" s="65" t="str">
        <f>IF(ISERROR(VLOOKUP(B22,[11]Uzun!$F$8:$L$1000,7,0)),"",(VLOOKUP(B22,[11]Uzun!$F$8:$L$1000,7,0)))</f>
        <v/>
      </c>
      <c r="H22" s="66" t="str">
        <f>IF(ISERROR(VLOOKUP(B22,[11]Gülle!$F$8:$K$1000,6,0)),"",(VLOOKUP(B22,[11]Gülle!$F$8:$K$1000,6,0)))</f>
        <v/>
      </c>
      <c r="I22" s="63" t="str">
        <f>IF(ISERROR(VLOOKUP(B22,[11]Gülle!$F$8:$L$1000,7,0)),"",(VLOOKUP(B22,[11]Gülle!$F$8:$L$1000,7,0)))</f>
        <v/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IF(ISERROR(VLOOKUP(B22,'[11]800m.'!$D$8:$F$986,3,0)),"",(VLOOKUP(B22,'[11]800m.'!$D$8:$H$986,3,0)))</f>
        <v/>
      </c>
      <c r="M22" s="69" t="str">
        <f>IF(ISERROR(VLOOKUP(B22,'[11]800m.'!$D$8:$G$986,4,0)),"",(VLOOKUP(B22,'[11]800m.'!$D$8:$G$986,4,0)))</f>
        <v/>
      </c>
      <c r="N22" s="94" t="str">
        <f>IF(ISERROR(VLOOKUP(B22,'[11]80m.'!$D$8:$F$1000,3,0)),"",(VLOOKUP(B22,'[11]80m.'!$D$8:$H$1000,3,0)))</f>
        <v/>
      </c>
      <c r="O22" s="65" t="str">
        <f>IF(ISERROR(VLOOKUP(B22,'[11]80m.'!$D$8:$G$1000,4,0)),"",(VLOOKUP(B22,'[11]80m.'!$D$8:$G$1000,4,0)))</f>
        <v/>
      </c>
      <c r="P22" s="71">
        <f t="shared" si="0"/>
        <v>0</v>
      </c>
      <c r="Q22" s="54"/>
      <c r="R22" s="55"/>
      <c r="S22" s="55"/>
      <c r="T22" s="55"/>
      <c r="U22" s="55"/>
      <c r="V22" s="55"/>
    </row>
    <row r="23" spans="1:22" ht="31.5" hidden="1" customHeight="1" x14ac:dyDescent="0.2">
      <c r="A23" s="60"/>
      <c r="B23" s="61"/>
      <c r="C23" s="61"/>
      <c r="D23" s="62" t="str">
        <f>IF(ISERROR(VLOOKUP(B23,'[11]60m.'!$E$8:$F$1000,2,0)),"",(VLOOKUP(B23,'[11]60m.'!$E$8:$H$1000,2,0)))</f>
        <v/>
      </c>
      <c r="E23" s="63" t="str">
        <f>IF(ISERROR(VLOOKUP(B23,'[11]60m.'!$E$8:$G$1000,3,0)),"",(VLOOKUP(B23,'[11]60m.'!$E$8:$G$1000,3,0)))</f>
        <v/>
      </c>
      <c r="F23" s="64" t="str">
        <f>IF(ISERROR(VLOOKUP(B23,[11]Uzun!$F$8:$K$1000,6,0)),"",(VLOOKUP(B23,[11]Uzun!$F$8:$K$1000,6,0)))</f>
        <v/>
      </c>
      <c r="G23" s="65" t="str">
        <f>IF(ISERROR(VLOOKUP(B23,[11]Uzun!$F$8:$L$1000,7,0)),"",(VLOOKUP(B23,[11]Uzun!$F$8:$L$1000,7,0)))</f>
        <v/>
      </c>
      <c r="H23" s="66" t="str">
        <f>IF(ISERROR(VLOOKUP(B23,[11]Gülle!$F$8:$K$1000,6,0)),"",(VLOOKUP(B23,[11]Gülle!$F$8:$K$1000,6,0)))</f>
        <v/>
      </c>
      <c r="I23" s="63" t="str">
        <f>IF(ISERROR(VLOOKUP(B23,[11]Gülle!$F$8:$L$1000,7,0)),"",(VLOOKUP(B23,[11]Gülle!$F$8:$L$1000,7,0)))</f>
        <v/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 t="str">
        <f>IF(ISERROR(VLOOKUP(B23,'[11]800m.'!$D$8:$F$986,3,0)),"",(VLOOKUP(B23,'[11]800m.'!$D$8:$H$986,3,0)))</f>
        <v/>
      </c>
      <c r="M23" s="69" t="str">
        <f>IF(ISERROR(VLOOKUP(B23,'[11]800m.'!$D$8:$G$986,4,0)),"",(VLOOKUP(B23,'[11]800m.'!$D$8:$G$986,4,0)))</f>
        <v/>
      </c>
      <c r="N23" s="94" t="str">
        <f>IF(ISERROR(VLOOKUP(B23,'[11]80m.'!$D$8:$F$1000,3,0)),"",(VLOOKUP(B23,'[11]80m.'!$D$8:$H$1000,3,0)))</f>
        <v/>
      </c>
      <c r="O23" s="65" t="str">
        <f>IF(ISERROR(VLOOKUP(B23,'[11]80m.'!$D$8:$G$1000,4,0)),"",(VLOOKUP(B23,'[11]80m.'!$D$8:$G$1000,4,0)))</f>
        <v/>
      </c>
      <c r="P23" s="71">
        <f t="shared" si="0"/>
        <v>0</v>
      </c>
      <c r="Q23" s="54"/>
      <c r="R23" s="55"/>
      <c r="S23" s="55"/>
      <c r="T23" s="55"/>
      <c r="U23" s="55"/>
      <c r="V23" s="55"/>
    </row>
    <row r="24" spans="1:22" ht="31.5" hidden="1" customHeight="1" x14ac:dyDescent="0.2">
      <c r="A24" s="60"/>
      <c r="B24" s="61"/>
      <c r="C24" s="61"/>
      <c r="D24" s="62" t="str">
        <f>IF(ISERROR(VLOOKUP(B24,'[11]60m.'!$E$8:$F$1000,2,0)),"",(VLOOKUP(B24,'[11]60m.'!$E$8:$H$1000,2,0)))</f>
        <v/>
      </c>
      <c r="E24" s="63" t="str">
        <f>IF(ISERROR(VLOOKUP(B24,'[11]60m.'!$E$8:$G$1000,3,0)),"",(VLOOKUP(B24,'[11]60m.'!$E$8:$G$1000,3,0)))</f>
        <v/>
      </c>
      <c r="F24" s="64" t="str">
        <f>IF(ISERROR(VLOOKUP(B24,[11]Uzun!$F$8:$K$1000,6,0)),"",(VLOOKUP(B24,[11]Uzun!$F$8:$K$1000,6,0)))</f>
        <v/>
      </c>
      <c r="G24" s="65" t="str">
        <f>IF(ISERROR(VLOOKUP(B24,[11]Uzun!$F$8:$L$1000,7,0)),"",(VLOOKUP(B24,[11]Uzun!$F$8:$L$1000,7,0)))</f>
        <v/>
      </c>
      <c r="H24" s="66" t="str">
        <f>IF(ISERROR(VLOOKUP(B24,[11]Gülle!$F$8:$K$1000,6,0)),"",(VLOOKUP(B24,[11]Gülle!$F$8:$K$1000,6,0)))</f>
        <v/>
      </c>
      <c r="I24" s="63" t="str">
        <f>IF(ISERROR(VLOOKUP(B24,[11]Gülle!$F$8:$L$1000,7,0)),"",(VLOOKUP(B24,[11]Gülle!$F$8:$L$1000,7,0)))</f>
        <v/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IF(ISERROR(VLOOKUP(B24,'[11]800m.'!$D$8:$F$986,3,0)),"",(VLOOKUP(B24,'[11]800m.'!$D$8:$H$986,3,0)))</f>
        <v/>
      </c>
      <c r="M24" s="69" t="str">
        <f>IF(ISERROR(VLOOKUP(B24,'[11]800m.'!$D$8:$G$986,4,0)),"",(VLOOKUP(B24,'[11]800m.'!$D$8:$G$986,4,0)))</f>
        <v/>
      </c>
      <c r="N24" s="94" t="str">
        <f>IF(ISERROR(VLOOKUP(B24,'[11]80m.'!$D$8:$F$1000,3,0)),"",(VLOOKUP(B24,'[11]80m.'!$D$8:$H$1000,3,0)))</f>
        <v/>
      </c>
      <c r="O24" s="65" t="str">
        <f>IF(ISERROR(VLOOKUP(B24,'[11]80m.'!$D$8:$G$1000,4,0)),"",(VLOOKUP(B24,'[11]80m.'!$D$8:$G$1000,4,0)))</f>
        <v/>
      </c>
      <c r="P24" s="71">
        <f t="shared" si="0"/>
        <v>0</v>
      </c>
      <c r="Q24" s="54"/>
      <c r="R24" s="55"/>
      <c r="S24" s="55"/>
      <c r="T24" s="55"/>
      <c r="U24" s="55"/>
      <c r="V24" s="55"/>
    </row>
    <row r="25" spans="1:22" ht="31.5" hidden="1" customHeight="1" x14ac:dyDescent="0.2">
      <c r="A25" s="60"/>
      <c r="B25" s="61"/>
      <c r="C25" s="61"/>
      <c r="D25" s="62" t="str">
        <f>IF(ISERROR(VLOOKUP(B25,'[11]60m.'!$E$8:$F$1000,2,0)),"",(VLOOKUP(B25,'[11]60m.'!$E$8:$H$1000,2,0)))</f>
        <v/>
      </c>
      <c r="E25" s="63" t="str">
        <f>IF(ISERROR(VLOOKUP(B25,'[11]60m.'!$E$8:$G$1000,3,0)),"",(VLOOKUP(B25,'[11]60m.'!$E$8:$G$1000,3,0)))</f>
        <v/>
      </c>
      <c r="F25" s="64" t="str">
        <f>IF(ISERROR(VLOOKUP(B25,[11]Uzun!$F$8:$K$1000,6,0)),"",(VLOOKUP(B25,[11]Uzun!$F$8:$K$1000,6,0)))</f>
        <v/>
      </c>
      <c r="G25" s="65" t="str">
        <f>IF(ISERROR(VLOOKUP(B25,[11]Uzun!$F$8:$L$1000,7,0)),"",(VLOOKUP(B25,[11]Uzun!$F$8:$L$1000,7,0)))</f>
        <v/>
      </c>
      <c r="H25" s="66" t="str">
        <f>IF(ISERROR(VLOOKUP(B25,[11]Gülle!$F$8:$K$1000,6,0)),"",(VLOOKUP(B25,[11]Gülle!$F$8:$K$1000,6,0)))</f>
        <v/>
      </c>
      <c r="I25" s="63" t="str">
        <f>IF(ISERROR(VLOOKUP(B25,[11]Gülle!$F$8:$L$1000,7,0)),"",(VLOOKUP(B25,[11]Gülle!$F$8:$L$1000,7,0)))</f>
        <v/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IF(ISERROR(VLOOKUP(B25,'[11]800m.'!$D$8:$F$986,3,0)),"",(VLOOKUP(B25,'[11]800m.'!$D$8:$H$986,3,0)))</f>
        <v/>
      </c>
      <c r="M25" s="69" t="str">
        <f>IF(ISERROR(VLOOKUP(B25,'[11]800m.'!$D$8:$G$986,4,0)),"",(VLOOKUP(B25,'[11]800m.'!$D$8:$G$986,4,0)))</f>
        <v/>
      </c>
      <c r="N25" s="94" t="str">
        <f>IF(ISERROR(VLOOKUP(B25,'[11]80m.'!$D$8:$F$1000,3,0)),"",(VLOOKUP(B25,'[11]80m.'!$D$8:$H$1000,3,0)))</f>
        <v/>
      </c>
      <c r="O25" s="65" t="str">
        <f>IF(ISERROR(VLOOKUP(B25,'[11]80m.'!$D$8:$G$1000,4,0)),"",(VLOOKUP(B25,'[11]80m.'!$D$8:$G$1000,4,0)))</f>
        <v/>
      </c>
      <c r="P25" s="71">
        <f t="shared" si="0"/>
        <v>0</v>
      </c>
      <c r="Q25" s="54"/>
      <c r="R25" s="55"/>
      <c r="S25" s="55"/>
      <c r="T25" s="55"/>
      <c r="U25" s="55"/>
      <c r="V25" s="55"/>
    </row>
    <row r="26" spans="1:22" ht="31.5" hidden="1" customHeight="1" x14ac:dyDescent="0.2">
      <c r="A26" s="60"/>
      <c r="B26" s="61"/>
      <c r="C26" s="61"/>
      <c r="D26" s="62" t="str">
        <f>IF(ISERROR(VLOOKUP(B26,'[11]60m.'!$E$8:$F$1000,2,0)),"",(VLOOKUP(B26,'[11]60m.'!$E$8:$H$1000,2,0)))</f>
        <v/>
      </c>
      <c r="E26" s="63" t="str">
        <f>IF(ISERROR(VLOOKUP(B26,'[11]60m.'!$E$8:$G$1000,3,0)),"",(VLOOKUP(B26,'[11]60m.'!$E$8:$G$1000,3,0)))</f>
        <v/>
      </c>
      <c r="F26" s="64" t="str">
        <f>IF(ISERROR(VLOOKUP(B26,[11]Uzun!$F$8:$K$1000,6,0)),"",(VLOOKUP(B26,[11]Uzun!$F$8:$K$1000,6,0)))</f>
        <v/>
      </c>
      <c r="G26" s="65" t="str">
        <f>IF(ISERROR(VLOOKUP(B26,[11]Uzun!$F$8:$L$1000,7,0)),"",(VLOOKUP(B26,[11]Uzun!$F$8:$L$1000,7,0)))</f>
        <v/>
      </c>
      <c r="H26" s="66" t="str">
        <f>IF(ISERROR(VLOOKUP(B26,[11]Gülle!$F$8:$K$1000,6,0)),"",(VLOOKUP(B26,[11]Gülle!$F$8:$K$1000,6,0)))</f>
        <v/>
      </c>
      <c r="I26" s="63" t="str">
        <f>IF(ISERROR(VLOOKUP(B26,[11]Gülle!$F$8:$L$1000,7,0)),"",(VLOOKUP(B26,[11]Gülle!$F$8:$L$1000,7,0)))</f>
        <v/>
      </c>
      <c r="J26" s="67" t="str">
        <f>IF(ISERROR(VLOOKUP(B26,#REF!,6,0)),"",(VLOOKUP(B26,#REF!,6,0)))</f>
        <v/>
      </c>
      <c r="K26" s="65" t="str">
        <f>IF(ISERROR(VLOOKUP(B26,#REF!,7,0)),"",(VLOOKUP(B26,#REF!,7,0)))</f>
        <v/>
      </c>
      <c r="L26" s="68" t="str">
        <f>IF(ISERROR(VLOOKUP(B26,'[11]800m.'!$D$8:$F$986,3,0)),"",(VLOOKUP(B26,'[11]800m.'!$D$8:$H$986,3,0)))</f>
        <v/>
      </c>
      <c r="M26" s="69" t="str">
        <f>IF(ISERROR(VLOOKUP(B26,'[11]800m.'!$D$8:$G$986,4,0)),"",(VLOOKUP(B26,'[11]800m.'!$D$8:$G$986,4,0)))</f>
        <v/>
      </c>
      <c r="N26" s="94" t="str">
        <f>IF(ISERROR(VLOOKUP(B26,'[11]80m.'!$D$8:$F$1000,3,0)),"",(VLOOKUP(B26,'[11]80m.'!$D$8:$H$1000,3,0)))</f>
        <v/>
      </c>
      <c r="O26" s="65" t="str">
        <f>IF(ISERROR(VLOOKUP(B26,'[11]80m.'!$D$8:$G$1000,4,0)),"",(VLOOKUP(B26,'[11]80m.'!$D$8:$G$1000,4,0)))</f>
        <v/>
      </c>
      <c r="P26" s="71">
        <f t="shared" si="0"/>
        <v>0</v>
      </c>
      <c r="Q26" s="54"/>
      <c r="R26" s="55"/>
      <c r="S26" s="55"/>
      <c r="T26" s="55"/>
      <c r="U26" s="55"/>
      <c r="V26" s="55"/>
    </row>
    <row r="27" spans="1:22" ht="31.5" hidden="1" customHeight="1" x14ac:dyDescent="0.2">
      <c r="A27" s="60"/>
      <c r="B27" s="61"/>
      <c r="C27" s="61"/>
      <c r="D27" s="62" t="str">
        <f>IF(ISERROR(VLOOKUP(B27,'[11]60m.'!$E$8:$F$1000,2,0)),"",(VLOOKUP(B27,'[11]60m.'!$E$8:$H$1000,2,0)))</f>
        <v/>
      </c>
      <c r="E27" s="63" t="str">
        <f>IF(ISERROR(VLOOKUP(B27,'[11]60m.'!$E$8:$G$1000,3,0)),"",(VLOOKUP(B27,'[11]60m.'!$E$8:$G$1000,3,0)))</f>
        <v/>
      </c>
      <c r="F27" s="64" t="str">
        <f>IF(ISERROR(VLOOKUP(B27,[11]Uzun!$F$8:$K$1000,6,0)),"",(VLOOKUP(B27,[11]Uzun!$F$8:$K$1000,6,0)))</f>
        <v/>
      </c>
      <c r="G27" s="65" t="str">
        <f>IF(ISERROR(VLOOKUP(B27,[11]Uzun!$F$8:$L$1000,7,0)),"",(VLOOKUP(B27,[11]Uzun!$F$8:$L$1000,7,0)))</f>
        <v/>
      </c>
      <c r="H27" s="66" t="str">
        <f>IF(ISERROR(VLOOKUP(B27,[11]Gülle!$F$8:$K$1000,6,0)),"",(VLOOKUP(B27,[11]Gülle!$F$8:$K$1000,6,0)))</f>
        <v/>
      </c>
      <c r="I27" s="63" t="str">
        <f>IF(ISERROR(VLOOKUP(B27,[11]Gülle!$F$8:$L$1000,7,0)),"",(VLOOKUP(B27,[11]Gülle!$F$8:$L$1000,7,0)))</f>
        <v/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IF(ISERROR(VLOOKUP(B27,'[11]800m.'!$D$8:$F$986,3,0)),"",(VLOOKUP(B27,'[11]800m.'!$D$8:$H$986,3,0)))</f>
        <v/>
      </c>
      <c r="M27" s="69" t="str">
        <f>IF(ISERROR(VLOOKUP(B27,'[11]800m.'!$D$8:$G$986,4,0)),"",(VLOOKUP(B27,'[11]800m.'!$D$8:$G$986,4,0)))</f>
        <v/>
      </c>
      <c r="N27" s="94" t="str">
        <f>IF(ISERROR(VLOOKUP(B27,'[11]80m.'!$D$8:$F$1000,3,0)),"",(VLOOKUP(B27,'[11]80m.'!$D$8:$H$1000,3,0)))</f>
        <v/>
      </c>
      <c r="O27" s="65" t="str">
        <f>IF(ISERROR(VLOOKUP(B27,'[11]80m.'!$D$8:$G$1000,4,0)),"",(VLOOKUP(B27,'[11]80m.'!$D$8:$G$1000,4,0)))</f>
        <v/>
      </c>
      <c r="P27" s="71">
        <f t="shared" si="0"/>
        <v>0</v>
      </c>
      <c r="Q27" s="54"/>
      <c r="R27" s="55"/>
      <c r="S27" s="55"/>
      <c r="T27" s="55"/>
      <c r="U27" s="55"/>
      <c r="V27" s="55"/>
    </row>
    <row r="28" spans="1:22" ht="31.5" hidden="1" customHeight="1" x14ac:dyDescent="0.2">
      <c r="A28" s="60"/>
      <c r="B28" s="61"/>
      <c r="C28" s="61"/>
      <c r="D28" s="62" t="str">
        <f>IF(ISERROR(VLOOKUP(B28,'[11]60m.'!$E$8:$F$1000,2,0)),"",(VLOOKUP(B28,'[11]60m.'!$E$8:$H$1000,2,0)))</f>
        <v/>
      </c>
      <c r="E28" s="63" t="str">
        <f>IF(ISERROR(VLOOKUP(B28,'[11]60m.'!$E$8:$G$1000,3,0)),"",(VLOOKUP(B28,'[11]60m.'!$E$8:$G$1000,3,0)))</f>
        <v/>
      </c>
      <c r="F28" s="64" t="str">
        <f>IF(ISERROR(VLOOKUP(B28,[11]Uzun!$F$8:$K$1000,6,0)),"",(VLOOKUP(B28,[11]Uzun!$F$8:$K$1000,6,0)))</f>
        <v/>
      </c>
      <c r="G28" s="65" t="str">
        <f>IF(ISERROR(VLOOKUP(B28,[11]Uzun!$F$8:$L$1000,7,0)),"",(VLOOKUP(B28,[11]Uzun!$F$8:$L$1000,7,0)))</f>
        <v/>
      </c>
      <c r="H28" s="66" t="str">
        <f>IF(ISERROR(VLOOKUP(B28,[11]Gülle!$F$8:$K$1000,6,0)),"",(VLOOKUP(B28,[11]Gülle!$F$8:$K$1000,6,0)))</f>
        <v/>
      </c>
      <c r="I28" s="63" t="str">
        <f>IF(ISERROR(VLOOKUP(B28,[11]Gülle!$F$8:$L$1000,7,0)),"",(VLOOKUP(B28,[11]Gülle!$F$8:$L$1000,7,0)))</f>
        <v/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IF(ISERROR(VLOOKUP(B28,'[11]800m.'!$D$8:$F$986,3,0)),"",(VLOOKUP(B28,'[11]800m.'!$D$8:$H$986,3,0)))</f>
        <v/>
      </c>
      <c r="M28" s="69" t="str">
        <f>IF(ISERROR(VLOOKUP(B28,'[11]800m.'!$D$8:$G$986,4,0)),"",(VLOOKUP(B28,'[11]800m.'!$D$8:$G$986,4,0)))</f>
        <v/>
      </c>
      <c r="N28" s="94" t="str">
        <f>IF(ISERROR(VLOOKUP(B28,'[11]80m.'!$D$8:$F$1000,3,0)),"",(VLOOKUP(B28,'[11]80m.'!$D$8:$H$1000,3,0)))</f>
        <v/>
      </c>
      <c r="O28" s="65" t="str">
        <f>IF(ISERROR(VLOOKUP(B28,'[11]80m.'!$D$8:$G$1000,4,0)),"",(VLOOKUP(B28,'[11]80m.'!$D$8:$G$1000,4,0)))</f>
        <v/>
      </c>
      <c r="P28" s="71">
        <f t="shared" si="0"/>
        <v>0</v>
      </c>
      <c r="Q28" s="54"/>
      <c r="R28" s="55"/>
      <c r="S28" s="55"/>
      <c r="T28" s="55"/>
      <c r="U28" s="55"/>
      <c r="V28" s="55"/>
    </row>
    <row r="29" spans="1:22" ht="31.5" hidden="1" customHeight="1" x14ac:dyDescent="0.2">
      <c r="A29" s="60"/>
      <c r="B29" s="61"/>
      <c r="C29" s="61"/>
      <c r="D29" s="62" t="str">
        <f>IF(ISERROR(VLOOKUP(B29,'[11]60m.'!$E$8:$F$1000,2,0)),"",(VLOOKUP(B29,'[11]60m.'!$E$8:$H$1000,2,0)))</f>
        <v/>
      </c>
      <c r="E29" s="63" t="str">
        <f>IF(ISERROR(VLOOKUP(B29,'[11]60m.'!$E$8:$G$1000,3,0)),"",(VLOOKUP(B29,'[11]60m.'!$E$8:$G$1000,3,0)))</f>
        <v/>
      </c>
      <c r="F29" s="64" t="str">
        <f>IF(ISERROR(VLOOKUP(B29,[11]Uzun!$F$8:$K$1000,6,0)),"",(VLOOKUP(B29,[11]Uzun!$F$8:$K$1000,6,0)))</f>
        <v/>
      </c>
      <c r="G29" s="65" t="str">
        <f>IF(ISERROR(VLOOKUP(B29,[11]Uzun!$F$8:$L$1000,7,0)),"",(VLOOKUP(B29,[11]Uzun!$F$8:$L$1000,7,0)))</f>
        <v/>
      </c>
      <c r="H29" s="66" t="str">
        <f>IF(ISERROR(VLOOKUP(B29,[11]Gülle!$F$8:$K$1000,6,0)),"",(VLOOKUP(B29,[11]Gülle!$F$8:$K$1000,6,0)))</f>
        <v/>
      </c>
      <c r="I29" s="63" t="str">
        <f>IF(ISERROR(VLOOKUP(B29,[11]Gülle!$F$8:$L$1000,7,0)),"",(VLOOKUP(B29,[11]Gülle!$F$8:$L$1000,7,0)))</f>
        <v/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IF(ISERROR(VLOOKUP(B29,'[11]800m.'!$D$8:$F$986,3,0)),"",(VLOOKUP(B29,'[11]800m.'!$D$8:$H$986,3,0)))</f>
        <v/>
      </c>
      <c r="M29" s="69" t="str">
        <f>IF(ISERROR(VLOOKUP(B29,'[11]800m.'!$D$8:$G$986,4,0)),"",(VLOOKUP(B29,'[11]800m.'!$D$8:$G$986,4,0)))</f>
        <v/>
      </c>
      <c r="N29" s="94" t="str">
        <f>IF(ISERROR(VLOOKUP(B29,'[11]80m.'!$D$8:$F$1000,3,0)),"",(VLOOKUP(B29,'[11]80m.'!$D$8:$H$1000,3,0)))</f>
        <v/>
      </c>
      <c r="O29" s="65" t="str">
        <f>IF(ISERROR(VLOOKUP(B29,'[11]80m.'!$D$8:$G$1000,4,0)),"",(VLOOKUP(B29,'[11]80m.'!$D$8:$G$1000,4,0)))</f>
        <v/>
      </c>
      <c r="P29" s="71">
        <f t="shared" si="0"/>
        <v>0</v>
      </c>
      <c r="Q29" s="55"/>
      <c r="R29" s="55"/>
      <c r="S29" s="55"/>
      <c r="T29" s="55"/>
      <c r="U29" s="55"/>
      <c r="V29" s="55"/>
    </row>
    <row r="30" spans="1:22" ht="31.5" hidden="1" customHeight="1" x14ac:dyDescent="0.2">
      <c r="A30" s="60"/>
      <c r="B30" s="61"/>
      <c r="C30" s="61"/>
      <c r="D30" s="62" t="str">
        <f>IF(ISERROR(VLOOKUP(B30,'[11]60m.'!$E$8:$F$1000,2,0)),"",(VLOOKUP(B30,'[11]60m.'!$E$8:$H$1000,2,0)))</f>
        <v/>
      </c>
      <c r="E30" s="63" t="str">
        <f>IF(ISERROR(VLOOKUP(B30,'[11]60m.'!$E$8:$G$1000,3,0)),"",(VLOOKUP(B30,'[11]60m.'!$E$8:$G$1000,3,0)))</f>
        <v/>
      </c>
      <c r="F30" s="64" t="str">
        <f>IF(ISERROR(VLOOKUP(B30,[11]Uzun!$F$8:$K$1000,6,0)),"",(VLOOKUP(B30,[11]Uzun!$F$8:$K$1000,6,0)))</f>
        <v/>
      </c>
      <c r="G30" s="65" t="str">
        <f>IF(ISERROR(VLOOKUP(B30,[11]Uzun!$F$8:$L$1000,7,0)),"",(VLOOKUP(B30,[11]Uzun!$F$8:$L$1000,7,0)))</f>
        <v/>
      </c>
      <c r="H30" s="66" t="str">
        <f>IF(ISERROR(VLOOKUP(B30,[11]Gülle!$F$8:$K$1000,6,0)),"",(VLOOKUP(B30,[11]Gülle!$F$8:$K$1000,6,0)))</f>
        <v/>
      </c>
      <c r="I30" s="63" t="str">
        <f>IF(ISERROR(VLOOKUP(B30,[11]Gülle!$F$8:$L$1000,7,0)),"",(VLOOKUP(B30,[11]Gülle!$F$8:$L$1000,7,0)))</f>
        <v/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IF(ISERROR(VLOOKUP(B30,'[11]800m.'!$E$8:$F$986,2,0)),"",(VLOOKUP(B30,'[11]800m.'!$E$8:$H$986,2,0)))</f>
        <v/>
      </c>
      <c r="M30" s="69" t="str">
        <f>IF(ISERROR(VLOOKUP(B30,'[11]800m.'!$E$8:$G$986,3,0)),"",(VLOOKUP(B30,'[11]800m.'!$E$8:$G$986,3,0)))</f>
        <v/>
      </c>
      <c r="N30" s="94" t="str">
        <f>IF(ISERROR(VLOOKUP(B30,'[11]80m.'!$D$8:$F$1000,3,0)),"",(VLOOKUP(B30,'[11]80m.'!$D$8:$H$1000,3,0)))</f>
        <v/>
      </c>
      <c r="O30" s="65" t="str">
        <f>IF(ISERROR(VLOOKUP(B30,'[11]80m.'!$D$8:$G$1000,4,0)),"",(VLOOKUP(B30,'[11]80m.'!$D$8:$G$1000,4,0)))</f>
        <v/>
      </c>
      <c r="P30" s="71">
        <f t="shared" si="0"/>
        <v>0</v>
      </c>
      <c r="Q30" s="55"/>
      <c r="R30" s="55"/>
      <c r="S30" s="55"/>
      <c r="T30" s="55"/>
      <c r="U30" s="55"/>
      <c r="V30" s="55"/>
    </row>
    <row r="31" spans="1:22" ht="12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30" customHeight="1" x14ac:dyDescent="0.2">
      <c r="A32" s="40" t="s">
        <v>72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ht="24" customHeight="1" x14ac:dyDescent="0.2">
      <c r="A33" s="73" t="str">
        <f>'[11]YARIŞMA BİLGİLERİ'!F21</f>
        <v>2008 Doğumlu Kızlar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ht="24" customHeight="1" x14ac:dyDescent="0.2">
      <c r="A34" s="49" t="s">
        <v>0</v>
      </c>
      <c r="B34" s="48" t="s">
        <v>1</v>
      </c>
      <c r="C34" s="49" t="s">
        <v>2</v>
      </c>
      <c r="D34" s="50" t="s">
        <v>14</v>
      </c>
      <c r="E34" s="50"/>
      <c r="F34" s="50" t="s">
        <v>19</v>
      </c>
      <c r="G34" s="50"/>
      <c r="H34" s="51"/>
      <c r="I34" s="52"/>
      <c r="J34" s="51" t="s">
        <v>16</v>
      </c>
      <c r="K34" s="52"/>
      <c r="L34" s="50" t="s">
        <v>7</v>
      </c>
      <c r="M34" s="50"/>
      <c r="N34" s="50" t="s">
        <v>18</v>
      </c>
      <c r="O34" s="50"/>
      <c r="P34" s="53"/>
      <c r="Q34" s="53"/>
      <c r="R34" s="53" t="s">
        <v>25</v>
      </c>
    </row>
    <row r="35" spans="1:20" ht="24" customHeight="1" x14ac:dyDescent="0.2">
      <c r="A35" s="56"/>
      <c r="B35" s="48"/>
      <c r="C35" s="56"/>
      <c r="D35" s="57" t="s">
        <v>10</v>
      </c>
      <c r="E35" s="58" t="s">
        <v>11</v>
      </c>
      <c r="F35" s="57" t="s">
        <v>10</v>
      </c>
      <c r="G35" s="58" t="s">
        <v>11</v>
      </c>
      <c r="H35" s="57" t="s">
        <v>10</v>
      </c>
      <c r="I35" s="58" t="s">
        <v>11</v>
      </c>
      <c r="J35" s="57" t="s">
        <v>10</v>
      </c>
      <c r="K35" s="58" t="s">
        <v>11</v>
      </c>
      <c r="L35" s="57" t="s">
        <v>10</v>
      </c>
      <c r="M35" s="58" t="s">
        <v>11</v>
      </c>
      <c r="N35" s="57" t="s">
        <v>10</v>
      </c>
      <c r="O35" s="58" t="s">
        <v>11</v>
      </c>
      <c r="P35" s="53"/>
      <c r="Q35" s="53"/>
      <c r="R35" s="53"/>
    </row>
    <row r="36" spans="1:20" ht="34.5" customHeight="1" x14ac:dyDescent="0.2">
      <c r="A36" s="60">
        <v>1</v>
      </c>
      <c r="B36" s="61" t="s">
        <v>166</v>
      </c>
      <c r="C36" s="61" t="s">
        <v>42</v>
      </c>
      <c r="D36" s="13" t="str">
        <f>IF(ISERROR(VLOOKUP(B36,'[11]80m.Eng'!$E$8:$F$1000,2,0)),"",(VLOOKUP(B36,'[11]80m.Eng'!$E$8:$H$1000,2,0)))</f>
        <v/>
      </c>
      <c r="E36" s="14" t="str">
        <f>IF(ISERROR(VLOOKUP(B36,'[11]80m.Eng'!$E$8:$G$1000,3,0)),"",(VLOOKUP(B36,'[11]80m.Eng'!$E$8:$G$1000,3,0)))</f>
        <v/>
      </c>
      <c r="F36" s="76" t="str">
        <f>IF(ISERROR(VLOOKUP(B36,[11]Cirit!$E$8:$K$1000,7,0)),"",(VLOOKUP(B36,[11]Cirit!$E$8:$K$1000,7,0)))</f>
        <v/>
      </c>
      <c r="G36" s="65" t="str">
        <f>IF(ISERROR(VLOOKUP(B36,[11]Cirit!$E$8:$L$1000,8,0)),"",(VLOOKUP(B36,[11]Cirit!$E$8:$L$1000,8,0)))</f>
        <v/>
      </c>
      <c r="H36" s="66"/>
      <c r="I36" s="63"/>
      <c r="J36" s="77" t="str">
        <f>IF(ISERROR(VLOOKUP(B36,'[11]1500m.'!$E$8:$F$1000,2,0)),"",(VLOOKUP(B36,'[11]1500m.'!$E$8:$H$1000,2,0)))</f>
        <v/>
      </c>
      <c r="K36" s="65" t="str">
        <f>IF(ISERROR(VLOOKUP(B36,'[11]1500m.'!$E$8:$G$1000,3,0)),"",(VLOOKUP(B36,'[11]1500m.'!$E$8:$G$1000,3,0)))</f>
        <v/>
      </c>
      <c r="L36" s="78" t="str">
        <f>IF(ISERROR(VLOOKUP(B36,[11]Yüksek!$E$8:$AG$1000,29,0)),"",(VLOOKUP(B36,[11]Yüksek!$E$8:$AG$1000,29,0)))</f>
        <v/>
      </c>
      <c r="M36" s="79" t="str">
        <f>IF(ISERROR(VLOOKUP(B36,[11]Yüksek!$E$8:$AH$1000,30,0)),"",(VLOOKUP(B36,[11]Yüksek!$E$8:$AH$1000,30,0)))</f>
        <v/>
      </c>
      <c r="N36" s="76" t="str">
        <f>IF(ISERROR(VLOOKUP(B36,[11]Disk!$E$8:$K$1000,7,0)),"",(VLOOKUP(B36,[11]Disk!$E$8:$K$1000,7,0)))</f>
        <v/>
      </c>
      <c r="O36" s="65" t="str">
        <f>IF(ISERROR(VLOOKUP(B36,[11]Disk!$E$8:$L$1000,8,0)),"",(VLOOKUP(B36,[11]Disk!$E$8:$L$1000,8,0)))</f>
        <v/>
      </c>
      <c r="P36" s="81">
        <f>IFERROR(VLOOKUP(B36,'2008 14 YAŞ KIZ'!$B$8:$P$30,15,0)," ")</f>
        <v>143</v>
      </c>
      <c r="Q36" s="82">
        <f t="shared" ref="Q36:Q46" si="1">SUM(E36,G36,I36,K36,M36,O36)</f>
        <v>0</v>
      </c>
      <c r="R36" s="83">
        <f t="shared" ref="R36:R46" si="2">SUM(P36,Q36)</f>
        <v>143</v>
      </c>
    </row>
    <row r="37" spans="1:20" ht="34.5" customHeight="1" x14ac:dyDescent="0.2">
      <c r="A37" s="60"/>
      <c r="B37" s="61"/>
      <c r="C37" s="61"/>
      <c r="D37" s="62" t="str">
        <f>IF(ISERROR(VLOOKUP(B37,'[11]80m.Eng'!$E$8:$F$1000,2,0)),"",(VLOOKUP(B37,'[11]80m.Eng'!$E$8:$H$1000,2,0)))</f>
        <v/>
      </c>
      <c r="E37" s="63" t="str">
        <f>IF(ISERROR(VLOOKUP(B37,'[11]80m.Eng'!$E$8:$G$1000,3,0)),"",(VLOOKUP(B37,'[11]80m.Eng'!$E$8:$G$1000,3,0)))</f>
        <v/>
      </c>
      <c r="F37" s="76" t="str">
        <f>IF(ISERROR(VLOOKUP(B37,[11]Cirit!$F$8:$K$1000,6,0)),"",(VLOOKUP(B37,[11]Cirit!$F$8:$K$1000,6,0)))</f>
        <v/>
      </c>
      <c r="G37" s="65" t="str">
        <f>IF(ISERROR(VLOOKUP(B37,[11]Cirit!$F$8:$L$1000,7,0)),"",(VLOOKUP(B37,[11]Cirit!$F$8:$L$1000,7,0)))</f>
        <v/>
      </c>
      <c r="H37" s="66"/>
      <c r="I37" s="63"/>
      <c r="J37" s="77" t="str">
        <f>IF(ISERROR(VLOOKUP(B37,'[11]1500m.'!$E$8:$F$1000,2,0)),"",(VLOOKUP(B37,'[11]1500m.'!$E$8:$H$1000,2,0)))</f>
        <v/>
      </c>
      <c r="K37" s="65" t="str">
        <f>IF(ISERROR(VLOOKUP(B37,'[11]1500m.'!$E$8:$G$1000,3,0)),"",(VLOOKUP(B37,'[11]1500m.'!$E$8:$G$1000,3,0)))</f>
        <v/>
      </c>
      <c r="L37" s="78" t="str">
        <f>IF(ISERROR(VLOOKUP(B37,[11]Yüksek!$F$8:$AG$1000,28,0)),"",(VLOOKUP(B37,[11]Yüksek!$F$8:$AG$1000,28,0)))</f>
        <v/>
      </c>
      <c r="M37" s="79" t="str">
        <f>IF(ISERROR(VLOOKUP(B37,[11]Yüksek!$F$8:$AH$1000,29,0)),"",(VLOOKUP(B37,[11]Yüksek!$F$8:$AH$1000,29,0)))</f>
        <v/>
      </c>
      <c r="N37" s="76" t="str">
        <f>IF(ISERROR(VLOOKUP(B20,[11]Disk!$F$8:$K$1000,6,0)),"",(VLOOKUP(B20,[11]Disk!$F$8:$K$1000,6,0)))</f>
        <v/>
      </c>
      <c r="O37" s="65" t="str">
        <f>IF(ISERROR(VLOOKUP(B20,[11]Disk!$F$8:$L$1000,7,0)),"",(VLOOKUP(B20,[11]Disk!$F$8:$L$1000,7,0)))</f>
        <v/>
      </c>
      <c r="P37" s="81" t="str">
        <f>IFERROR(VLOOKUP(B37,'2008 14 YAŞ KIZ'!$B$8:$P$30,15,0)," ")</f>
        <v xml:space="preserve"> </v>
      </c>
      <c r="Q37" s="82">
        <f t="shared" si="1"/>
        <v>0</v>
      </c>
      <c r="R37" s="83">
        <f t="shared" si="2"/>
        <v>0</v>
      </c>
    </row>
    <row r="38" spans="1:20" ht="34.5" customHeight="1" x14ac:dyDescent="0.2">
      <c r="A38" s="60"/>
      <c r="B38" s="20"/>
      <c r="C38" s="20"/>
      <c r="D38" s="62" t="str">
        <f>IF(ISERROR(VLOOKUP(B38,'[11]80m.Eng'!$E$8:$F$1000,2,0)),"",(VLOOKUP(B38,'[11]80m.Eng'!$E$8:$H$1000,2,0)))</f>
        <v/>
      </c>
      <c r="E38" s="63" t="str">
        <f>IF(ISERROR(VLOOKUP(B38,'[11]80m.Eng'!$E$8:$G$1000,3,0)),"",(VLOOKUP(B38,'[11]80m.Eng'!$E$8:$G$1000,3,0)))</f>
        <v/>
      </c>
      <c r="F38" s="76" t="str">
        <f>IF(ISERROR(VLOOKUP(B38,[11]Cirit!$F$8:$K$1000,6,0)),"",(VLOOKUP(B38,[11]Cirit!$F$8:$K$1000,6,0)))</f>
        <v/>
      </c>
      <c r="G38" s="65" t="str">
        <f>IF(ISERROR(VLOOKUP(B38,[11]Cirit!$F$8:$L$1000,7,0)),"",(VLOOKUP(B38,[11]Cirit!$F$8:$L$1000,7,0)))</f>
        <v/>
      </c>
      <c r="H38" s="66"/>
      <c r="I38" s="63"/>
      <c r="J38" s="77" t="str">
        <f>IF(ISERROR(VLOOKUP(B38,'[11]1500m.'!$E$8:$F$1000,2,0)),"",(VLOOKUP(B38,'[11]1500m.'!$E$8:$H$1000,2,0)))</f>
        <v/>
      </c>
      <c r="K38" s="65" t="str">
        <f>IF(ISERROR(VLOOKUP(B38,'[11]1500m.'!$E$8:$G$1000,3,0)),"",(VLOOKUP(B38,'[11]1500m.'!$E$8:$G$1000,3,0)))</f>
        <v/>
      </c>
      <c r="L38" s="78" t="str">
        <f>IF(ISERROR(VLOOKUP(B38,[11]Yüksek!$F$8:$AG$1000,28,0)),"",(VLOOKUP(B38,[11]Yüksek!$F$8:$AG$1000,28,0)))</f>
        <v/>
      </c>
      <c r="M38" s="79" t="str">
        <f>IF(ISERROR(VLOOKUP(B38,[11]Yüksek!$F$8:$AH$1000,29,0)),"",(VLOOKUP(B38,[11]Yüksek!$F$8:$AH$1000,29,0)))</f>
        <v/>
      </c>
      <c r="N38" s="76" t="str">
        <f>IF(ISERROR(VLOOKUP(B21,[11]Disk!$F$8:$K$1000,6,0)),"",(VLOOKUP(B21,[11]Disk!$F$8:$K$1000,6,0)))</f>
        <v/>
      </c>
      <c r="O38" s="65" t="str">
        <f>IF(ISERROR(VLOOKUP(B21,[11]Disk!$F$8:$L$1000,7,0)),"",(VLOOKUP(B21,[11]Disk!$F$8:$L$1000,7,0)))</f>
        <v/>
      </c>
      <c r="P38" s="81" t="str">
        <f>IFERROR(VLOOKUP(B38,'2008 14 YAŞ KIZ'!$B$8:$P$30,15,0)," ")</f>
        <v xml:space="preserve"> </v>
      </c>
      <c r="Q38" s="82">
        <f t="shared" si="1"/>
        <v>0</v>
      </c>
      <c r="R38" s="83">
        <f t="shared" si="2"/>
        <v>0</v>
      </c>
    </row>
    <row r="39" spans="1:20" ht="34.5" customHeight="1" x14ac:dyDescent="0.2">
      <c r="A39" s="60"/>
      <c r="B39" s="20"/>
      <c r="C39" s="20"/>
      <c r="D39" s="62" t="str">
        <f>IF(ISERROR(VLOOKUP(B39,'[11]80m.Eng'!$E$8:$F$1000,2,0)),"",(VLOOKUP(B39,'[11]80m.Eng'!$E$8:$H$1000,2,0)))</f>
        <v/>
      </c>
      <c r="E39" s="63" t="str">
        <f>IF(ISERROR(VLOOKUP(B39,'[11]80m.Eng'!$E$8:$G$1000,3,0)),"",(VLOOKUP(B39,'[11]80m.Eng'!$E$8:$G$1000,3,0)))</f>
        <v/>
      </c>
      <c r="F39" s="76" t="str">
        <f>IF(ISERROR(VLOOKUP(B39,[11]Cirit!$F$8:$K$1000,6,0)),"",(VLOOKUP(B39,[11]Cirit!$F$8:$K$1000,6,0)))</f>
        <v/>
      </c>
      <c r="G39" s="65" t="str">
        <f>IF(ISERROR(VLOOKUP(B39,[11]Cirit!$F$8:$L$1000,7,0)),"",(VLOOKUP(B39,[11]Cirit!$F$8:$L$1000,7,0)))</f>
        <v/>
      </c>
      <c r="H39" s="66"/>
      <c r="I39" s="63"/>
      <c r="J39" s="77" t="str">
        <f>IF(ISERROR(VLOOKUP(B39,'[11]1500m.'!$E$8:$F$1000,2,0)),"",(VLOOKUP(B39,'[11]1500m.'!$E$8:$H$1000,2,0)))</f>
        <v/>
      </c>
      <c r="K39" s="65" t="str">
        <f>IF(ISERROR(VLOOKUP(B39,'[11]1500m.'!$E$8:$G$1000,3,0)),"",(VLOOKUP(B39,'[11]1500m.'!$E$8:$G$1000,3,0)))</f>
        <v/>
      </c>
      <c r="L39" s="78" t="str">
        <f>IF(ISERROR(VLOOKUP(B39,[11]Yüksek!$F$8:$AG$1000,28,0)),"",(VLOOKUP(B39,[11]Yüksek!$F$8:$AG$1000,28,0)))</f>
        <v/>
      </c>
      <c r="M39" s="79" t="str">
        <f>IF(ISERROR(VLOOKUP(B39,[11]Yüksek!$F$8:$AH$1000,29,0)),"",(VLOOKUP(B39,[11]Yüksek!$F$8:$AH$1000,29,0)))</f>
        <v/>
      </c>
      <c r="N39" s="76" t="str">
        <f>IF(ISERROR(VLOOKUP(B22,[11]Disk!$F$8:$K$1000,6,0)),"",(VLOOKUP(B22,[11]Disk!$F$8:$K$1000,6,0)))</f>
        <v/>
      </c>
      <c r="O39" s="65" t="str">
        <f>IF(ISERROR(VLOOKUP(B22,[11]Disk!$F$8:$L$1000,7,0)),"",(VLOOKUP(B22,[11]Disk!$F$8:$L$1000,7,0)))</f>
        <v/>
      </c>
      <c r="P39" s="81" t="str">
        <f>IFERROR(VLOOKUP(B39,'2008 14 YAŞ KIZ'!$B$8:$P$30,15,0)," ")</f>
        <v xml:space="preserve"> </v>
      </c>
      <c r="Q39" s="82">
        <f t="shared" si="1"/>
        <v>0</v>
      </c>
      <c r="R39" s="83">
        <f t="shared" si="2"/>
        <v>0</v>
      </c>
    </row>
    <row r="40" spans="1:20" ht="34.5" customHeight="1" x14ac:dyDescent="0.2">
      <c r="A40" s="60"/>
      <c r="B40" s="20"/>
      <c r="C40" s="20"/>
      <c r="D40" s="62" t="str">
        <f>IF(ISERROR(VLOOKUP(B40,'[11]80m.Eng'!$E$8:$F$1000,2,0)),"",(VLOOKUP(B40,'[11]80m.Eng'!$E$8:$H$1000,2,0)))</f>
        <v/>
      </c>
      <c r="E40" s="63" t="str">
        <f>IF(ISERROR(VLOOKUP(B40,'[11]80m.Eng'!$E$8:$G$1000,3,0)),"",(VLOOKUP(B40,'[11]80m.Eng'!$E$8:$G$1000,3,0)))</f>
        <v/>
      </c>
      <c r="F40" s="76" t="str">
        <f>IF(ISERROR(VLOOKUP(B40,[11]Cirit!$F$8:$K$1000,6,0)),"",(VLOOKUP(B40,[11]Cirit!$F$8:$K$1000,6,0)))</f>
        <v/>
      </c>
      <c r="G40" s="65" t="str">
        <f>IF(ISERROR(VLOOKUP(B40,[11]Cirit!$F$8:$L$1000,7,0)),"",(VLOOKUP(B40,[11]Cirit!$F$8:$L$1000,7,0)))</f>
        <v/>
      </c>
      <c r="H40" s="66"/>
      <c r="I40" s="63"/>
      <c r="J40" s="77" t="str">
        <f>IF(ISERROR(VLOOKUP(B40,'[11]1500m.'!$E$8:$F$1000,2,0)),"",(VLOOKUP(B40,'[11]1500m.'!$E$8:$H$1000,2,0)))</f>
        <v/>
      </c>
      <c r="K40" s="65" t="str">
        <f>IF(ISERROR(VLOOKUP(B40,'[11]1500m.'!$E$8:$G$1000,3,0)),"",(VLOOKUP(B40,'[11]1500m.'!$E$8:$G$1000,3,0)))</f>
        <v/>
      </c>
      <c r="L40" s="78" t="str">
        <f>IF(ISERROR(VLOOKUP(B40,[11]Yüksek!$F$8:$AG$1000,28,0)),"",(VLOOKUP(B40,[11]Yüksek!$F$8:$AG$1000,28,0)))</f>
        <v/>
      </c>
      <c r="M40" s="79" t="str">
        <f>IF(ISERROR(VLOOKUP(B40,[11]Yüksek!$F$8:$AH$1000,29,0)),"",(VLOOKUP(B40,[11]Yüksek!$F$8:$AH$1000,29,0)))</f>
        <v/>
      </c>
      <c r="N40" s="76" t="str">
        <f>IF(ISERROR(VLOOKUP(B23,[11]Disk!$F$8:$K$1000,6,0)),"",(VLOOKUP(B23,[11]Disk!$F$8:$K$1000,6,0)))</f>
        <v/>
      </c>
      <c r="O40" s="65" t="str">
        <f>IF(ISERROR(VLOOKUP(B23,[11]Disk!$F$8:$L$1000,7,0)),"",(VLOOKUP(B23,[11]Disk!$F$8:$L$1000,7,0)))</f>
        <v/>
      </c>
      <c r="P40" s="81" t="str">
        <f>IFERROR(VLOOKUP(B40,'2008 14 YAŞ KIZ'!$B$8:$P$30,15,0)," ")</f>
        <v xml:space="preserve"> </v>
      </c>
      <c r="Q40" s="82">
        <f t="shared" si="1"/>
        <v>0</v>
      </c>
      <c r="R40" s="83">
        <f t="shared" si="2"/>
        <v>0</v>
      </c>
    </row>
    <row r="41" spans="1:20" ht="34.5" customHeight="1" x14ac:dyDescent="0.2">
      <c r="A41" s="60"/>
      <c r="B41" s="20"/>
      <c r="C41" s="20"/>
      <c r="D41" s="62" t="str">
        <f>IF(ISERROR(VLOOKUP(B41,'[11]80m.Eng'!$E$8:$F$1000,2,0)),"",(VLOOKUP(B41,'[11]80m.Eng'!$E$8:$H$1000,2,0)))</f>
        <v/>
      </c>
      <c r="E41" s="63" t="str">
        <f>IF(ISERROR(VLOOKUP(B41,'[11]80m.Eng'!$E$8:$G$1000,3,0)),"",(VLOOKUP(B41,'[11]80m.Eng'!$E$8:$G$1000,3,0)))</f>
        <v/>
      </c>
      <c r="F41" s="76" t="str">
        <f>IF(ISERROR(VLOOKUP(B41,[11]Cirit!$F$8:$K$1000,6,0)),"",(VLOOKUP(B41,[11]Cirit!$F$8:$K$1000,6,0)))</f>
        <v/>
      </c>
      <c r="G41" s="65" t="str">
        <f>IF(ISERROR(VLOOKUP(B41,[11]Cirit!$F$8:$L$1000,7,0)),"",(VLOOKUP(B41,[11]Cirit!$F$8:$L$1000,7,0)))</f>
        <v/>
      </c>
      <c r="H41" s="66"/>
      <c r="I41" s="63"/>
      <c r="J41" s="77" t="str">
        <f>IF(ISERROR(VLOOKUP(B41,'[11]1500m.'!$E$8:$F$1000,2,0)),"",(VLOOKUP(B41,'[11]1500m.'!$E$8:$H$1000,2,0)))</f>
        <v/>
      </c>
      <c r="K41" s="65" t="str">
        <f>IF(ISERROR(VLOOKUP(B41,'[11]1500m.'!$E$8:$G$1000,3,0)),"",(VLOOKUP(B41,'[11]1500m.'!$E$8:$G$1000,3,0)))</f>
        <v/>
      </c>
      <c r="L41" s="78" t="str">
        <f>IF(ISERROR(VLOOKUP(B41,[11]Yüksek!$F$8:$AG$1000,28,0)),"",(VLOOKUP(B41,[11]Yüksek!$F$8:$AG$1000,28,0)))</f>
        <v/>
      </c>
      <c r="M41" s="79" t="str">
        <f>IF(ISERROR(VLOOKUP(B41,[11]Yüksek!$F$8:$AH$1000,29,0)),"",(VLOOKUP(B41,[11]Yüksek!$F$8:$AH$1000,29,0)))</f>
        <v/>
      </c>
      <c r="N41" s="76" t="str">
        <f>IF(ISERROR(VLOOKUP(B24,[11]Disk!$F$8:$K$1000,6,0)),"",(VLOOKUP(B24,[11]Disk!$F$8:$K$1000,6,0)))</f>
        <v/>
      </c>
      <c r="O41" s="65" t="str">
        <f>IF(ISERROR(VLOOKUP(B24,[11]Disk!$F$8:$L$1000,7,0)),"",(VLOOKUP(B24,[11]Disk!$F$8:$L$1000,7,0)))</f>
        <v/>
      </c>
      <c r="P41" s="81" t="str">
        <f>IFERROR(VLOOKUP(B41,'2008 14 YAŞ KIZ'!$B$8:$P$30,15,0)," ")</f>
        <v xml:space="preserve"> </v>
      </c>
      <c r="Q41" s="82">
        <f t="shared" si="1"/>
        <v>0</v>
      </c>
      <c r="R41" s="83">
        <f t="shared" si="2"/>
        <v>0</v>
      </c>
    </row>
    <row r="42" spans="1:20" ht="34.5" customHeight="1" x14ac:dyDescent="0.2">
      <c r="A42" s="60"/>
      <c r="B42" s="20"/>
      <c r="C42" s="20"/>
      <c r="D42" s="62" t="str">
        <f>IF(ISERROR(VLOOKUP(B42,'[11]80m.Eng'!$E$8:$F$1000,2,0)),"",(VLOOKUP(B42,'[11]80m.Eng'!$E$8:$H$1000,2,0)))</f>
        <v/>
      </c>
      <c r="E42" s="63" t="str">
        <f>IF(ISERROR(VLOOKUP(B42,'[11]80m.Eng'!$E$8:$G$1000,3,0)),"",(VLOOKUP(B42,'[11]80m.Eng'!$E$8:$G$1000,3,0)))</f>
        <v/>
      </c>
      <c r="F42" s="76" t="str">
        <f>IF(ISERROR(VLOOKUP(B42,[11]Cirit!$F$8:$K$1000,6,0)),"",(VLOOKUP(B42,[11]Cirit!$F$8:$K$1000,6,0)))</f>
        <v/>
      </c>
      <c r="G42" s="65" t="str">
        <f>IF(ISERROR(VLOOKUP(B42,[11]Cirit!$F$8:$L$1000,7,0)),"",(VLOOKUP(B42,[11]Cirit!$F$8:$L$1000,7,0)))</f>
        <v/>
      </c>
      <c r="H42" s="66"/>
      <c r="I42" s="63"/>
      <c r="J42" s="77" t="str">
        <f>IF(ISERROR(VLOOKUP(B42,'[11]1500m.'!$E$8:$F$1000,2,0)),"",(VLOOKUP(B42,'[11]1500m.'!$E$8:$H$1000,2,0)))</f>
        <v/>
      </c>
      <c r="K42" s="65" t="str">
        <f>IF(ISERROR(VLOOKUP(B42,'[11]1500m.'!$E$8:$G$1000,3,0)),"",(VLOOKUP(B42,'[11]1500m.'!$E$8:$G$1000,3,0)))</f>
        <v/>
      </c>
      <c r="L42" s="78" t="str">
        <f>IF(ISERROR(VLOOKUP(B42,[11]Yüksek!$F$8:$AG$1000,28,0)),"",(VLOOKUP(B42,[11]Yüksek!$F$8:$AG$1000,28,0)))</f>
        <v/>
      </c>
      <c r="M42" s="79" t="str">
        <f>IF(ISERROR(VLOOKUP(B42,[11]Yüksek!$F$8:$AH$1000,29,0)),"",(VLOOKUP(B42,[11]Yüksek!$F$8:$AH$1000,29,0)))</f>
        <v/>
      </c>
      <c r="N42" s="76" t="str">
        <f>IF(ISERROR(VLOOKUP(B25,[11]Disk!$F$8:$K$1000,6,0)),"",(VLOOKUP(B25,[11]Disk!$F$8:$K$1000,6,0)))</f>
        <v/>
      </c>
      <c r="O42" s="65" t="str">
        <f>IF(ISERROR(VLOOKUP(B25,[11]Disk!$F$8:$L$1000,7,0)),"",(VLOOKUP(B25,[11]Disk!$F$8:$L$1000,7,0)))</f>
        <v/>
      </c>
      <c r="P42" s="81" t="str">
        <f>IFERROR(VLOOKUP(B42,'2008 14 YAŞ KIZ'!$B$8:$P$30,15,0)," ")</f>
        <v xml:space="preserve"> </v>
      </c>
      <c r="Q42" s="82">
        <f t="shared" si="1"/>
        <v>0</v>
      </c>
      <c r="R42" s="83">
        <f t="shared" si="2"/>
        <v>0</v>
      </c>
    </row>
    <row r="43" spans="1:20" ht="34.5" customHeight="1" x14ac:dyDescent="0.2">
      <c r="A43" s="60"/>
      <c r="B43" s="20"/>
      <c r="C43" s="20"/>
      <c r="D43" s="62" t="str">
        <f>IF(ISERROR(VLOOKUP(B43,'[11]80m.Eng'!$E$8:$F$1000,2,0)),"",(VLOOKUP(B43,'[11]80m.Eng'!$E$8:$H$1000,2,0)))</f>
        <v/>
      </c>
      <c r="E43" s="63" t="str">
        <f>IF(ISERROR(VLOOKUP(B43,'[11]80m.Eng'!$E$8:$G$1000,3,0)),"",(VLOOKUP(B43,'[11]80m.Eng'!$E$8:$G$1000,3,0)))</f>
        <v/>
      </c>
      <c r="F43" s="76" t="str">
        <f>IF(ISERROR(VLOOKUP(B43,[11]Cirit!$F$8:$K$1000,6,0)),"",(VLOOKUP(B43,[11]Cirit!$F$8:$K$1000,6,0)))</f>
        <v/>
      </c>
      <c r="G43" s="65" t="str">
        <f>IF(ISERROR(VLOOKUP(B43,[11]Cirit!$F$8:$L$1000,7,0)),"",(VLOOKUP(B43,[11]Cirit!$F$8:$L$1000,7,0)))</f>
        <v/>
      </c>
      <c r="H43" s="66"/>
      <c r="I43" s="63"/>
      <c r="J43" s="77" t="str">
        <f>IF(ISERROR(VLOOKUP(B43,'[11]1500m.'!$E$8:$F$1000,2,0)),"",(VLOOKUP(B43,'[11]1500m.'!$E$8:$H$1000,2,0)))</f>
        <v/>
      </c>
      <c r="K43" s="65" t="str">
        <f>IF(ISERROR(VLOOKUP(B43,'[11]1500m.'!$E$8:$G$1000,3,0)),"",(VLOOKUP(B43,'[11]1500m.'!$E$8:$G$1000,3,0)))</f>
        <v/>
      </c>
      <c r="L43" s="78" t="str">
        <f>IF(ISERROR(VLOOKUP(B43,[11]Yüksek!$F$8:$AG$1000,28,0)),"",(VLOOKUP(B43,[11]Yüksek!$F$8:$AG$1000,28,0)))</f>
        <v/>
      </c>
      <c r="M43" s="79" t="str">
        <f>IF(ISERROR(VLOOKUP(B43,[11]Yüksek!$F$8:$AH$1000,29,0)),"",(VLOOKUP(B43,[11]Yüksek!$F$8:$AH$1000,29,0)))</f>
        <v/>
      </c>
      <c r="N43" s="76" t="str">
        <f>IF(ISERROR(VLOOKUP(B26,[11]Disk!$F$8:$K$1000,6,0)),"",(VLOOKUP(B26,[11]Disk!$F$8:$K$1000,6,0)))</f>
        <v/>
      </c>
      <c r="O43" s="65" t="str">
        <f>IF(ISERROR(VLOOKUP(B26,[11]Disk!$F$8:$L$1000,7,0)),"",(VLOOKUP(B26,[11]Disk!$F$8:$L$1000,7,0)))</f>
        <v/>
      </c>
      <c r="P43" s="81" t="str">
        <f>IFERROR(VLOOKUP(B43,'2008 14 YAŞ KIZ'!$B$8:$P$30,15,0)," ")</f>
        <v xml:space="preserve"> </v>
      </c>
      <c r="Q43" s="82">
        <f t="shared" si="1"/>
        <v>0</v>
      </c>
      <c r="R43" s="83">
        <f t="shared" si="2"/>
        <v>0</v>
      </c>
    </row>
    <row r="44" spans="1:20" ht="34.5" customHeight="1" x14ac:dyDescent="0.2">
      <c r="A44" s="60"/>
      <c r="B44" s="20"/>
      <c r="C44" s="20"/>
      <c r="D44" s="62" t="str">
        <f>IF(ISERROR(VLOOKUP(B44,'[11]80m.Eng'!$E$8:$F$1000,2,0)),"",(VLOOKUP(B44,'[11]80m.Eng'!$E$8:$H$1000,2,0)))</f>
        <v/>
      </c>
      <c r="E44" s="63" t="str">
        <f>IF(ISERROR(VLOOKUP(B44,'[11]80m.Eng'!$E$8:$G$1000,3,0)),"",(VLOOKUP(B44,'[11]80m.Eng'!$E$8:$G$1000,3,0)))</f>
        <v/>
      </c>
      <c r="F44" s="76" t="str">
        <f>IF(ISERROR(VLOOKUP(B44,[11]Cirit!$F$8:$K$1000,6,0)),"",(VLOOKUP(B44,[11]Cirit!$F$8:$K$1000,6,0)))</f>
        <v/>
      </c>
      <c r="G44" s="65" t="str">
        <f>IF(ISERROR(VLOOKUP(B44,[11]Cirit!$F$8:$L$1000,7,0)),"",(VLOOKUP(B44,[11]Cirit!$F$8:$L$1000,7,0)))</f>
        <v/>
      </c>
      <c r="H44" s="66"/>
      <c r="I44" s="63"/>
      <c r="J44" s="77" t="str">
        <f>IF(ISERROR(VLOOKUP(B44,'[11]1500m.'!$E$8:$F$1000,2,0)),"",(VLOOKUP(B44,'[11]1500m.'!$E$8:$H$1000,2,0)))</f>
        <v/>
      </c>
      <c r="K44" s="65" t="str">
        <f>IF(ISERROR(VLOOKUP(B44,'[11]1500m.'!$E$8:$G$1000,3,0)),"",(VLOOKUP(B44,'[11]1500m.'!$E$8:$G$1000,3,0)))</f>
        <v/>
      </c>
      <c r="L44" s="78" t="str">
        <f>IF(ISERROR(VLOOKUP(B44,[11]Yüksek!$F$8:$AG$1000,28,0)),"",(VLOOKUP(B44,[11]Yüksek!$F$8:$AG$1000,28,0)))</f>
        <v/>
      </c>
      <c r="M44" s="79" t="str">
        <f>IF(ISERROR(VLOOKUP(B44,[11]Yüksek!$F$8:$AH$1000,29,0)),"",(VLOOKUP(B44,[11]Yüksek!$F$8:$AH$1000,29,0)))</f>
        <v/>
      </c>
      <c r="N44" s="76" t="str">
        <f>IF(ISERROR(VLOOKUP(B27,[11]Disk!$F$8:$K$1000,6,0)),"",(VLOOKUP(B27,[11]Disk!$F$8:$K$1000,6,0)))</f>
        <v/>
      </c>
      <c r="O44" s="65" t="str">
        <f>IF(ISERROR(VLOOKUP(B27,[11]Disk!$F$8:$L$1000,7,0)),"",(VLOOKUP(B27,[11]Disk!$F$8:$L$1000,7,0)))</f>
        <v/>
      </c>
      <c r="P44" s="81" t="str">
        <f>IFERROR(VLOOKUP(B44,'2008 14 YAŞ KIZ'!$B$8:$P$30,15,0)," ")</f>
        <v xml:space="preserve"> </v>
      </c>
      <c r="Q44" s="82">
        <f t="shared" si="1"/>
        <v>0</v>
      </c>
      <c r="R44" s="83">
        <f t="shared" si="2"/>
        <v>0</v>
      </c>
    </row>
    <row r="45" spans="1:20" ht="34.5" customHeight="1" x14ac:dyDescent="0.2">
      <c r="A45" s="60"/>
      <c r="B45" s="20"/>
      <c r="C45" s="20"/>
      <c r="D45" s="62" t="str">
        <f>IF(ISERROR(VLOOKUP(B45,'[11]80m.Eng'!$E$8:$F$1000,2,0)),"",(VLOOKUP(B45,'[11]80m.Eng'!$E$8:$H$1000,2,0)))</f>
        <v/>
      </c>
      <c r="E45" s="63" t="str">
        <f>IF(ISERROR(VLOOKUP(B45,'[11]80m.Eng'!$E$8:$G$1000,3,0)),"",(VLOOKUP(B45,'[11]80m.Eng'!$E$8:$G$1000,3,0)))</f>
        <v/>
      </c>
      <c r="F45" s="76" t="str">
        <f>IF(ISERROR(VLOOKUP(B45,[11]Cirit!$F$8:$K$1000,6,0)),"",(VLOOKUP(B45,[11]Cirit!$F$8:$K$1000,6,0)))</f>
        <v/>
      </c>
      <c r="G45" s="65" t="str">
        <f>IF(ISERROR(VLOOKUP(B45,[11]Cirit!$F$8:$L$1000,7,0)),"",(VLOOKUP(B45,[11]Cirit!$F$8:$L$1000,7,0)))</f>
        <v/>
      </c>
      <c r="H45" s="66"/>
      <c r="I45" s="63"/>
      <c r="J45" s="77" t="str">
        <f>IF(ISERROR(VLOOKUP(B45,'[11]1500m.'!$E$8:$F$1000,2,0)),"",(VLOOKUP(B45,'[11]1500m.'!$E$8:$H$1000,2,0)))</f>
        <v/>
      </c>
      <c r="K45" s="65" t="str">
        <f>IF(ISERROR(VLOOKUP(B45,'[11]1500m.'!$E$8:$G$1000,3,0)),"",(VLOOKUP(B45,'[11]1500m.'!$E$8:$G$1000,3,0)))</f>
        <v/>
      </c>
      <c r="L45" s="78" t="str">
        <f>IF(ISERROR(VLOOKUP(B45,[11]Yüksek!$F$8:$AG$1000,28,0)),"",(VLOOKUP(B45,[11]Yüksek!$F$8:$AG$1000,28,0)))</f>
        <v/>
      </c>
      <c r="M45" s="79" t="str">
        <f>IF(ISERROR(VLOOKUP(B45,[11]Yüksek!$F$8:$AH$1000,29,0)),"",(VLOOKUP(B45,[11]Yüksek!$F$8:$AH$1000,29,0)))</f>
        <v/>
      </c>
      <c r="N45" s="76" t="str">
        <f>IF(ISERROR(VLOOKUP(B28,[11]Disk!$F$8:$K$1000,6,0)),"",(VLOOKUP(B28,[11]Disk!$F$8:$K$1000,6,0)))</f>
        <v/>
      </c>
      <c r="O45" s="65" t="str">
        <f>IF(ISERROR(VLOOKUP(B28,[11]Disk!$F$8:$L$1000,7,0)),"",(VLOOKUP(B28,[11]Disk!$F$8:$L$1000,7,0)))</f>
        <v/>
      </c>
      <c r="P45" s="81" t="str">
        <f>IFERROR(VLOOKUP(B45,'2008 14 YAŞ KIZ'!$B$8:$P$30,15,0)," ")</f>
        <v xml:space="preserve"> </v>
      </c>
      <c r="Q45" s="82">
        <f t="shared" si="1"/>
        <v>0</v>
      </c>
      <c r="R45" s="83">
        <f t="shared" si="2"/>
        <v>0</v>
      </c>
    </row>
    <row r="46" spans="1:20" ht="34.5" customHeight="1" x14ac:dyDescent="0.2">
      <c r="A46" s="60"/>
      <c r="B46" s="20"/>
      <c r="C46" s="20"/>
      <c r="D46" s="62" t="str">
        <f>IF(ISERROR(VLOOKUP(B46,'[11]80m.Eng'!$E$8:$F$1000,2,0)),"",(VLOOKUP(B46,'[11]80m.Eng'!$E$8:$H$1000,2,0)))</f>
        <v/>
      </c>
      <c r="E46" s="63" t="str">
        <f>IF(ISERROR(VLOOKUP(B46,'[11]80m.Eng'!$E$8:$G$1000,3,0)),"",(VLOOKUP(B46,'[11]80m.Eng'!$E$8:$G$1000,3,0)))</f>
        <v/>
      </c>
      <c r="F46" s="76" t="str">
        <f>IF(ISERROR(VLOOKUP(B46,[11]Cirit!$F$8:$K$1000,6,0)),"",(VLOOKUP(B46,[11]Cirit!$F$8:$K$1000,6,0)))</f>
        <v/>
      </c>
      <c r="G46" s="65" t="str">
        <f>IF(ISERROR(VLOOKUP(B46,[11]Cirit!$F$8:$L$1000,7,0)),"",(VLOOKUP(B46,[11]Cirit!$F$8:$L$1000,7,0)))</f>
        <v/>
      </c>
      <c r="H46" s="66"/>
      <c r="I46" s="63"/>
      <c r="J46" s="77" t="str">
        <f>IF(ISERROR(VLOOKUP(B46,'[11]1500m.'!$E$8:$F$1000,2,0)),"",(VLOOKUP(B46,'[11]1500m.'!$E$8:$H$1000,2,0)))</f>
        <v/>
      </c>
      <c r="K46" s="65" t="str">
        <f>IF(ISERROR(VLOOKUP(B46,'[11]1500m.'!$E$8:$G$1000,3,0)),"",(VLOOKUP(B46,'[11]1500m.'!$E$8:$G$1000,3,0)))</f>
        <v/>
      </c>
      <c r="L46" s="78" t="str">
        <f>IF(ISERROR(VLOOKUP(B46,[11]Yüksek!$F$8:$AG$1000,28,0)),"",(VLOOKUP(B46,[11]Yüksek!$F$8:$AG$1000,28,0)))</f>
        <v/>
      </c>
      <c r="M46" s="79" t="str">
        <f>IF(ISERROR(VLOOKUP(B46,[11]Yüksek!$F$8:$AH$1000,29,0)),"",(VLOOKUP(B46,[11]Yüksek!$F$8:$AH$1000,29,0)))</f>
        <v/>
      </c>
      <c r="N46" s="76" t="str">
        <f>IF(ISERROR(VLOOKUP(B29,[11]Disk!$F$8:$K$1000,6,0)),"",(VLOOKUP(B29,[11]Disk!$F$8:$K$1000,6,0)))</f>
        <v/>
      </c>
      <c r="O46" s="65" t="str">
        <f>IF(ISERROR(VLOOKUP(B29,[11]Disk!$F$8:$L$1000,7,0)),"",(VLOOKUP(B29,[11]Disk!$F$8:$L$1000,7,0)))</f>
        <v/>
      </c>
      <c r="P46" s="81" t="str">
        <f>IFERROR(VLOOKUP(B46,'2008 14 YAŞ KIZ'!$B$8:$P$30,14,0)," ")</f>
        <v xml:space="preserve"> </v>
      </c>
      <c r="Q46" s="82">
        <f t="shared" si="1"/>
        <v>0</v>
      </c>
      <c r="R46" s="83">
        <f t="shared" si="2"/>
        <v>0</v>
      </c>
    </row>
  </sheetData>
  <autoFilter ref="B6:P30" xr:uid="{00000000-0009-0000-0000-000010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34:P35"/>
    <mergeCell ref="Q34:Q35"/>
    <mergeCell ref="R34:R35"/>
    <mergeCell ref="A33:T33"/>
    <mergeCell ref="A34:A35"/>
    <mergeCell ref="B34:B35"/>
    <mergeCell ref="C34:C35"/>
    <mergeCell ref="D34:E34"/>
    <mergeCell ref="F34:G34"/>
    <mergeCell ref="H34:I34"/>
    <mergeCell ref="J34:K34"/>
    <mergeCell ref="L34:M34"/>
    <mergeCell ref="N34:O34"/>
    <mergeCell ref="H6:I6"/>
    <mergeCell ref="J6:K6"/>
    <mergeCell ref="L6:M6"/>
    <mergeCell ref="N6:O6"/>
    <mergeCell ref="P6:P7"/>
    <mergeCell ref="A32:T3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36">
    <cfRule type="cellIs" dxfId="5" priority="2" operator="between">
      <formula>1300</formula>
      <formula>1744</formula>
    </cfRule>
  </conditionalFormatting>
  <conditionalFormatting sqref="B8:B19">
    <cfRule type="duplicateValues" dxfId="4" priority="1"/>
  </conditionalFormatting>
  <hyperlinks>
    <hyperlink ref="A3:T3" location="'YARIŞMA PROGRAMI'!A1" display="GENEL PUAN TABLOSU" xr:uid="{A4454DDE-1DBB-47A3-BCC8-F230FDFA74D8}"/>
    <hyperlink ref="A32:T32" location="'YARIŞMA PROGRAMI'!A1" display="GENEL PUAN TABLOSU" xr:uid="{03A29FE3-C886-4D3D-A612-6EE25381298D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63C1-97E0-44F0-9713-A9E068C05867}">
  <sheetPr codeName="Sayfa17" filterMode="1">
    <tabColor rgb="FF00B0F0"/>
    <pageSetUpPr fitToPage="1"/>
  </sheetPr>
  <dimension ref="A1:V78"/>
  <sheetViews>
    <sheetView tabSelected="1" view="pageBreakPreview" zoomScale="70" zoomScaleSheetLayoutView="70" workbookViewId="0">
      <selection activeCell="B66" sqref="B66"/>
    </sheetView>
  </sheetViews>
  <sheetFormatPr defaultRowHeight="12.75" x14ac:dyDescent="0.2"/>
  <cols>
    <col min="1" max="1" width="9.140625" style="47"/>
    <col min="2" max="2" width="56.5703125" style="47" bestFit="1" customWidth="1"/>
    <col min="3" max="3" width="35.5703125" style="47" customWidth="1"/>
    <col min="4" max="4" width="15.5703125" style="47" bestFit="1" customWidth="1"/>
    <col min="5" max="5" width="11.85546875" style="47" customWidth="1"/>
    <col min="6" max="6" width="13.42578125" style="47" customWidth="1"/>
    <col min="7" max="7" width="12.42578125" style="47" customWidth="1"/>
    <col min="8" max="8" width="13.28515625" style="47" customWidth="1"/>
    <col min="9" max="9" width="12.42578125" style="47" customWidth="1"/>
    <col min="10" max="10" width="14.140625" style="47" customWidth="1"/>
    <col min="11" max="11" width="13.140625" style="47" customWidth="1"/>
    <col min="12" max="12" width="15.7109375" style="47" customWidth="1"/>
    <col min="13" max="13" width="13" style="47" customWidth="1"/>
    <col min="14" max="14" width="14.140625" style="92" customWidth="1"/>
    <col min="15" max="15" width="11.7109375" style="47" customWidth="1"/>
    <col min="16" max="16" width="16.7109375" style="47" customWidth="1"/>
    <col min="17" max="17" width="16.85546875" style="47" customWidth="1"/>
    <col min="18" max="18" width="16.7109375" style="47" customWidth="1"/>
    <col min="19" max="19" width="11.7109375" style="47" customWidth="1"/>
    <col min="20" max="16384" width="9.140625" style="47"/>
  </cols>
  <sheetData>
    <row r="1" spans="1:22" ht="57.75" customHeight="1" x14ac:dyDescent="0.2">
      <c r="A1" s="36" t="str">
        <f>('[12]YARIŞMA BİLGİLERİ'!A2)</f>
        <v>Türkiye Atletizm Federasyonu
 Trabzon Atletizm İl Temsilciliği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7.75" customHeight="1" x14ac:dyDescent="0.2">
      <c r="A2" s="37" t="str">
        <f>'[12]YARIŞMA BİLGİLERİ'!F19</f>
        <v>SPORCU EĞİTİM MERKEZLERİ (SEM) ATLETİZM FİNAL YARIŞMALARI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23.25" customHeight="1" x14ac:dyDescent="0.2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23.25" customHeight="1" x14ac:dyDescent="0.2">
      <c r="A4" s="38" t="str">
        <f>'[12]YARIŞMA BİLGİLERİ'!F21</f>
        <v>2008 Doğumlu Erkekler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ht="23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8"/>
      <c r="O5" s="23"/>
      <c r="P5" s="39">
        <f ca="1">NOW()</f>
        <v>44704.984542245373</v>
      </c>
      <c r="Q5" s="39"/>
      <c r="R5" s="39"/>
      <c r="S5" s="17"/>
      <c r="T5" s="17"/>
    </row>
    <row r="6" spans="1:22" ht="36.75" customHeight="1" x14ac:dyDescent="0.2">
      <c r="A6" s="48" t="s">
        <v>0</v>
      </c>
      <c r="B6" s="48" t="s">
        <v>1</v>
      </c>
      <c r="C6" s="49" t="s">
        <v>2</v>
      </c>
      <c r="D6" s="50" t="s">
        <v>3</v>
      </c>
      <c r="E6" s="50"/>
      <c r="F6" s="50" t="s">
        <v>6</v>
      </c>
      <c r="G6" s="50"/>
      <c r="H6" s="51" t="s">
        <v>17</v>
      </c>
      <c r="I6" s="52"/>
      <c r="J6" s="51"/>
      <c r="K6" s="52"/>
      <c r="L6" s="51" t="s">
        <v>15</v>
      </c>
      <c r="M6" s="52"/>
      <c r="N6" s="50" t="s">
        <v>4</v>
      </c>
      <c r="O6" s="50"/>
      <c r="P6" s="53"/>
      <c r="Q6" s="54"/>
      <c r="R6" s="55"/>
      <c r="S6" s="55"/>
      <c r="T6" s="55"/>
      <c r="U6" s="55"/>
      <c r="V6" s="55"/>
    </row>
    <row r="7" spans="1:22" ht="27" hidden="1" customHeight="1" x14ac:dyDescent="0.2">
      <c r="A7" s="48"/>
      <c r="B7" s="48"/>
      <c r="C7" s="56"/>
      <c r="D7" s="57" t="s">
        <v>10</v>
      </c>
      <c r="E7" s="58" t="s">
        <v>11</v>
      </c>
      <c r="F7" s="57" t="s">
        <v>10</v>
      </c>
      <c r="G7" s="58" t="s">
        <v>11</v>
      </c>
      <c r="H7" s="57" t="s">
        <v>10</v>
      </c>
      <c r="I7" s="58" t="s">
        <v>11</v>
      </c>
      <c r="J7" s="57" t="s">
        <v>10</v>
      </c>
      <c r="K7" s="58" t="s">
        <v>11</v>
      </c>
      <c r="L7" s="57" t="s">
        <v>10</v>
      </c>
      <c r="M7" s="58" t="s">
        <v>11</v>
      </c>
      <c r="N7" s="59" t="s">
        <v>10</v>
      </c>
      <c r="O7" s="58" t="s">
        <v>11</v>
      </c>
      <c r="P7" s="53"/>
      <c r="Q7" s="54"/>
      <c r="R7" s="55"/>
      <c r="S7" s="55"/>
      <c r="T7" s="55"/>
      <c r="U7" s="55"/>
      <c r="V7" s="55"/>
    </row>
    <row r="8" spans="1:22" ht="27.75" hidden="1" customHeight="1" x14ac:dyDescent="0.2">
      <c r="A8" s="60">
        <v>1</v>
      </c>
      <c r="B8" s="61" t="s">
        <v>172</v>
      </c>
      <c r="C8" s="61" t="s">
        <v>57</v>
      </c>
      <c r="D8" s="62" t="str">
        <f>IF(ISERROR(VLOOKUP(B8,'[12]60m.'!$D$8:$F$1000,3,0)),"",(VLOOKUP(B8,'[12]60m.'!$D$8:$H$1000,3,0)))</f>
        <v/>
      </c>
      <c r="E8" s="63" t="str">
        <f>IF(ISERROR(VLOOKUP(B8,'[12]60m.'!$D$8:$G$1000,4,0)),"",(VLOOKUP(B8,'[12]60m.'!$D$8:$G$1000,4,0)))</f>
        <v/>
      </c>
      <c r="F8" s="64">
        <f>IF(ISERROR(VLOOKUP(B8,[12]Uzun!$E$8:$K$1006,7,0)),"",(VLOOKUP(B8,[12]Uzun!$E$8:$K$1006,7,0)))</f>
        <v>505</v>
      </c>
      <c r="G8" s="65">
        <f>IF(ISERROR(VLOOKUP(B8,[12]Uzun!$E$8:$L$1006,8,0)),"",(VLOOKUP(B8,[12]Uzun!$E$8:$L$1006,8,0)))</f>
        <v>66</v>
      </c>
      <c r="H8" s="66">
        <f>IF(ISERROR(VLOOKUP(B8,[12]Gülle!$E$8:$K$1000,7,0)),"",(VLOOKUP(B8,[12]Gülle!$E$8:$K$1000,7,0)))</f>
        <v>763</v>
      </c>
      <c r="I8" s="63">
        <f>IF(ISERROR(VLOOKUP(B8,[12]Gülle!$E$8:$L$1000,8,0)),"",(VLOOKUP(B8,[12]Gülle!$E$8:$L$1000,8,0)))</f>
        <v>44</v>
      </c>
      <c r="J8" s="67" t="str">
        <f>IF(ISERROR(VLOOKUP(B8,#REF!,6,0)),"",(VLOOKUP(B8,#REF!,6,0)))</f>
        <v/>
      </c>
      <c r="K8" s="65" t="str">
        <f>IF(ISERROR(VLOOKUP(B8,#REF!,7,0)),"",(VLOOKUP(B8,#REF!,7,0)))</f>
        <v/>
      </c>
      <c r="L8" s="68" t="str">
        <f>IF(ISERROR(VLOOKUP(B8,'[12]800m.'!$E$8:$F$986,2,0)),"",(VLOOKUP(B8,'[12]800m.'!$E$8:$H$986,2,0)))</f>
        <v/>
      </c>
      <c r="M8" s="69" t="str">
        <f>IF(ISERROR(VLOOKUP(B8,'[12]800m.'!$E$8:$G$986,3,0)),"",(VLOOKUP(B8,'[12]800m.'!$E$8:$G$986,3,0)))</f>
        <v/>
      </c>
      <c r="N8" s="70">
        <f>IF(ISERROR(VLOOKUP(B8,'[12]80m.'!$D$8:$F$1001,3,0)),"",(VLOOKUP(B8,'[12]80m.'!$D$8:$H$1001,3,0)))</f>
        <v>1068</v>
      </c>
      <c r="O8" s="65">
        <f>IF(ISERROR(VLOOKUP(B8,'[12]80m.'!$D$8:$G$1001,4,0)),"",(VLOOKUP(B8,'[12]80m.'!$D$8:$G$1001,4,0)))</f>
        <v>76</v>
      </c>
      <c r="P8" s="71">
        <f t="shared" ref="P8:P54" si="0">SUM(E8,G8,I8,M8,,O8,K8)</f>
        <v>186</v>
      </c>
      <c r="Q8" s="54"/>
      <c r="R8" s="55"/>
      <c r="S8" s="55"/>
      <c r="T8" s="55"/>
      <c r="U8" s="55"/>
      <c r="V8" s="55"/>
    </row>
    <row r="9" spans="1:22" ht="27.75" hidden="1" customHeight="1" x14ac:dyDescent="0.2">
      <c r="A9" s="60">
        <v>2</v>
      </c>
      <c r="B9" s="61" t="s">
        <v>173</v>
      </c>
      <c r="C9" s="61" t="s">
        <v>57</v>
      </c>
      <c r="D9" s="62" t="str">
        <f>IF(ISERROR(VLOOKUP(B9,'[12]60m.'!$D$8:$F$1000,3,0)),"",(VLOOKUP(B9,'[12]60m.'!$D$8:$H$1000,3,0)))</f>
        <v/>
      </c>
      <c r="E9" s="63" t="str">
        <f>IF(ISERROR(VLOOKUP(B9,'[12]60m.'!$D$8:$G$1000,4,0)),"",(VLOOKUP(B9,'[12]60m.'!$D$8:$G$1000,4,0)))</f>
        <v/>
      </c>
      <c r="F9" s="64">
        <f>IF(ISERROR(VLOOKUP(B9,[12]Uzun!$E$8:$K$1006,7,0)),"",(VLOOKUP(B9,[12]Uzun!$E$8:$K$1006,7,0)))</f>
        <v>490</v>
      </c>
      <c r="G9" s="65">
        <f>IF(ISERROR(VLOOKUP(B9,[12]Uzun!$E$8:$L$1006,8,0)),"",(VLOOKUP(B9,[12]Uzun!$E$8:$L$1006,8,0)))</f>
        <v>62</v>
      </c>
      <c r="H9" s="66">
        <f>IF(ISERROR(VLOOKUP(B9,[12]Gülle!$E$8:$K$1000,7,0)),"",(VLOOKUP(B9,[12]Gülle!$E$8:$K$1000,7,0)))</f>
        <v>583</v>
      </c>
      <c r="I9" s="63">
        <f>IF(ISERROR(VLOOKUP(B9,[12]Gülle!$E$8:$L$1000,8,0)),"",(VLOOKUP(B9,[12]Gülle!$E$8:$L$1000,8,0)))</f>
        <v>32</v>
      </c>
      <c r="J9" s="67" t="str">
        <f>IF(ISERROR(VLOOKUP(B9,#REF!,6,0)),"",(VLOOKUP(B9,#REF!,6,0)))</f>
        <v/>
      </c>
      <c r="K9" s="65" t="str">
        <f>IF(ISERROR(VLOOKUP(B9,#REF!,7,0)),"",(VLOOKUP(B9,#REF!,7,0)))</f>
        <v/>
      </c>
      <c r="L9" s="68" t="str">
        <f>IF(ISERROR(VLOOKUP(B9,'[12]800m.'!$E$8:$F$986,2,0)),"",(VLOOKUP(B9,'[12]800m.'!$E$8:$H$986,2,0)))</f>
        <v/>
      </c>
      <c r="M9" s="69" t="str">
        <f>IF(ISERROR(VLOOKUP(B9,'[12]800m.'!$E$8:$G$986,3,0)),"",(VLOOKUP(B9,'[12]800m.'!$E$8:$G$986,3,0)))</f>
        <v/>
      </c>
      <c r="N9" s="70">
        <f>IF(ISERROR(VLOOKUP(B9,'[12]80m.'!$D$8:$F$1001,3,0)),"",(VLOOKUP(B9,'[12]80m.'!$D$8:$H$1001,3,0)))</f>
        <v>1047</v>
      </c>
      <c r="O9" s="65">
        <f>IF(ISERROR(VLOOKUP(B9,'[12]80m.'!$D$8:$G$1001,4,0)),"",(VLOOKUP(B9,'[12]80m.'!$D$8:$G$1001,4,0)))</f>
        <v>80</v>
      </c>
      <c r="P9" s="71">
        <f t="shared" si="0"/>
        <v>174</v>
      </c>
      <c r="Q9" s="54"/>
      <c r="R9" s="55"/>
      <c r="S9" s="55"/>
      <c r="T9" s="55"/>
      <c r="U9" s="55"/>
      <c r="V9" s="55"/>
    </row>
    <row r="10" spans="1:22" ht="27.75" hidden="1" customHeight="1" x14ac:dyDescent="0.2">
      <c r="A10" s="60">
        <v>3</v>
      </c>
      <c r="B10" s="61" t="s">
        <v>174</v>
      </c>
      <c r="C10" s="61" t="s">
        <v>24</v>
      </c>
      <c r="D10" s="62" t="str">
        <f>IF(ISERROR(VLOOKUP(B10,'[12]60m.'!$D$8:$F$1000,3,0)),"",(VLOOKUP(B10,'[12]60m.'!$D$8:$H$1000,3,0)))</f>
        <v/>
      </c>
      <c r="E10" s="63" t="str">
        <f>IF(ISERROR(VLOOKUP(B10,'[12]60m.'!$D$8:$G$1000,4,0)),"",(VLOOKUP(B10,'[12]60m.'!$D$8:$G$1000,4,0)))</f>
        <v/>
      </c>
      <c r="F10" s="64">
        <f>IF(ISERROR(VLOOKUP(B10,[12]Uzun!$E$8:$K$1006,7,0)),"",(VLOOKUP(B10,[12]Uzun!$E$8:$K$1006,7,0)))</f>
        <v>488</v>
      </c>
      <c r="G10" s="65">
        <f>IF(ISERROR(VLOOKUP(B10,[12]Uzun!$E$8:$L$1006,8,0)),"",(VLOOKUP(B10,[12]Uzun!$E$8:$L$1006,8,0)))</f>
        <v>62</v>
      </c>
      <c r="H10" s="66">
        <f>IF(ISERROR(VLOOKUP(B10,[12]Gülle!$E$8:$K$1000,7,0)),"",(VLOOKUP(B10,[12]Gülle!$E$8:$K$1000,7,0)))</f>
        <v>668</v>
      </c>
      <c r="I10" s="63">
        <f>IF(ISERROR(VLOOKUP(B10,[12]Gülle!$E$8:$L$1000,8,0)),"",(VLOOKUP(B10,[12]Gülle!$E$8:$L$1000,8,0)))</f>
        <v>38</v>
      </c>
      <c r="J10" s="67" t="str">
        <f>IF(ISERROR(VLOOKUP(B10,#REF!,6,0)),"",(VLOOKUP(B10,#REF!,6,0)))</f>
        <v/>
      </c>
      <c r="K10" s="65" t="str">
        <f>IF(ISERROR(VLOOKUP(B10,#REF!,7,0)),"",(VLOOKUP(B10,#REF!,7,0)))</f>
        <v/>
      </c>
      <c r="L10" s="68" t="str">
        <f>IF(ISERROR(VLOOKUP(B10,'[12]800m.'!$E$8:$F$986,2,0)),"",(VLOOKUP(B10,'[12]800m.'!$E$8:$H$986,2,0)))</f>
        <v/>
      </c>
      <c r="M10" s="69" t="str">
        <f>IF(ISERROR(VLOOKUP(B10,'[12]800m.'!$E$8:$G$986,3,0)),"",(VLOOKUP(B10,'[12]800m.'!$E$8:$G$986,3,0)))</f>
        <v/>
      </c>
      <c r="N10" s="70">
        <f>IF(ISERROR(VLOOKUP(B10,'[12]80m.'!$D$8:$F$1001,3,0)),"",(VLOOKUP(B10,'[12]80m.'!$D$8:$H$1001,3,0)))</f>
        <v>1078</v>
      </c>
      <c r="O10" s="65">
        <f>IF(ISERROR(VLOOKUP(B10,'[12]80m.'!$D$8:$G$1001,4,0)),"",(VLOOKUP(B10,'[12]80m.'!$D$8:$G$1001,4,0)))</f>
        <v>74</v>
      </c>
      <c r="P10" s="71">
        <f t="shared" si="0"/>
        <v>174</v>
      </c>
      <c r="Q10" s="54"/>
      <c r="R10" s="55"/>
      <c r="S10" s="55"/>
      <c r="T10" s="55"/>
      <c r="U10" s="55"/>
      <c r="V10" s="55"/>
    </row>
    <row r="11" spans="1:22" ht="27.75" customHeight="1" x14ac:dyDescent="0.2">
      <c r="A11" s="60">
        <v>4</v>
      </c>
      <c r="B11" s="96" t="s">
        <v>175</v>
      </c>
      <c r="C11" s="96" t="s">
        <v>42</v>
      </c>
      <c r="D11" s="62">
        <f>IF(ISERROR(VLOOKUP(B11,'[12]60m.'!$D$8:$F$1000,3,0)),"",(VLOOKUP(B11,'[12]60m.'!$D$8:$H$1000,3,0)))</f>
        <v>850</v>
      </c>
      <c r="E11" s="63">
        <f>IF(ISERROR(VLOOKUP(B11,'[12]60m.'!$D$8:$G$1000,4,0)),"",(VLOOKUP(B11,'[12]60m.'!$D$8:$G$1000,4,0)))</f>
        <v>76</v>
      </c>
      <c r="F11" s="64">
        <f>IF(ISERROR(VLOOKUP(B11,[12]Uzun!$E$8:$K$1006,7,0)),"",(VLOOKUP(B11,[12]Uzun!$E$8:$K$1006,7,0)))</f>
        <v>427</v>
      </c>
      <c r="G11" s="65">
        <f>IF(ISERROR(VLOOKUP(B11,[12]Uzun!$E$8:$L$1006,8,0)),"",(VLOOKUP(B11,[12]Uzun!$E$8:$L$1006,8,0)))</f>
        <v>46</v>
      </c>
      <c r="H11" s="66">
        <f>IF(ISERROR(VLOOKUP(B11,[12]Gülle!$E$8:$K$1000,7,0)),"",(VLOOKUP(B11,[12]Gülle!$E$8:$K$1000,7,0)))</f>
        <v>819</v>
      </c>
      <c r="I11" s="63">
        <f>IF(ISERROR(VLOOKUP(B11,[12]Gülle!$E$8:$L$1000,8,0)),"",(VLOOKUP(B11,[12]Gülle!$E$8:$L$1000,8,0)))</f>
        <v>48</v>
      </c>
      <c r="J11" s="67" t="str">
        <f>IF(ISERROR(VLOOKUP(B11,#REF!,6,0)),"",(VLOOKUP(B11,#REF!,6,0)))</f>
        <v/>
      </c>
      <c r="K11" s="65" t="str">
        <f>IF(ISERROR(VLOOKUP(B11,#REF!,7,0)),"",(VLOOKUP(B11,#REF!,7,0)))</f>
        <v/>
      </c>
      <c r="L11" s="68" t="str">
        <f>IF(ISERROR(VLOOKUP(B11,'[12]800m.'!$E$8:$F$986,2,0)),"",(VLOOKUP(B11,'[12]800m.'!$E$8:$H$986,2,0)))</f>
        <v/>
      </c>
      <c r="M11" s="69" t="str">
        <f>IF(ISERROR(VLOOKUP(B11,'[12]800m.'!$E$8:$G$986,3,0)),"",(VLOOKUP(B11,'[12]800m.'!$E$8:$G$986,3,0)))</f>
        <v/>
      </c>
      <c r="N11" s="70" t="str">
        <f>IF(ISERROR(VLOOKUP(B11,'[12]80m.'!$D$8:$F$1001,3,0)),"",(VLOOKUP(B11,'[12]80m.'!$D$8:$H$1001,3,0)))</f>
        <v/>
      </c>
      <c r="O11" s="65" t="str">
        <f>IF(ISERROR(VLOOKUP(B11,'[12]80m.'!$D$8:$G$1001,4,0)),"",(VLOOKUP(B11,'[12]80m.'!$D$8:$G$1001,4,0)))</f>
        <v/>
      </c>
      <c r="P11" s="71">
        <f t="shared" si="0"/>
        <v>170</v>
      </c>
      <c r="Q11" s="54"/>
      <c r="R11" s="55"/>
      <c r="S11" s="55"/>
      <c r="T11" s="55"/>
      <c r="U11" s="55"/>
      <c r="V11" s="55"/>
    </row>
    <row r="12" spans="1:22" ht="27.75" hidden="1" customHeight="1" x14ac:dyDescent="0.2">
      <c r="A12" s="60">
        <v>5</v>
      </c>
      <c r="B12" s="61" t="s">
        <v>176</v>
      </c>
      <c r="C12" s="61" t="s">
        <v>24</v>
      </c>
      <c r="D12" s="62">
        <f>IF(ISERROR(VLOOKUP(B12,'[12]60m.'!$D$8:$F$1000,3,0)),"",(VLOOKUP(B12,'[12]60m.'!$D$8:$H$1000,3,0)))</f>
        <v>853</v>
      </c>
      <c r="E12" s="63">
        <f>IF(ISERROR(VLOOKUP(B12,'[12]60m.'!$D$8:$G$1000,4,0)),"",(VLOOKUP(B12,'[12]60m.'!$D$8:$G$1000,4,0)))</f>
        <v>75</v>
      </c>
      <c r="F12" s="64">
        <f>IF(ISERROR(VLOOKUP(B12,[12]Uzun!$E$8:$K$1006,7,0)),"",(VLOOKUP(B12,[12]Uzun!$E$8:$K$1006,7,0)))</f>
        <v>448</v>
      </c>
      <c r="G12" s="65">
        <f>IF(ISERROR(VLOOKUP(B12,[12]Uzun!$E$8:$L$1006,8,0)),"",(VLOOKUP(B12,[12]Uzun!$E$8:$L$1006,8,0)))</f>
        <v>52</v>
      </c>
      <c r="H12" s="66">
        <f>IF(ISERROR(VLOOKUP(B12,[12]Gülle!$E$8:$K$1000,7,0)),"",(VLOOKUP(B12,[12]Gülle!$E$8:$K$1000,7,0)))</f>
        <v>740</v>
      </c>
      <c r="I12" s="63">
        <f>IF(ISERROR(VLOOKUP(B12,[12]Gülle!$E$8:$L$1000,8,0)),"",(VLOOKUP(B12,[12]Gülle!$E$8:$L$1000,8,0)))</f>
        <v>43</v>
      </c>
      <c r="J12" s="67" t="str">
        <f>IF(ISERROR(VLOOKUP(B12,#REF!,6,0)),"",(VLOOKUP(B12,#REF!,6,0)))</f>
        <v/>
      </c>
      <c r="K12" s="65" t="str">
        <f>IF(ISERROR(VLOOKUP(B12,#REF!,7,0)),"",(VLOOKUP(B12,#REF!,7,0)))</f>
        <v/>
      </c>
      <c r="L12" s="68" t="str">
        <f>IF(ISERROR(VLOOKUP(B12,'[12]800m.'!$E$8:$F$986,2,0)),"",(VLOOKUP(B12,'[12]800m.'!$E$8:$H$986,2,0)))</f>
        <v/>
      </c>
      <c r="M12" s="69" t="str">
        <f>IF(ISERROR(VLOOKUP(B12,'[12]800m.'!$E$8:$G$986,3,0)),"",(VLOOKUP(B12,'[12]800m.'!$E$8:$G$986,3,0)))</f>
        <v/>
      </c>
      <c r="N12" s="70" t="str">
        <f>IF(ISERROR(VLOOKUP(B12,'[12]80m.'!$D$8:$F$1001,3,0)),"",(VLOOKUP(B12,'[12]80m.'!$D$8:$H$1001,3,0)))</f>
        <v/>
      </c>
      <c r="O12" s="65" t="str">
        <f>IF(ISERROR(VLOOKUP(B12,'[12]80m.'!$D$8:$G$1001,4,0)),"",(VLOOKUP(B12,'[12]80m.'!$D$8:$G$1001,4,0)))</f>
        <v/>
      </c>
      <c r="P12" s="71">
        <f t="shared" si="0"/>
        <v>170</v>
      </c>
      <c r="Q12" s="54"/>
      <c r="R12" s="55"/>
      <c r="S12" s="55"/>
      <c r="T12" s="55"/>
      <c r="U12" s="55"/>
      <c r="V12" s="55"/>
    </row>
    <row r="13" spans="1:22" ht="27.75" hidden="1" customHeight="1" x14ac:dyDescent="0.2">
      <c r="A13" s="60">
        <v>6</v>
      </c>
      <c r="B13" s="61" t="s">
        <v>177</v>
      </c>
      <c r="C13" s="61" t="s">
        <v>57</v>
      </c>
      <c r="D13" s="62" t="str">
        <f>IF(ISERROR(VLOOKUP(B13,'[12]60m.'!$D$8:$F$1000,3,0)),"",(VLOOKUP(B13,'[12]60m.'!$D$8:$H$1000,3,0)))</f>
        <v/>
      </c>
      <c r="E13" s="63" t="str">
        <f>IF(ISERROR(VLOOKUP(B13,'[12]60m.'!$D$8:$G$1000,4,0)),"",(VLOOKUP(B13,'[12]60m.'!$D$8:$G$1000,4,0)))</f>
        <v/>
      </c>
      <c r="F13" s="64">
        <f>IF(ISERROR(VLOOKUP(B13,[12]Uzun!$E$8:$K$1006,7,0)),"",(VLOOKUP(B13,[12]Uzun!$E$8:$K$1006,7,0)))</f>
        <v>446</v>
      </c>
      <c r="G13" s="65">
        <f>IF(ISERROR(VLOOKUP(B13,[12]Uzun!$E$8:$L$1006,8,0)),"",(VLOOKUP(B13,[12]Uzun!$E$8:$L$1006,8,0)))</f>
        <v>51</v>
      </c>
      <c r="H13" s="66">
        <f>IF(ISERROR(VLOOKUP(B13,[12]Gülle!$E$8:$K$1000,7,0)),"",(VLOOKUP(B13,[12]Gülle!$E$8:$K$1000,7,0)))</f>
        <v>782</v>
      </c>
      <c r="I13" s="63">
        <f>IF(ISERROR(VLOOKUP(B13,[12]Gülle!$E$8:$L$1000,8,0)),"",(VLOOKUP(B13,[12]Gülle!$E$8:$L$1000,8,0)))</f>
        <v>45</v>
      </c>
      <c r="J13" s="67" t="str">
        <f>IF(ISERROR(VLOOKUP(B13,#REF!,6,0)),"",(VLOOKUP(B13,#REF!,6,0)))</f>
        <v/>
      </c>
      <c r="K13" s="65" t="str">
        <f>IF(ISERROR(VLOOKUP(B13,#REF!,7,0)),"",(VLOOKUP(B13,#REF!,7,0)))</f>
        <v/>
      </c>
      <c r="L13" s="68" t="str">
        <f>IF(ISERROR(VLOOKUP(B13,'[12]800m.'!$E$8:$F$986,2,0)),"",(VLOOKUP(B13,'[12]800m.'!$E$8:$H$986,2,0)))</f>
        <v/>
      </c>
      <c r="M13" s="69" t="str">
        <f>IF(ISERROR(VLOOKUP(B13,'[12]800m.'!$E$8:$G$986,3,0)),"",(VLOOKUP(B13,'[12]800m.'!$E$8:$G$986,3,0)))</f>
        <v/>
      </c>
      <c r="N13" s="70">
        <f>IF(ISERROR(VLOOKUP(B13,'[12]80m.'!$D$8:$F$1001,3,0)),"",(VLOOKUP(B13,'[12]80m.'!$D$8:$H$1001,3,0)))</f>
        <v>1082</v>
      </c>
      <c r="O13" s="65">
        <f>IF(ISERROR(VLOOKUP(B13,'[12]80m.'!$D$8:$G$1001,4,0)),"",(VLOOKUP(B13,'[12]80m.'!$D$8:$G$1001,4,0)))</f>
        <v>73</v>
      </c>
      <c r="P13" s="71">
        <f t="shared" si="0"/>
        <v>169</v>
      </c>
      <c r="Q13" s="54"/>
      <c r="R13" s="55"/>
      <c r="S13" s="55"/>
      <c r="T13" s="55"/>
      <c r="U13" s="55"/>
      <c r="V13" s="55"/>
    </row>
    <row r="14" spans="1:22" ht="27.75" hidden="1" customHeight="1" x14ac:dyDescent="0.2">
      <c r="A14" s="60">
        <v>7</v>
      </c>
      <c r="B14" s="61" t="s">
        <v>178</v>
      </c>
      <c r="C14" s="61" t="s">
        <v>35</v>
      </c>
      <c r="D14" s="62" t="str">
        <f>IF(ISERROR(VLOOKUP(B14,'[12]60m.'!$D$8:$F$1000,3,0)),"",(VLOOKUP(B14,'[12]60m.'!$D$8:$H$1000,3,0)))</f>
        <v/>
      </c>
      <c r="E14" s="63" t="str">
        <f>IF(ISERROR(VLOOKUP(B14,'[12]60m.'!$D$8:$G$1000,4,0)),"",(VLOOKUP(B14,'[12]60m.'!$D$8:$G$1000,4,0)))</f>
        <v/>
      </c>
      <c r="F14" s="64">
        <f>IF(ISERROR(VLOOKUP(B14,[12]Uzun!$E$8:$K$1006,7,0)),"",(VLOOKUP(B14,[12]Uzun!$E$8:$K$1006,7,0)))</f>
        <v>490</v>
      </c>
      <c r="G14" s="65">
        <f>IF(ISERROR(VLOOKUP(B14,[12]Uzun!$E$8:$L$1006,8,0)),"",(VLOOKUP(B14,[12]Uzun!$E$8:$L$1006,8,0)))</f>
        <v>62</v>
      </c>
      <c r="H14" s="66">
        <f>IF(ISERROR(VLOOKUP(B14,[12]Gülle!$E$8:$K$1000,7,0)),"",(VLOOKUP(B14,[12]Gülle!$E$8:$K$1000,7,0)))</f>
        <v>799</v>
      </c>
      <c r="I14" s="63">
        <f>IF(ISERROR(VLOOKUP(B14,[12]Gülle!$E$8:$L$1000,8,0)),"",(VLOOKUP(B14,[12]Gülle!$E$8:$L$1000,8,0)))</f>
        <v>46</v>
      </c>
      <c r="J14" s="67" t="str">
        <f>IF(ISERROR(VLOOKUP(B14,#REF!,6,0)),"",(VLOOKUP(B14,#REF!,6,0)))</f>
        <v/>
      </c>
      <c r="K14" s="65" t="str">
        <f>IF(ISERROR(VLOOKUP(B14,#REF!,7,0)),"",(VLOOKUP(B14,#REF!,7,0)))</f>
        <v/>
      </c>
      <c r="L14" s="68" t="str">
        <f>IF(ISERROR(VLOOKUP(B14,'[12]800m.'!$E$8:$F$986,2,0)),"",(VLOOKUP(B14,'[12]800m.'!$E$8:$H$986,2,0)))</f>
        <v/>
      </c>
      <c r="M14" s="69" t="str">
        <f>IF(ISERROR(VLOOKUP(B14,'[12]800m.'!$E$8:$G$986,3,0)),"",(VLOOKUP(B14,'[12]800m.'!$E$8:$G$986,3,0)))</f>
        <v/>
      </c>
      <c r="N14" s="70" t="str">
        <f>IF(ISERROR(VLOOKUP(B14,'[12]80m.'!$D$8:$F$1001,3,0)),"",(VLOOKUP(B14,'[12]80m.'!$D$8:$H$1001,3,0)))</f>
        <v>11.51
(5038)</v>
      </c>
      <c r="O14" s="65">
        <f>IF(ISERROR(VLOOKUP(B14,'[12]80m.'!$D$8:$G$1001,4,0)),"",(VLOOKUP(B14,'[12]80m.'!$D$8:$G$1001,4,0)))</f>
        <v>59</v>
      </c>
      <c r="P14" s="71">
        <f t="shared" si="0"/>
        <v>167</v>
      </c>
      <c r="Q14" s="54"/>
      <c r="R14" s="55"/>
      <c r="S14" s="55"/>
      <c r="T14" s="55"/>
      <c r="U14" s="55"/>
      <c r="V14" s="55"/>
    </row>
    <row r="15" spans="1:22" ht="27.75" hidden="1" customHeight="1" x14ac:dyDescent="0.2">
      <c r="A15" s="60">
        <v>8</v>
      </c>
      <c r="B15" s="61" t="s">
        <v>179</v>
      </c>
      <c r="C15" s="61" t="s">
        <v>57</v>
      </c>
      <c r="D15" s="62">
        <f>IF(ISERROR(VLOOKUP(B15,'[12]60m.'!$D$8:$F$1000,3,0)),"",(VLOOKUP(B15,'[12]60m.'!$D$8:$H$1000,3,0)))</f>
        <v>882</v>
      </c>
      <c r="E15" s="63">
        <f>IF(ISERROR(VLOOKUP(B15,'[12]60m.'!$D$8:$G$1000,4,0)),"",(VLOOKUP(B15,'[12]60m.'!$D$8:$G$1000,4,0)))</f>
        <v>69</v>
      </c>
      <c r="F15" s="64">
        <f>IF(ISERROR(VLOOKUP(B15,[12]Uzun!$E$8:$K$1006,7,0)),"",(VLOOKUP(B15,[12]Uzun!$E$8:$K$1006,7,0)))</f>
        <v>397</v>
      </c>
      <c r="G15" s="65">
        <f>IF(ISERROR(VLOOKUP(B15,[12]Uzun!$E$8:$L$1006,8,0)),"",(VLOOKUP(B15,[12]Uzun!$E$8:$L$1006,8,0)))</f>
        <v>39</v>
      </c>
      <c r="H15" s="66">
        <f>IF(ISERROR(VLOOKUP(B15,[12]Gülle!$E$8:$K$1000,7,0)),"",(VLOOKUP(B15,[12]Gülle!$E$8:$K$1000,7,0)))</f>
        <v>960</v>
      </c>
      <c r="I15" s="63">
        <f>IF(ISERROR(VLOOKUP(B15,[12]Gülle!$E$8:$L$1000,8,0)),"",(VLOOKUP(B15,[12]Gülle!$E$8:$L$1000,8,0)))</f>
        <v>57</v>
      </c>
      <c r="J15" s="67" t="str">
        <f>IF(ISERROR(VLOOKUP(B15,#REF!,6,0)),"",(VLOOKUP(B15,#REF!,6,0)))</f>
        <v/>
      </c>
      <c r="K15" s="65" t="str">
        <f>IF(ISERROR(VLOOKUP(B15,#REF!,7,0)),"",(VLOOKUP(B15,#REF!,7,0)))</f>
        <v/>
      </c>
      <c r="L15" s="68" t="str">
        <f>IF(ISERROR(VLOOKUP(B15,'[12]800m.'!$E$8:$F$986,2,0)),"",(VLOOKUP(B15,'[12]800m.'!$E$8:$H$986,2,0)))</f>
        <v/>
      </c>
      <c r="M15" s="69" t="str">
        <f>IF(ISERROR(VLOOKUP(B15,'[12]800m.'!$E$8:$G$986,3,0)),"",(VLOOKUP(B15,'[12]800m.'!$E$8:$G$986,3,0)))</f>
        <v/>
      </c>
      <c r="N15" s="70" t="str">
        <f>IF(ISERROR(VLOOKUP(B15,'[12]80m.'!$D$8:$F$1001,3,0)),"",(VLOOKUP(B15,'[12]80m.'!$D$8:$H$1001,3,0)))</f>
        <v/>
      </c>
      <c r="O15" s="65" t="str">
        <f>IF(ISERROR(VLOOKUP(B15,'[12]80m.'!$D$8:$G$1001,4,0)),"",(VLOOKUP(B15,'[12]80m.'!$D$8:$G$1001,4,0)))</f>
        <v/>
      </c>
      <c r="P15" s="71">
        <f t="shared" si="0"/>
        <v>165</v>
      </c>
      <c r="Q15" s="54"/>
      <c r="R15" s="55"/>
      <c r="S15" s="55"/>
      <c r="T15" s="55"/>
      <c r="U15" s="55"/>
      <c r="V15" s="55"/>
    </row>
    <row r="16" spans="1:22" ht="27.75" hidden="1" customHeight="1" x14ac:dyDescent="0.2">
      <c r="A16" s="60">
        <v>9</v>
      </c>
      <c r="B16" s="61" t="s">
        <v>180</v>
      </c>
      <c r="C16" s="61" t="s">
        <v>24</v>
      </c>
      <c r="D16" s="62">
        <f>IF(ISERROR(VLOOKUP(B16,'[12]60m.'!$D$8:$F$1000,3,0)),"",(VLOOKUP(B16,'[12]60m.'!$D$8:$H$1000,3,0)))</f>
        <v>852</v>
      </c>
      <c r="E16" s="63">
        <f>IF(ISERROR(VLOOKUP(B16,'[12]60m.'!$D$8:$G$1000,4,0)),"",(VLOOKUP(B16,'[12]60m.'!$D$8:$G$1000,4,0)))</f>
        <v>75</v>
      </c>
      <c r="F16" s="64">
        <f>IF(ISERROR(VLOOKUP(B16,[12]Uzun!$E$8:$K$1006,7,0)),"",(VLOOKUP(B16,[12]Uzun!$E$8:$K$1006,7,0)))</f>
        <v>464</v>
      </c>
      <c r="G16" s="65">
        <f>IF(ISERROR(VLOOKUP(B16,[12]Uzun!$E$8:$L$1006,8,0)),"",(VLOOKUP(B16,[12]Uzun!$E$8:$L$1006,8,0)))</f>
        <v>56</v>
      </c>
      <c r="H16" s="66">
        <f>IF(ISERROR(VLOOKUP(B16,[12]Gülle!$E$8:$K$1000,7,0)),"",(VLOOKUP(B16,[12]Gülle!$E$8:$K$1000,7,0)))</f>
        <v>615</v>
      </c>
      <c r="I16" s="63">
        <f>IF(ISERROR(VLOOKUP(B16,[12]Gülle!$E$8:$L$1000,8,0)),"",(VLOOKUP(B16,[12]Gülle!$E$8:$L$1000,8,0)))</f>
        <v>34</v>
      </c>
      <c r="J16" s="67"/>
      <c r="K16" s="65" t="str">
        <f>IF(ISERROR(VLOOKUP(B16,#REF!,7,0)),"",(VLOOKUP(B16,#REF!,7,0)))</f>
        <v/>
      </c>
      <c r="L16" s="68" t="str">
        <f>IF(ISERROR(VLOOKUP(B16,'[12]800m.'!$E$8:$F$986,2,0)),"",(VLOOKUP(B16,'[12]800m.'!$E$8:$H$986,2,0)))</f>
        <v/>
      </c>
      <c r="M16" s="69" t="str">
        <f>IF(ISERROR(VLOOKUP(B16,'[12]800m.'!$E$8:$G$986,3,0)),"",(VLOOKUP(B16,'[12]800m.'!$E$8:$G$986,3,0)))</f>
        <v/>
      </c>
      <c r="N16" s="70" t="str">
        <f>IF(ISERROR(VLOOKUP(B16,'[12]80m.'!$D$8:$F$1001,3,0)),"",(VLOOKUP(B16,'[12]80m.'!$D$8:$H$1001,3,0)))</f>
        <v/>
      </c>
      <c r="O16" s="65" t="str">
        <f>IF(ISERROR(VLOOKUP(B16,'[12]80m.'!$D$8:$G$1001,4,0)),"",(VLOOKUP(B16,'[12]80m.'!$D$8:$G$1001,4,0)))</f>
        <v/>
      </c>
      <c r="P16" s="71">
        <f t="shared" si="0"/>
        <v>165</v>
      </c>
      <c r="Q16" s="54"/>
      <c r="R16" s="55"/>
      <c r="S16" s="55"/>
      <c r="T16" s="55"/>
      <c r="U16" s="55"/>
      <c r="V16" s="55"/>
    </row>
    <row r="17" spans="1:22" ht="27.75" hidden="1" customHeight="1" x14ac:dyDescent="0.2">
      <c r="A17" s="60">
        <v>10</v>
      </c>
      <c r="B17" s="61" t="s">
        <v>181</v>
      </c>
      <c r="C17" s="61" t="s">
        <v>57</v>
      </c>
      <c r="D17" s="62">
        <f>IF(ISERROR(VLOOKUP(B17,'[12]60m.'!$D$8:$F$1000,3,0)),"",(VLOOKUP(B17,'[12]60m.'!$D$8:$H$1000,3,0)))</f>
        <v>868</v>
      </c>
      <c r="E17" s="63">
        <f>IF(ISERROR(VLOOKUP(B17,'[12]60m.'!$D$8:$G$1000,4,0)),"",(VLOOKUP(B17,'[12]60m.'!$D$8:$G$1000,4,0)))</f>
        <v>72</v>
      </c>
      <c r="F17" s="64">
        <f>IF(ISERROR(VLOOKUP(B17,[12]Uzun!$E$8:$K$1006,7,0)),"",(VLOOKUP(B17,[12]Uzun!$E$8:$K$1006,7,0)))</f>
        <v>432</v>
      </c>
      <c r="G17" s="65">
        <f>IF(ISERROR(VLOOKUP(B17,[12]Uzun!$E$8:$L$1006,8,0)),"",(VLOOKUP(B17,[12]Uzun!$E$8:$L$1006,8,0)))</f>
        <v>48</v>
      </c>
      <c r="H17" s="66">
        <f>IF(ISERROR(VLOOKUP(B17,[12]Gülle!$E$8:$K$1000,7,0)),"",(VLOOKUP(B17,[12]Gülle!$E$8:$K$1000,7,0)))</f>
        <v>690</v>
      </c>
      <c r="I17" s="63">
        <f>IF(ISERROR(VLOOKUP(B17,[12]Gülle!$E$8:$L$1000,8,0)),"",(VLOOKUP(B17,[12]Gülle!$E$8:$L$1000,8,0)))</f>
        <v>39</v>
      </c>
      <c r="J17" s="67" t="str">
        <f>IF(ISERROR(VLOOKUP(B17,#REF!,6,0)),"",(VLOOKUP(B17,#REF!,6,0)))</f>
        <v/>
      </c>
      <c r="K17" s="65" t="str">
        <f>IF(ISERROR(VLOOKUP(B17,#REF!,7,0)),"",(VLOOKUP(B17,#REF!,7,0)))</f>
        <v/>
      </c>
      <c r="L17" s="68" t="str">
        <f>IF(ISERROR(VLOOKUP(B17,'[12]800m.'!$E$8:$F$986,2,0)),"",(VLOOKUP(B17,'[12]800m.'!$E$8:$H$986,2,0)))</f>
        <v/>
      </c>
      <c r="M17" s="69" t="str">
        <f>IF(ISERROR(VLOOKUP(B17,'[12]800m.'!$E$8:$G$986,3,0)),"",(VLOOKUP(B17,'[12]800m.'!$E$8:$G$986,3,0)))</f>
        <v/>
      </c>
      <c r="N17" s="70" t="str">
        <f>IF(ISERROR(VLOOKUP(B17,'[12]80m.'!$D$8:$F$1001,3,0)),"",(VLOOKUP(B17,'[12]80m.'!$D$8:$H$1001,3,0)))</f>
        <v/>
      </c>
      <c r="O17" s="65" t="str">
        <f>IF(ISERROR(VLOOKUP(B17,'[12]80m.'!$D$8:$G$1001,4,0)),"",(VLOOKUP(B17,'[12]80m.'!$D$8:$G$1001,4,0)))</f>
        <v/>
      </c>
      <c r="P17" s="71">
        <f t="shared" si="0"/>
        <v>159</v>
      </c>
      <c r="Q17" s="54"/>
      <c r="R17" s="55"/>
      <c r="S17" s="55"/>
      <c r="T17" s="55"/>
      <c r="U17" s="55"/>
      <c r="V17" s="55"/>
    </row>
    <row r="18" spans="1:22" ht="27.75" hidden="1" customHeight="1" x14ac:dyDescent="0.2">
      <c r="A18" s="60">
        <v>11</v>
      </c>
      <c r="B18" s="61" t="s">
        <v>182</v>
      </c>
      <c r="C18" s="61" t="s">
        <v>37</v>
      </c>
      <c r="D18" s="62" t="str">
        <f>IF(ISERROR(VLOOKUP(B18,'[12]60m.'!$D$8:$F$1000,3,0)),"",(VLOOKUP(B18,'[12]60m.'!$D$8:$H$1000,3,0)))</f>
        <v/>
      </c>
      <c r="E18" s="63" t="str">
        <f>IF(ISERROR(VLOOKUP(B18,'[12]60m.'!$D$8:$G$1000,4,0)),"",(VLOOKUP(B18,'[12]60m.'!$D$8:$G$1000,4,0)))</f>
        <v/>
      </c>
      <c r="F18" s="64">
        <f>IF(ISERROR(VLOOKUP(B18,[12]Uzun!$E$8:$K$1006,7,0)),"",(VLOOKUP(B18,[12]Uzun!$E$8:$K$1006,7,0)))</f>
        <v>427</v>
      </c>
      <c r="G18" s="65">
        <f>IF(ISERROR(VLOOKUP(B18,[12]Uzun!$E$8:$L$1006,8,0)),"",(VLOOKUP(B18,[12]Uzun!$E$8:$L$1006,8,0)))</f>
        <v>46</v>
      </c>
      <c r="H18" s="66">
        <f>IF(ISERROR(VLOOKUP(B18,[12]Gülle!$E$8:$K$1000,7,0)),"",(VLOOKUP(B18,[12]Gülle!$E$8:$K$1000,7,0)))</f>
        <v>765</v>
      </c>
      <c r="I18" s="63">
        <f>IF(ISERROR(VLOOKUP(B18,[12]Gülle!$E$8:$L$1000,8,0)),"",(VLOOKUP(B18,[12]Gülle!$E$8:$L$1000,8,0)))</f>
        <v>44</v>
      </c>
      <c r="J18" s="67" t="str">
        <f>IF(ISERROR(VLOOKUP(B18,#REF!,6,0)),"",(VLOOKUP(B18,#REF!,6,0)))</f>
        <v/>
      </c>
      <c r="K18" s="65" t="str">
        <f>IF(ISERROR(VLOOKUP(B18,#REF!,7,0)),"",(VLOOKUP(B18,#REF!,7,0)))</f>
        <v/>
      </c>
      <c r="L18" s="68" t="str">
        <f>IF(ISERROR(VLOOKUP(B18,'[12]800m.'!$E$8:$F$986,2,0)),"",(VLOOKUP(B18,'[12]800m.'!$E$8:$H$986,2,0)))</f>
        <v/>
      </c>
      <c r="M18" s="69" t="str">
        <f>IF(ISERROR(VLOOKUP(B18,'[12]800m.'!$E$8:$G$986,3,0)),"",(VLOOKUP(B18,'[12]800m.'!$E$8:$G$986,3,0)))</f>
        <v/>
      </c>
      <c r="N18" s="70">
        <f>IF(ISERROR(VLOOKUP(B18,'[12]80m.'!$D$8:$F$1001,3,0)),"",(VLOOKUP(B18,'[12]80m.'!$D$8:$H$1001,3,0)))</f>
        <v>1163</v>
      </c>
      <c r="O18" s="65">
        <f>IF(ISERROR(VLOOKUP(B18,'[12]80m.'!$D$8:$G$1001,4,0)),"",(VLOOKUP(B18,'[12]80m.'!$D$8:$G$1001,4,0)))</f>
        <v>57</v>
      </c>
      <c r="P18" s="71">
        <f t="shared" si="0"/>
        <v>147</v>
      </c>
      <c r="Q18" s="54"/>
      <c r="R18" s="55"/>
      <c r="S18" s="55"/>
      <c r="T18" s="55"/>
      <c r="U18" s="55"/>
      <c r="V18" s="55"/>
    </row>
    <row r="19" spans="1:22" ht="27.75" hidden="1" customHeight="1" x14ac:dyDescent="0.2">
      <c r="A19" s="60">
        <v>12</v>
      </c>
      <c r="B19" s="61" t="s">
        <v>183</v>
      </c>
      <c r="C19" s="61" t="s">
        <v>24</v>
      </c>
      <c r="D19" s="62">
        <f>IF(ISERROR(VLOOKUP(B19,'[12]60m.'!$D$8:$F$1000,3,0)),"",(VLOOKUP(B19,'[12]60m.'!$D$8:$H$1000,3,0)))</f>
        <v>918</v>
      </c>
      <c r="E19" s="63">
        <f>IF(ISERROR(VLOOKUP(B19,'[12]60m.'!$D$8:$G$1000,4,0)),"",(VLOOKUP(B19,'[12]60m.'!$D$8:$G$1000,4,0)))</f>
        <v>62</v>
      </c>
      <c r="F19" s="64">
        <f>IF(ISERROR(VLOOKUP(B19,[12]Uzun!$E$8:$K$1006,7,0)),"",(VLOOKUP(B19,[12]Uzun!$E$8:$K$1006,7,0)))</f>
        <v>392</v>
      </c>
      <c r="G19" s="65">
        <f>IF(ISERROR(VLOOKUP(B19,[12]Uzun!$E$8:$L$1006,8,0)),"",(VLOOKUP(B19,[12]Uzun!$E$8:$L$1006,8,0)))</f>
        <v>38</v>
      </c>
      <c r="H19" s="66">
        <f>IF(ISERROR(VLOOKUP(B19,[12]Gülle!$E$8:$K$1000,7,0)),"",(VLOOKUP(B19,[12]Gülle!$E$8:$K$1000,7,0)))</f>
        <v>730</v>
      </c>
      <c r="I19" s="63">
        <f>IF(ISERROR(VLOOKUP(B19,[12]Gülle!$E$8:$L$1000,8,0)),"",(VLOOKUP(B19,[12]Gülle!$E$8:$L$1000,8,0)))</f>
        <v>42</v>
      </c>
      <c r="J19" s="67" t="str">
        <f>IF(ISERROR(VLOOKUP(B19,#REF!,6,0)),"",(VLOOKUP(B19,#REF!,6,0)))</f>
        <v/>
      </c>
      <c r="K19" s="65" t="str">
        <f>IF(ISERROR(VLOOKUP(B19,#REF!,7,0)),"",(VLOOKUP(B19,#REF!,7,0)))</f>
        <v/>
      </c>
      <c r="L19" s="68" t="str">
        <f>IF(ISERROR(VLOOKUP(B19,'[12]800m.'!$E$8:$F$986,2,0)),"",(VLOOKUP(B19,'[12]800m.'!$E$8:$H$986,2,0)))</f>
        <v/>
      </c>
      <c r="M19" s="69" t="str">
        <f>IF(ISERROR(VLOOKUP(B19,'[12]800m.'!$E$8:$G$986,3,0)),"",(VLOOKUP(B19,'[12]800m.'!$E$8:$G$986,3,0)))</f>
        <v/>
      </c>
      <c r="N19" s="70" t="str">
        <f>IF(ISERROR(VLOOKUP(B19,'[12]80m.'!$D$8:$F$1001,3,0)),"",(VLOOKUP(B19,'[12]80m.'!$D$8:$H$1001,3,0)))</f>
        <v/>
      </c>
      <c r="O19" s="65" t="str">
        <f>IF(ISERROR(VLOOKUP(B19,'[12]80m.'!$D$8:$G$1001,4,0)),"",(VLOOKUP(B19,'[12]80m.'!$D$8:$G$1001,4,0)))</f>
        <v/>
      </c>
      <c r="P19" s="71">
        <f t="shared" si="0"/>
        <v>142</v>
      </c>
      <c r="Q19" s="54"/>
      <c r="R19" s="55"/>
      <c r="S19" s="55"/>
      <c r="T19" s="55"/>
      <c r="U19" s="55"/>
      <c r="V19" s="55"/>
    </row>
    <row r="20" spans="1:22" ht="27.75" hidden="1" customHeight="1" x14ac:dyDescent="0.2">
      <c r="A20" s="60">
        <v>13</v>
      </c>
      <c r="B20" s="61" t="s">
        <v>184</v>
      </c>
      <c r="C20" s="61" t="s">
        <v>35</v>
      </c>
      <c r="D20" s="62" t="str">
        <f>IF(ISERROR(VLOOKUP(B20,'[12]60m.'!$D$8:$F$1000,3,0)),"",(VLOOKUP(B20,'[12]60m.'!$D$8:$H$1000,3,0)))</f>
        <v/>
      </c>
      <c r="E20" s="63" t="str">
        <f>IF(ISERROR(VLOOKUP(B20,'[12]60m.'!$D$8:$G$1000,4,0)),"",(VLOOKUP(B20,'[12]60m.'!$D$8:$G$1000,4,0)))</f>
        <v/>
      </c>
      <c r="F20" s="64">
        <f>IF(ISERROR(VLOOKUP(B20,[12]Uzun!$E$8:$K$1006,7,0)),"",(VLOOKUP(B20,[12]Uzun!$E$8:$K$1006,7,0)))</f>
        <v>455</v>
      </c>
      <c r="G20" s="65">
        <f>IF(ISERROR(VLOOKUP(B20,[12]Uzun!$E$8:$L$1006,8,0)),"",(VLOOKUP(B20,[12]Uzun!$E$8:$L$1006,8,0)))</f>
        <v>53</v>
      </c>
      <c r="H20" s="66">
        <f>IF(ISERROR(VLOOKUP(B20,[12]Gülle!$E$8:$K$1000,7,0)),"",(VLOOKUP(B20,[12]Gülle!$E$8:$K$1000,7,0)))</f>
        <v>670</v>
      </c>
      <c r="I20" s="63">
        <f>IF(ISERROR(VLOOKUP(B20,[12]Gülle!$E$8:$L$1000,8,0)),"",(VLOOKUP(B20,[12]Gülle!$E$8:$L$1000,8,0)))</f>
        <v>38</v>
      </c>
      <c r="J20" s="67" t="str">
        <f>IF(ISERROR(VLOOKUP(B20,#REF!,6,0)),"",(VLOOKUP(B20,#REF!,6,0)))</f>
        <v/>
      </c>
      <c r="K20" s="65" t="str">
        <f>IF(ISERROR(VLOOKUP(B20,#REF!,7,0)),"",(VLOOKUP(B20,#REF!,7,0)))</f>
        <v/>
      </c>
      <c r="L20" s="68" t="str">
        <f>IF(ISERROR(VLOOKUP(B20,'[12]800m.'!$E$8:$F$986,2,0)),"",(VLOOKUP(B20,'[12]800m.'!$E$8:$H$986,2,0)))</f>
        <v/>
      </c>
      <c r="M20" s="69" t="str">
        <f>IF(ISERROR(VLOOKUP(B20,'[12]800m.'!$E$8:$G$986,3,0)),"",(VLOOKUP(B20,'[12]800m.'!$E$8:$G$986,3,0)))</f>
        <v/>
      </c>
      <c r="N20" s="70">
        <f>IF(ISERROR(VLOOKUP(B20,'[12]80m.'!$D$8:$F$1001,3,0)),"",(VLOOKUP(B20,'[12]80m.'!$D$8:$H$1001,3,0)))</f>
        <v>1196</v>
      </c>
      <c r="O20" s="65">
        <f>IF(ISERROR(VLOOKUP(B20,'[12]80m.'!$D$8:$G$1001,4,0)),"",(VLOOKUP(B20,'[12]80m.'!$D$8:$G$1001,4,0)))</f>
        <v>50</v>
      </c>
      <c r="P20" s="71">
        <f t="shared" si="0"/>
        <v>141</v>
      </c>
      <c r="Q20" s="54"/>
      <c r="R20" s="55"/>
      <c r="S20" s="55"/>
      <c r="T20" s="55"/>
      <c r="U20" s="55"/>
      <c r="V20" s="55"/>
    </row>
    <row r="21" spans="1:22" ht="27.75" hidden="1" customHeight="1" x14ac:dyDescent="0.2">
      <c r="A21" s="60">
        <v>14</v>
      </c>
      <c r="B21" s="96" t="s">
        <v>185</v>
      </c>
      <c r="C21" s="96" t="s">
        <v>37</v>
      </c>
      <c r="D21" s="62">
        <f>IF(ISERROR(VLOOKUP(B21,'[12]60m.'!$D$8:$F$1000,3,0)),"",(VLOOKUP(B21,'[12]60m.'!$D$8:$H$1000,3,0)))</f>
        <v>922</v>
      </c>
      <c r="E21" s="63">
        <f>IF(ISERROR(VLOOKUP(B21,'[12]60m.'!$D$8:$G$1000,4,0)),"",(VLOOKUP(B21,'[12]60m.'!$D$8:$G$1000,4,0)))</f>
        <v>61</v>
      </c>
      <c r="F21" s="64">
        <f>IF(ISERROR(VLOOKUP(B21,[12]Uzun!$E$8:$K$1006,7,0)),"",(VLOOKUP(B21,[12]Uzun!$E$8:$K$1006,7,0)))</f>
        <v>428</v>
      </c>
      <c r="G21" s="65">
        <f>IF(ISERROR(VLOOKUP(B21,[12]Uzun!$E$8:$L$1006,8,0)),"",(VLOOKUP(B21,[12]Uzun!$E$8:$L$1006,8,0)))</f>
        <v>47</v>
      </c>
      <c r="H21" s="66">
        <f>IF(ISERROR(VLOOKUP(B21,[12]Gülle!$E$8:$K$1000,7,0)),"",(VLOOKUP(B21,[12]Gülle!$E$8:$K$1000,7,0)))</f>
        <v>569</v>
      </c>
      <c r="I21" s="63">
        <f>IF(ISERROR(VLOOKUP(B21,[12]Gülle!$E$8:$L$1000,8,0)),"",(VLOOKUP(B21,[12]Gülle!$E$8:$L$1000,8,0)))</f>
        <v>31</v>
      </c>
      <c r="J21" s="67" t="str">
        <f>IF(ISERROR(VLOOKUP(B21,#REF!,6,0)),"",(VLOOKUP(B21,#REF!,6,0)))</f>
        <v/>
      </c>
      <c r="K21" s="65" t="str">
        <f>IF(ISERROR(VLOOKUP(B21,#REF!,7,0)),"",(VLOOKUP(B21,#REF!,7,0)))</f>
        <v/>
      </c>
      <c r="L21" s="68" t="str">
        <f>IF(ISERROR(VLOOKUP(B21,'[12]800m.'!$E$8:$F$986,2,0)),"",(VLOOKUP(B21,'[12]800m.'!$E$8:$H$986,2,0)))</f>
        <v/>
      </c>
      <c r="M21" s="69" t="str">
        <f>IF(ISERROR(VLOOKUP(B21,'[12]800m.'!$E$8:$G$986,3,0)),"",(VLOOKUP(B21,'[12]800m.'!$E$8:$G$986,3,0)))</f>
        <v/>
      </c>
      <c r="N21" s="70" t="str">
        <f>IF(ISERROR(VLOOKUP(B21,'[12]80m.'!$D$8:$F$1001,3,0)),"",(VLOOKUP(B21,'[12]80m.'!$D$8:$H$1001,3,0)))</f>
        <v/>
      </c>
      <c r="O21" s="65" t="str">
        <f>IF(ISERROR(VLOOKUP(B21,'[12]80m.'!$D$8:$G$1001,4,0)),"",(VLOOKUP(B21,'[12]80m.'!$D$8:$G$1001,4,0)))</f>
        <v/>
      </c>
      <c r="P21" s="71">
        <f t="shared" si="0"/>
        <v>139</v>
      </c>
      <c r="Q21" s="54"/>
      <c r="R21" s="55"/>
      <c r="S21" s="55"/>
      <c r="T21" s="55"/>
      <c r="U21" s="55"/>
      <c r="V21" s="55"/>
    </row>
    <row r="22" spans="1:22" ht="27.75" hidden="1" customHeight="1" x14ac:dyDescent="0.2">
      <c r="A22" s="60">
        <v>15</v>
      </c>
      <c r="B22" s="61" t="s">
        <v>186</v>
      </c>
      <c r="C22" s="61" t="s">
        <v>57</v>
      </c>
      <c r="D22" s="62" t="str">
        <f>IF(ISERROR(VLOOKUP(B22,'[12]60m.'!$D$8:$F$1000,3,0)),"",(VLOOKUP(B22,'[12]60m.'!$D$8:$H$1000,3,0)))</f>
        <v/>
      </c>
      <c r="E22" s="63" t="str">
        <f>IF(ISERROR(VLOOKUP(B22,'[12]60m.'!$D$8:$G$1000,4,0)),"",(VLOOKUP(B22,'[12]60m.'!$D$8:$G$1000,4,0)))</f>
        <v/>
      </c>
      <c r="F22" s="64">
        <f>IF(ISERROR(VLOOKUP(B22,[12]Uzun!$E$8:$K$1006,7,0)),"",(VLOOKUP(B22,[12]Uzun!$E$8:$K$1006,7,0)))</f>
        <v>517</v>
      </c>
      <c r="G22" s="65">
        <f>IF(ISERROR(VLOOKUP(B22,[12]Uzun!$E$8:$L$1006,8,0)),"",(VLOOKUP(B22,[12]Uzun!$E$8:$L$1006,8,0)))</f>
        <v>69</v>
      </c>
      <c r="H22" s="66" t="str">
        <f>IF(ISERROR(VLOOKUP(B22,[12]Gülle!$E$8:$K$1000,7,0)),"",(VLOOKUP(B22,[12]Gülle!$E$8:$K$1000,7,0)))</f>
        <v/>
      </c>
      <c r="I22" s="63" t="str">
        <f>IF(ISERROR(VLOOKUP(B22,[12]Gülle!$E$8:$L$1000,8,0)),"",(VLOOKUP(B22,[12]Gülle!$E$8:$L$1000,8,0)))</f>
        <v/>
      </c>
      <c r="J22" s="67" t="str">
        <f>IF(ISERROR(VLOOKUP(B22,#REF!,6,0)),"",(VLOOKUP(B22,#REF!,6,0)))</f>
        <v/>
      </c>
      <c r="K22" s="65" t="str">
        <f>IF(ISERROR(VLOOKUP(B22,#REF!,7,0)),"",(VLOOKUP(B22,#REF!,7,0)))</f>
        <v/>
      </c>
      <c r="L22" s="68" t="str">
        <f>IF(ISERROR(VLOOKUP(B22,'[12]800m.'!$E$8:$F$986,2,0)),"",(VLOOKUP(B22,'[12]800m.'!$E$8:$H$986,2,0)))</f>
        <v/>
      </c>
      <c r="M22" s="69" t="str">
        <f>IF(ISERROR(VLOOKUP(B22,'[12]800m.'!$E$8:$G$986,3,0)),"",(VLOOKUP(B22,'[12]800m.'!$E$8:$G$986,3,0)))</f>
        <v/>
      </c>
      <c r="N22" s="70">
        <f>IF(ISERROR(VLOOKUP(B22,'[12]80m.'!$D$8:$F$1001,3,0)),"",(VLOOKUP(B22,'[12]80m.'!$D$8:$H$1001,3,0)))</f>
        <v>1113</v>
      </c>
      <c r="O22" s="65">
        <f>IF(ISERROR(VLOOKUP(B22,'[12]80m.'!$D$8:$G$1001,4,0)),"",(VLOOKUP(B22,'[12]80m.'!$D$8:$G$1001,4,0)))</f>
        <v>67</v>
      </c>
      <c r="P22" s="71">
        <f t="shared" si="0"/>
        <v>136</v>
      </c>
      <c r="Q22" s="54"/>
      <c r="R22" s="55"/>
      <c r="S22" s="55"/>
      <c r="T22" s="55"/>
      <c r="U22" s="55"/>
      <c r="V22" s="55"/>
    </row>
    <row r="23" spans="1:22" ht="27.75" hidden="1" customHeight="1" x14ac:dyDescent="0.2">
      <c r="A23" s="60">
        <v>16</v>
      </c>
      <c r="B23" s="61" t="s">
        <v>187</v>
      </c>
      <c r="C23" s="61" t="s">
        <v>35</v>
      </c>
      <c r="D23" s="62" t="str">
        <f>IF(ISERROR(VLOOKUP(B23,'[12]60m.'!$D$8:$F$1000,3,0)),"",(VLOOKUP(B23,'[12]60m.'!$D$8:$H$1000,3,0)))</f>
        <v/>
      </c>
      <c r="E23" s="63" t="str">
        <f>IF(ISERROR(VLOOKUP(B23,'[12]60m.'!$D$8:$G$1000,4,0)),"",(VLOOKUP(B23,'[12]60m.'!$D$8:$G$1000,4,0)))</f>
        <v/>
      </c>
      <c r="F23" s="64">
        <f>IF(ISERROR(VLOOKUP(B23,[12]Uzun!$E$8:$K$1006,7,0)),"",(VLOOKUP(B23,[12]Uzun!$E$8:$K$1006,7,0)))</f>
        <v>426</v>
      </c>
      <c r="G23" s="65">
        <f>IF(ISERROR(VLOOKUP(B23,[12]Uzun!$E$8:$L$1006,8,0)),"",(VLOOKUP(B23,[12]Uzun!$E$8:$L$1006,8,0)))</f>
        <v>46</v>
      </c>
      <c r="H23" s="66">
        <f>IF(ISERROR(VLOOKUP(B23,[12]Gülle!$E$8:$K$1000,7,0)),"",(VLOOKUP(B23,[12]Gülle!$E$8:$K$1000,7,0)))</f>
        <v>560</v>
      </c>
      <c r="I23" s="63">
        <f>IF(ISERROR(VLOOKUP(B23,[12]Gülle!$E$8:$L$1000,8,0)),"",(VLOOKUP(B23,[12]Gülle!$E$8:$L$1000,8,0)))</f>
        <v>31</v>
      </c>
      <c r="J23" s="67" t="str">
        <f>IF(ISERROR(VLOOKUP(B23,#REF!,6,0)),"",(VLOOKUP(B23,#REF!,6,0)))</f>
        <v/>
      </c>
      <c r="K23" s="65" t="str">
        <f>IF(ISERROR(VLOOKUP(B23,#REF!,7,0)),"",(VLOOKUP(B23,#REF!,7,0)))</f>
        <v/>
      </c>
      <c r="L23" s="68" t="str">
        <f>IF(ISERROR(VLOOKUP(B23,'[12]800m.'!$E$8:$F$986,2,0)),"",(VLOOKUP(B23,'[12]800m.'!$E$8:$H$986,2,0)))</f>
        <v/>
      </c>
      <c r="M23" s="69" t="str">
        <f>IF(ISERROR(VLOOKUP(B23,'[12]800m.'!$E$8:$G$986,3,0)),"",(VLOOKUP(B23,'[12]800m.'!$E$8:$G$986,3,0)))</f>
        <v/>
      </c>
      <c r="N23" s="70">
        <f>IF(ISERROR(VLOOKUP(B23,'[12]80m.'!$D$8:$F$1001,3,0)),"",(VLOOKUP(B23,'[12]80m.'!$D$8:$H$1001,3,0)))</f>
        <v>1168</v>
      </c>
      <c r="O23" s="65">
        <f>IF(ISERROR(VLOOKUP(B23,'[12]80m.'!$D$8:$G$1001,4,0)),"",(VLOOKUP(B23,'[12]80m.'!$D$8:$G$1001,4,0)))</f>
        <v>56</v>
      </c>
      <c r="P23" s="71">
        <f t="shared" si="0"/>
        <v>133</v>
      </c>
      <c r="Q23" s="54"/>
      <c r="R23" s="55"/>
      <c r="S23" s="55"/>
      <c r="T23" s="55"/>
      <c r="U23" s="55"/>
      <c r="V23" s="55"/>
    </row>
    <row r="24" spans="1:22" ht="27.75" hidden="1" customHeight="1" x14ac:dyDescent="0.2">
      <c r="A24" s="60">
        <v>17</v>
      </c>
      <c r="B24" s="61" t="s">
        <v>188</v>
      </c>
      <c r="C24" s="61" t="s">
        <v>46</v>
      </c>
      <c r="D24" s="62" t="str">
        <f>IF(ISERROR(VLOOKUP(B24,'[12]60m.'!$D$8:$F$1000,3,0)),"",(VLOOKUP(B24,'[12]60m.'!$D$8:$H$1000,3,0)))</f>
        <v/>
      </c>
      <c r="E24" s="63" t="str">
        <f>IF(ISERROR(VLOOKUP(B24,'[12]60m.'!$D$8:$G$1000,4,0)),"",(VLOOKUP(B24,'[12]60m.'!$D$8:$G$1000,4,0)))</f>
        <v/>
      </c>
      <c r="F24" s="64">
        <f>IF(ISERROR(VLOOKUP(B24,[12]Uzun!$E$8:$K$1006,7,0)),"",(VLOOKUP(B24,[12]Uzun!$E$8:$K$1006,7,0)))</f>
        <v>350</v>
      </c>
      <c r="G24" s="65">
        <f>IF(ISERROR(VLOOKUP(B24,[12]Uzun!$E$8:$L$1006,8,0)),"",(VLOOKUP(B24,[12]Uzun!$E$8:$L$1006,8,0)))</f>
        <v>30</v>
      </c>
      <c r="H24" s="66">
        <f>IF(ISERROR(VLOOKUP(B24,[12]Gülle!$E$8:$K$1000,7,0)),"",(VLOOKUP(B24,[12]Gülle!$E$8:$K$1000,7,0)))</f>
        <v>609</v>
      </c>
      <c r="I24" s="63">
        <f>IF(ISERROR(VLOOKUP(B24,[12]Gülle!$E$8:$L$1000,8,0)),"",(VLOOKUP(B24,[12]Gülle!$E$8:$L$1000,8,0)))</f>
        <v>34</v>
      </c>
      <c r="J24" s="67" t="str">
        <f>IF(ISERROR(VLOOKUP(B24,#REF!,6,0)),"",(VLOOKUP(B24,#REF!,6,0)))</f>
        <v/>
      </c>
      <c r="K24" s="65" t="str">
        <f>IF(ISERROR(VLOOKUP(B24,#REF!,7,0)),"",(VLOOKUP(B24,#REF!,7,0)))</f>
        <v/>
      </c>
      <c r="L24" s="68" t="str">
        <f>IF(ISERROR(VLOOKUP(B24,'[12]800m.'!$E$8:$F$986,2,0)),"",(VLOOKUP(B24,'[12]800m.'!$E$8:$H$986,2,0)))</f>
        <v/>
      </c>
      <c r="M24" s="69" t="str">
        <f>IF(ISERROR(VLOOKUP(B24,'[12]800m.'!$E$8:$G$986,3,0)),"",(VLOOKUP(B24,'[12]800m.'!$E$8:$G$986,3,0)))</f>
        <v/>
      </c>
      <c r="N24" s="70">
        <f>IF(ISERROR(VLOOKUP(B24,'[12]80m.'!$D$8:$F$1001,3,0)),"",(VLOOKUP(B24,'[12]80m.'!$D$8:$H$1001,3,0)))</f>
        <v>1110</v>
      </c>
      <c r="O24" s="65">
        <f>IF(ISERROR(VLOOKUP(B24,'[12]80m.'!$D$8:$G$1001,4,0)),"",(VLOOKUP(B24,'[12]80m.'!$D$8:$G$1001,4,0)))</f>
        <v>68</v>
      </c>
      <c r="P24" s="71">
        <f t="shared" si="0"/>
        <v>132</v>
      </c>
      <c r="Q24" s="54"/>
      <c r="R24" s="55"/>
      <c r="S24" s="55"/>
      <c r="T24" s="55"/>
      <c r="U24" s="55"/>
      <c r="V24" s="55"/>
    </row>
    <row r="25" spans="1:22" ht="27.75" hidden="1" customHeight="1" x14ac:dyDescent="0.2">
      <c r="A25" s="60">
        <v>18</v>
      </c>
      <c r="B25" s="61" t="s">
        <v>189</v>
      </c>
      <c r="C25" s="61" t="s">
        <v>37</v>
      </c>
      <c r="D25" s="62" t="str">
        <f>IF(ISERROR(VLOOKUP(B25,'[12]60m.'!$D$8:$F$1000,3,0)),"",(VLOOKUP(B25,'[12]60m.'!$D$8:$H$1000,3,0)))</f>
        <v/>
      </c>
      <c r="E25" s="63" t="str">
        <f>IF(ISERROR(VLOOKUP(B25,'[12]60m.'!$D$8:$G$1000,4,0)),"",(VLOOKUP(B25,'[12]60m.'!$D$8:$G$1000,4,0)))</f>
        <v/>
      </c>
      <c r="F25" s="64">
        <f>IF(ISERROR(VLOOKUP(B25,[12]Uzun!$E$8:$K$1006,7,0)),"",(VLOOKUP(B25,[12]Uzun!$E$8:$K$1006,7,0)))</f>
        <v>484</v>
      </c>
      <c r="G25" s="65">
        <f>IF(ISERROR(VLOOKUP(B25,[12]Uzun!$E$8:$L$1006,8,0)),"",(VLOOKUP(B25,[12]Uzun!$E$8:$L$1006,8,0)))</f>
        <v>61</v>
      </c>
      <c r="H25" s="66" t="str">
        <f>IF(ISERROR(VLOOKUP(B25,[12]Gülle!$E$8:$K$1000,7,0)),"",(VLOOKUP(B25,[12]Gülle!$E$8:$K$1000,7,0)))</f>
        <v/>
      </c>
      <c r="I25" s="63" t="str">
        <f>IF(ISERROR(VLOOKUP(B25,[12]Gülle!$E$8:$L$1000,8,0)),"",(VLOOKUP(B25,[12]Gülle!$E$8:$L$1000,8,0)))</f>
        <v/>
      </c>
      <c r="J25" s="67" t="str">
        <f>IF(ISERROR(VLOOKUP(B25,#REF!,6,0)),"",(VLOOKUP(B25,#REF!,6,0)))</f>
        <v/>
      </c>
      <c r="K25" s="65" t="str">
        <f>IF(ISERROR(VLOOKUP(B25,#REF!,7,0)),"",(VLOOKUP(B25,#REF!,7,0)))</f>
        <v/>
      </c>
      <c r="L25" s="68" t="str">
        <f>IF(ISERROR(VLOOKUP(B25,'[12]800m.'!$E$8:$F$986,2,0)),"",(VLOOKUP(B25,'[12]800m.'!$E$8:$H$986,2,0)))</f>
        <v/>
      </c>
      <c r="M25" s="69" t="str">
        <f>IF(ISERROR(VLOOKUP(B25,'[12]800m.'!$E$8:$G$986,3,0)),"",(VLOOKUP(B25,'[12]800m.'!$E$8:$G$986,3,0)))</f>
        <v/>
      </c>
      <c r="N25" s="70">
        <f>IF(ISERROR(VLOOKUP(B25,'[12]80m.'!$D$8:$F$1001,3,0)),"",(VLOOKUP(B25,'[12]80m.'!$D$8:$H$1001,3,0)))</f>
        <v>1116</v>
      </c>
      <c r="O25" s="65">
        <f>IF(ISERROR(VLOOKUP(B25,'[12]80m.'!$D$8:$G$1001,4,0)),"",(VLOOKUP(B25,'[12]80m.'!$D$8:$G$1001,4,0)))</f>
        <v>66</v>
      </c>
      <c r="P25" s="71">
        <f t="shared" si="0"/>
        <v>127</v>
      </c>
      <c r="Q25" s="54"/>
      <c r="R25" s="55"/>
      <c r="S25" s="55"/>
      <c r="T25" s="55"/>
      <c r="U25" s="55"/>
      <c r="V25" s="55"/>
    </row>
    <row r="26" spans="1:22" ht="27.75" hidden="1" customHeight="1" x14ac:dyDescent="0.2">
      <c r="A26" s="60">
        <v>19</v>
      </c>
      <c r="B26" s="61" t="s">
        <v>190</v>
      </c>
      <c r="C26" s="61" t="s">
        <v>37</v>
      </c>
      <c r="D26" s="62" t="str">
        <f>IF(ISERROR(VLOOKUP(B26,'[12]60m.'!$D$8:$F$1000,3,0)),"",(VLOOKUP(B26,'[12]60m.'!$D$8:$H$1000,3,0)))</f>
        <v/>
      </c>
      <c r="E26" s="63" t="str">
        <f>IF(ISERROR(VLOOKUP(B26,'[12]60m.'!$D$8:$G$1000,4,0)),"",(VLOOKUP(B26,'[12]60m.'!$D$8:$G$1000,4,0)))</f>
        <v/>
      </c>
      <c r="F26" s="64">
        <f>IF(ISERROR(VLOOKUP(B26,[12]Uzun!$E$8:$K$1006,7,0)),"",(VLOOKUP(B26,[12]Uzun!$E$8:$K$1006,7,0)))</f>
        <v>402</v>
      </c>
      <c r="G26" s="65">
        <f>IF(ISERROR(VLOOKUP(B26,[12]Uzun!$E$8:$L$1006,8,0)),"",(VLOOKUP(B26,[12]Uzun!$E$8:$L$1006,8,0)))</f>
        <v>40</v>
      </c>
      <c r="H26" s="66">
        <f>IF(ISERROR(VLOOKUP(B26,[12]Gülle!$E$8:$K$1000,7,0)),"",(VLOOKUP(B26,[12]Gülle!$E$8:$K$1000,7,0)))</f>
        <v>782</v>
      </c>
      <c r="I26" s="63">
        <f>IF(ISERROR(VLOOKUP(B26,[12]Gülle!$E$8:$L$1000,8,0)),"",(VLOOKUP(B26,[12]Gülle!$E$8:$L$1000,8,0)))</f>
        <v>45</v>
      </c>
      <c r="J26" s="67" t="str">
        <f>IF(ISERROR(VLOOKUP(B26,#REF!,6,0)),"",(VLOOKUP(B26,#REF!,6,0)))</f>
        <v/>
      </c>
      <c r="K26" s="65" t="str">
        <f>IF(ISERROR(VLOOKUP(B26,#REF!,7,0)),"",(VLOOKUP(B26,#REF!,7,0)))</f>
        <v/>
      </c>
      <c r="L26" s="68" t="str">
        <f>IF(ISERROR(VLOOKUP(B26,'[12]800m.'!$E$8:$F$986,2,0)),"",(VLOOKUP(B26,'[12]800m.'!$E$8:$H$986,2,0)))</f>
        <v/>
      </c>
      <c r="M26" s="69" t="str">
        <f>IF(ISERROR(VLOOKUP(B26,'[12]800m.'!$E$8:$G$986,3,0)),"",(VLOOKUP(B26,'[12]800m.'!$E$8:$G$986,3,0)))</f>
        <v/>
      </c>
      <c r="N26" s="70">
        <f>IF(ISERROR(VLOOKUP(B26,'[12]80m.'!$D$8:$F$1001,3,0)),"",(VLOOKUP(B26,'[12]80m.'!$D$8:$H$1001,3,0)))</f>
        <v>1241</v>
      </c>
      <c r="O26" s="65">
        <f>IF(ISERROR(VLOOKUP(B26,'[12]80m.'!$D$8:$G$1001,4,0)),"",(VLOOKUP(B26,'[12]80m.'!$D$8:$G$1001,4,0)))</f>
        <v>41</v>
      </c>
      <c r="P26" s="71">
        <f t="shared" si="0"/>
        <v>126</v>
      </c>
      <c r="Q26" s="54"/>
      <c r="R26" s="55"/>
      <c r="S26" s="55"/>
      <c r="T26" s="55"/>
      <c r="U26" s="55"/>
      <c r="V26" s="55"/>
    </row>
    <row r="27" spans="1:22" ht="27.75" hidden="1" customHeight="1" x14ac:dyDescent="0.2">
      <c r="A27" s="60">
        <v>20</v>
      </c>
      <c r="B27" s="61" t="s">
        <v>191</v>
      </c>
      <c r="C27" s="61" t="s">
        <v>35</v>
      </c>
      <c r="D27" s="62" t="str">
        <f>IF(ISERROR(VLOOKUP(B27,'[12]60m.'!$D$8:$F$1000,3,0)),"",(VLOOKUP(B27,'[12]60m.'!$D$8:$H$1000,3,0)))</f>
        <v/>
      </c>
      <c r="E27" s="63" t="str">
        <f>IF(ISERROR(VLOOKUP(B27,'[12]60m.'!$D$8:$G$1000,4,0)),"",(VLOOKUP(B27,'[12]60m.'!$D$8:$G$1000,4,0)))</f>
        <v/>
      </c>
      <c r="F27" s="64">
        <f>IF(ISERROR(VLOOKUP(B27,[12]Uzun!$E$8:$K$1006,7,0)),"",(VLOOKUP(B27,[12]Uzun!$E$8:$K$1006,7,0)))</f>
        <v>362</v>
      </c>
      <c r="G27" s="65">
        <f>IF(ISERROR(VLOOKUP(B27,[12]Uzun!$E$8:$L$1006,8,0)),"",(VLOOKUP(B27,[12]Uzun!$E$8:$L$1006,8,0)))</f>
        <v>32</v>
      </c>
      <c r="H27" s="66">
        <f>IF(ISERROR(VLOOKUP(B27,[12]Gülle!$E$8:$K$1000,7,0)),"",(VLOOKUP(B27,[12]Gülle!$E$8:$K$1000,7,0)))</f>
        <v>910</v>
      </c>
      <c r="I27" s="63">
        <f>IF(ISERROR(VLOOKUP(B27,[12]Gülle!$E$8:$L$1000,8,0)),"",(VLOOKUP(B27,[12]Gülle!$E$8:$L$1000,8,0)))</f>
        <v>54</v>
      </c>
      <c r="J27" s="67" t="str">
        <f>IF(ISERROR(VLOOKUP(B27,#REF!,6,0)),"",(VLOOKUP(B27,#REF!,6,0)))</f>
        <v/>
      </c>
      <c r="K27" s="65" t="str">
        <f>IF(ISERROR(VLOOKUP(B27,#REF!,7,0)),"",(VLOOKUP(B27,#REF!,7,0)))</f>
        <v/>
      </c>
      <c r="L27" s="68" t="str">
        <f>IF(ISERROR(VLOOKUP(B27,'[12]800m.'!$E$8:$F$986,2,0)),"",(VLOOKUP(B27,'[12]800m.'!$E$8:$H$986,2,0)))</f>
        <v/>
      </c>
      <c r="M27" s="69" t="str">
        <f>IF(ISERROR(VLOOKUP(B27,'[12]800m.'!$E$8:$G$986,3,0)),"",(VLOOKUP(B27,'[12]800m.'!$E$8:$G$986,3,0)))</f>
        <v/>
      </c>
      <c r="N27" s="70">
        <f>IF(ISERROR(VLOOKUP(B27,'[12]80m.'!$D$8:$F$1001,3,0)),"",(VLOOKUP(B27,'[12]80m.'!$D$8:$H$1001,3,0)))</f>
        <v>1287</v>
      </c>
      <c r="O27" s="65">
        <f>IF(ISERROR(VLOOKUP(B27,'[12]80m.'!$D$8:$G$1001,4,0)),"",(VLOOKUP(B27,'[12]80m.'!$D$8:$G$1001,4,0)))</f>
        <v>32</v>
      </c>
      <c r="P27" s="71">
        <f t="shared" si="0"/>
        <v>118</v>
      </c>
      <c r="Q27" s="54"/>
      <c r="R27" s="55"/>
      <c r="S27" s="55"/>
      <c r="T27" s="55"/>
      <c r="U27" s="55"/>
      <c r="V27" s="55"/>
    </row>
    <row r="28" spans="1:22" ht="27.75" hidden="1" customHeight="1" x14ac:dyDescent="0.2">
      <c r="A28" s="60">
        <v>21</v>
      </c>
      <c r="B28" s="61" t="s">
        <v>192</v>
      </c>
      <c r="C28" s="61" t="s">
        <v>57</v>
      </c>
      <c r="D28" s="62" t="str">
        <f>IF(ISERROR(VLOOKUP(B28,'[12]60m.'!$D$8:$F$1000,3,0)),"",(VLOOKUP(B28,'[12]60m.'!$D$8:$H$1000,3,0)))</f>
        <v/>
      </c>
      <c r="E28" s="63" t="str">
        <f>IF(ISERROR(VLOOKUP(B28,'[12]60m.'!$D$8:$G$1000,4,0)),"",(VLOOKUP(B28,'[12]60m.'!$D$8:$G$1000,4,0)))</f>
        <v/>
      </c>
      <c r="F28" s="64">
        <f>IF(ISERROR(VLOOKUP(B28,[12]Uzun!$E$8:$K$1006,7,0)),"",(VLOOKUP(B28,[12]Uzun!$E$8:$K$1006,7,0)))</f>
        <v>450</v>
      </c>
      <c r="G28" s="65">
        <f>IF(ISERROR(VLOOKUP(B28,[12]Uzun!$E$8:$L$1006,8,0)),"",(VLOOKUP(B28,[12]Uzun!$E$8:$L$1006,8,0)))</f>
        <v>52</v>
      </c>
      <c r="H28" s="66" t="str">
        <f>IF(ISERROR(VLOOKUP(B28,[12]Gülle!$E$8:$K$1000,7,0)),"",(VLOOKUP(B28,[12]Gülle!$E$8:$K$1000,7,0)))</f>
        <v/>
      </c>
      <c r="I28" s="63" t="str">
        <f>IF(ISERROR(VLOOKUP(B28,[12]Gülle!$E$8:$L$1000,8,0)),"",(VLOOKUP(B28,[12]Gülle!$E$8:$L$1000,8,0)))</f>
        <v/>
      </c>
      <c r="J28" s="67" t="str">
        <f>IF(ISERROR(VLOOKUP(B28,#REF!,6,0)),"",(VLOOKUP(B28,#REF!,6,0)))</f>
        <v/>
      </c>
      <c r="K28" s="65" t="str">
        <f>IF(ISERROR(VLOOKUP(B28,#REF!,7,0)),"",(VLOOKUP(B28,#REF!,7,0)))</f>
        <v/>
      </c>
      <c r="L28" s="68" t="str">
        <f>IF(ISERROR(VLOOKUP(B28,'[12]800m.'!$E$8:$F$986,2,0)),"",(VLOOKUP(B28,'[12]800m.'!$E$8:$H$986,2,0)))</f>
        <v/>
      </c>
      <c r="M28" s="69" t="str">
        <f>IF(ISERROR(VLOOKUP(B28,'[12]800m.'!$E$8:$G$986,3,0)),"",(VLOOKUP(B28,'[12]800m.'!$E$8:$G$986,3,0)))</f>
        <v/>
      </c>
      <c r="N28" s="70">
        <f>IF(ISERROR(VLOOKUP(B28,'[12]80m.'!$D$8:$F$1001,3,0)),"",(VLOOKUP(B28,'[12]80m.'!$D$8:$H$1001,3,0)))</f>
        <v>1139</v>
      </c>
      <c r="O28" s="65">
        <f>IF(ISERROR(VLOOKUP(B28,'[12]80m.'!$D$8:$G$1001,4,0)),"",(VLOOKUP(B28,'[12]80m.'!$D$8:$G$1001,4,0)))</f>
        <v>62</v>
      </c>
      <c r="P28" s="71">
        <f t="shared" si="0"/>
        <v>114</v>
      </c>
      <c r="Q28" s="54"/>
      <c r="R28" s="55"/>
      <c r="S28" s="55"/>
      <c r="T28" s="55"/>
      <c r="U28" s="55"/>
      <c r="V28" s="55"/>
    </row>
    <row r="29" spans="1:22" ht="27.75" customHeight="1" x14ac:dyDescent="0.2">
      <c r="A29" s="60">
        <v>22</v>
      </c>
      <c r="B29" s="61" t="s">
        <v>193</v>
      </c>
      <c r="C29" s="61" t="s">
        <v>42</v>
      </c>
      <c r="D29" s="62" t="str">
        <f>IF(ISERROR(VLOOKUP(B29,'[12]60m.'!$D$8:$F$1000,3,0)),"",(VLOOKUP(B29,'[12]60m.'!$D$8:$H$1000,3,0)))</f>
        <v/>
      </c>
      <c r="E29" s="63" t="str">
        <f>IF(ISERROR(VLOOKUP(B29,'[12]60m.'!$D$8:$G$1000,4,0)),"",(VLOOKUP(B29,'[12]60m.'!$D$8:$G$1000,4,0)))</f>
        <v/>
      </c>
      <c r="F29" s="64" t="str">
        <f>IF(ISERROR(VLOOKUP(B29,[12]Uzun!$E$8:$K$1006,7,0)),"",(VLOOKUP(B29,[12]Uzun!$E$8:$K$1006,7,0)))</f>
        <v/>
      </c>
      <c r="G29" s="65" t="str">
        <f>IF(ISERROR(VLOOKUP(B29,[12]Uzun!$E$8:$L$1006,8,0)),"",(VLOOKUP(B29,[12]Uzun!$E$8:$L$1006,8,0)))</f>
        <v/>
      </c>
      <c r="H29" s="66">
        <f>IF(ISERROR(VLOOKUP(B29,[12]Gülle!$E$8:$K$1000,7,0)),"",(VLOOKUP(B29,[12]Gülle!$E$8:$K$1000,7,0)))</f>
        <v>750</v>
      </c>
      <c r="I29" s="63">
        <f>IF(ISERROR(VLOOKUP(B29,[12]Gülle!$E$8:$L$1000,8,0)),"",(VLOOKUP(B29,[12]Gülle!$E$8:$L$1000,8,0)))</f>
        <v>43</v>
      </c>
      <c r="J29" s="67" t="str">
        <f>IF(ISERROR(VLOOKUP(B29,#REF!,6,0)),"",(VLOOKUP(B29,#REF!,6,0)))</f>
        <v/>
      </c>
      <c r="K29" s="65" t="str">
        <f>IF(ISERROR(VLOOKUP(B29,#REF!,7,0)),"",(VLOOKUP(B29,#REF!,7,0)))</f>
        <v/>
      </c>
      <c r="L29" s="68" t="str">
        <f>IF(ISERROR(VLOOKUP(B29,'[12]800m.'!$E$8:$F$986,2,0)),"",(VLOOKUP(B29,'[12]800m.'!$E$8:$H$986,2,0)))</f>
        <v/>
      </c>
      <c r="M29" s="69" t="str">
        <f>IF(ISERROR(VLOOKUP(B29,'[12]800m.'!$E$8:$G$986,3,0)),"",(VLOOKUP(B29,'[12]800m.'!$E$8:$G$986,3,0)))</f>
        <v/>
      </c>
      <c r="N29" s="70">
        <f>IF(ISERROR(VLOOKUP(B29,'[12]80m.'!$D$8:$F$1001,3,0)),"",(VLOOKUP(B29,'[12]80m.'!$D$8:$H$1001,3,0)))</f>
        <v>1155</v>
      </c>
      <c r="O29" s="65">
        <f>IF(ISERROR(VLOOKUP(B29,'[12]80m.'!$D$8:$G$1001,4,0)),"",(VLOOKUP(B29,'[12]80m.'!$D$8:$G$1001,4,0)))</f>
        <v>59</v>
      </c>
      <c r="P29" s="71">
        <f t="shared" si="0"/>
        <v>102</v>
      </c>
      <c r="Q29" s="54"/>
      <c r="R29" s="55"/>
      <c r="S29" s="55"/>
      <c r="T29" s="55"/>
      <c r="U29" s="55"/>
      <c r="V29" s="55"/>
    </row>
    <row r="30" spans="1:22" ht="27.75" hidden="1" customHeight="1" x14ac:dyDescent="0.2">
      <c r="A30" s="60">
        <v>23</v>
      </c>
      <c r="B30" s="61" t="s">
        <v>194</v>
      </c>
      <c r="C30" s="61" t="s">
        <v>37</v>
      </c>
      <c r="D30" s="62" t="str">
        <f>IF(ISERROR(VLOOKUP(B30,'[12]60m.'!$D$8:$F$1000,3,0)),"",(VLOOKUP(B30,'[12]60m.'!$D$8:$H$1000,3,0)))</f>
        <v/>
      </c>
      <c r="E30" s="63" t="str">
        <f>IF(ISERROR(VLOOKUP(B30,'[12]60m.'!$D$8:$G$1000,4,0)),"",(VLOOKUP(B30,'[12]60m.'!$D$8:$G$1000,4,0)))</f>
        <v/>
      </c>
      <c r="F30" s="64">
        <f>IF(ISERROR(VLOOKUP(B30,[12]Uzun!$E$8:$K$1006,7,0)),"",(VLOOKUP(B30,[12]Uzun!$E$8:$K$1006,7,0)))</f>
        <v>415</v>
      </c>
      <c r="G30" s="65">
        <f>IF(ISERROR(VLOOKUP(B30,[12]Uzun!$E$8:$L$1006,8,0)),"",(VLOOKUP(B30,[12]Uzun!$E$8:$L$1006,8,0)))</f>
        <v>43</v>
      </c>
      <c r="H30" s="66" t="str">
        <f>IF(ISERROR(VLOOKUP(B30,[12]Gülle!$E$8:$K$1000,7,0)),"",(VLOOKUP(B30,[12]Gülle!$E$8:$K$1000,7,0)))</f>
        <v/>
      </c>
      <c r="I30" s="63" t="str">
        <f>IF(ISERROR(VLOOKUP(B30,[12]Gülle!$E$8:$L$1000,8,0)),"",(VLOOKUP(B30,[12]Gülle!$E$8:$L$1000,8,0)))</f>
        <v/>
      </c>
      <c r="J30" s="67" t="str">
        <f>IF(ISERROR(VLOOKUP(B30,#REF!,6,0)),"",(VLOOKUP(B30,#REF!,6,0)))</f>
        <v/>
      </c>
      <c r="K30" s="65" t="str">
        <f>IF(ISERROR(VLOOKUP(B30,#REF!,7,0)),"",(VLOOKUP(B30,#REF!,7,0)))</f>
        <v/>
      </c>
      <c r="L30" s="68" t="str">
        <f>IF(ISERROR(VLOOKUP(B30,'[12]800m.'!$E$8:$F$986,2,0)),"",(VLOOKUP(B30,'[12]800m.'!$E$8:$H$986,2,0)))</f>
        <v/>
      </c>
      <c r="M30" s="69" t="str">
        <f>IF(ISERROR(VLOOKUP(B30,'[12]800m.'!$E$8:$G$986,3,0)),"",(VLOOKUP(B30,'[12]800m.'!$E$8:$G$986,3,0)))</f>
        <v/>
      </c>
      <c r="N30" s="70">
        <f>IF(ISERROR(VLOOKUP(B30,'[12]80m.'!$D$8:$F$1001,3,0)),"",(VLOOKUP(B30,'[12]80m.'!$D$8:$H$1001,3,0)))</f>
        <v>1165</v>
      </c>
      <c r="O30" s="65">
        <f>IF(ISERROR(VLOOKUP(B30,'[12]80m.'!$D$8:$G$1001,4,0)),"",(VLOOKUP(B30,'[12]80m.'!$D$8:$G$1001,4,0)))</f>
        <v>57</v>
      </c>
      <c r="P30" s="71">
        <f t="shared" si="0"/>
        <v>100</v>
      </c>
      <c r="Q30" s="54"/>
      <c r="R30" s="55"/>
      <c r="S30" s="55"/>
      <c r="T30" s="55"/>
      <c r="U30" s="55"/>
      <c r="V30" s="55"/>
    </row>
    <row r="31" spans="1:22" ht="27.75" hidden="1" customHeight="1" x14ac:dyDescent="0.2">
      <c r="A31" s="60">
        <v>24</v>
      </c>
      <c r="B31" s="61" t="s">
        <v>195</v>
      </c>
      <c r="C31" s="61" t="s">
        <v>37</v>
      </c>
      <c r="D31" s="62">
        <f>IF(ISERROR(VLOOKUP(B31,'[12]60m.'!$D$8:$F$1000,3,0)),"",(VLOOKUP(B31,'[12]60m.'!$D$8:$H$1000,3,0)))</f>
        <v>919</v>
      </c>
      <c r="E31" s="63">
        <f>IF(ISERROR(VLOOKUP(B31,'[12]60m.'!$D$8:$G$1000,4,0)),"",(VLOOKUP(B31,'[12]60m.'!$D$8:$G$1000,4,0)))</f>
        <v>62</v>
      </c>
      <c r="F31" s="64">
        <f>IF(ISERROR(VLOOKUP(B31,[12]Uzun!$E$8:$K$1006,7,0)),"",(VLOOKUP(B31,[12]Uzun!$E$8:$K$1006,7,0)))</f>
        <v>387</v>
      </c>
      <c r="G31" s="65">
        <f>IF(ISERROR(VLOOKUP(B31,[12]Uzun!$E$8:$L$1006,8,0)),"",(VLOOKUP(B31,[12]Uzun!$E$8:$L$1006,8,0)))</f>
        <v>37</v>
      </c>
      <c r="H31" s="66" t="str">
        <f>IF(ISERROR(VLOOKUP(B31,[12]Gülle!$E$8:$K$1000,7,0)),"",(VLOOKUP(B31,[12]Gülle!$E$8:$K$1000,7,0)))</f>
        <v/>
      </c>
      <c r="I31" s="63" t="str">
        <f>IF(ISERROR(VLOOKUP(B31,[12]Gülle!$E$8:$L$1000,8,0)),"",(VLOOKUP(B31,[12]Gülle!$E$8:$L$1000,8,0)))</f>
        <v/>
      </c>
      <c r="J31" s="67" t="str">
        <f>IF(ISERROR(VLOOKUP(B31,#REF!,6,0)),"",(VLOOKUP(B31,#REF!,6,0)))</f>
        <v/>
      </c>
      <c r="K31" s="65" t="str">
        <f>IF(ISERROR(VLOOKUP(B31,#REF!,7,0)),"",(VLOOKUP(B31,#REF!,7,0)))</f>
        <v/>
      </c>
      <c r="L31" s="68" t="str">
        <f>IF(ISERROR(VLOOKUP(B31,'[12]800m.'!$E$8:$F$986,2,0)),"",(VLOOKUP(B31,'[12]800m.'!$E$8:$H$986,2,0)))</f>
        <v/>
      </c>
      <c r="M31" s="69" t="str">
        <f>IF(ISERROR(VLOOKUP(B31,'[12]800m.'!$E$8:$G$986,3,0)),"",(VLOOKUP(B31,'[12]800m.'!$E$8:$G$986,3,0)))</f>
        <v/>
      </c>
      <c r="N31" s="70" t="str">
        <f>IF(ISERROR(VLOOKUP(B31,'[12]80m.'!$D$8:$F$1001,3,0)),"",(VLOOKUP(B31,'[12]80m.'!$D$8:$H$1001,3,0)))</f>
        <v/>
      </c>
      <c r="O31" s="65" t="str">
        <f>IF(ISERROR(VLOOKUP(B31,'[12]80m.'!$D$8:$G$1001,4,0)),"",(VLOOKUP(B31,'[12]80m.'!$D$8:$G$1001,4,0)))</f>
        <v/>
      </c>
      <c r="P31" s="71">
        <f t="shared" si="0"/>
        <v>99</v>
      </c>
      <c r="Q31" s="54"/>
      <c r="R31" s="55"/>
      <c r="S31" s="55"/>
      <c r="T31" s="55"/>
      <c r="U31" s="55"/>
      <c r="V31" s="55"/>
    </row>
    <row r="32" spans="1:22" ht="27.75" customHeight="1" x14ac:dyDescent="0.2">
      <c r="A32" s="60">
        <v>25</v>
      </c>
      <c r="B32" s="61" t="s">
        <v>196</v>
      </c>
      <c r="C32" s="61" t="s">
        <v>42</v>
      </c>
      <c r="D32" s="62">
        <f>IF(ISERROR(VLOOKUP(B32,'[12]60m.'!$D$8:$F$1000,3,0)),"",(VLOOKUP(B32,'[12]60m.'!$D$8:$H$1000,3,0)))</f>
        <v>1032</v>
      </c>
      <c r="E32" s="63">
        <f>IF(ISERROR(VLOOKUP(B32,'[12]60m.'!$D$8:$G$1000,4,0)),"",(VLOOKUP(B32,'[12]60m.'!$D$8:$G$1000,4,0)))</f>
        <v>39</v>
      </c>
      <c r="F32" s="64">
        <f>IF(ISERROR(VLOOKUP(B32,[12]Uzun!$E$8:$K$1006,7,0)),"",(VLOOKUP(B32,[12]Uzun!$E$8:$K$1006,7,0)))</f>
        <v>332</v>
      </c>
      <c r="G32" s="65">
        <f>IF(ISERROR(VLOOKUP(B32,[12]Uzun!$E$8:$L$1006,8,0)),"",(VLOOKUP(B32,[12]Uzun!$E$8:$L$1006,8,0)))</f>
        <v>27</v>
      </c>
      <c r="H32" s="66">
        <f>IF(ISERROR(VLOOKUP(B32,[12]Gülle!$E$8:$K$1000,7,0)),"",(VLOOKUP(B32,[12]Gülle!$E$8:$K$1000,7,0)))</f>
        <v>518</v>
      </c>
      <c r="I32" s="63">
        <f>IF(ISERROR(VLOOKUP(B32,[12]Gülle!$E$8:$L$1000,8,0)),"",(VLOOKUP(B32,[12]Gülle!$E$8:$L$1000,8,0)))</f>
        <v>28</v>
      </c>
      <c r="J32" s="67" t="str">
        <f>IF(ISERROR(VLOOKUP(B32,#REF!,6,0)),"",(VLOOKUP(B32,#REF!,6,0)))</f>
        <v/>
      </c>
      <c r="K32" s="65" t="str">
        <f>IF(ISERROR(VLOOKUP(B32,#REF!,7,0)),"",(VLOOKUP(B32,#REF!,7,0)))</f>
        <v/>
      </c>
      <c r="L32" s="68" t="str">
        <f>IF(ISERROR(VLOOKUP(B32,'[12]800m.'!$E$8:$F$986,2,0)),"",(VLOOKUP(B32,'[12]800m.'!$E$8:$H$986,2,0)))</f>
        <v/>
      </c>
      <c r="M32" s="69" t="str">
        <f>IF(ISERROR(VLOOKUP(B32,'[12]800m.'!$E$8:$G$986,3,0)),"",(VLOOKUP(B32,'[12]800m.'!$E$8:$G$986,3,0)))</f>
        <v/>
      </c>
      <c r="N32" s="70" t="str">
        <f>IF(ISERROR(VLOOKUP(B32,'[12]80m.'!$D$8:$F$1001,3,0)),"",(VLOOKUP(B32,'[12]80m.'!$D$8:$H$1001,3,0)))</f>
        <v/>
      </c>
      <c r="O32" s="65" t="str">
        <f>IF(ISERROR(VLOOKUP(B32,'[12]80m.'!$D$8:$G$1001,4,0)),"",(VLOOKUP(B32,'[12]80m.'!$D$8:$G$1001,4,0)))</f>
        <v/>
      </c>
      <c r="P32" s="71">
        <f t="shared" si="0"/>
        <v>94</v>
      </c>
      <c r="Q32" s="54"/>
      <c r="R32" s="55"/>
      <c r="S32" s="55"/>
      <c r="T32" s="55"/>
      <c r="U32" s="55"/>
      <c r="V32" s="55"/>
    </row>
    <row r="33" spans="1:22" ht="27.75" customHeight="1" x14ac:dyDescent="0.2">
      <c r="A33" s="60">
        <v>26</v>
      </c>
      <c r="B33" s="61" t="s">
        <v>197</v>
      </c>
      <c r="C33" s="61" t="s">
        <v>42</v>
      </c>
      <c r="D33" s="62" t="str">
        <f>IF(ISERROR(VLOOKUP(B33,'[12]60m.'!$D$8:$F$1000,3,0)),"",(VLOOKUP(B33,'[12]60m.'!$D$8:$H$1000,3,0)))</f>
        <v/>
      </c>
      <c r="E33" s="63" t="str">
        <f>IF(ISERROR(VLOOKUP(B33,'[12]60m.'!$D$8:$G$1000,4,0)),"",(VLOOKUP(B33,'[12]60m.'!$D$8:$G$1000,4,0)))</f>
        <v/>
      </c>
      <c r="F33" s="64">
        <f>IF(ISERROR(VLOOKUP(B33,[12]Uzun!$E$8:$K$1006,7,0)),"",(VLOOKUP(B33,[12]Uzun!$E$8:$K$1006,7,0)))</f>
        <v>374</v>
      </c>
      <c r="G33" s="65">
        <f>IF(ISERROR(VLOOKUP(B33,[12]Uzun!$E$8:$L$1006,8,0)),"",(VLOOKUP(B33,[12]Uzun!$E$8:$L$1006,8,0)))</f>
        <v>34</v>
      </c>
      <c r="H33" s="66">
        <f>IF(ISERROR(VLOOKUP(B33,[12]Gülle!$E$8:$K$1000,7,0)),"",(VLOOKUP(B33,[12]Gülle!$E$8:$K$1000,7,0)))</f>
        <v>461</v>
      </c>
      <c r="I33" s="63">
        <f>IF(ISERROR(VLOOKUP(B33,[12]Gülle!$E$8:$L$1000,8,0)),"",(VLOOKUP(B33,[12]Gülle!$E$8:$L$1000,8,0)))</f>
        <v>24</v>
      </c>
      <c r="J33" s="67" t="str">
        <f>IF(ISERROR(VLOOKUP(B33,#REF!,6,0)),"",(VLOOKUP(B33,#REF!,6,0)))</f>
        <v/>
      </c>
      <c r="K33" s="65" t="str">
        <f>IF(ISERROR(VLOOKUP(B33,#REF!,7,0)),"",(VLOOKUP(B33,#REF!,7,0)))</f>
        <v/>
      </c>
      <c r="L33" s="68" t="str">
        <f>IF(ISERROR(VLOOKUP(B33,'[12]800m.'!$E$8:$F$986,2,0)),"",(VLOOKUP(B33,'[12]800m.'!$E$8:$H$986,2,0)))</f>
        <v/>
      </c>
      <c r="M33" s="69" t="str">
        <f>IF(ISERROR(VLOOKUP(B33,'[12]800m.'!$E$8:$G$986,3,0)),"",(VLOOKUP(B33,'[12]800m.'!$E$8:$G$986,3,0)))</f>
        <v/>
      </c>
      <c r="N33" s="70">
        <f>IF(ISERROR(VLOOKUP(B33,'[12]80m.'!$D$8:$F$1001,3,0)),"",(VLOOKUP(B33,'[12]80m.'!$D$8:$H$1001,3,0)))</f>
        <v>1274</v>
      </c>
      <c r="O33" s="65">
        <f>IF(ISERROR(VLOOKUP(B33,'[12]80m.'!$D$8:$G$1001,4,0)),"",(VLOOKUP(B33,'[12]80m.'!$D$8:$G$1001,4,0)))</f>
        <v>35</v>
      </c>
      <c r="P33" s="71">
        <f t="shared" si="0"/>
        <v>93</v>
      </c>
      <c r="Q33" s="54"/>
      <c r="R33" s="55"/>
      <c r="S33" s="55"/>
      <c r="T33" s="55"/>
      <c r="U33" s="55"/>
      <c r="V33" s="55"/>
    </row>
    <row r="34" spans="1:22" ht="27.75" hidden="1" customHeight="1" x14ac:dyDescent="0.2">
      <c r="A34" s="60">
        <v>27</v>
      </c>
      <c r="B34" s="61" t="s">
        <v>198</v>
      </c>
      <c r="C34" s="61" t="s">
        <v>46</v>
      </c>
      <c r="D34" s="62" t="str">
        <f>IF(ISERROR(VLOOKUP(B34,'[12]60m.'!$D$8:$F$1000,3,0)),"",(VLOOKUP(B34,'[12]60m.'!$D$8:$H$1000,3,0)))</f>
        <v/>
      </c>
      <c r="E34" s="63" t="str">
        <f>IF(ISERROR(VLOOKUP(B34,'[12]60m.'!$D$8:$G$1000,4,0)),"",(VLOOKUP(B34,'[12]60m.'!$D$8:$G$1000,4,0)))</f>
        <v/>
      </c>
      <c r="F34" s="64">
        <f>IF(ISERROR(VLOOKUP(B34,[12]Uzun!$E$8:$K$1006,7,0)),"",(VLOOKUP(B34,[12]Uzun!$E$8:$K$1006,7,0)))</f>
        <v>423</v>
      </c>
      <c r="G34" s="65">
        <f>IF(ISERROR(VLOOKUP(B34,[12]Uzun!$E$8:$L$1006,8,0)),"",(VLOOKUP(B34,[12]Uzun!$E$8:$L$1006,8,0)))</f>
        <v>45</v>
      </c>
      <c r="H34" s="66">
        <f>IF(ISERROR(VLOOKUP(B34,[12]Gülle!$E$8:$K$1000,7,0)),"",(VLOOKUP(B34,[12]Gülle!$E$8:$K$1000,7,0)))</f>
        <v>691</v>
      </c>
      <c r="I34" s="63">
        <f>IF(ISERROR(VLOOKUP(B34,[12]Gülle!$E$8:$L$1000,8,0)),"",(VLOOKUP(B34,[12]Gülle!$E$8:$L$1000,8,0)))</f>
        <v>39</v>
      </c>
      <c r="J34" s="67" t="str">
        <f>IF(ISERROR(VLOOKUP(B34,#REF!,6,0)),"",(VLOOKUP(B34,#REF!,6,0)))</f>
        <v/>
      </c>
      <c r="K34" s="65" t="str">
        <f>IF(ISERROR(VLOOKUP(B34,#REF!,7,0)),"",(VLOOKUP(B34,#REF!,7,0)))</f>
        <v/>
      </c>
      <c r="L34" s="68" t="str">
        <f>IF(ISERROR(VLOOKUP(B34,'[12]800m.'!$E$8:$F$986,2,0)),"",(VLOOKUP(B34,'[12]800m.'!$E$8:$H$986,2,0)))</f>
        <v/>
      </c>
      <c r="M34" s="69" t="str">
        <f>IF(ISERROR(VLOOKUP(B34,'[12]800m.'!$E$8:$G$986,3,0)),"",(VLOOKUP(B34,'[12]800m.'!$E$8:$G$986,3,0)))</f>
        <v/>
      </c>
      <c r="N34" s="70" t="str">
        <f>IF(ISERROR(VLOOKUP(B34,'[12]80m.'!$D$8:$F$1001,3,0)),"",(VLOOKUP(B34,'[12]80m.'!$D$8:$H$1001,3,0)))</f>
        <v/>
      </c>
      <c r="O34" s="65" t="str">
        <f>IF(ISERROR(VLOOKUP(B34,'[12]80m.'!$D$8:$G$1001,4,0)),"",(VLOOKUP(B34,'[12]80m.'!$D$8:$G$1001,4,0)))</f>
        <v/>
      </c>
      <c r="P34" s="71">
        <f t="shared" si="0"/>
        <v>84</v>
      </c>
      <c r="Q34" s="54"/>
      <c r="R34" s="55"/>
      <c r="S34" s="55"/>
      <c r="T34" s="55"/>
      <c r="U34" s="55"/>
      <c r="V34" s="55"/>
    </row>
    <row r="35" spans="1:22" ht="27.75" customHeight="1" x14ac:dyDescent="0.2">
      <c r="A35" s="60">
        <v>28</v>
      </c>
      <c r="B35" s="61" t="s">
        <v>199</v>
      </c>
      <c r="C35" s="61" t="s">
        <v>42</v>
      </c>
      <c r="D35" s="62" t="str">
        <f>IF(ISERROR(VLOOKUP(B35,'[12]60m.'!$D$8:$F$1000,3,0)),"",(VLOOKUP(B35,'[12]60m.'!$D$8:$H$1000,3,0)))</f>
        <v/>
      </c>
      <c r="E35" s="63" t="str">
        <f>IF(ISERROR(VLOOKUP(B35,'[12]60m.'!$D$8:$G$1000,4,0)),"",(VLOOKUP(B35,'[12]60m.'!$D$8:$G$1000,4,0)))</f>
        <v/>
      </c>
      <c r="F35" s="64">
        <f>IF(ISERROR(VLOOKUP(B35,[12]Uzun!$E$8:$K$1006,7,0)),"",(VLOOKUP(B35,[12]Uzun!$E$8:$K$1006,7,0)))</f>
        <v>397</v>
      </c>
      <c r="G35" s="65">
        <f>IF(ISERROR(VLOOKUP(B35,[12]Uzun!$E$8:$L$1006,8,0)),"",(VLOOKUP(B35,[12]Uzun!$E$8:$L$1006,8,0)))</f>
        <v>39</v>
      </c>
      <c r="H35" s="66">
        <f>IF(ISERROR(VLOOKUP(B35,[12]Gülle!$E$8:$K$1000,7,0)),"",(VLOOKUP(B35,[12]Gülle!$E$8:$K$1000,7,0)))</f>
        <v>535</v>
      </c>
      <c r="I35" s="63">
        <f>IF(ISERROR(VLOOKUP(B35,[12]Gülle!$E$8:$L$1000,8,0)),"",(VLOOKUP(B35,[12]Gülle!$E$8:$L$1000,8,0)))</f>
        <v>29</v>
      </c>
      <c r="J35" s="67" t="str">
        <f>IF(ISERROR(VLOOKUP(B35,#REF!,6,0)),"",(VLOOKUP(B35,#REF!,6,0)))</f>
        <v/>
      </c>
      <c r="K35" s="65" t="str">
        <f>IF(ISERROR(VLOOKUP(B35,#REF!,7,0)),"",(VLOOKUP(B35,#REF!,7,0)))</f>
        <v/>
      </c>
      <c r="L35" s="68" t="str">
        <f>IF(ISERROR(VLOOKUP(B35,'[12]800m.'!$E$8:$F$986,2,0)),"",(VLOOKUP(B35,'[12]800m.'!$E$8:$H$986,2,0)))</f>
        <v/>
      </c>
      <c r="M35" s="69" t="str">
        <f>IF(ISERROR(VLOOKUP(B35,'[12]800m.'!$E$8:$G$986,3,0)),"",(VLOOKUP(B35,'[12]800m.'!$E$8:$G$986,3,0)))</f>
        <v/>
      </c>
      <c r="N35" s="70" t="str">
        <f>IF(ISERROR(VLOOKUP(B35,'[12]80m.'!$D$8:$F$1001,3,0)),"",(VLOOKUP(B35,'[12]80m.'!$D$8:$H$1001,3,0)))</f>
        <v/>
      </c>
      <c r="O35" s="65" t="str">
        <f>IF(ISERROR(VLOOKUP(B35,'[12]80m.'!$D$8:$G$1001,4,0)),"",(VLOOKUP(B35,'[12]80m.'!$D$8:$G$1001,4,0)))</f>
        <v/>
      </c>
      <c r="P35" s="71">
        <f t="shared" si="0"/>
        <v>68</v>
      </c>
      <c r="Q35" s="54"/>
      <c r="R35" s="55"/>
      <c r="S35" s="55"/>
      <c r="T35" s="55"/>
      <c r="U35" s="55"/>
      <c r="V35" s="55"/>
    </row>
    <row r="36" spans="1:22" ht="27.75" hidden="1" customHeight="1" x14ac:dyDescent="0.2">
      <c r="A36" s="60">
        <v>29</v>
      </c>
      <c r="B36" s="61" t="s">
        <v>200</v>
      </c>
      <c r="C36" s="61" t="s">
        <v>37</v>
      </c>
      <c r="D36" s="62" t="str">
        <f>IF(ISERROR(VLOOKUP(B36,'[12]60m.'!$D$8:$F$1000,3,0)),"",(VLOOKUP(B36,'[12]60m.'!$D$8:$H$1000,3,0)))</f>
        <v/>
      </c>
      <c r="E36" s="63" t="str">
        <f>IF(ISERROR(VLOOKUP(B36,'[12]60m.'!$D$8:$G$1000,4,0)),"",(VLOOKUP(B36,'[12]60m.'!$D$8:$G$1000,4,0)))</f>
        <v/>
      </c>
      <c r="F36" s="64" t="str">
        <f>IF(ISERROR(VLOOKUP(B36,[12]Uzun!$E$8:$K$1006,7,0)),"",(VLOOKUP(B36,[12]Uzun!$E$8:$K$1006,7,0)))</f>
        <v/>
      </c>
      <c r="G36" s="65" t="str">
        <f>IF(ISERROR(VLOOKUP(B36,[12]Uzun!$E$8:$L$1006,8,0)),"",(VLOOKUP(B36,[12]Uzun!$E$8:$L$1006,8,0)))</f>
        <v/>
      </c>
      <c r="H36" s="66" t="str">
        <f>IF(ISERROR(VLOOKUP(B36,[12]Gülle!$E$8:$K$1000,7,0)),"",(VLOOKUP(B36,[12]Gülle!$E$8:$K$1000,7,0)))</f>
        <v/>
      </c>
      <c r="I36" s="63" t="str">
        <f>IF(ISERROR(VLOOKUP(B36,[12]Gülle!$E$8:$L$1000,8,0)),"",(VLOOKUP(B36,[12]Gülle!$E$8:$L$1000,8,0)))</f>
        <v/>
      </c>
      <c r="J36" s="67" t="str">
        <f>IF(ISERROR(VLOOKUP(B36,#REF!,6,0)),"",(VLOOKUP(B36,#REF!,6,0)))</f>
        <v/>
      </c>
      <c r="K36" s="65" t="str">
        <f>IF(ISERROR(VLOOKUP(B36,#REF!,7,0)),"",(VLOOKUP(B36,#REF!,7,0)))</f>
        <v/>
      </c>
      <c r="L36" s="68" t="str">
        <f>IF(ISERROR(VLOOKUP(B36,'[12]800m.'!$E$8:$F$986,2,0)),"",(VLOOKUP(B36,'[12]800m.'!$E$8:$H$986,2,0)))</f>
        <v/>
      </c>
      <c r="M36" s="69" t="str">
        <f>IF(ISERROR(VLOOKUP(B36,'[12]800m.'!$E$8:$G$986,3,0)),"",(VLOOKUP(B36,'[12]800m.'!$E$8:$G$986,3,0)))</f>
        <v/>
      </c>
      <c r="N36" s="70" t="str">
        <f>IF(ISERROR(VLOOKUP(B36,'[12]80m.'!$D$8:$F$1001,3,0)),"",(VLOOKUP(B36,'[12]80m.'!$D$8:$H$1001,3,0)))</f>
        <v>11.51
(5034)</v>
      </c>
      <c r="O36" s="65">
        <f>IF(ISERROR(VLOOKUP(B36,'[12]80m.'!$D$8:$G$1001,4,0)),"",(VLOOKUP(B36,'[12]80m.'!$D$8:$G$1001,4,0)))</f>
        <v>59</v>
      </c>
      <c r="P36" s="71">
        <f t="shared" si="0"/>
        <v>59</v>
      </c>
      <c r="Q36" s="54"/>
      <c r="R36" s="55"/>
      <c r="S36" s="55"/>
      <c r="T36" s="55"/>
      <c r="U36" s="55"/>
      <c r="V36" s="55"/>
    </row>
    <row r="37" spans="1:22" ht="27.75" hidden="1" customHeight="1" x14ac:dyDescent="0.2">
      <c r="A37" s="60">
        <v>30</v>
      </c>
      <c r="B37" s="61" t="s">
        <v>201</v>
      </c>
      <c r="C37" s="61" t="s">
        <v>37</v>
      </c>
      <c r="D37" s="62">
        <f>IF(ISERROR(VLOOKUP(B37,'[12]60m.'!$D$8:$F$1000,3,0)),"",(VLOOKUP(B37,'[12]60m.'!$D$8:$H$1000,3,0)))</f>
        <v>940</v>
      </c>
      <c r="E37" s="63">
        <f>IF(ISERROR(VLOOKUP(B37,'[12]60m.'!$D$8:$G$1000,4,0)),"",(VLOOKUP(B37,'[12]60m.'!$D$8:$G$1000,4,0)))</f>
        <v>58</v>
      </c>
      <c r="F37" s="64" t="str">
        <f>IF(ISERROR(VLOOKUP(B37,[12]Uzun!$E$8:$K$1006,7,0)),"",(VLOOKUP(B37,[12]Uzun!$E$8:$K$1006,7,0)))</f>
        <v>NM</v>
      </c>
      <c r="G37" s="65">
        <f>IF(ISERROR(VLOOKUP(B37,[12]Uzun!$E$8:$L$1006,8,0)),"",(VLOOKUP(B37,[12]Uzun!$E$8:$L$1006,8,0)))</f>
        <v>0</v>
      </c>
      <c r="H37" s="66" t="str">
        <f>IF(ISERROR(VLOOKUP(B37,[12]Gülle!$E$8:$K$1000,7,0)),"",(VLOOKUP(B37,[12]Gülle!$E$8:$K$1000,7,0)))</f>
        <v/>
      </c>
      <c r="I37" s="63" t="str">
        <f>IF(ISERROR(VLOOKUP(B37,[12]Gülle!$E$8:$L$1000,8,0)),"",(VLOOKUP(B37,[12]Gülle!$E$8:$L$1000,8,0)))</f>
        <v/>
      </c>
      <c r="J37" s="67" t="str">
        <f>IF(ISERROR(VLOOKUP(B37,#REF!,6,0)),"",(VLOOKUP(B37,#REF!,6,0)))</f>
        <v/>
      </c>
      <c r="K37" s="65" t="str">
        <f>IF(ISERROR(VLOOKUP(B37,#REF!,7,0)),"",(VLOOKUP(B37,#REF!,7,0)))</f>
        <v/>
      </c>
      <c r="L37" s="68" t="str">
        <f>IF(ISERROR(VLOOKUP(B37,'[12]800m.'!$E$8:$F$986,2,0)),"",(VLOOKUP(B37,'[12]800m.'!$E$8:$H$986,2,0)))</f>
        <v/>
      </c>
      <c r="M37" s="69" t="str">
        <f>IF(ISERROR(VLOOKUP(B37,'[12]800m.'!$E$8:$G$986,3,0)),"",(VLOOKUP(B37,'[12]800m.'!$E$8:$G$986,3,0)))</f>
        <v/>
      </c>
      <c r="N37" s="70" t="str">
        <f>IF(ISERROR(VLOOKUP(B37,'[12]80m.'!$D$8:$F$1001,3,0)),"",(VLOOKUP(B37,'[12]80m.'!$D$8:$H$1001,3,0)))</f>
        <v/>
      </c>
      <c r="O37" s="65" t="str">
        <f>IF(ISERROR(VLOOKUP(B37,'[12]80m.'!$D$8:$G$1001,4,0)),"",(VLOOKUP(B37,'[12]80m.'!$D$8:$G$1001,4,0)))</f>
        <v/>
      </c>
      <c r="P37" s="71">
        <f t="shared" si="0"/>
        <v>58</v>
      </c>
      <c r="Q37" s="54"/>
      <c r="R37" s="55"/>
      <c r="S37" s="55"/>
      <c r="T37" s="55"/>
      <c r="U37" s="55"/>
      <c r="V37" s="55"/>
    </row>
    <row r="38" spans="1:22" ht="27.75" hidden="1" customHeight="1" x14ac:dyDescent="0.2">
      <c r="A38" s="60">
        <v>31</v>
      </c>
      <c r="B38" s="61" t="s">
        <v>202</v>
      </c>
      <c r="C38" s="61" t="s">
        <v>46</v>
      </c>
      <c r="D38" s="62" t="str">
        <f>IF(ISERROR(VLOOKUP(B38,'[12]60m.'!$D$8:$F$1000,3,0)),"",(VLOOKUP(B38,'[12]60m.'!$D$8:$H$1000,3,0)))</f>
        <v/>
      </c>
      <c r="E38" s="63" t="str">
        <f>IF(ISERROR(VLOOKUP(B38,'[12]60m.'!$D$8:$G$1000,4,0)),"",(VLOOKUP(B38,'[12]60m.'!$D$8:$G$1000,4,0)))</f>
        <v/>
      </c>
      <c r="F38" s="64">
        <f>IF(ISERROR(VLOOKUP(B38,[12]Uzun!$E$8:$K$1006,7,0)),"",(VLOOKUP(B38,[12]Uzun!$E$8:$K$1006,7,0)))</f>
        <v>342</v>
      </c>
      <c r="G38" s="65">
        <f>IF(ISERROR(VLOOKUP(B38,[12]Uzun!$E$8:$L$1006,8,0)),"",(VLOOKUP(B38,[12]Uzun!$E$8:$L$1006,8,0)))</f>
        <v>28</v>
      </c>
      <c r="H38" s="66">
        <f>IF(ISERROR(VLOOKUP(B38,[12]Gülle!$E$8:$K$1000,7,0)),"",(VLOOKUP(B38,[12]Gülle!$E$8:$K$1000,7,0)))</f>
        <v>458</v>
      </c>
      <c r="I38" s="63">
        <f>IF(ISERROR(VLOOKUP(B38,[12]Gülle!$E$8:$L$1000,8,0)),"",(VLOOKUP(B38,[12]Gülle!$E$8:$L$1000,8,0)))</f>
        <v>24</v>
      </c>
      <c r="J38" s="67" t="str">
        <f>IF(ISERROR(VLOOKUP(B38,#REF!,6,0)),"",(VLOOKUP(B38,#REF!,6,0)))</f>
        <v/>
      </c>
      <c r="K38" s="65" t="str">
        <f>IF(ISERROR(VLOOKUP(B38,#REF!,7,0)),"",(VLOOKUP(B38,#REF!,7,0)))</f>
        <v/>
      </c>
      <c r="L38" s="68" t="str">
        <f>IF(ISERROR(VLOOKUP(B38,'[12]800m.'!$E$8:$F$986,2,0)),"",(VLOOKUP(B38,'[12]800m.'!$E$8:$H$986,2,0)))</f>
        <v/>
      </c>
      <c r="M38" s="69" t="str">
        <f>IF(ISERROR(VLOOKUP(B38,'[12]800m.'!$E$8:$G$986,3,0)),"",(VLOOKUP(B38,'[12]800m.'!$E$8:$G$986,3,0)))</f>
        <v/>
      </c>
      <c r="N38" s="70" t="str">
        <f>IF(ISERROR(VLOOKUP(B38,'[12]80m.'!$D$8:$F$1001,3,0)),"",(VLOOKUP(B38,'[12]80m.'!$D$8:$H$1001,3,0)))</f>
        <v/>
      </c>
      <c r="O38" s="65" t="str">
        <f>IF(ISERROR(VLOOKUP(B38,'[12]80m.'!$D$8:$G$1001,4,0)),"",(VLOOKUP(B38,'[12]80m.'!$D$8:$G$1001,4,0)))</f>
        <v/>
      </c>
      <c r="P38" s="71">
        <f t="shared" si="0"/>
        <v>52</v>
      </c>
      <c r="Q38" s="54"/>
      <c r="R38" s="55"/>
      <c r="S38" s="55"/>
      <c r="T38" s="55"/>
      <c r="U38" s="55"/>
      <c r="V38" s="55"/>
    </row>
    <row r="39" spans="1:22" ht="27.75" hidden="1" customHeight="1" x14ac:dyDescent="0.2">
      <c r="A39" s="60">
        <v>32</v>
      </c>
      <c r="B39" s="61" t="s">
        <v>203</v>
      </c>
      <c r="C39" s="61" t="s">
        <v>35</v>
      </c>
      <c r="D39" s="62" t="str">
        <f>IF(ISERROR(VLOOKUP(B39,'[12]60m.'!$D$8:$F$1000,3,0)),"",(VLOOKUP(B39,'[12]60m.'!$D$8:$H$1000,3,0)))</f>
        <v/>
      </c>
      <c r="E39" s="63" t="str">
        <f>IF(ISERROR(VLOOKUP(B39,'[12]60m.'!$D$8:$G$1000,4,0)),"",(VLOOKUP(B39,'[12]60m.'!$D$8:$G$1000,4,0)))</f>
        <v/>
      </c>
      <c r="F39" s="64" t="str">
        <f>IF(ISERROR(VLOOKUP(B39,[12]Uzun!$E$8:$K$1006,7,0)),"",(VLOOKUP(B39,[12]Uzun!$E$8:$K$1006,7,0)))</f>
        <v>DNS</v>
      </c>
      <c r="G39" s="65">
        <f>IF(ISERROR(VLOOKUP(B39,[12]Uzun!$E$8:$L$1006,8,0)),"",(VLOOKUP(B39,[12]Uzun!$E$8:$L$1006,8,0)))</f>
        <v>0</v>
      </c>
      <c r="H39" s="66" t="str">
        <f>IF(ISERROR(VLOOKUP(B39,[12]Gülle!$E$8:$K$1000,7,0)),"",(VLOOKUP(B39,[12]Gülle!$E$8:$K$1000,7,0)))</f>
        <v>DNS</v>
      </c>
      <c r="I39" s="63">
        <f>IF(ISERROR(VLOOKUP(B39,[12]Gülle!$E$8:$L$1000,8,0)),"",(VLOOKUP(B39,[12]Gülle!$E$8:$L$1000,8,0)))</f>
        <v>0</v>
      </c>
      <c r="J39" s="67" t="str">
        <f>IF(ISERROR(VLOOKUP(B39,#REF!,6,0)),"",(VLOOKUP(B39,#REF!,6,0)))</f>
        <v/>
      </c>
      <c r="K39" s="65" t="str">
        <f>IF(ISERROR(VLOOKUP(B39,#REF!,7,0)),"",(VLOOKUP(B39,#REF!,7,0)))</f>
        <v/>
      </c>
      <c r="L39" s="68" t="str">
        <f>IF(ISERROR(VLOOKUP(B39,'[12]800m.'!$E$8:$F$986,2,0)),"",(VLOOKUP(B39,'[12]800m.'!$E$8:$H$986,2,0)))</f>
        <v/>
      </c>
      <c r="M39" s="69" t="str">
        <f>IF(ISERROR(VLOOKUP(B39,'[12]800m.'!$E$8:$G$986,3,0)),"",(VLOOKUP(B39,'[12]800m.'!$E$8:$G$986,3,0)))</f>
        <v/>
      </c>
      <c r="N39" s="70" t="str">
        <f>IF(ISERROR(VLOOKUP(B39,'[12]80m.'!$D$8:$F$1001,3,0)),"",(VLOOKUP(B39,'[12]80m.'!$D$8:$H$1001,3,0)))</f>
        <v>DNS</v>
      </c>
      <c r="O39" s="65">
        <f>IF(ISERROR(VLOOKUP(B39,'[12]80m.'!$D$8:$G$1001,4,0)),"",(VLOOKUP(B39,'[12]80m.'!$D$8:$G$1001,4,0)))</f>
        <v>0</v>
      </c>
      <c r="P39" s="71">
        <f t="shared" si="0"/>
        <v>0</v>
      </c>
      <c r="Q39" s="54"/>
      <c r="R39" s="55"/>
      <c r="S39" s="55"/>
      <c r="T39" s="55"/>
      <c r="U39" s="55"/>
      <c r="V39" s="55"/>
    </row>
    <row r="40" spans="1:22" ht="27.75" hidden="1" customHeight="1" x14ac:dyDescent="0.2">
      <c r="A40" s="60">
        <v>33</v>
      </c>
      <c r="B40" s="61" t="s">
        <v>204</v>
      </c>
      <c r="C40" s="61" t="s">
        <v>35</v>
      </c>
      <c r="D40" s="62" t="str">
        <f>IF(ISERROR(VLOOKUP(B40,'[12]60m.'!$D$8:$F$1000,3,0)),"",(VLOOKUP(B40,'[12]60m.'!$D$8:$H$1000,3,0)))</f>
        <v/>
      </c>
      <c r="E40" s="63" t="str">
        <f>IF(ISERROR(VLOOKUP(B40,'[12]60m.'!$D$8:$G$1000,4,0)),"",(VLOOKUP(B40,'[12]60m.'!$D$8:$G$1000,4,0)))</f>
        <v/>
      </c>
      <c r="F40" s="64" t="str">
        <f>IF(ISERROR(VLOOKUP(B40,[12]Uzun!$E$8:$K$1006,7,0)),"",(VLOOKUP(B40,[12]Uzun!$E$8:$K$1006,7,0)))</f>
        <v>DNS</v>
      </c>
      <c r="G40" s="65">
        <f>IF(ISERROR(VLOOKUP(B40,[12]Uzun!$E$8:$L$1006,8,0)),"",(VLOOKUP(B40,[12]Uzun!$E$8:$L$1006,8,0)))</f>
        <v>0</v>
      </c>
      <c r="H40" s="66" t="str">
        <f>IF(ISERROR(VLOOKUP(B40,[12]Gülle!$E$8:$K$1000,7,0)),"",(VLOOKUP(B40,[12]Gülle!$E$8:$K$1000,7,0)))</f>
        <v>DNS</v>
      </c>
      <c r="I40" s="63">
        <f>IF(ISERROR(VLOOKUP(B40,[12]Gülle!$E$8:$L$1000,8,0)),"",(VLOOKUP(B40,[12]Gülle!$E$8:$L$1000,8,0)))</f>
        <v>0</v>
      </c>
      <c r="J40" s="67" t="str">
        <f>IF(ISERROR(VLOOKUP(B40,#REF!,6,0)),"",(VLOOKUP(B40,#REF!,6,0)))</f>
        <v/>
      </c>
      <c r="K40" s="65" t="str">
        <f>IF(ISERROR(VLOOKUP(B40,#REF!,7,0)),"",(VLOOKUP(B40,#REF!,7,0)))</f>
        <v/>
      </c>
      <c r="L40" s="68" t="str">
        <f>IF(ISERROR(VLOOKUP(B40,'[12]800m.'!$E$8:$F$986,2,0)),"",(VLOOKUP(B40,'[12]800m.'!$E$8:$H$986,2,0)))</f>
        <v/>
      </c>
      <c r="M40" s="69" t="str">
        <f>IF(ISERROR(VLOOKUP(B40,'[12]800m.'!$E$8:$G$986,3,0)),"",(VLOOKUP(B40,'[12]800m.'!$E$8:$G$986,3,0)))</f>
        <v/>
      </c>
      <c r="N40" s="70" t="str">
        <f>IF(ISERROR(VLOOKUP(B40,'[12]80m.'!$D$8:$F$1001,3,0)),"",(VLOOKUP(B40,'[12]80m.'!$D$8:$H$1001,3,0)))</f>
        <v>DNS</v>
      </c>
      <c r="O40" s="65">
        <f>IF(ISERROR(VLOOKUP(B40,'[12]80m.'!$D$8:$G$1001,4,0)),"",(VLOOKUP(B40,'[12]80m.'!$D$8:$G$1001,4,0)))</f>
        <v>0</v>
      </c>
      <c r="P40" s="71">
        <f t="shared" si="0"/>
        <v>0</v>
      </c>
      <c r="Q40" s="54"/>
      <c r="R40" s="55"/>
      <c r="S40" s="55"/>
      <c r="T40" s="55"/>
      <c r="U40" s="55"/>
      <c r="V40" s="55"/>
    </row>
    <row r="41" spans="1:22" ht="31.5" hidden="1" customHeight="1" x14ac:dyDescent="0.2">
      <c r="A41" s="60"/>
      <c r="B41" s="61"/>
      <c r="C41" s="61"/>
      <c r="D41" s="62" t="str">
        <f>IF(ISERROR(VLOOKUP(B41,'[12]60m.'!$E$8:$F$1000,2,0)),"",(VLOOKUP(B41,'[12]60m.'!$E$8:$H$1000,2,0)))</f>
        <v/>
      </c>
      <c r="E41" s="63" t="str">
        <f>IF(ISERROR(VLOOKUP(B41,'[12]60m.'!$E$8:$G$1000,3,0)),"",(VLOOKUP(B41,'[12]60m.'!$E$8:$G$1000,3,0)))</f>
        <v/>
      </c>
      <c r="F41" s="64" t="str">
        <f>IF(ISERROR(VLOOKUP(B41,[12]Uzun!$F$8:$K$1006,6,0)),"",(VLOOKUP(B41,[12]Uzun!$F$8:$K$1006,6,0)))</f>
        <v/>
      </c>
      <c r="G41" s="65" t="str">
        <f>IF(ISERROR(VLOOKUP(B41,[12]Uzun!$F$8:$L$1006,7,0)),"",(VLOOKUP(B41,[12]Uzun!$F$8:$L$1006,7,0)))</f>
        <v/>
      </c>
      <c r="H41" s="66" t="str">
        <f>IF(ISERROR(VLOOKUP(B41,[12]Gülle!$F$8:$K$1000,6,0)),"",(VLOOKUP(B41,[12]Gülle!$F$8:$K$1000,6,0)))</f>
        <v/>
      </c>
      <c r="I41" s="63" t="str">
        <f>IF(ISERROR(VLOOKUP(B41,[12]Gülle!$F$8:$L$1000,7,0)),"",(VLOOKUP(B41,[12]Gülle!$F$8:$L$1000,7,0)))</f>
        <v/>
      </c>
      <c r="J41" s="67" t="str">
        <f>IF(ISERROR(VLOOKUP(B41,#REF!,6,0)),"",(VLOOKUP(B41,#REF!,6,0)))</f>
        <v/>
      </c>
      <c r="K41" s="65" t="str">
        <f>IF(ISERROR(VLOOKUP(B41,#REF!,7,0)),"",(VLOOKUP(B41,#REF!,7,0)))</f>
        <v/>
      </c>
      <c r="L41" s="68" t="str">
        <f>IF(ISERROR(VLOOKUP(B41,'[12]800m.'!$E$8:$F$986,2,0)),"",(VLOOKUP(B41,'[12]800m.'!$E$8:$H$986,2,0)))</f>
        <v/>
      </c>
      <c r="M41" s="69" t="str">
        <f>IF(ISERROR(VLOOKUP(B41,'[12]800m.'!$E$8:$G$986,3,0)),"",(VLOOKUP(B41,'[12]800m.'!$E$8:$G$986,3,0)))</f>
        <v/>
      </c>
      <c r="N41" s="70" t="str">
        <f>IF(ISERROR(VLOOKUP(B41,'[12]80m.'!$E$8:$F$1001,2,0)),"",(VLOOKUP(B41,'[12]80m.'!$E$8:$H$1001,2,0)))</f>
        <v/>
      </c>
      <c r="O41" s="65" t="str">
        <f>IF(ISERROR(VLOOKUP(B41,'[12]80m.'!$E$8:$G$1001,3,0)),"",(VLOOKUP(B41,'[12]80m.'!$E$8:$G$1001,3,0)))</f>
        <v/>
      </c>
      <c r="P41" s="71">
        <f t="shared" si="0"/>
        <v>0</v>
      </c>
      <c r="Q41" s="54"/>
      <c r="R41" s="55"/>
      <c r="S41" s="55"/>
      <c r="T41" s="55"/>
      <c r="U41" s="55"/>
      <c r="V41" s="55"/>
    </row>
    <row r="42" spans="1:22" ht="31.5" hidden="1" customHeight="1" x14ac:dyDescent="0.2">
      <c r="A42" s="60"/>
      <c r="B42" s="61"/>
      <c r="C42" s="61"/>
      <c r="D42" s="62" t="str">
        <f>IF(ISERROR(VLOOKUP(B42,'[12]60m.'!$E$8:$F$1000,2,0)),"",(VLOOKUP(B42,'[12]60m.'!$E$8:$H$1000,2,0)))</f>
        <v/>
      </c>
      <c r="E42" s="63" t="str">
        <f>IF(ISERROR(VLOOKUP(B42,'[12]60m.'!$E$8:$G$1000,3,0)),"",(VLOOKUP(B42,'[12]60m.'!$E$8:$G$1000,3,0)))</f>
        <v/>
      </c>
      <c r="F42" s="64" t="str">
        <f>IF(ISERROR(VLOOKUP(B42,[12]Uzun!$F$8:$K$1006,6,0)),"",(VLOOKUP(B42,[12]Uzun!$F$8:$K$1006,6,0)))</f>
        <v/>
      </c>
      <c r="G42" s="65" t="str">
        <f>IF(ISERROR(VLOOKUP(B42,[12]Uzun!$F$8:$L$1006,7,0)),"",(VLOOKUP(B42,[12]Uzun!$F$8:$L$1006,7,0)))</f>
        <v/>
      </c>
      <c r="H42" s="66" t="str">
        <f>IF(ISERROR(VLOOKUP(B42,[12]Gülle!$F$8:$K$1000,6,0)),"",(VLOOKUP(B42,[12]Gülle!$F$8:$K$1000,6,0)))</f>
        <v/>
      </c>
      <c r="I42" s="63" t="str">
        <f>IF(ISERROR(VLOOKUP(B42,[12]Gülle!$F$8:$L$1000,7,0)),"",(VLOOKUP(B42,[12]Gülle!$F$8:$L$1000,7,0)))</f>
        <v/>
      </c>
      <c r="J42" s="67" t="str">
        <f>IF(ISERROR(VLOOKUP(B42,#REF!,6,0)),"",(VLOOKUP(B42,#REF!,6,0)))</f>
        <v/>
      </c>
      <c r="K42" s="65" t="str">
        <f>IF(ISERROR(VLOOKUP(B42,#REF!,7,0)),"",(VLOOKUP(B42,#REF!,7,0)))</f>
        <v/>
      </c>
      <c r="L42" s="68" t="str">
        <f>IF(ISERROR(VLOOKUP(B42,'[12]800m.'!$E$8:$F$986,2,0)),"",(VLOOKUP(B42,'[12]800m.'!$E$8:$H$986,2,0)))</f>
        <v/>
      </c>
      <c r="M42" s="69" t="str">
        <f>IF(ISERROR(VLOOKUP(B42,'[12]800m.'!$E$8:$G$986,3,0)),"",(VLOOKUP(B42,'[12]800m.'!$E$8:$G$986,3,0)))</f>
        <v/>
      </c>
      <c r="N42" s="70" t="str">
        <f>IF(ISERROR(VLOOKUP(B42,'[12]80m.'!$E$8:$F$1001,2,0)),"",(VLOOKUP(B42,'[12]80m.'!$E$8:$H$1001,2,0)))</f>
        <v/>
      </c>
      <c r="O42" s="65" t="str">
        <f>IF(ISERROR(VLOOKUP(B42,'[12]80m.'!$E$8:$G$1001,3,0)),"",(VLOOKUP(B42,'[12]80m.'!$E$8:$G$1001,3,0)))</f>
        <v/>
      </c>
      <c r="P42" s="71">
        <f t="shared" si="0"/>
        <v>0</v>
      </c>
      <c r="Q42" s="54"/>
      <c r="R42" s="55"/>
      <c r="S42" s="55"/>
      <c r="T42" s="55"/>
      <c r="U42" s="55"/>
      <c r="V42" s="55"/>
    </row>
    <row r="43" spans="1:22" ht="31.5" hidden="1" customHeight="1" x14ac:dyDescent="0.2">
      <c r="A43" s="60"/>
      <c r="B43" s="61"/>
      <c r="C43" s="61"/>
      <c r="D43" s="62" t="str">
        <f>IF(ISERROR(VLOOKUP(B43,'[12]60m.'!$E$8:$F$1000,2,0)),"",(VLOOKUP(B43,'[12]60m.'!$E$8:$H$1000,2,0)))</f>
        <v/>
      </c>
      <c r="E43" s="63" t="str">
        <f>IF(ISERROR(VLOOKUP(B43,'[12]60m.'!$E$8:$G$1000,3,0)),"",(VLOOKUP(B43,'[12]60m.'!$E$8:$G$1000,3,0)))</f>
        <v/>
      </c>
      <c r="F43" s="64" t="str">
        <f>IF(ISERROR(VLOOKUP(B43,[12]Uzun!$F$8:$K$1006,6,0)),"",(VLOOKUP(B43,[12]Uzun!$F$8:$K$1006,6,0)))</f>
        <v/>
      </c>
      <c r="G43" s="65" t="str">
        <f>IF(ISERROR(VLOOKUP(B43,[12]Uzun!$F$8:$L$1006,7,0)),"",(VLOOKUP(B43,[12]Uzun!$F$8:$L$1006,7,0)))</f>
        <v/>
      </c>
      <c r="H43" s="66" t="str">
        <f>IF(ISERROR(VLOOKUP(B43,[12]Gülle!$F$8:$K$1000,6,0)),"",(VLOOKUP(B43,[12]Gülle!$F$8:$K$1000,6,0)))</f>
        <v/>
      </c>
      <c r="I43" s="63" t="str">
        <f>IF(ISERROR(VLOOKUP(B43,[12]Gülle!$F$8:$L$1000,7,0)),"",(VLOOKUP(B43,[12]Gülle!$F$8:$L$1000,7,0)))</f>
        <v/>
      </c>
      <c r="J43" s="67" t="str">
        <f>IF(ISERROR(VLOOKUP(B43,#REF!,6,0)),"",(VLOOKUP(B43,#REF!,6,0)))</f>
        <v/>
      </c>
      <c r="K43" s="65" t="str">
        <f>IF(ISERROR(VLOOKUP(B43,#REF!,7,0)),"",(VLOOKUP(B43,#REF!,7,0)))</f>
        <v/>
      </c>
      <c r="L43" s="68" t="str">
        <f>IF(ISERROR(VLOOKUP(B43,'[12]800m.'!$E$8:$F$986,2,0)),"",(VLOOKUP(B43,'[12]800m.'!$E$8:$H$986,2,0)))</f>
        <v/>
      </c>
      <c r="M43" s="69" t="str">
        <f>IF(ISERROR(VLOOKUP(B43,'[12]800m.'!$E$8:$G$986,3,0)),"",(VLOOKUP(B43,'[12]800m.'!$E$8:$G$986,3,0)))</f>
        <v/>
      </c>
      <c r="N43" s="70" t="str">
        <f>IF(ISERROR(VLOOKUP(B43,'[12]80m.'!$E$8:$F$1001,2,0)),"",(VLOOKUP(B43,'[12]80m.'!$E$8:$H$1001,2,0)))</f>
        <v/>
      </c>
      <c r="O43" s="65" t="str">
        <f>IF(ISERROR(VLOOKUP(B43,'[12]80m.'!$E$8:$G$1001,3,0)),"",(VLOOKUP(B43,'[12]80m.'!$E$8:$G$1001,3,0)))</f>
        <v/>
      </c>
      <c r="P43" s="71">
        <f t="shared" si="0"/>
        <v>0</v>
      </c>
      <c r="Q43" s="54"/>
      <c r="R43" s="55"/>
      <c r="S43" s="55"/>
      <c r="T43" s="55"/>
      <c r="U43" s="55"/>
      <c r="V43" s="55"/>
    </row>
    <row r="44" spans="1:22" ht="31.5" hidden="1" customHeight="1" x14ac:dyDescent="0.2">
      <c r="A44" s="60"/>
      <c r="B44" s="61"/>
      <c r="C44" s="61"/>
      <c r="D44" s="62" t="str">
        <f>IF(ISERROR(VLOOKUP(B44,'[12]60m.'!$E$8:$F$1000,2,0)),"",(VLOOKUP(B44,'[12]60m.'!$E$8:$H$1000,2,0)))</f>
        <v/>
      </c>
      <c r="E44" s="63" t="str">
        <f>IF(ISERROR(VLOOKUP(B44,'[12]60m.'!$E$8:$G$1000,3,0)),"",(VLOOKUP(B44,'[12]60m.'!$E$8:$G$1000,3,0)))</f>
        <v/>
      </c>
      <c r="F44" s="64" t="str">
        <f>IF(ISERROR(VLOOKUP(B44,[12]Uzun!$F$8:$K$1006,6,0)),"",(VLOOKUP(B44,[12]Uzun!$F$8:$K$1006,6,0)))</f>
        <v/>
      </c>
      <c r="G44" s="65" t="str">
        <f>IF(ISERROR(VLOOKUP(B44,[12]Uzun!$F$8:$L$1006,7,0)),"",(VLOOKUP(B44,[12]Uzun!$F$8:$L$1006,7,0)))</f>
        <v/>
      </c>
      <c r="H44" s="66" t="str">
        <f>IF(ISERROR(VLOOKUP(B44,[12]Gülle!$F$8:$K$1000,6,0)),"",(VLOOKUP(B44,[12]Gülle!$F$8:$K$1000,6,0)))</f>
        <v/>
      </c>
      <c r="I44" s="63" t="str">
        <f>IF(ISERROR(VLOOKUP(B44,[12]Gülle!$F$8:$L$1000,7,0)),"",(VLOOKUP(B44,[12]Gülle!$F$8:$L$1000,7,0)))</f>
        <v/>
      </c>
      <c r="J44" s="67" t="str">
        <f>IF(ISERROR(VLOOKUP(B44,#REF!,6,0)),"",(VLOOKUP(B44,#REF!,6,0)))</f>
        <v/>
      </c>
      <c r="K44" s="65" t="str">
        <f>IF(ISERROR(VLOOKUP(B44,#REF!,7,0)),"",(VLOOKUP(B44,#REF!,7,0)))</f>
        <v/>
      </c>
      <c r="L44" s="68" t="str">
        <f>IF(ISERROR(VLOOKUP(B44,'[12]800m.'!$E$8:$F$986,2,0)),"",(VLOOKUP(B44,'[12]800m.'!$E$8:$H$986,2,0)))</f>
        <v/>
      </c>
      <c r="M44" s="69" t="str">
        <f>IF(ISERROR(VLOOKUP(B44,'[12]800m.'!$E$8:$G$986,3,0)),"",(VLOOKUP(B44,'[12]800m.'!$E$8:$G$986,3,0)))</f>
        <v/>
      </c>
      <c r="N44" s="70" t="str">
        <f>IF(ISERROR(VLOOKUP(B44,'[12]80m.'!$E$8:$F$1001,2,0)),"",(VLOOKUP(B44,'[12]80m.'!$E$8:$H$1001,2,0)))</f>
        <v/>
      </c>
      <c r="O44" s="65" t="str">
        <f>IF(ISERROR(VLOOKUP(B44,'[12]80m.'!$E$8:$G$1001,3,0)),"",(VLOOKUP(B44,'[12]80m.'!$E$8:$G$1001,3,0)))</f>
        <v/>
      </c>
      <c r="P44" s="71">
        <f t="shared" si="0"/>
        <v>0</v>
      </c>
      <c r="Q44" s="54"/>
      <c r="R44" s="55"/>
      <c r="S44" s="55"/>
      <c r="T44" s="55"/>
      <c r="U44" s="55"/>
      <c r="V44" s="55"/>
    </row>
    <row r="45" spans="1:22" ht="31.5" hidden="1" customHeight="1" x14ac:dyDescent="0.2">
      <c r="A45" s="60"/>
      <c r="B45" s="61"/>
      <c r="C45" s="61"/>
      <c r="D45" s="62" t="str">
        <f>IF(ISERROR(VLOOKUP(B45,'[12]60m.'!$E$8:$F$1000,2,0)),"",(VLOOKUP(B45,'[12]60m.'!$E$8:$H$1000,2,0)))</f>
        <v/>
      </c>
      <c r="E45" s="63" t="str">
        <f>IF(ISERROR(VLOOKUP(B45,'[12]60m.'!$E$8:$G$1000,3,0)),"",(VLOOKUP(B45,'[12]60m.'!$E$8:$G$1000,3,0)))</f>
        <v/>
      </c>
      <c r="F45" s="64" t="str">
        <f>IF(ISERROR(VLOOKUP(B45,[12]Uzun!$F$8:$K$1006,6,0)),"",(VLOOKUP(B45,[12]Uzun!$F$8:$K$1006,6,0)))</f>
        <v/>
      </c>
      <c r="G45" s="65" t="str">
        <f>IF(ISERROR(VLOOKUP(B45,[12]Uzun!$F$8:$L$1006,7,0)),"",(VLOOKUP(B45,[12]Uzun!$F$8:$L$1006,7,0)))</f>
        <v/>
      </c>
      <c r="H45" s="66" t="str">
        <f>IF(ISERROR(VLOOKUP(B45,[12]Gülle!$F$8:$K$1000,6,0)),"",(VLOOKUP(B45,[12]Gülle!$F$8:$K$1000,6,0)))</f>
        <v/>
      </c>
      <c r="I45" s="63" t="str">
        <f>IF(ISERROR(VLOOKUP(B45,[12]Gülle!$F$8:$L$1000,7,0)),"",(VLOOKUP(B45,[12]Gülle!$F$8:$L$1000,7,0)))</f>
        <v/>
      </c>
      <c r="J45" s="67" t="str">
        <f>IF(ISERROR(VLOOKUP(B45,#REF!,6,0)),"",(VLOOKUP(B45,#REF!,6,0)))</f>
        <v/>
      </c>
      <c r="K45" s="65" t="str">
        <f>IF(ISERROR(VLOOKUP(B45,#REF!,7,0)),"",(VLOOKUP(B45,#REF!,7,0)))</f>
        <v/>
      </c>
      <c r="L45" s="68" t="str">
        <f>IF(ISERROR(VLOOKUP(B45,'[12]800m.'!$E$8:$F$986,2,0)),"",(VLOOKUP(B45,'[12]800m.'!$E$8:$H$986,2,0)))</f>
        <v/>
      </c>
      <c r="M45" s="69" t="str">
        <f>IF(ISERROR(VLOOKUP(B45,'[12]800m.'!$E$8:$G$986,3,0)),"",(VLOOKUP(B45,'[12]800m.'!$E$8:$G$986,3,0)))</f>
        <v/>
      </c>
      <c r="N45" s="70" t="str">
        <f>IF(ISERROR(VLOOKUP(B45,'[12]80m.'!$E$8:$F$1001,2,0)),"",(VLOOKUP(B45,'[12]80m.'!$E$8:$H$1001,2,0)))</f>
        <v/>
      </c>
      <c r="O45" s="65" t="str">
        <f>IF(ISERROR(VLOOKUP(B45,'[12]80m.'!$E$8:$G$1001,3,0)),"",(VLOOKUP(B45,'[12]80m.'!$E$8:$G$1001,3,0)))</f>
        <v/>
      </c>
      <c r="P45" s="71">
        <f t="shared" si="0"/>
        <v>0</v>
      </c>
      <c r="Q45" s="54"/>
      <c r="R45" s="55"/>
      <c r="S45" s="55"/>
      <c r="T45" s="55"/>
      <c r="U45" s="55"/>
      <c r="V45" s="55"/>
    </row>
    <row r="46" spans="1:22" ht="31.5" hidden="1" customHeight="1" x14ac:dyDescent="0.2">
      <c r="A46" s="60"/>
      <c r="B46" s="61"/>
      <c r="C46" s="61"/>
      <c r="D46" s="62" t="str">
        <f>IF(ISERROR(VLOOKUP(B46,'[12]60m.'!$E$8:$F$1000,2,0)),"",(VLOOKUP(B46,'[12]60m.'!$E$8:$H$1000,2,0)))</f>
        <v/>
      </c>
      <c r="E46" s="63" t="str">
        <f>IF(ISERROR(VLOOKUP(B46,'[12]60m.'!$E$8:$G$1000,3,0)),"",(VLOOKUP(B46,'[12]60m.'!$E$8:$G$1000,3,0)))</f>
        <v/>
      </c>
      <c r="F46" s="64" t="str">
        <f>IF(ISERROR(VLOOKUP(B46,[12]Uzun!$F$8:$K$1006,6,0)),"",(VLOOKUP(B46,[12]Uzun!$F$8:$K$1006,6,0)))</f>
        <v/>
      </c>
      <c r="G46" s="65" t="str">
        <f>IF(ISERROR(VLOOKUP(B46,[12]Uzun!$F$8:$L$1006,7,0)),"",(VLOOKUP(B46,[12]Uzun!$F$8:$L$1006,7,0)))</f>
        <v/>
      </c>
      <c r="H46" s="66" t="str">
        <f>IF(ISERROR(VLOOKUP(B46,[12]Gülle!$F$8:$K$1000,6,0)),"",(VLOOKUP(B46,[12]Gülle!$F$8:$K$1000,6,0)))</f>
        <v/>
      </c>
      <c r="I46" s="63" t="str">
        <f>IF(ISERROR(VLOOKUP(B46,[12]Gülle!$F$8:$L$1000,7,0)),"",(VLOOKUP(B46,[12]Gülle!$F$8:$L$1000,7,0)))</f>
        <v/>
      </c>
      <c r="J46" s="67" t="str">
        <f>IF(ISERROR(VLOOKUP(B46,#REF!,6,0)),"",(VLOOKUP(B46,#REF!,6,0)))</f>
        <v/>
      </c>
      <c r="K46" s="65" t="str">
        <f>IF(ISERROR(VLOOKUP(B46,#REF!,7,0)),"",(VLOOKUP(B46,#REF!,7,0)))</f>
        <v/>
      </c>
      <c r="L46" s="68" t="str">
        <f>IF(ISERROR(VLOOKUP(B46,'[12]800m.'!$E$8:$F$986,2,0)),"",(VLOOKUP(B46,'[12]800m.'!$E$8:$H$986,2,0)))</f>
        <v/>
      </c>
      <c r="M46" s="69" t="str">
        <f>IF(ISERROR(VLOOKUP(B46,'[12]800m.'!$E$8:$G$986,3,0)),"",(VLOOKUP(B46,'[12]800m.'!$E$8:$G$986,3,0)))</f>
        <v/>
      </c>
      <c r="N46" s="70" t="str">
        <f>IF(ISERROR(VLOOKUP(B46,'[12]80m.'!$E$8:$F$1001,2,0)),"",(VLOOKUP(B46,'[12]80m.'!$E$8:$H$1001,2,0)))</f>
        <v/>
      </c>
      <c r="O46" s="65" t="str">
        <f>IF(ISERROR(VLOOKUP(B46,'[12]80m.'!$E$8:$G$1001,3,0)),"",(VLOOKUP(B46,'[12]80m.'!$E$8:$G$1001,3,0)))</f>
        <v/>
      </c>
      <c r="P46" s="71">
        <f t="shared" si="0"/>
        <v>0</v>
      </c>
      <c r="Q46" s="54"/>
      <c r="R46" s="55"/>
      <c r="S46" s="55"/>
      <c r="T46" s="55"/>
      <c r="U46" s="55"/>
      <c r="V46" s="55"/>
    </row>
    <row r="47" spans="1:22" ht="31.5" hidden="1" customHeight="1" x14ac:dyDescent="0.2">
      <c r="A47" s="60"/>
      <c r="B47" s="61"/>
      <c r="C47" s="61"/>
      <c r="D47" s="62" t="str">
        <f>IF(ISERROR(VLOOKUP(B47,'[12]60m.'!$E$8:$F$1000,2,0)),"",(VLOOKUP(B47,'[12]60m.'!$E$8:$H$1000,2,0)))</f>
        <v/>
      </c>
      <c r="E47" s="63" t="str">
        <f>IF(ISERROR(VLOOKUP(B47,'[12]60m.'!$E$8:$G$1000,3,0)),"",(VLOOKUP(B47,'[12]60m.'!$E$8:$G$1000,3,0)))</f>
        <v/>
      </c>
      <c r="F47" s="64" t="str">
        <f>IF(ISERROR(VLOOKUP(B47,[12]Uzun!$F$8:$K$1006,6,0)),"",(VLOOKUP(B47,[12]Uzun!$F$8:$K$1006,6,0)))</f>
        <v/>
      </c>
      <c r="G47" s="65" t="str">
        <f>IF(ISERROR(VLOOKUP(B47,[12]Uzun!$F$8:$L$1006,7,0)),"",(VLOOKUP(B47,[12]Uzun!$F$8:$L$1006,7,0)))</f>
        <v/>
      </c>
      <c r="H47" s="66" t="str">
        <f>IF(ISERROR(VLOOKUP(B47,[12]Gülle!$F$8:$K$1000,6,0)),"",(VLOOKUP(B47,[12]Gülle!$F$8:$K$1000,6,0)))</f>
        <v/>
      </c>
      <c r="I47" s="63" t="str">
        <f>IF(ISERROR(VLOOKUP(B47,[12]Gülle!$F$8:$L$1000,7,0)),"",(VLOOKUP(B47,[12]Gülle!$F$8:$L$1000,7,0)))</f>
        <v/>
      </c>
      <c r="J47" s="67" t="str">
        <f>IF(ISERROR(VLOOKUP(B47,#REF!,6,0)),"",(VLOOKUP(B47,#REF!,6,0)))</f>
        <v/>
      </c>
      <c r="K47" s="65" t="str">
        <f>IF(ISERROR(VLOOKUP(B47,#REF!,7,0)),"",(VLOOKUP(B47,#REF!,7,0)))</f>
        <v/>
      </c>
      <c r="L47" s="68" t="str">
        <f>IF(ISERROR(VLOOKUP(B47,'[12]800m.'!$E$8:$F$986,2,0)),"",(VLOOKUP(B47,'[12]800m.'!$E$8:$H$986,2,0)))</f>
        <v/>
      </c>
      <c r="M47" s="69" t="str">
        <f>IF(ISERROR(VLOOKUP(B47,'[12]800m.'!$E$8:$G$986,3,0)),"",(VLOOKUP(B47,'[12]800m.'!$E$8:$G$986,3,0)))</f>
        <v/>
      </c>
      <c r="N47" s="70" t="str">
        <f>IF(ISERROR(VLOOKUP(B47,'[12]80m.'!$E$8:$F$1001,2,0)),"",(VLOOKUP(B47,'[12]80m.'!$E$8:$H$1001,2,0)))</f>
        <v/>
      </c>
      <c r="O47" s="65" t="str">
        <f>IF(ISERROR(VLOOKUP(B47,'[12]80m.'!$E$8:$G$1001,3,0)),"",(VLOOKUP(B47,'[12]80m.'!$E$8:$G$1001,3,0)))</f>
        <v/>
      </c>
      <c r="P47" s="71">
        <f t="shared" si="0"/>
        <v>0</v>
      </c>
      <c r="Q47" s="54"/>
      <c r="R47" s="55"/>
      <c r="S47" s="55"/>
      <c r="T47" s="55"/>
      <c r="U47" s="55"/>
      <c r="V47" s="55"/>
    </row>
    <row r="48" spans="1:22" ht="31.5" hidden="1" customHeight="1" x14ac:dyDescent="0.2">
      <c r="A48" s="60"/>
      <c r="B48" s="61"/>
      <c r="C48" s="61"/>
      <c r="D48" s="62" t="str">
        <f>IF(ISERROR(VLOOKUP(B48,'[12]60m.'!$E$8:$F$1000,2,0)),"",(VLOOKUP(B48,'[12]60m.'!$E$8:$H$1000,2,0)))</f>
        <v/>
      </c>
      <c r="E48" s="63" t="str">
        <f>IF(ISERROR(VLOOKUP(B48,'[12]60m.'!$E$8:$G$1000,3,0)),"",(VLOOKUP(B48,'[12]60m.'!$E$8:$G$1000,3,0)))</f>
        <v/>
      </c>
      <c r="F48" s="64" t="str">
        <f>IF(ISERROR(VLOOKUP(B48,[12]Uzun!$F$8:$K$1006,6,0)),"",(VLOOKUP(B48,[12]Uzun!$F$8:$K$1006,6,0)))</f>
        <v/>
      </c>
      <c r="G48" s="65" t="str">
        <f>IF(ISERROR(VLOOKUP(B48,[12]Uzun!$F$8:$L$1006,7,0)),"",(VLOOKUP(B48,[12]Uzun!$F$8:$L$1006,7,0)))</f>
        <v/>
      </c>
      <c r="H48" s="66" t="str">
        <f>IF(ISERROR(VLOOKUP(B48,[12]Gülle!$F$8:$K$1000,6,0)),"",(VLOOKUP(B48,[12]Gülle!$F$8:$K$1000,6,0)))</f>
        <v/>
      </c>
      <c r="I48" s="63" t="str">
        <f>IF(ISERROR(VLOOKUP(B48,[12]Gülle!$F$8:$L$1000,7,0)),"",(VLOOKUP(B48,[12]Gülle!$F$8:$L$1000,7,0)))</f>
        <v/>
      </c>
      <c r="J48" s="67" t="str">
        <f>IF(ISERROR(VLOOKUP(B48,#REF!,6,0)),"",(VLOOKUP(B48,#REF!,6,0)))</f>
        <v/>
      </c>
      <c r="K48" s="65" t="str">
        <f>IF(ISERROR(VLOOKUP(B48,#REF!,7,0)),"",(VLOOKUP(B48,#REF!,7,0)))</f>
        <v/>
      </c>
      <c r="L48" s="68" t="str">
        <f>IF(ISERROR(VLOOKUP(B48,'[12]800m.'!$E$8:$F$986,2,0)),"",(VLOOKUP(B48,'[12]800m.'!$E$8:$H$986,2,0)))</f>
        <v/>
      </c>
      <c r="M48" s="69" t="str">
        <f>IF(ISERROR(VLOOKUP(B48,'[12]800m.'!$E$8:$G$986,3,0)),"",(VLOOKUP(B48,'[12]800m.'!$E$8:$G$986,3,0)))</f>
        <v/>
      </c>
      <c r="N48" s="70" t="str">
        <f>IF(ISERROR(VLOOKUP(B48,'[12]80m.'!$E$8:$F$1001,2,0)),"",(VLOOKUP(B48,'[12]80m.'!$E$8:$H$1001,2,0)))</f>
        <v/>
      </c>
      <c r="O48" s="65" t="str">
        <f>IF(ISERROR(VLOOKUP(B48,'[12]80m.'!$E$8:$G$1001,3,0)),"",(VLOOKUP(B48,'[12]80m.'!$E$8:$G$1001,3,0)))</f>
        <v/>
      </c>
      <c r="P48" s="71">
        <f t="shared" si="0"/>
        <v>0</v>
      </c>
      <c r="Q48" s="54"/>
      <c r="R48" s="55"/>
      <c r="S48" s="55"/>
      <c r="T48" s="55"/>
      <c r="U48" s="55"/>
      <c r="V48" s="55"/>
    </row>
    <row r="49" spans="1:22" ht="31.5" hidden="1" customHeight="1" x14ac:dyDescent="0.2">
      <c r="A49" s="60"/>
      <c r="B49" s="61"/>
      <c r="C49" s="61"/>
      <c r="D49" s="62" t="str">
        <f>IF(ISERROR(VLOOKUP(B49,'[12]60m.'!$E$8:$F$1000,2,0)),"",(VLOOKUP(B49,'[12]60m.'!$E$8:$H$1000,2,0)))</f>
        <v/>
      </c>
      <c r="E49" s="63" t="str">
        <f>IF(ISERROR(VLOOKUP(B49,'[12]60m.'!$E$8:$G$1000,3,0)),"",(VLOOKUP(B49,'[12]60m.'!$E$8:$G$1000,3,0)))</f>
        <v/>
      </c>
      <c r="F49" s="64" t="str">
        <f>IF(ISERROR(VLOOKUP(B49,[12]Uzun!$F$8:$K$1006,6,0)),"",(VLOOKUP(B49,[12]Uzun!$F$8:$K$1006,6,0)))</f>
        <v/>
      </c>
      <c r="G49" s="65" t="str">
        <f>IF(ISERROR(VLOOKUP(B49,[12]Uzun!$F$8:$L$1006,7,0)),"",(VLOOKUP(B49,[12]Uzun!$F$8:$L$1006,7,0)))</f>
        <v/>
      </c>
      <c r="H49" s="66" t="str">
        <f>IF(ISERROR(VLOOKUP(B49,[12]Gülle!$F$8:$K$1000,6,0)),"",(VLOOKUP(B49,[12]Gülle!$F$8:$K$1000,6,0)))</f>
        <v/>
      </c>
      <c r="I49" s="63" t="str">
        <f>IF(ISERROR(VLOOKUP(B49,[12]Gülle!$F$8:$L$1000,7,0)),"",(VLOOKUP(B49,[12]Gülle!$F$8:$L$1000,7,0)))</f>
        <v/>
      </c>
      <c r="J49" s="67" t="str">
        <f>IF(ISERROR(VLOOKUP(B49,#REF!,6,0)),"",(VLOOKUP(B49,#REF!,6,0)))</f>
        <v/>
      </c>
      <c r="K49" s="65" t="str">
        <f>IF(ISERROR(VLOOKUP(B49,#REF!,7,0)),"",(VLOOKUP(B49,#REF!,7,0)))</f>
        <v/>
      </c>
      <c r="L49" s="68" t="str">
        <f>IF(ISERROR(VLOOKUP(B49,'[12]800m.'!$E$8:$F$986,2,0)),"",(VLOOKUP(B49,'[12]800m.'!$E$8:$H$986,2,0)))</f>
        <v/>
      </c>
      <c r="M49" s="69" t="str">
        <f>IF(ISERROR(VLOOKUP(B49,'[12]800m.'!$E$8:$G$986,3,0)),"",(VLOOKUP(B49,'[12]800m.'!$E$8:$G$986,3,0)))</f>
        <v/>
      </c>
      <c r="N49" s="70" t="str">
        <f>IF(ISERROR(VLOOKUP(B49,'[12]80m.'!$E$8:$F$1001,2,0)),"",(VLOOKUP(B49,'[12]80m.'!$E$8:$H$1001,2,0)))</f>
        <v/>
      </c>
      <c r="O49" s="65" t="str">
        <f>IF(ISERROR(VLOOKUP(B49,'[12]80m.'!$E$8:$G$1001,3,0)),"",(VLOOKUP(B49,'[12]80m.'!$E$8:$G$1001,3,0)))</f>
        <v/>
      </c>
      <c r="P49" s="71">
        <f t="shared" si="0"/>
        <v>0</v>
      </c>
      <c r="Q49" s="54"/>
      <c r="R49" s="55"/>
      <c r="S49" s="55"/>
      <c r="T49" s="55"/>
      <c r="U49" s="55"/>
      <c r="V49" s="55"/>
    </row>
    <row r="50" spans="1:22" ht="31.5" hidden="1" customHeight="1" x14ac:dyDescent="0.2">
      <c r="A50" s="60"/>
      <c r="B50" s="61"/>
      <c r="C50" s="61"/>
      <c r="D50" s="62" t="str">
        <f>IF(ISERROR(VLOOKUP(B50,'[12]60m.'!$E$8:$F$1000,2,0)),"",(VLOOKUP(B50,'[12]60m.'!$E$8:$H$1000,2,0)))</f>
        <v/>
      </c>
      <c r="E50" s="63" t="str">
        <f>IF(ISERROR(VLOOKUP(B50,'[12]60m.'!$E$8:$G$1000,3,0)),"",(VLOOKUP(B50,'[12]60m.'!$E$8:$G$1000,3,0)))</f>
        <v/>
      </c>
      <c r="F50" s="64" t="str">
        <f>IF(ISERROR(VLOOKUP(B50,[12]Uzun!$F$8:$K$1006,6,0)),"",(VLOOKUP(B50,[12]Uzun!$F$8:$K$1006,6,0)))</f>
        <v/>
      </c>
      <c r="G50" s="65" t="str">
        <f>IF(ISERROR(VLOOKUP(B50,[12]Uzun!$F$8:$L$1006,7,0)),"",(VLOOKUP(B50,[12]Uzun!$F$8:$L$1006,7,0)))</f>
        <v/>
      </c>
      <c r="H50" s="66" t="str">
        <f>IF(ISERROR(VLOOKUP(B50,[12]Gülle!$F$8:$K$1000,6,0)),"",(VLOOKUP(B50,[12]Gülle!$F$8:$K$1000,6,0)))</f>
        <v/>
      </c>
      <c r="I50" s="63" t="str">
        <f>IF(ISERROR(VLOOKUP(B50,[12]Gülle!$F$8:$L$1000,7,0)),"",(VLOOKUP(B50,[12]Gülle!$F$8:$L$1000,7,0)))</f>
        <v/>
      </c>
      <c r="J50" s="67" t="str">
        <f>IF(ISERROR(VLOOKUP(B50,#REF!,6,0)),"",(VLOOKUP(B50,#REF!,6,0)))</f>
        <v/>
      </c>
      <c r="K50" s="65" t="str">
        <f>IF(ISERROR(VLOOKUP(B50,#REF!,7,0)),"",(VLOOKUP(B50,#REF!,7,0)))</f>
        <v/>
      </c>
      <c r="L50" s="68" t="str">
        <f>IF(ISERROR(VLOOKUP(B50,'[12]800m.'!$E$8:$F$986,2,0)),"",(VLOOKUP(B50,'[12]800m.'!$E$8:$H$986,2,0)))</f>
        <v/>
      </c>
      <c r="M50" s="69" t="str">
        <f>IF(ISERROR(VLOOKUP(B50,'[12]800m.'!$E$8:$G$986,3,0)),"",(VLOOKUP(B50,'[12]800m.'!$E$8:$G$986,3,0)))</f>
        <v/>
      </c>
      <c r="N50" s="70" t="str">
        <f>IF(ISERROR(VLOOKUP(B50,'[12]80m.'!$E$8:$F$1001,2,0)),"",(VLOOKUP(B50,'[12]80m.'!$E$8:$H$1001,2,0)))</f>
        <v/>
      </c>
      <c r="O50" s="65" t="str">
        <f>IF(ISERROR(VLOOKUP(B50,'[12]80m.'!$E$8:$G$1001,3,0)),"",(VLOOKUP(B50,'[12]80m.'!$E$8:$G$1001,3,0)))</f>
        <v/>
      </c>
      <c r="P50" s="71">
        <f t="shared" si="0"/>
        <v>0</v>
      </c>
      <c r="Q50" s="54"/>
      <c r="R50" s="55"/>
      <c r="S50" s="55"/>
      <c r="T50" s="55"/>
      <c r="U50" s="55"/>
      <c r="V50" s="55"/>
    </row>
    <row r="51" spans="1:22" ht="31.5" hidden="1" customHeight="1" x14ac:dyDescent="0.2">
      <c r="A51" s="60"/>
      <c r="B51" s="61"/>
      <c r="C51" s="61"/>
      <c r="D51" s="62" t="str">
        <f>IF(ISERROR(VLOOKUP(B51,'[12]60m.'!$E$8:$F$1000,2,0)),"",(VLOOKUP(B51,'[12]60m.'!$E$8:$H$1000,2,0)))</f>
        <v/>
      </c>
      <c r="E51" s="63" t="str">
        <f>IF(ISERROR(VLOOKUP(B51,'[12]60m.'!$E$8:$G$1000,3,0)),"",(VLOOKUP(B51,'[12]60m.'!$E$8:$G$1000,3,0)))</f>
        <v/>
      </c>
      <c r="F51" s="64" t="str">
        <f>IF(ISERROR(VLOOKUP(B51,[12]Uzun!$F$8:$K$1006,6,0)),"",(VLOOKUP(B51,[12]Uzun!$F$8:$K$1006,6,0)))</f>
        <v/>
      </c>
      <c r="G51" s="65" t="str">
        <f>IF(ISERROR(VLOOKUP(B51,[12]Uzun!$F$8:$L$1006,7,0)),"",(VLOOKUP(B51,[12]Uzun!$F$8:$L$1006,7,0)))</f>
        <v/>
      </c>
      <c r="H51" s="66" t="str">
        <f>IF(ISERROR(VLOOKUP(B51,[12]Gülle!$F$8:$K$1000,6,0)),"",(VLOOKUP(B51,[12]Gülle!$F$8:$K$1000,6,0)))</f>
        <v/>
      </c>
      <c r="I51" s="63" t="str">
        <f>IF(ISERROR(VLOOKUP(B51,[12]Gülle!$F$8:$L$1000,7,0)),"",(VLOOKUP(B51,[12]Gülle!$F$8:$L$1000,7,0)))</f>
        <v/>
      </c>
      <c r="J51" s="67" t="str">
        <f>IF(ISERROR(VLOOKUP(B51,#REF!,6,0)),"",(VLOOKUP(B51,#REF!,6,0)))</f>
        <v/>
      </c>
      <c r="K51" s="65" t="str">
        <f>IF(ISERROR(VLOOKUP(B51,#REF!,7,0)),"",(VLOOKUP(B51,#REF!,7,0)))</f>
        <v/>
      </c>
      <c r="L51" s="68" t="str">
        <f>IF(ISERROR(VLOOKUP(B51,'[12]800m.'!$E$8:$F$986,2,0)),"",(VLOOKUP(B51,'[12]800m.'!$E$8:$H$986,2,0)))</f>
        <v/>
      </c>
      <c r="M51" s="69" t="str">
        <f>IF(ISERROR(VLOOKUP(B51,'[12]800m.'!$E$8:$G$986,3,0)),"",(VLOOKUP(B51,'[12]800m.'!$E$8:$G$986,3,0)))</f>
        <v/>
      </c>
      <c r="N51" s="70" t="str">
        <f>IF(ISERROR(VLOOKUP(B51,'[12]80m.'!$E$8:$F$1001,2,0)),"",(VLOOKUP(B51,'[12]80m.'!$E$8:$H$1001,2,0)))</f>
        <v/>
      </c>
      <c r="O51" s="65" t="str">
        <f>IF(ISERROR(VLOOKUP(B51,'[12]80m.'!$E$8:$G$1001,3,0)),"",(VLOOKUP(B51,'[12]80m.'!$E$8:$G$1001,3,0)))</f>
        <v/>
      </c>
      <c r="P51" s="71">
        <f t="shared" si="0"/>
        <v>0</v>
      </c>
      <c r="Q51" s="54"/>
      <c r="R51" s="55"/>
      <c r="S51" s="55"/>
      <c r="T51" s="55"/>
      <c r="U51" s="55"/>
      <c r="V51" s="55"/>
    </row>
    <row r="52" spans="1:22" ht="31.5" hidden="1" customHeight="1" x14ac:dyDescent="0.2">
      <c r="A52" s="60"/>
      <c r="B52" s="61"/>
      <c r="C52" s="61"/>
      <c r="D52" s="62" t="str">
        <f>IF(ISERROR(VLOOKUP(B52,'[12]60m.'!$E$8:$F$1000,2,0)),"",(VLOOKUP(B52,'[12]60m.'!$E$8:$H$1000,2,0)))</f>
        <v/>
      </c>
      <c r="E52" s="63" t="str">
        <f>IF(ISERROR(VLOOKUP(B52,'[12]60m.'!$E$8:$G$1000,3,0)),"",(VLOOKUP(B52,'[12]60m.'!$E$8:$G$1000,3,0)))</f>
        <v/>
      </c>
      <c r="F52" s="64" t="str">
        <f>IF(ISERROR(VLOOKUP(B52,[12]Uzun!$F$8:$K$1006,6,0)),"",(VLOOKUP(B52,[12]Uzun!$F$8:$K$1006,6,0)))</f>
        <v/>
      </c>
      <c r="G52" s="65" t="str">
        <f>IF(ISERROR(VLOOKUP(B52,[12]Uzun!$F$8:$L$1006,7,0)),"",(VLOOKUP(B52,[12]Uzun!$F$8:$L$1006,7,0)))</f>
        <v/>
      </c>
      <c r="H52" s="66" t="str">
        <f>IF(ISERROR(VLOOKUP(B52,[12]Gülle!$F$8:$K$1000,6,0)),"",(VLOOKUP(B52,[12]Gülle!$F$8:$K$1000,6,0)))</f>
        <v/>
      </c>
      <c r="I52" s="63" t="str">
        <f>IF(ISERROR(VLOOKUP(B52,[12]Gülle!$F$8:$L$1000,7,0)),"",(VLOOKUP(B52,[12]Gülle!$F$8:$L$1000,7,0)))</f>
        <v/>
      </c>
      <c r="J52" s="67" t="str">
        <f>IF(ISERROR(VLOOKUP(B52,#REF!,6,0)),"",(VLOOKUP(B52,#REF!,6,0)))</f>
        <v/>
      </c>
      <c r="K52" s="65" t="str">
        <f>IF(ISERROR(VLOOKUP(B52,#REF!,7,0)),"",(VLOOKUP(B52,#REF!,7,0)))</f>
        <v/>
      </c>
      <c r="L52" s="68" t="str">
        <f>IF(ISERROR(VLOOKUP(B52,'[12]800m.'!$E$8:$F$986,2,0)),"",(VLOOKUP(B52,'[12]800m.'!$E$8:$H$986,2,0)))</f>
        <v/>
      </c>
      <c r="M52" s="69" t="str">
        <f>IF(ISERROR(VLOOKUP(B52,'[12]800m.'!$E$8:$G$986,3,0)),"",(VLOOKUP(B52,'[12]800m.'!$E$8:$G$986,3,0)))</f>
        <v/>
      </c>
      <c r="N52" s="70" t="str">
        <f>IF(ISERROR(VLOOKUP(B52,'[12]80m.'!$E$8:$F$1001,2,0)),"",(VLOOKUP(B52,'[12]80m.'!$E$8:$H$1001,2,0)))</f>
        <v/>
      </c>
      <c r="O52" s="65" t="str">
        <f>IF(ISERROR(VLOOKUP(B52,'[12]80m.'!$E$8:$G$1001,3,0)),"",(VLOOKUP(B52,'[12]80m.'!$E$8:$G$1001,3,0)))</f>
        <v/>
      </c>
      <c r="P52" s="71">
        <f t="shared" si="0"/>
        <v>0</v>
      </c>
      <c r="Q52" s="54"/>
      <c r="R52" s="55"/>
      <c r="S52" s="55"/>
      <c r="T52" s="55"/>
      <c r="U52" s="55"/>
      <c r="V52" s="55"/>
    </row>
    <row r="53" spans="1:22" ht="31.5" hidden="1" customHeight="1" x14ac:dyDescent="0.2">
      <c r="A53" s="60"/>
      <c r="B53" s="61"/>
      <c r="C53" s="61"/>
      <c r="D53" s="62" t="str">
        <f>IF(ISERROR(VLOOKUP(B53,'[12]60m.'!$E$8:$F$1000,2,0)),"",(VLOOKUP(B53,'[12]60m.'!$E$8:$H$1000,2,0)))</f>
        <v/>
      </c>
      <c r="E53" s="63" t="str">
        <f>IF(ISERROR(VLOOKUP(B53,'[12]60m.'!$E$8:$G$1000,3,0)),"",(VLOOKUP(B53,'[12]60m.'!$E$8:$G$1000,3,0)))</f>
        <v/>
      </c>
      <c r="F53" s="64" t="str">
        <f>IF(ISERROR(VLOOKUP(B53,[12]Uzun!$F$8:$K$1006,6,0)),"",(VLOOKUP(B53,[12]Uzun!$F$8:$K$1006,6,0)))</f>
        <v/>
      </c>
      <c r="G53" s="65" t="str">
        <f>IF(ISERROR(VLOOKUP(B53,[12]Uzun!$F$8:$L$1006,7,0)),"",(VLOOKUP(B53,[12]Uzun!$F$8:$L$1006,7,0)))</f>
        <v/>
      </c>
      <c r="H53" s="66" t="str">
        <f>IF(ISERROR(VLOOKUP(B53,[12]Gülle!$F$8:$K$1000,6,0)),"",(VLOOKUP(B53,[12]Gülle!$F$8:$K$1000,6,0)))</f>
        <v/>
      </c>
      <c r="I53" s="63" t="str">
        <f>IF(ISERROR(VLOOKUP(B53,[12]Gülle!$F$8:$L$1000,7,0)),"",(VLOOKUP(B53,[12]Gülle!$F$8:$L$1000,7,0)))</f>
        <v/>
      </c>
      <c r="J53" s="67" t="str">
        <f>IF(ISERROR(VLOOKUP(B53,#REF!,6,0)),"",(VLOOKUP(B53,#REF!,6,0)))</f>
        <v/>
      </c>
      <c r="K53" s="65" t="str">
        <f>IF(ISERROR(VLOOKUP(B53,#REF!,7,0)),"",(VLOOKUP(B53,#REF!,7,0)))</f>
        <v/>
      </c>
      <c r="L53" s="68" t="str">
        <f>IF(ISERROR(VLOOKUP(B53,'[12]800m.'!$E$8:$F$986,2,0)),"",(VLOOKUP(B53,'[12]800m.'!$E$8:$H$986,2,0)))</f>
        <v/>
      </c>
      <c r="M53" s="69" t="str">
        <f>IF(ISERROR(VLOOKUP(B53,'[12]800m.'!$E$8:$G$986,3,0)),"",(VLOOKUP(B53,'[12]800m.'!$E$8:$G$986,3,0)))</f>
        <v/>
      </c>
      <c r="N53" s="70" t="str">
        <f>IF(ISERROR(VLOOKUP(B53,'[12]80m.'!$E$8:$F$1001,2,0)),"",(VLOOKUP(B53,'[12]80m.'!$E$8:$H$1001,2,0)))</f>
        <v/>
      </c>
      <c r="O53" s="65" t="str">
        <f>IF(ISERROR(VLOOKUP(B53,'[12]80m.'!$E$8:$G$1001,3,0)),"",(VLOOKUP(B53,'[12]80m.'!$E$8:$G$1001,3,0)))</f>
        <v/>
      </c>
      <c r="P53" s="71">
        <f t="shared" si="0"/>
        <v>0</v>
      </c>
      <c r="Q53" s="54"/>
      <c r="R53" s="55"/>
      <c r="S53" s="55"/>
      <c r="T53" s="55"/>
      <c r="U53" s="55"/>
      <c r="V53" s="55"/>
    </row>
    <row r="54" spans="1:22" ht="31.5" hidden="1" customHeight="1" x14ac:dyDescent="0.2">
      <c r="A54" s="60"/>
      <c r="B54" s="61"/>
      <c r="C54" s="61"/>
      <c r="D54" s="62" t="str">
        <f>IF(ISERROR(VLOOKUP(B54,'[12]60m.'!$E$8:$F$1000,2,0)),"",(VLOOKUP(B54,'[12]60m.'!$E$8:$H$1000,2,0)))</f>
        <v/>
      </c>
      <c r="E54" s="63" t="str">
        <f>IF(ISERROR(VLOOKUP(B54,'[12]60m.'!$E$8:$G$1000,3,0)),"",(VLOOKUP(B54,'[12]60m.'!$E$8:$G$1000,3,0)))</f>
        <v/>
      </c>
      <c r="F54" s="64" t="str">
        <f>IF(ISERROR(VLOOKUP(B54,[12]Uzun!$F$8:$K$1006,6,0)),"",(VLOOKUP(B54,[12]Uzun!$F$8:$K$1006,6,0)))</f>
        <v/>
      </c>
      <c r="G54" s="65" t="str">
        <f>IF(ISERROR(VLOOKUP(B54,[12]Uzun!$F$8:$L$1006,7,0)),"",(VLOOKUP(B54,[12]Uzun!$F$8:$L$1006,7,0)))</f>
        <v/>
      </c>
      <c r="H54" s="66" t="str">
        <f>IF(ISERROR(VLOOKUP(B54,[12]Gülle!$F$8:$K$1000,6,0)),"",(VLOOKUP(B54,[12]Gülle!$F$8:$K$1000,6,0)))</f>
        <v/>
      </c>
      <c r="I54" s="63" t="str">
        <f>IF(ISERROR(VLOOKUP(B54,[12]Gülle!$F$8:$L$1000,7,0)),"",(VLOOKUP(B54,[12]Gülle!$F$8:$L$1000,7,0)))</f>
        <v/>
      </c>
      <c r="J54" s="67" t="str">
        <f>IF(ISERROR(VLOOKUP(B54,#REF!,6,0)),"",(VLOOKUP(B54,#REF!,6,0)))</f>
        <v/>
      </c>
      <c r="K54" s="65" t="str">
        <f>IF(ISERROR(VLOOKUP(B54,#REF!,7,0)),"",(VLOOKUP(B54,#REF!,7,0)))</f>
        <v/>
      </c>
      <c r="L54" s="68" t="str">
        <f>IF(ISERROR(VLOOKUP(B54,'[12]800m.'!$E$8:$F$986,2,0)),"",(VLOOKUP(B54,'[12]800m.'!$E$8:$H$986,2,0)))</f>
        <v/>
      </c>
      <c r="M54" s="69" t="str">
        <f>IF(ISERROR(VLOOKUP(B54,'[12]800m.'!$E$8:$G$986,3,0)),"",(VLOOKUP(B54,'[12]800m.'!$E$8:$G$986,3,0)))</f>
        <v/>
      </c>
      <c r="N54" s="70" t="str">
        <f>IF(ISERROR(VLOOKUP(B54,'[12]80m.'!$E$8:$F$1001,2,0)),"",(VLOOKUP(B54,'[12]80m.'!$E$8:$H$1001,2,0)))</f>
        <v/>
      </c>
      <c r="O54" s="65" t="str">
        <f>IF(ISERROR(VLOOKUP(B54,'[12]80m.'!$E$8:$G$1001,3,0)),"",(VLOOKUP(B54,'[12]80m.'!$E$8:$G$1001,3,0)))</f>
        <v/>
      </c>
      <c r="P54" s="71">
        <f t="shared" si="0"/>
        <v>0</v>
      </c>
      <c r="Q54" s="55"/>
      <c r="R54" s="55"/>
      <c r="S54" s="55"/>
      <c r="T54" s="55"/>
      <c r="U54" s="55"/>
      <c r="V54" s="55"/>
    </row>
    <row r="55" spans="1:22" ht="12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72"/>
      <c r="O55" s="55"/>
      <c r="P55" s="55"/>
      <c r="Q55" s="55"/>
      <c r="R55" s="55"/>
      <c r="S55" s="55"/>
      <c r="T55" s="55"/>
      <c r="U55" s="55"/>
      <c r="V55" s="55"/>
    </row>
    <row r="56" spans="1:22" ht="30" customHeight="1" x14ac:dyDescent="0.2">
      <c r="A56" s="40" t="s">
        <v>72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2" ht="24" customHeight="1" x14ac:dyDescent="0.2">
      <c r="A57" s="73" t="str">
        <f>'[12]YARIŞMA BİLGİLERİ'!F21</f>
        <v>2008 Doğumlu Erkekler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1:22" ht="24" customHeight="1" x14ac:dyDescent="0.2">
      <c r="A58" s="49" t="s">
        <v>0</v>
      </c>
      <c r="B58" s="48" t="s">
        <v>1</v>
      </c>
      <c r="C58" s="95"/>
      <c r="D58" s="50" t="s">
        <v>14</v>
      </c>
      <c r="E58" s="50"/>
      <c r="F58" s="50" t="s">
        <v>19</v>
      </c>
      <c r="G58" s="50"/>
      <c r="H58" s="51"/>
      <c r="I58" s="52"/>
      <c r="J58" s="51" t="s">
        <v>20</v>
      </c>
      <c r="K58" s="52"/>
      <c r="L58" s="50" t="s">
        <v>7</v>
      </c>
      <c r="M58" s="50"/>
      <c r="N58" s="50" t="s">
        <v>18</v>
      </c>
      <c r="O58" s="50"/>
      <c r="P58" s="53"/>
      <c r="Q58" s="53"/>
      <c r="R58" s="53" t="s">
        <v>25</v>
      </c>
    </row>
    <row r="59" spans="1:22" ht="24" customHeight="1" x14ac:dyDescent="0.2">
      <c r="A59" s="56"/>
      <c r="B59" s="48"/>
      <c r="C59" s="95"/>
      <c r="D59" s="57" t="s">
        <v>10</v>
      </c>
      <c r="E59" s="58" t="s">
        <v>11</v>
      </c>
      <c r="F59" s="57" t="s">
        <v>10</v>
      </c>
      <c r="G59" s="58" t="s">
        <v>11</v>
      </c>
      <c r="H59" s="57" t="s">
        <v>10</v>
      </c>
      <c r="I59" s="58" t="s">
        <v>11</v>
      </c>
      <c r="J59" s="57" t="s">
        <v>10</v>
      </c>
      <c r="K59" s="58" t="s">
        <v>11</v>
      </c>
      <c r="L59" s="57" t="s">
        <v>10</v>
      </c>
      <c r="M59" s="58" t="s">
        <v>11</v>
      </c>
      <c r="N59" s="59" t="s">
        <v>10</v>
      </c>
      <c r="O59" s="58" t="s">
        <v>11</v>
      </c>
      <c r="P59" s="53"/>
      <c r="Q59" s="53"/>
      <c r="R59" s="53"/>
    </row>
    <row r="60" spans="1:22" ht="28.5" customHeight="1" x14ac:dyDescent="0.2">
      <c r="A60" s="60">
        <v>1</v>
      </c>
      <c r="B60" s="61" t="s">
        <v>175</v>
      </c>
      <c r="C60" s="61" t="s">
        <v>42</v>
      </c>
      <c r="D60" s="13" t="str">
        <f>IF(ISERROR(VLOOKUP(B60,'[12]100m.Eng'!$E$8:$F$990,2,0)),"",(VLOOKUP(B60,'[12]100m.Eng'!$E$8:$H$990,2,0)))</f>
        <v/>
      </c>
      <c r="E60" s="14" t="str">
        <f>IF(ISERROR(VLOOKUP(B60,'[12]100m.Eng'!$E$8:$G$990,3,0)),"",(VLOOKUP(B60,'[12]100m.Eng'!$E$8:$G$990,3,0)))</f>
        <v/>
      </c>
      <c r="F60" s="76" t="str">
        <f>IF(ISERROR(VLOOKUP(B60,[12]Cirit!$E$8:$K$1000,7,0)),"",(VLOOKUP(B60,[12]Cirit!$E$8:$K$1000,7,0)))</f>
        <v/>
      </c>
      <c r="G60" s="65" t="str">
        <f>IF(ISERROR(VLOOKUP(B60,[12]Cirit!$E$8:$L$1000,8,0)),"",(VLOOKUP(B60,[12]Cirit!$E$8:$L$1000,8,0)))</f>
        <v/>
      </c>
      <c r="H60" s="66"/>
      <c r="I60" s="63"/>
      <c r="J60" s="77" t="str">
        <f>IF(ISERROR(VLOOKUP(B60,'[12]2000m.'!$D$8:$F$1000,3,0)),"",(VLOOKUP(B60,'[12]2000m.'!$D$8:$H$1000,3,0)))</f>
        <v/>
      </c>
      <c r="K60" s="65" t="str">
        <f>IF(ISERROR(VLOOKUP(B60,'[12]2000m.'!$D$8:$G$1000,4,0)),"",(VLOOKUP(B60,'[12]2000m.'!$D$8:$G$1000,4,0)))</f>
        <v/>
      </c>
      <c r="L60" s="78" t="str">
        <f>IF(ISERROR(VLOOKUP(B60,[12]Yüksek!$E$8:$AG$1000,29,0)),"",(VLOOKUP(B60,[12]Yüksek!$E$8:$AG$1000,29,0)))</f>
        <v/>
      </c>
      <c r="M60" s="79" t="str">
        <f>IF(ISERROR(VLOOKUP(B60,[12]Yüksek!$E$8:$AH$1000,30,0)),"",(VLOOKUP(B60,[12]Yüksek!$E$8:$AH$1000,30,0)))</f>
        <v/>
      </c>
      <c r="N60" s="80" t="str">
        <f>IF(ISERROR(VLOOKUP(B60,[12]Disk!$E$8:$K$1000,7,0)),"",(VLOOKUP(B60,[12]Disk!$E$8:$K$1000,7,0)))</f>
        <v/>
      </c>
      <c r="O60" s="65" t="str">
        <f>IF(ISERROR(VLOOKUP(B60,[12]Disk!$E$8:$L$1000,8,0)),"",(VLOOKUP(B60,[12]Disk!$E$8:$L$1000,8,0)))</f>
        <v/>
      </c>
      <c r="P60" s="81">
        <f>IFERROR(VLOOKUP(B60,'2008 14 YAŞ ERKEK'!$B$8:$P$54,15,0)," ")</f>
        <v>170</v>
      </c>
      <c r="Q60" s="82">
        <f t="shared" ref="Q60:Q78" si="1">SUM(E60,G60,I60,K60,M60,O60)</f>
        <v>0</v>
      </c>
      <c r="R60" s="83">
        <f t="shared" ref="R60:R78" si="2">SUM(P60,Q60)</f>
        <v>170</v>
      </c>
    </row>
    <row r="61" spans="1:22" ht="28.5" customHeight="1" x14ac:dyDescent="0.2">
      <c r="A61" s="60">
        <v>2</v>
      </c>
      <c r="B61" s="61" t="s">
        <v>193</v>
      </c>
      <c r="C61" s="61" t="s">
        <v>42</v>
      </c>
      <c r="D61" s="13" t="str">
        <f>IF(ISERROR(VLOOKUP(B61,'[12]100m.Eng'!$E$8:$F$990,2,0)),"",(VLOOKUP(B61,'[12]100m.Eng'!$E$8:$H$990,2,0)))</f>
        <v/>
      </c>
      <c r="E61" s="14" t="str">
        <f>IF(ISERROR(VLOOKUP(B61,'[12]100m.Eng'!$E$8:$G$990,3,0)),"",(VLOOKUP(B61,'[12]100m.Eng'!$E$8:$G$990,3,0)))</f>
        <v/>
      </c>
      <c r="F61" s="76" t="str">
        <f>IF(ISERROR(VLOOKUP(B61,[12]Cirit!$E$8:$K$1000,7,0)),"",(VLOOKUP(B61,[12]Cirit!$E$8:$K$1000,7,0)))</f>
        <v/>
      </c>
      <c r="G61" s="65" t="str">
        <f>IF(ISERROR(VLOOKUP(B61,[12]Cirit!$E$8:$L$1000,8,0)),"",(VLOOKUP(B61,[12]Cirit!$E$8:$L$1000,8,0)))</f>
        <v/>
      </c>
      <c r="H61" s="66"/>
      <c r="I61" s="63"/>
      <c r="J61" s="77" t="str">
        <f>IF(ISERROR(VLOOKUP(B61,'[12]2000m.'!$D$8:$F$1000,3,0)),"",(VLOOKUP(B61,'[12]2000m.'!$D$8:$H$1000,3,0)))</f>
        <v/>
      </c>
      <c r="K61" s="65" t="str">
        <f>IF(ISERROR(VLOOKUP(B61,'[12]2000m.'!$D$8:$G$1000,4,0)),"",(VLOOKUP(B61,'[12]2000m.'!$D$8:$G$1000,4,0)))</f>
        <v/>
      </c>
      <c r="L61" s="78">
        <f>IF(ISERROR(VLOOKUP(B61,[12]Yüksek!$E$8:$AG$1000,29,0)),"",(VLOOKUP(B61,[12]Yüksek!$E$8:$AG$1000,29,0)))</f>
        <v>130</v>
      </c>
      <c r="M61" s="79">
        <f>IF(ISERROR(VLOOKUP(B61,[12]Yüksek!$E$8:$AH$1000,30,0)),"",(VLOOKUP(B61,[12]Yüksek!$E$8:$AH$1000,30,0)))</f>
        <v>30</v>
      </c>
      <c r="N61" s="80" t="str">
        <f>IF(ISERROR(VLOOKUP(B61,[12]Disk!$E$8:$K$1000,7,0)),"",(VLOOKUP(B61,[12]Disk!$E$8:$K$1000,7,0)))</f>
        <v/>
      </c>
      <c r="O61" s="65" t="str">
        <f>IF(ISERROR(VLOOKUP(B61,[12]Disk!$E$8:$L$1000,8,0)),"",(VLOOKUP(B61,[12]Disk!$E$8:$L$1000,8,0)))</f>
        <v/>
      </c>
      <c r="P61" s="81">
        <f>IFERROR(VLOOKUP(B61,'2008 14 YAŞ ERKEK'!$B$8:$P$54,15,0)," ")</f>
        <v>102</v>
      </c>
      <c r="Q61" s="82">
        <f t="shared" si="1"/>
        <v>30</v>
      </c>
      <c r="R61" s="83">
        <f t="shared" si="2"/>
        <v>132</v>
      </c>
    </row>
    <row r="62" spans="1:22" ht="28.5" customHeight="1" x14ac:dyDescent="0.2">
      <c r="A62" s="60">
        <v>3</v>
      </c>
      <c r="B62" s="96" t="s">
        <v>199</v>
      </c>
      <c r="C62" s="96" t="s">
        <v>42</v>
      </c>
      <c r="D62" s="13" t="str">
        <f>IF(ISERROR(VLOOKUP(B62,'[12]100m.Eng'!$E$8:$F$990,2,0)),"",(VLOOKUP(B62,'[12]100m.Eng'!$E$8:$H$990,2,0)))</f>
        <v/>
      </c>
      <c r="E62" s="14" t="str">
        <f>IF(ISERROR(VLOOKUP(B62,'[12]100m.Eng'!$E$8:$G$990,3,0)),"",(VLOOKUP(B62,'[12]100m.Eng'!$E$8:$G$990,3,0)))</f>
        <v/>
      </c>
      <c r="F62" s="76" t="str">
        <f>IF(ISERROR(VLOOKUP(B62,[12]Cirit!$E$8:$K$1000,7,0)),"",(VLOOKUP(B62,[12]Cirit!$E$8:$K$1000,7,0)))</f>
        <v/>
      </c>
      <c r="G62" s="65" t="str">
        <f>IF(ISERROR(VLOOKUP(B62,[12]Cirit!$E$8:$L$1000,8,0)),"",(VLOOKUP(B62,[12]Cirit!$E$8:$L$1000,8,0)))</f>
        <v/>
      </c>
      <c r="H62" s="66"/>
      <c r="I62" s="63"/>
      <c r="J62" s="77">
        <f>IF(ISERROR(VLOOKUP(B62,'[12]2000m.'!$D$8:$F$1000,3,0)),"",(VLOOKUP(B62,'[12]2000m.'!$D$8:$H$1000,3,0)))</f>
        <v>62981</v>
      </c>
      <c r="K62" s="65">
        <f>IF(ISERROR(VLOOKUP(B62,'[12]2000m.'!$D$8:$G$1000,4,0)),"",(VLOOKUP(B62,'[12]2000m.'!$D$8:$G$1000,4,0)))</f>
        <v>59</v>
      </c>
      <c r="L62" s="78" t="str">
        <f>IF(ISERROR(VLOOKUP(B62,[12]Yüksek!$E$8:$AG$1000,29,0)),"",(VLOOKUP(B62,[12]Yüksek!$E$8:$AG$1000,29,0)))</f>
        <v/>
      </c>
      <c r="M62" s="79" t="str">
        <f>IF(ISERROR(VLOOKUP(B62,[12]Yüksek!$E$8:$AH$1000,30,0)),"",(VLOOKUP(B62,[12]Yüksek!$E$8:$AH$1000,30,0)))</f>
        <v/>
      </c>
      <c r="N62" s="80" t="str">
        <f>IF(ISERROR(VLOOKUP(B62,[12]Disk!$E$8:$K$1000,7,0)),"",(VLOOKUP(B62,[12]Disk!$E$8:$K$1000,7,0)))</f>
        <v/>
      </c>
      <c r="O62" s="65" t="str">
        <f>IF(ISERROR(VLOOKUP(B62,[12]Disk!$E$8:$L$1000,8,0)),"",(VLOOKUP(B62,[12]Disk!$E$8:$L$1000,8,0)))</f>
        <v/>
      </c>
      <c r="P62" s="81">
        <f>IFERROR(VLOOKUP(B62,'2008 14 YAŞ ERKEK'!$B$8:$P$54,15,0)," ")</f>
        <v>68</v>
      </c>
      <c r="Q62" s="82">
        <f t="shared" si="1"/>
        <v>59</v>
      </c>
      <c r="R62" s="83">
        <f t="shared" si="2"/>
        <v>127</v>
      </c>
    </row>
    <row r="63" spans="1:22" ht="28.5" customHeight="1" x14ac:dyDescent="0.2">
      <c r="A63" s="60">
        <v>4</v>
      </c>
      <c r="B63" s="61" t="s">
        <v>196</v>
      </c>
      <c r="C63" s="61" t="s">
        <v>42</v>
      </c>
      <c r="D63" s="13" t="str">
        <f>IF(ISERROR(VLOOKUP(B63,'[12]100m.Eng'!$E$8:$F$990,2,0)),"",(VLOOKUP(B63,'[12]100m.Eng'!$E$8:$H$990,2,0)))</f>
        <v/>
      </c>
      <c r="E63" s="14" t="str">
        <f>IF(ISERROR(VLOOKUP(B63,'[12]100m.Eng'!$E$8:$G$990,3,0)),"",(VLOOKUP(B63,'[12]100m.Eng'!$E$8:$G$990,3,0)))</f>
        <v/>
      </c>
      <c r="F63" s="76" t="str">
        <f>IF(ISERROR(VLOOKUP(B63,[12]Cirit!$E$8:$K$1000,7,0)),"",(VLOOKUP(B63,[12]Cirit!$E$8:$K$1000,7,0)))</f>
        <v/>
      </c>
      <c r="G63" s="65" t="str">
        <f>IF(ISERROR(VLOOKUP(B63,[12]Cirit!$E$8:$L$1000,8,0)),"",(VLOOKUP(B63,[12]Cirit!$E$8:$L$1000,8,0)))</f>
        <v/>
      </c>
      <c r="H63" s="66"/>
      <c r="I63" s="63"/>
      <c r="J63" s="77" t="str">
        <f>IF(ISERROR(VLOOKUP(B63,'[12]2000m.'!$D$8:$F$1000,3,0)),"",(VLOOKUP(B63,'[12]2000m.'!$D$8:$H$1000,3,0)))</f>
        <v/>
      </c>
      <c r="K63" s="65" t="str">
        <f>IF(ISERROR(VLOOKUP(B63,'[12]2000m.'!$D$8:$G$1000,4,0)),"",(VLOOKUP(B63,'[12]2000m.'!$D$8:$G$1000,4,0)))</f>
        <v/>
      </c>
      <c r="L63" s="78" t="str">
        <f>IF(ISERROR(VLOOKUP(B63,[12]Yüksek!$E$8:$AG$1000,29,0)),"",(VLOOKUP(B63,[12]Yüksek!$E$8:$AG$1000,29,0)))</f>
        <v/>
      </c>
      <c r="M63" s="79" t="str">
        <f>IF(ISERROR(VLOOKUP(B63,[12]Yüksek!$E$8:$AH$1000,30,0)),"",(VLOOKUP(B63,[12]Yüksek!$E$8:$AH$1000,30,0)))</f>
        <v/>
      </c>
      <c r="N63" s="80" t="str">
        <f>IF(ISERROR(VLOOKUP(B63,[12]Disk!$E$8:$K$1000,7,0)),"",(VLOOKUP(B63,[12]Disk!$E$8:$K$1000,7,0)))</f>
        <v/>
      </c>
      <c r="O63" s="65" t="str">
        <f>IF(ISERROR(VLOOKUP(B63,[12]Disk!$E$8:$L$1000,8,0)),"",(VLOOKUP(B63,[12]Disk!$E$8:$L$1000,8,0)))</f>
        <v/>
      </c>
      <c r="P63" s="81">
        <f>IFERROR(VLOOKUP(B63,'2008 14 YAŞ ERKEK'!$B$8:$P$54,15,0)," ")</f>
        <v>94</v>
      </c>
      <c r="Q63" s="82">
        <f t="shared" si="1"/>
        <v>0</v>
      </c>
      <c r="R63" s="83">
        <f t="shared" si="2"/>
        <v>94</v>
      </c>
    </row>
    <row r="64" spans="1:22" ht="28.5" customHeight="1" x14ac:dyDescent="0.2">
      <c r="A64" s="60">
        <v>5</v>
      </c>
      <c r="B64" s="61" t="s">
        <v>197</v>
      </c>
      <c r="C64" s="61" t="s">
        <v>42</v>
      </c>
      <c r="D64" s="13" t="str">
        <f>IF(ISERROR(VLOOKUP(B64,'[12]100m.Eng'!$E$8:$F$990,2,0)),"",(VLOOKUP(B64,'[12]100m.Eng'!$E$8:$H$990,2,0)))</f>
        <v/>
      </c>
      <c r="E64" s="14" t="str">
        <f>IF(ISERROR(VLOOKUP(B64,'[12]100m.Eng'!$E$8:$G$990,3,0)),"",(VLOOKUP(B64,'[12]100m.Eng'!$E$8:$G$990,3,0)))</f>
        <v/>
      </c>
      <c r="F64" s="76" t="str">
        <f>IF(ISERROR(VLOOKUP(B64,[12]Cirit!$E$8:$K$1000,7,0)),"",(VLOOKUP(B64,[12]Cirit!$E$8:$K$1000,7,0)))</f>
        <v/>
      </c>
      <c r="G64" s="65" t="str">
        <f>IF(ISERROR(VLOOKUP(B64,[12]Cirit!$E$8:$L$1000,8,0)),"",(VLOOKUP(B64,[12]Cirit!$E$8:$L$1000,8,0)))</f>
        <v/>
      </c>
      <c r="H64" s="66"/>
      <c r="I64" s="63"/>
      <c r="J64" s="77" t="str">
        <f>IF(ISERROR(VLOOKUP(B64,'[12]2000m.'!$D$8:$F$1000,3,0)),"",(VLOOKUP(B64,'[12]2000m.'!$D$8:$H$1000,3,0)))</f>
        <v/>
      </c>
      <c r="K64" s="65" t="str">
        <f>IF(ISERROR(VLOOKUP(B64,'[12]2000m.'!$D$8:$G$1000,4,0)),"",(VLOOKUP(B64,'[12]2000m.'!$D$8:$G$1000,4,0)))</f>
        <v/>
      </c>
      <c r="L64" s="78" t="str">
        <f>IF(ISERROR(VLOOKUP(B64,[12]Yüksek!$E$8:$AG$1000,29,0)),"",(VLOOKUP(B64,[12]Yüksek!$E$8:$AG$1000,29,0)))</f>
        <v/>
      </c>
      <c r="M64" s="79" t="str">
        <f>IF(ISERROR(VLOOKUP(B64,[12]Yüksek!$E$8:$AH$1000,30,0)),"",(VLOOKUP(B64,[12]Yüksek!$E$8:$AH$1000,30,0)))</f>
        <v/>
      </c>
      <c r="N64" s="80" t="str">
        <f>IF(ISERROR(VLOOKUP(B64,[12]Disk!$E$8:$K$1000,7,0)),"",(VLOOKUP(B64,[12]Disk!$E$8:$K$1000,7,0)))</f>
        <v/>
      </c>
      <c r="O64" s="65" t="str">
        <f>IF(ISERROR(VLOOKUP(B64,[12]Disk!$E$8:$L$1000,8,0)),"",(VLOOKUP(B64,[12]Disk!$E$8:$L$1000,8,0)))</f>
        <v/>
      </c>
      <c r="P64" s="81">
        <f>IFERROR(VLOOKUP(B64,'2008 14 YAŞ ERKEK'!$B$8:$P$54,15,0)," ")</f>
        <v>93</v>
      </c>
      <c r="Q64" s="82">
        <f t="shared" si="1"/>
        <v>0</v>
      </c>
      <c r="R64" s="83">
        <f t="shared" si="2"/>
        <v>93</v>
      </c>
    </row>
    <row r="65" spans="1:18" ht="34.5" customHeight="1" x14ac:dyDescent="0.2">
      <c r="A65" s="60"/>
      <c r="B65" s="61"/>
      <c r="C65" s="61"/>
      <c r="D65" s="13" t="str">
        <f>IF(ISERROR(VLOOKUP(B65,'[12]100m.Eng'!$E$8:$F$990,2,0)),"",(VLOOKUP(B65,'[12]100m.Eng'!$E$8:$H$990,2,0)))</f>
        <v/>
      </c>
      <c r="E65" s="14" t="str">
        <f>IF(ISERROR(VLOOKUP(B65,'[12]100m.Eng'!$E$8:$G$990,3,0)),"",(VLOOKUP(B65,'[12]100m.Eng'!$E$8:$G$990,3,0)))</f>
        <v/>
      </c>
      <c r="F65" s="76" t="str">
        <f>IF(ISERROR(VLOOKUP(B65,[12]Cirit!$F$8:$K$1000,6,0)),"",(VLOOKUP(B65,[12]Cirit!$F$8:$K$1000,6,0)))</f>
        <v/>
      </c>
      <c r="G65" s="65" t="str">
        <f>IF(ISERROR(VLOOKUP(B65,[12]Cirit!$F$8:$L$1000,7,0)),"",(VLOOKUP(B65,[12]Cirit!$F$8:$L$1000,7,0)))</f>
        <v/>
      </c>
      <c r="H65" s="66"/>
      <c r="I65" s="63"/>
      <c r="J65" s="77" t="str">
        <f>IF(ISERROR(VLOOKUP(B65,'[12]2000m.'!$E$8:$F$1000,2,0)),"",(VLOOKUP(B65,'[12]2000m.'!$E$8:$H$1000,2,0)))</f>
        <v/>
      </c>
      <c r="K65" s="65" t="str">
        <f>IF(ISERROR(VLOOKUP(B65,'[12]2000m.'!$E$8:$G$1000,3,0)),"",(VLOOKUP(B65,'[12]2000m.'!$E$8:$G$1000,3,0)))</f>
        <v/>
      </c>
      <c r="L65" s="78" t="str">
        <f>IF(ISERROR(VLOOKUP(B65,[12]Yüksek!$F$8:$AG$1000,28,0)),"",(VLOOKUP(B65,[12]Yüksek!$F$8:$AG$1000,28,0)))</f>
        <v/>
      </c>
      <c r="M65" s="79" t="str">
        <f>IF(ISERROR(VLOOKUP(B65,[12]Yüksek!$F$8:$AH$1000,29,0)),"",(VLOOKUP(B65,[12]Yüksek!$F$8:$AH$1000,29,0)))</f>
        <v/>
      </c>
      <c r="N65" s="80" t="str">
        <f>IF(ISERROR(VLOOKUP(B41,[12]Disk!$F$8:$K$1000,6,0)),"",(VLOOKUP(B41,[12]Disk!$F$8:$K$1000,6,0)))</f>
        <v/>
      </c>
      <c r="O65" s="65" t="str">
        <f>IF(ISERROR(VLOOKUP(B41,[12]Disk!$F$8:$L$1000,7,0)),"",(VLOOKUP(B41,[12]Disk!$F$8:$L$1000,7,0)))</f>
        <v/>
      </c>
      <c r="P65" s="81" t="str">
        <f>IFERROR(VLOOKUP(B65,'2008 14 YAŞ ERKEK'!$B$8:$P$54,14,0)," ")</f>
        <v xml:space="preserve"> </v>
      </c>
      <c r="Q65" s="82">
        <f t="shared" si="1"/>
        <v>0</v>
      </c>
      <c r="R65" s="83">
        <f t="shared" si="2"/>
        <v>0</v>
      </c>
    </row>
    <row r="66" spans="1:18" ht="34.5" customHeight="1" x14ac:dyDescent="0.2">
      <c r="A66" s="60"/>
      <c r="B66" s="61"/>
      <c r="C66" s="61"/>
      <c r="D66" s="13" t="str">
        <f>IF(ISERROR(VLOOKUP(B66,'[12]100m.Eng'!$E$8:$F$990,2,0)),"",(VLOOKUP(B66,'[12]100m.Eng'!$E$8:$H$990,2,0)))</f>
        <v/>
      </c>
      <c r="E66" s="14" t="str">
        <f>IF(ISERROR(VLOOKUP(B66,'[12]100m.Eng'!$E$8:$G$990,3,0)),"",(VLOOKUP(B66,'[12]100m.Eng'!$E$8:$G$990,3,0)))</f>
        <v/>
      </c>
      <c r="F66" s="76" t="str">
        <f>IF(ISERROR(VLOOKUP(B66,[12]Cirit!$F$8:$K$1000,6,0)),"",(VLOOKUP(B66,[12]Cirit!$F$8:$K$1000,6,0)))</f>
        <v/>
      </c>
      <c r="G66" s="65" t="str">
        <f>IF(ISERROR(VLOOKUP(B66,[12]Cirit!$F$8:$L$1000,7,0)),"",(VLOOKUP(B66,[12]Cirit!$F$8:$L$1000,7,0)))</f>
        <v/>
      </c>
      <c r="H66" s="66"/>
      <c r="I66" s="63"/>
      <c r="J66" s="77" t="str">
        <f>IF(ISERROR(VLOOKUP(B66,'[12]2000m.'!$E$8:$F$1000,2,0)),"",(VLOOKUP(B66,'[12]2000m.'!$E$8:$H$1000,2,0)))</f>
        <v/>
      </c>
      <c r="K66" s="65" t="str">
        <f>IF(ISERROR(VLOOKUP(B66,'[12]2000m.'!$E$8:$G$1000,3,0)),"",(VLOOKUP(B66,'[12]2000m.'!$E$8:$G$1000,3,0)))</f>
        <v/>
      </c>
      <c r="L66" s="78" t="str">
        <f>IF(ISERROR(VLOOKUP(B66,[12]Yüksek!$F$8:$AG$1000,28,0)),"",(VLOOKUP(B66,[12]Yüksek!$F$8:$AG$1000,28,0)))</f>
        <v/>
      </c>
      <c r="M66" s="79" t="str">
        <f>IF(ISERROR(VLOOKUP(B66,[12]Yüksek!$F$8:$AH$1000,29,0)),"",(VLOOKUP(B66,[12]Yüksek!$F$8:$AH$1000,29,0)))</f>
        <v/>
      </c>
      <c r="N66" s="80" t="str">
        <f>IF(ISERROR(VLOOKUP(B42,[12]Disk!$F$8:$K$1000,6,0)),"",(VLOOKUP(B42,[12]Disk!$F$8:$K$1000,6,0)))</f>
        <v/>
      </c>
      <c r="O66" s="65" t="str">
        <f>IF(ISERROR(VLOOKUP(B42,[12]Disk!$F$8:$L$1000,7,0)),"",(VLOOKUP(B42,[12]Disk!$F$8:$L$1000,7,0)))</f>
        <v/>
      </c>
      <c r="P66" s="81" t="str">
        <f>IFERROR(VLOOKUP(B66,'2008 14 YAŞ ERKEK'!$B$8:$P$54,14,0)," ")</f>
        <v xml:space="preserve"> </v>
      </c>
      <c r="Q66" s="82">
        <f t="shared" si="1"/>
        <v>0</v>
      </c>
      <c r="R66" s="83">
        <f t="shared" si="2"/>
        <v>0</v>
      </c>
    </row>
    <row r="67" spans="1:18" ht="34.5" customHeight="1" x14ac:dyDescent="0.2">
      <c r="A67" s="60"/>
      <c r="B67" s="61"/>
      <c r="C67" s="61"/>
      <c r="D67" s="13" t="str">
        <f>IF(ISERROR(VLOOKUP(B67,'[12]100m.Eng'!$E$8:$F$990,2,0)),"",(VLOOKUP(B67,'[12]100m.Eng'!$E$8:$H$990,2,0)))</f>
        <v/>
      </c>
      <c r="E67" s="14" t="str">
        <f>IF(ISERROR(VLOOKUP(B67,'[12]100m.Eng'!$E$8:$G$990,3,0)),"",(VLOOKUP(B67,'[12]100m.Eng'!$E$8:$G$990,3,0)))</f>
        <v/>
      </c>
      <c r="F67" s="76" t="str">
        <f>IF(ISERROR(VLOOKUP(B67,[12]Cirit!$F$8:$K$1000,6,0)),"",(VLOOKUP(B67,[12]Cirit!$F$8:$K$1000,6,0)))</f>
        <v/>
      </c>
      <c r="G67" s="65" t="str">
        <f>IF(ISERROR(VLOOKUP(B67,[12]Cirit!$F$8:$L$1000,7,0)),"",(VLOOKUP(B67,[12]Cirit!$F$8:$L$1000,7,0)))</f>
        <v/>
      </c>
      <c r="H67" s="66"/>
      <c r="I67" s="63"/>
      <c r="J67" s="77" t="str">
        <f>IF(ISERROR(VLOOKUP(B67,'[12]2000m.'!$E$8:$F$1000,2,0)),"",(VLOOKUP(B67,'[12]2000m.'!$E$8:$H$1000,2,0)))</f>
        <v/>
      </c>
      <c r="K67" s="65" t="str">
        <f>IF(ISERROR(VLOOKUP(B67,'[12]2000m.'!$E$8:$G$1000,3,0)),"",(VLOOKUP(B67,'[12]2000m.'!$E$8:$G$1000,3,0)))</f>
        <v/>
      </c>
      <c r="L67" s="78" t="str">
        <f>IF(ISERROR(VLOOKUP(B67,[12]Yüksek!$F$8:$AG$1000,28,0)),"",(VLOOKUP(B67,[12]Yüksek!$F$8:$AG$1000,28,0)))</f>
        <v/>
      </c>
      <c r="M67" s="79" t="str">
        <f>IF(ISERROR(VLOOKUP(B67,[12]Yüksek!$F$8:$AH$1000,29,0)),"",(VLOOKUP(B67,[12]Yüksek!$F$8:$AH$1000,29,0)))</f>
        <v/>
      </c>
      <c r="N67" s="80" t="str">
        <f>IF(ISERROR(VLOOKUP(B43,[12]Disk!$F$8:$K$1000,6,0)),"",(VLOOKUP(B43,[12]Disk!$F$8:$K$1000,6,0)))</f>
        <v/>
      </c>
      <c r="O67" s="65" t="str">
        <f>IF(ISERROR(VLOOKUP(B43,[12]Disk!$F$8:$L$1000,7,0)),"",(VLOOKUP(B43,[12]Disk!$F$8:$L$1000,7,0)))</f>
        <v/>
      </c>
      <c r="P67" s="81" t="str">
        <f>IFERROR(VLOOKUP(B67,'2008 14 YAŞ ERKEK'!$B$8:$P$54,14,0)," ")</f>
        <v xml:space="preserve"> </v>
      </c>
      <c r="Q67" s="82">
        <f t="shared" si="1"/>
        <v>0</v>
      </c>
      <c r="R67" s="83">
        <f t="shared" si="2"/>
        <v>0</v>
      </c>
    </row>
    <row r="68" spans="1:18" ht="34.5" customHeight="1" x14ac:dyDescent="0.2">
      <c r="A68" s="60"/>
      <c r="B68" s="61"/>
      <c r="C68" s="61"/>
      <c r="D68" s="13" t="str">
        <f>IF(ISERROR(VLOOKUP(B68,'[12]100m.Eng'!$E$8:$F$990,2,0)),"",(VLOOKUP(B68,'[12]100m.Eng'!$E$8:$H$990,2,0)))</f>
        <v/>
      </c>
      <c r="E68" s="14" t="str">
        <f>IF(ISERROR(VLOOKUP(B68,'[12]100m.Eng'!$E$8:$G$990,3,0)),"",(VLOOKUP(B68,'[12]100m.Eng'!$E$8:$G$990,3,0)))</f>
        <v/>
      </c>
      <c r="F68" s="76" t="str">
        <f>IF(ISERROR(VLOOKUP(B68,[12]Cirit!$F$8:$K$1000,6,0)),"",(VLOOKUP(B68,[12]Cirit!$F$8:$K$1000,6,0)))</f>
        <v/>
      </c>
      <c r="G68" s="65" t="str">
        <f>IF(ISERROR(VLOOKUP(B68,[12]Cirit!$F$8:$L$1000,7,0)),"",(VLOOKUP(B68,[12]Cirit!$F$8:$L$1000,7,0)))</f>
        <v/>
      </c>
      <c r="H68" s="66"/>
      <c r="I68" s="63"/>
      <c r="J68" s="77" t="str">
        <f>IF(ISERROR(VLOOKUP(B68,'[12]2000m.'!$E$8:$F$1000,2,0)),"",(VLOOKUP(B68,'[12]2000m.'!$E$8:$H$1000,2,0)))</f>
        <v/>
      </c>
      <c r="K68" s="65" t="str">
        <f>IF(ISERROR(VLOOKUP(B68,'[12]2000m.'!$E$8:$G$1000,3,0)),"",(VLOOKUP(B68,'[12]2000m.'!$E$8:$G$1000,3,0)))</f>
        <v/>
      </c>
      <c r="L68" s="78" t="str">
        <f>IF(ISERROR(VLOOKUP(B68,[12]Yüksek!$F$8:$AG$1000,28,0)),"",(VLOOKUP(B68,[12]Yüksek!$F$8:$AG$1000,28,0)))</f>
        <v/>
      </c>
      <c r="M68" s="79" t="str">
        <f>IF(ISERROR(VLOOKUP(B68,[12]Yüksek!$F$8:$AH$1000,29,0)),"",(VLOOKUP(B68,[12]Yüksek!$F$8:$AH$1000,29,0)))</f>
        <v/>
      </c>
      <c r="N68" s="80" t="str">
        <f>IF(ISERROR(VLOOKUP(B44,[12]Disk!$F$8:$K$1000,6,0)),"",(VLOOKUP(B44,[12]Disk!$F$8:$K$1000,6,0)))</f>
        <v/>
      </c>
      <c r="O68" s="65" t="str">
        <f>IF(ISERROR(VLOOKUP(B44,[12]Disk!$F$8:$L$1000,7,0)),"",(VLOOKUP(B44,[12]Disk!$F$8:$L$1000,7,0)))</f>
        <v/>
      </c>
      <c r="P68" s="81" t="str">
        <f>IFERROR(VLOOKUP(B68,'2008 14 YAŞ ERKEK'!$B$8:$P$54,14,0)," ")</f>
        <v xml:space="preserve"> </v>
      </c>
      <c r="Q68" s="82">
        <f t="shared" si="1"/>
        <v>0</v>
      </c>
      <c r="R68" s="83">
        <f t="shared" si="2"/>
        <v>0</v>
      </c>
    </row>
    <row r="69" spans="1:18" ht="34.5" customHeight="1" x14ac:dyDescent="0.2">
      <c r="A69" s="60"/>
      <c r="B69" s="61"/>
      <c r="C69" s="61"/>
      <c r="D69" s="13" t="str">
        <f>IF(ISERROR(VLOOKUP(B69,'[12]100m.Eng'!$E$8:$F$990,2,0)),"",(VLOOKUP(B69,'[12]100m.Eng'!$E$8:$H$990,2,0)))</f>
        <v/>
      </c>
      <c r="E69" s="14" t="str">
        <f>IF(ISERROR(VLOOKUP(B69,'[12]100m.Eng'!$E$8:$G$990,3,0)),"",(VLOOKUP(B69,'[12]100m.Eng'!$E$8:$G$990,3,0)))</f>
        <v/>
      </c>
      <c r="F69" s="76" t="str">
        <f>IF(ISERROR(VLOOKUP(B69,[12]Cirit!$F$8:$K$1000,6,0)),"",(VLOOKUP(B69,[12]Cirit!$F$8:$K$1000,6,0)))</f>
        <v/>
      </c>
      <c r="G69" s="65" t="str">
        <f>IF(ISERROR(VLOOKUP(B69,[12]Cirit!$F$8:$L$1000,7,0)),"",(VLOOKUP(B69,[12]Cirit!$F$8:$L$1000,7,0)))</f>
        <v/>
      </c>
      <c r="H69" s="66"/>
      <c r="I69" s="63"/>
      <c r="J69" s="77" t="str">
        <f>IF(ISERROR(VLOOKUP(B69,'[12]2000m.'!$E$8:$F$1000,2,0)),"",(VLOOKUP(B69,'[12]2000m.'!$E$8:$H$1000,2,0)))</f>
        <v/>
      </c>
      <c r="K69" s="65" t="str">
        <f>IF(ISERROR(VLOOKUP(B69,'[12]2000m.'!$E$8:$G$1000,3,0)),"",(VLOOKUP(B69,'[12]2000m.'!$E$8:$G$1000,3,0)))</f>
        <v/>
      </c>
      <c r="L69" s="78" t="str">
        <f>IF(ISERROR(VLOOKUP(B69,[12]Yüksek!$F$8:$AG$1000,28,0)),"",(VLOOKUP(B69,[12]Yüksek!$F$8:$AG$1000,28,0)))</f>
        <v/>
      </c>
      <c r="M69" s="79" t="str">
        <f>IF(ISERROR(VLOOKUP(B69,[12]Yüksek!$F$8:$AH$1000,29,0)),"",(VLOOKUP(B69,[12]Yüksek!$F$8:$AH$1000,29,0)))</f>
        <v/>
      </c>
      <c r="N69" s="80" t="str">
        <f>IF(ISERROR(VLOOKUP(B45,[12]Disk!$F$8:$K$1000,6,0)),"",(VLOOKUP(B45,[12]Disk!$F$8:$K$1000,6,0)))</f>
        <v/>
      </c>
      <c r="O69" s="65" t="str">
        <f>IF(ISERROR(VLOOKUP(B45,[12]Disk!$F$8:$L$1000,7,0)),"",(VLOOKUP(B45,[12]Disk!$F$8:$L$1000,7,0)))</f>
        <v/>
      </c>
      <c r="P69" s="81" t="str">
        <f>IFERROR(VLOOKUP(B69,'2008 14 YAŞ ERKEK'!$B$8:$P$54,14,0)," ")</f>
        <v xml:space="preserve"> </v>
      </c>
      <c r="Q69" s="82">
        <f t="shared" si="1"/>
        <v>0</v>
      </c>
      <c r="R69" s="83">
        <f t="shared" si="2"/>
        <v>0</v>
      </c>
    </row>
    <row r="70" spans="1:18" ht="34.5" customHeight="1" x14ac:dyDescent="0.2">
      <c r="A70" s="60"/>
      <c r="B70" s="61"/>
      <c r="C70" s="61"/>
      <c r="D70" s="13" t="str">
        <f>IF(ISERROR(VLOOKUP(B70,'[12]100m.Eng'!$E$8:$F$990,2,0)),"",(VLOOKUP(B70,'[12]100m.Eng'!$E$8:$H$990,2,0)))</f>
        <v/>
      </c>
      <c r="E70" s="14" t="str">
        <f>IF(ISERROR(VLOOKUP(B70,'[12]100m.Eng'!$E$8:$G$990,3,0)),"",(VLOOKUP(B70,'[12]100m.Eng'!$E$8:$G$990,3,0)))</f>
        <v/>
      </c>
      <c r="F70" s="76" t="str">
        <f>IF(ISERROR(VLOOKUP(B70,[12]Cirit!$F$8:$K$1000,6,0)),"",(VLOOKUP(B70,[12]Cirit!$F$8:$K$1000,6,0)))</f>
        <v/>
      </c>
      <c r="G70" s="65" t="str">
        <f>IF(ISERROR(VLOOKUP(B70,[12]Cirit!$F$8:$L$1000,7,0)),"",(VLOOKUP(B70,[12]Cirit!$F$8:$L$1000,7,0)))</f>
        <v/>
      </c>
      <c r="H70" s="66"/>
      <c r="I70" s="63"/>
      <c r="J70" s="77" t="str">
        <f>IF(ISERROR(VLOOKUP(B70,'[12]2000m.'!$E$8:$F$1000,2,0)),"",(VLOOKUP(B70,'[12]2000m.'!$E$8:$H$1000,2,0)))</f>
        <v/>
      </c>
      <c r="K70" s="65" t="str">
        <f>IF(ISERROR(VLOOKUP(B70,'[12]2000m.'!$E$8:$G$1000,3,0)),"",(VLOOKUP(B70,'[12]2000m.'!$E$8:$G$1000,3,0)))</f>
        <v/>
      </c>
      <c r="L70" s="78" t="str">
        <f>IF(ISERROR(VLOOKUP(B70,[12]Yüksek!$F$8:$AG$1000,28,0)),"",(VLOOKUP(B70,[12]Yüksek!$F$8:$AG$1000,28,0)))</f>
        <v/>
      </c>
      <c r="M70" s="79" t="str">
        <f>IF(ISERROR(VLOOKUP(B70,[12]Yüksek!$F$8:$AH$1000,29,0)),"",(VLOOKUP(B70,[12]Yüksek!$F$8:$AH$1000,29,0)))</f>
        <v/>
      </c>
      <c r="N70" s="80" t="str">
        <f>IF(ISERROR(VLOOKUP(B46,[12]Disk!$F$8:$K$1000,6,0)),"",(VLOOKUP(B46,[12]Disk!$F$8:$K$1000,6,0)))</f>
        <v/>
      </c>
      <c r="O70" s="65" t="str">
        <f>IF(ISERROR(VLOOKUP(B46,[12]Disk!$F$8:$L$1000,7,0)),"",(VLOOKUP(B46,[12]Disk!$F$8:$L$1000,7,0)))</f>
        <v/>
      </c>
      <c r="P70" s="81" t="str">
        <f>IFERROR(VLOOKUP(B70,'2008 14 YAŞ ERKEK'!$B$8:$P$54,14,0)," ")</f>
        <v xml:space="preserve"> </v>
      </c>
      <c r="Q70" s="82">
        <f t="shared" si="1"/>
        <v>0</v>
      </c>
      <c r="R70" s="83">
        <f t="shared" si="2"/>
        <v>0</v>
      </c>
    </row>
    <row r="71" spans="1:18" ht="34.5" customHeight="1" x14ac:dyDescent="0.2">
      <c r="A71" s="60"/>
      <c r="B71" s="61"/>
      <c r="C71" s="61"/>
      <c r="D71" s="13" t="str">
        <f>IF(ISERROR(VLOOKUP(B71,'[12]100m.Eng'!$E$8:$F$990,2,0)),"",(VLOOKUP(B71,'[12]100m.Eng'!$E$8:$H$990,2,0)))</f>
        <v/>
      </c>
      <c r="E71" s="14" t="str">
        <f>IF(ISERROR(VLOOKUP(B71,'[12]100m.Eng'!$E$8:$G$990,3,0)),"",(VLOOKUP(B71,'[12]100m.Eng'!$E$8:$G$990,3,0)))</f>
        <v/>
      </c>
      <c r="F71" s="76" t="str">
        <f>IF(ISERROR(VLOOKUP(B71,[12]Cirit!$F$8:$K$1000,6,0)),"",(VLOOKUP(B71,[12]Cirit!$F$8:$K$1000,6,0)))</f>
        <v/>
      </c>
      <c r="G71" s="65" t="str">
        <f>IF(ISERROR(VLOOKUP(B71,[12]Cirit!$F$8:$L$1000,7,0)),"",(VLOOKUP(B71,[12]Cirit!$F$8:$L$1000,7,0)))</f>
        <v/>
      </c>
      <c r="H71" s="66"/>
      <c r="I71" s="63"/>
      <c r="J71" s="77" t="str">
        <f>IF(ISERROR(VLOOKUP(B71,'[12]2000m.'!$E$8:$F$1000,2,0)),"",(VLOOKUP(B71,'[12]2000m.'!$E$8:$H$1000,2,0)))</f>
        <v/>
      </c>
      <c r="K71" s="65" t="str">
        <f>IF(ISERROR(VLOOKUP(B71,'[12]2000m.'!$E$8:$G$1000,3,0)),"",(VLOOKUP(B71,'[12]2000m.'!$E$8:$G$1000,3,0)))</f>
        <v/>
      </c>
      <c r="L71" s="78" t="str">
        <f>IF(ISERROR(VLOOKUP(B71,[12]Yüksek!$F$8:$AG$1000,28,0)),"",(VLOOKUP(B71,[12]Yüksek!$F$8:$AG$1000,28,0)))</f>
        <v/>
      </c>
      <c r="M71" s="79" t="str">
        <f>IF(ISERROR(VLOOKUP(B71,[12]Yüksek!$F$8:$AH$1000,29,0)),"",(VLOOKUP(B71,[12]Yüksek!$F$8:$AH$1000,29,0)))</f>
        <v/>
      </c>
      <c r="N71" s="80" t="str">
        <f>IF(ISERROR(VLOOKUP(B47,[12]Disk!$F$8:$K$1000,6,0)),"",(VLOOKUP(B47,[12]Disk!$F$8:$K$1000,6,0)))</f>
        <v/>
      </c>
      <c r="O71" s="65" t="str">
        <f>IF(ISERROR(VLOOKUP(B47,[12]Disk!$F$8:$L$1000,7,0)),"",(VLOOKUP(B47,[12]Disk!$F$8:$L$1000,7,0)))</f>
        <v/>
      </c>
      <c r="P71" s="81" t="str">
        <f>IFERROR(VLOOKUP(B71,'2008 14 YAŞ ERKEK'!$B$8:$P$54,14,0)," ")</f>
        <v xml:space="preserve"> </v>
      </c>
      <c r="Q71" s="82">
        <f t="shared" si="1"/>
        <v>0</v>
      </c>
      <c r="R71" s="83">
        <f t="shared" si="2"/>
        <v>0</v>
      </c>
    </row>
    <row r="72" spans="1:18" ht="34.5" customHeight="1" x14ac:dyDescent="0.2">
      <c r="A72" s="60"/>
      <c r="B72" s="61"/>
      <c r="C72" s="61"/>
      <c r="D72" s="13" t="str">
        <f>IF(ISERROR(VLOOKUP(B72,'[12]100m.Eng'!$E$8:$F$990,2,0)),"",(VLOOKUP(B72,'[12]100m.Eng'!$E$8:$H$990,2,0)))</f>
        <v/>
      </c>
      <c r="E72" s="14" t="str">
        <f>IF(ISERROR(VLOOKUP(B72,'[12]100m.Eng'!$E$8:$G$990,3,0)),"",(VLOOKUP(B72,'[12]100m.Eng'!$E$8:$G$990,3,0)))</f>
        <v/>
      </c>
      <c r="F72" s="76" t="str">
        <f>IF(ISERROR(VLOOKUP(B72,[12]Cirit!$F$8:$K$1000,6,0)),"",(VLOOKUP(B72,[12]Cirit!$F$8:$K$1000,6,0)))</f>
        <v/>
      </c>
      <c r="G72" s="65" t="str">
        <f>IF(ISERROR(VLOOKUP(B72,[12]Cirit!$F$8:$L$1000,7,0)),"",(VLOOKUP(B72,[12]Cirit!$F$8:$L$1000,7,0)))</f>
        <v/>
      </c>
      <c r="H72" s="66"/>
      <c r="I72" s="63"/>
      <c r="J72" s="77" t="str">
        <f>IF(ISERROR(VLOOKUP(B72,'[12]2000m.'!$E$8:$F$1000,2,0)),"",(VLOOKUP(B72,'[12]2000m.'!$E$8:$H$1000,2,0)))</f>
        <v/>
      </c>
      <c r="K72" s="65" t="str">
        <f>IF(ISERROR(VLOOKUP(B72,'[12]2000m.'!$E$8:$G$1000,3,0)),"",(VLOOKUP(B72,'[12]2000m.'!$E$8:$G$1000,3,0)))</f>
        <v/>
      </c>
      <c r="L72" s="78" t="str">
        <f>IF(ISERROR(VLOOKUP(B72,[12]Yüksek!$F$8:$AG$1000,28,0)),"",(VLOOKUP(B72,[12]Yüksek!$F$8:$AG$1000,28,0)))</f>
        <v/>
      </c>
      <c r="M72" s="79" t="str">
        <f>IF(ISERROR(VLOOKUP(B72,[12]Yüksek!$F$8:$AH$1000,29,0)),"",(VLOOKUP(B72,[12]Yüksek!$F$8:$AH$1000,29,0)))</f>
        <v/>
      </c>
      <c r="N72" s="80" t="str">
        <f>IF(ISERROR(VLOOKUP(B48,[12]Disk!$F$8:$K$1000,6,0)),"",(VLOOKUP(B48,[12]Disk!$F$8:$K$1000,6,0)))</f>
        <v/>
      </c>
      <c r="O72" s="65" t="str">
        <f>IF(ISERROR(VLOOKUP(B48,[12]Disk!$F$8:$L$1000,7,0)),"",(VLOOKUP(B48,[12]Disk!$F$8:$L$1000,7,0)))</f>
        <v/>
      </c>
      <c r="P72" s="81" t="str">
        <f>IFERROR(VLOOKUP(B72,'2008 14 YAŞ ERKEK'!$B$8:$P$54,14,0)," ")</f>
        <v xml:space="preserve"> </v>
      </c>
      <c r="Q72" s="82">
        <f t="shared" si="1"/>
        <v>0</v>
      </c>
      <c r="R72" s="83">
        <f t="shared" si="2"/>
        <v>0</v>
      </c>
    </row>
    <row r="73" spans="1:18" ht="34.5" customHeight="1" x14ac:dyDescent="0.2">
      <c r="A73" s="60"/>
      <c r="B73" s="61"/>
      <c r="C73" s="61"/>
      <c r="D73" s="13" t="str">
        <f>IF(ISERROR(VLOOKUP(B73,'[12]100m.Eng'!$E$8:$F$990,2,0)),"",(VLOOKUP(B73,'[12]100m.Eng'!$E$8:$H$990,2,0)))</f>
        <v/>
      </c>
      <c r="E73" s="14" t="str">
        <f>IF(ISERROR(VLOOKUP(B73,'[12]100m.Eng'!$E$8:$G$990,3,0)),"",(VLOOKUP(B73,'[12]100m.Eng'!$E$8:$G$990,3,0)))</f>
        <v/>
      </c>
      <c r="F73" s="76" t="str">
        <f>IF(ISERROR(VLOOKUP(B73,[12]Cirit!$F$8:$K$1000,6,0)),"",(VLOOKUP(B73,[12]Cirit!$F$8:$K$1000,6,0)))</f>
        <v/>
      </c>
      <c r="G73" s="65" t="str">
        <f>IF(ISERROR(VLOOKUP(B73,[12]Cirit!$F$8:$L$1000,7,0)),"",(VLOOKUP(B73,[12]Cirit!$F$8:$L$1000,7,0)))</f>
        <v/>
      </c>
      <c r="H73" s="66"/>
      <c r="I73" s="63"/>
      <c r="J73" s="77" t="str">
        <f>IF(ISERROR(VLOOKUP(B73,'[12]2000m.'!$E$8:$F$1000,2,0)),"",(VLOOKUP(B73,'[12]2000m.'!$E$8:$H$1000,2,0)))</f>
        <v/>
      </c>
      <c r="K73" s="65" t="str">
        <f>IF(ISERROR(VLOOKUP(B73,'[12]2000m.'!$E$8:$G$1000,3,0)),"",(VLOOKUP(B73,'[12]2000m.'!$E$8:$G$1000,3,0)))</f>
        <v/>
      </c>
      <c r="L73" s="78" t="str">
        <f>IF(ISERROR(VLOOKUP(B73,[12]Yüksek!$F$8:$AG$1000,28,0)),"",(VLOOKUP(B73,[12]Yüksek!$F$8:$AG$1000,28,0)))</f>
        <v/>
      </c>
      <c r="M73" s="79" t="str">
        <f>IF(ISERROR(VLOOKUP(B73,[12]Yüksek!$F$8:$AH$1000,29,0)),"",(VLOOKUP(B73,[12]Yüksek!$F$8:$AH$1000,29,0)))</f>
        <v/>
      </c>
      <c r="N73" s="80" t="str">
        <f>IF(ISERROR(VLOOKUP(B49,[12]Disk!$F$8:$K$1000,6,0)),"",(VLOOKUP(B49,[12]Disk!$F$8:$K$1000,6,0)))</f>
        <v/>
      </c>
      <c r="O73" s="65" t="str">
        <f>IF(ISERROR(VLOOKUP(B49,[12]Disk!$F$8:$L$1000,7,0)),"",(VLOOKUP(B49,[12]Disk!$F$8:$L$1000,7,0)))</f>
        <v/>
      </c>
      <c r="P73" s="81" t="str">
        <f>IFERROR(VLOOKUP(B73,'2008 14 YAŞ ERKEK'!$B$8:$P$54,14,0)," ")</f>
        <v xml:space="preserve"> </v>
      </c>
      <c r="Q73" s="82">
        <f t="shared" si="1"/>
        <v>0</v>
      </c>
      <c r="R73" s="83">
        <f t="shared" si="2"/>
        <v>0</v>
      </c>
    </row>
    <row r="74" spans="1:18" ht="34.5" customHeight="1" x14ac:dyDescent="0.2">
      <c r="A74" s="60"/>
      <c r="B74" s="61"/>
      <c r="C74" s="61"/>
      <c r="D74" s="13" t="str">
        <f>IF(ISERROR(VLOOKUP(B74,'[12]100m.Eng'!$E$8:$F$990,2,0)),"",(VLOOKUP(B74,'[12]100m.Eng'!$E$8:$H$990,2,0)))</f>
        <v/>
      </c>
      <c r="E74" s="14" t="str">
        <f>IF(ISERROR(VLOOKUP(B74,'[12]100m.Eng'!$E$8:$G$990,3,0)),"",(VLOOKUP(B74,'[12]100m.Eng'!$E$8:$G$990,3,0)))</f>
        <v/>
      </c>
      <c r="F74" s="76" t="str">
        <f>IF(ISERROR(VLOOKUP(B74,[12]Cirit!$F$8:$K$1000,6,0)),"",(VLOOKUP(B74,[12]Cirit!$F$8:$K$1000,6,0)))</f>
        <v/>
      </c>
      <c r="G74" s="65" t="str">
        <f>IF(ISERROR(VLOOKUP(B74,[12]Cirit!$F$8:$L$1000,7,0)),"",(VLOOKUP(B74,[12]Cirit!$F$8:$L$1000,7,0)))</f>
        <v/>
      </c>
      <c r="H74" s="66"/>
      <c r="I74" s="63"/>
      <c r="J74" s="77" t="str">
        <f>IF(ISERROR(VLOOKUP(B74,'[12]2000m.'!$E$8:$F$1000,2,0)),"",(VLOOKUP(B74,'[12]2000m.'!$E$8:$H$1000,2,0)))</f>
        <v/>
      </c>
      <c r="K74" s="65" t="str">
        <f>IF(ISERROR(VLOOKUP(B74,'[12]2000m.'!$E$8:$G$1000,3,0)),"",(VLOOKUP(B74,'[12]2000m.'!$E$8:$G$1000,3,0)))</f>
        <v/>
      </c>
      <c r="L74" s="78" t="str">
        <f>IF(ISERROR(VLOOKUP(B74,[12]Yüksek!$F$8:$AG$1000,28,0)),"",(VLOOKUP(B74,[12]Yüksek!$F$8:$AG$1000,28,0)))</f>
        <v/>
      </c>
      <c r="M74" s="79" t="str">
        <f>IF(ISERROR(VLOOKUP(B74,[12]Yüksek!$F$8:$AH$1000,29,0)),"",(VLOOKUP(B74,[12]Yüksek!$F$8:$AH$1000,29,0)))</f>
        <v/>
      </c>
      <c r="N74" s="80" t="str">
        <f>IF(ISERROR(VLOOKUP(B50,[12]Disk!$F$8:$K$1000,6,0)),"",(VLOOKUP(B50,[12]Disk!$F$8:$K$1000,6,0)))</f>
        <v/>
      </c>
      <c r="O74" s="65" t="str">
        <f>IF(ISERROR(VLOOKUP(B50,[12]Disk!$F$8:$L$1000,7,0)),"",(VLOOKUP(B50,[12]Disk!$F$8:$L$1000,7,0)))</f>
        <v/>
      </c>
      <c r="P74" s="81" t="str">
        <f>IFERROR(VLOOKUP(B74,'2008 14 YAŞ ERKEK'!$B$8:$P$54,14,0)," ")</f>
        <v xml:space="preserve"> </v>
      </c>
      <c r="Q74" s="82">
        <f t="shared" si="1"/>
        <v>0</v>
      </c>
      <c r="R74" s="83">
        <f t="shared" si="2"/>
        <v>0</v>
      </c>
    </row>
    <row r="75" spans="1:18" ht="34.5" customHeight="1" x14ac:dyDescent="0.2">
      <c r="A75" s="60"/>
      <c r="B75" s="61"/>
      <c r="C75" s="61"/>
      <c r="D75" s="13" t="str">
        <f>IF(ISERROR(VLOOKUP(B75,'[12]100m.Eng'!$E$8:$F$990,2,0)),"",(VLOOKUP(B75,'[12]100m.Eng'!$E$8:$H$990,2,0)))</f>
        <v/>
      </c>
      <c r="E75" s="14" t="str">
        <f>IF(ISERROR(VLOOKUP(B75,'[12]100m.Eng'!$E$8:$G$990,3,0)),"",(VLOOKUP(B75,'[12]100m.Eng'!$E$8:$G$990,3,0)))</f>
        <v/>
      </c>
      <c r="F75" s="76" t="str">
        <f>IF(ISERROR(VLOOKUP(B75,[12]Cirit!$F$8:$K$1000,6,0)),"",(VLOOKUP(B75,[12]Cirit!$F$8:$K$1000,6,0)))</f>
        <v/>
      </c>
      <c r="G75" s="65" t="str">
        <f>IF(ISERROR(VLOOKUP(B75,[12]Cirit!$F$8:$L$1000,7,0)),"",(VLOOKUP(B75,[12]Cirit!$F$8:$L$1000,7,0)))</f>
        <v/>
      </c>
      <c r="H75" s="66"/>
      <c r="I75" s="63"/>
      <c r="J75" s="77" t="str">
        <f>IF(ISERROR(VLOOKUP(B75,'[12]2000m.'!$E$8:$F$1000,2,0)),"",(VLOOKUP(B75,'[12]2000m.'!$E$8:$H$1000,2,0)))</f>
        <v/>
      </c>
      <c r="K75" s="65" t="str">
        <f>IF(ISERROR(VLOOKUP(B75,'[12]2000m.'!$E$8:$G$1000,3,0)),"",(VLOOKUP(B75,'[12]2000m.'!$E$8:$G$1000,3,0)))</f>
        <v/>
      </c>
      <c r="L75" s="78" t="str">
        <f>IF(ISERROR(VLOOKUP(B75,[12]Yüksek!$F$8:$AG$1000,28,0)),"",(VLOOKUP(B75,[12]Yüksek!$F$8:$AG$1000,28,0)))</f>
        <v/>
      </c>
      <c r="M75" s="79" t="str">
        <f>IF(ISERROR(VLOOKUP(B75,[12]Yüksek!$F$8:$AH$1000,29,0)),"",(VLOOKUP(B75,[12]Yüksek!$F$8:$AH$1000,29,0)))</f>
        <v/>
      </c>
      <c r="N75" s="80" t="str">
        <f>IF(ISERROR(VLOOKUP(B51,[12]Disk!$F$8:$K$1000,6,0)),"",(VLOOKUP(B51,[12]Disk!$F$8:$K$1000,6,0)))</f>
        <v/>
      </c>
      <c r="O75" s="65" t="str">
        <f>IF(ISERROR(VLOOKUP(B51,[12]Disk!$F$8:$L$1000,7,0)),"",(VLOOKUP(B51,[12]Disk!$F$8:$L$1000,7,0)))</f>
        <v/>
      </c>
      <c r="P75" s="81" t="str">
        <f>IFERROR(VLOOKUP(B75,'2008 14 YAŞ ERKEK'!$B$8:$P$54,14,0)," ")</f>
        <v xml:space="preserve"> </v>
      </c>
      <c r="Q75" s="82">
        <f t="shared" si="1"/>
        <v>0</v>
      </c>
      <c r="R75" s="83">
        <f t="shared" si="2"/>
        <v>0</v>
      </c>
    </row>
    <row r="76" spans="1:18" ht="34.5" customHeight="1" x14ac:dyDescent="0.2">
      <c r="A76" s="60"/>
      <c r="B76" s="61"/>
      <c r="C76" s="61"/>
      <c r="D76" s="13" t="str">
        <f>IF(ISERROR(VLOOKUP(B76,'[12]100m.Eng'!$E$8:$F$990,2,0)),"",(VLOOKUP(B76,'[12]100m.Eng'!$E$8:$H$990,2,0)))</f>
        <v/>
      </c>
      <c r="E76" s="14" t="str">
        <f>IF(ISERROR(VLOOKUP(B76,'[12]100m.Eng'!$E$8:$G$990,3,0)),"",(VLOOKUP(B76,'[12]100m.Eng'!$E$8:$G$990,3,0)))</f>
        <v/>
      </c>
      <c r="F76" s="76" t="str">
        <f>IF(ISERROR(VLOOKUP(B76,[12]Cirit!$F$8:$K$1000,6,0)),"",(VLOOKUP(B76,[12]Cirit!$F$8:$K$1000,6,0)))</f>
        <v/>
      </c>
      <c r="G76" s="65" t="str">
        <f>IF(ISERROR(VLOOKUP(B76,[12]Cirit!$F$8:$L$1000,7,0)),"",(VLOOKUP(B76,[12]Cirit!$F$8:$L$1000,7,0)))</f>
        <v/>
      </c>
      <c r="H76" s="66"/>
      <c r="I76" s="63"/>
      <c r="J76" s="77" t="str">
        <f>IF(ISERROR(VLOOKUP(B76,'[12]2000m.'!$E$8:$F$1000,2,0)),"",(VLOOKUP(B76,'[12]2000m.'!$E$8:$H$1000,2,0)))</f>
        <v/>
      </c>
      <c r="K76" s="65" t="str">
        <f>IF(ISERROR(VLOOKUP(B76,'[12]2000m.'!$E$8:$G$1000,3,0)),"",(VLOOKUP(B76,'[12]2000m.'!$E$8:$G$1000,3,0)))</f>
        <v/>
      </c>
      <c r="L76" s="78" t="str">
        <f>IF(ISERROR(VLOOKUP(B76,[12]Yüksek!$F$8:$AG$1000,28,0)),"",(VLOOKUP(B76,[12]Yüksek!$F$8:$AG$1000,28,0)))</f>
        <v/>
      </c>
      <c r="M76" s="79" t="str">
        <f>IF(ISERROR(VLOOKUP(B76,[12]Yüksek!$F$8:$AH$1000,29,0)),"",(VLOOKUP(B76,[12]Yüksek!$F$8:$AH$1000,29,0)))</f>
        <v/>
      </c>
      <c r="N76" s="80" t="str">
        <f>IF(ISERROR(VLOOKUP(B52,[12]Disk!$F$8:$K$1000,6,0)),"",(VLOOKUP(B52,[12]Disk!$F$8:$K$1000,6,0)))</f>
        <v/>
      </c>
      <c r="O76" s="65" t="str">
        <f>IF(ISERROR(VLOOKUP(B52,[12]Disk!$F$8:$L$1000,7,0)),"",(VLOOKUP(B52,[12]Disk!$F$8:$L$1000,7,0)))</f>
        <v/>
      </c>
      <c r="P76" s="81" t="str">
        <f>IFERROR(VLOOKUP(B76,'2008 14 YAŞ ERKEK'!$B$8:$P$54,14,0)," ")</f>
        <v xml:space="preserve"> </v>
      </c>
      <c r="Q76" s="82">
        <f t="shared" si="1"/>
        <v>0</v>
      </c>
      <c r="R76" s="83">
        <f t="shared" si="2"/>
        <v>0</v>
      </c>
    </row>
    <row r="77" spans="1:18" ht="34.5" customHeight="1" x14ac:dyDescent="0.2">
      <c r="A77" s="60"/>
      <c r="B77" s="61"/>
      <c r="C77" s="61"/>
      <c r="D77" s="13" t="str">
        <f>IF(ISERROR(VLOOKUP(B77,'[12]100m.Eng'!$E$8:$F$990,2,0)),"",(VLOOKUP(B77,'[12]100m.Eng'!$E$8:$H$990,2,0)))</f>
        <v/>
      </c>
      <c r="E77" s="14" t="str">
        <f>IF(ISERROR(VLOOKUP(B77,'[12]100m.Eng'!$E$8:$G$990,3,0)),"",(VLOOKUP(B77,'[12]100m.Eng'!$E$8:$G$990,3,0)))</f>
        <v/>
      </c>
      <c r="F77" s="76" t="str">
        <f>IF(ISERROR(VLOOKUP(B77,[12]Cirit!$F$8:$K$1000,6,0)),"",(VLOOKUP(B77,[12]Cirit!$F$8:$K$1000,6,0)))</f>
        <v/>
      </c>
      <c r="G77" s="65" t="str">
        <f>IF(ISERROR(VLOOKUP(B77,[12]Cirit!$F$8:$L$1000,7,0)),"",(VLOOKUP(B77,[12]Cirit!$F$8:$L$1000,7,0)))</f>
        <v/>
      </c>
      <c r="H77" s="66"/>
      <c r="I77" s="63"/>
      <c r="J77" s="77" t="str">
        <f>IF(ISERROR(VLOOKUP(B77,'[12]2000m.'!$E$8:$F$1000,2,0)),"",(VLOOKUP(B77,'[12]2000m.'!$E$8:$H$1000,2,0)))</f>
        <v/>
      </c>
      <c r="K77" s="65" t="str">
        <f>IF(ISERROR(VLOOKUP(B77,'[12]2000m.'!$E$8:$G$1000,3,0)),"",(VLOOKUP(B77,'[12]2000m.'!$E$8:$G$1000,3,0)))</f>
        <v/>
      </c>
      <c r="L77" s="78" t="str">
        <f>IF(ISERROR(VLOOKUP(B77,[12]Yüksek!$F$8:$AG$1000,28,0)),"",(VLOOKUP(B77,[12]Yüksek!$F$8:$AG$1000,28,0)))</f>
        <v/>
      </c>
      <c r="M77" s="79" t="str">
        <f>IF(ISERROR(VLOOKUP(B77,[12]Yüksek!$F$8:$AH$1000,29,0)),"",(VLOOKUP(B77,[12]Yüksek!$F$8:$AH$1000,29,0)))</f>
        <v/>
      </c>
      <c r="N77" s="80" t="str">
        <f>IF(ISERROR(VLOOKUP(B53,[12]Disk!$F$8:$K$1000,6,0)),"",(VLOOKUP(B53,[12]Disk!$F$8:$K$1000,6,0)))</f>
        <v/>
      </c>
      <c r="O77" s="65" t="str">
        <f>IF(ISERROR(VLOOKUP(B53,[12]Disk!$F$8:$L$1000,7,0)),"",(VLOOKUP(B53,[12]Disk!$F$8:$L$1000,7,0)))</f>
        <v/>
      </c>
      <c r="P77" s="81" t="str">
        <f>IFERROR(VLOOKUP(B77,'2008 14 YAŞ ERKEK'!$B$8:$P$54,14,0)," ")</f>
        <v xml:space="preserve"> </v>
      </c>
      <c r="Q77" s="82">
        <f t="shared" si="1"/>
        <v>0</v>
      </c>
      <c r="R77" s="83">
        <f t="shared" si="2"/>
        <v>0</v>
      </c>
    </row>
    <row r="78" spans="1:18" ht="34.5" customHeight="1" x14ac:dyDescent="0.2">
      <c r="A78" s="60"/>
      <c r="B78" s="61"/>
      <c r="C78" s="61"/>
      <c r="D78" s="13" t="str">
        <f>IF(ISERROR(VLOOKUP(B78,'[12]100m.Eng'!$E$8:$F$990,2,0)),"",(VLOOKUP(B78,'[12]100m.Eng'!$E$8:$H$990,2,0)))</f>
        <v/>
      </c>
      <c r="E78" s="14" t="str">
        <f>IF(ISERROR(VLOOKUP(B78,'[12]100m.Eng'!$E$8:$G$990,3,0)),"",(VLOOKUP(B78,'[12]100m.Eng'!$E$8:$G$990,3,0)))</f>
        <v/>
      </c>
      <c r="F78" s="76" t="str">
        <f>IF(ISERROR(VLOOKUP(B78,[12]Cirit!$F$8:$K$1000,6,0)),"",(VLOOKUP(B78,[12]Cirit!$F$8:$K$1000,6,0)))</f>
        <v/>
      </c>
      <c r="G78" s="65" t="str">
        <f>IF(ISERROR(VLOOKUP(B78,[12]Cirit!$F$8:$L$1000,7,0)),"",(VLOOKUP(B78,[12]Cirit!$F$8:$L$1000,7,0)))</f>
        <v/>
      </c>
      <c r="H78" s="66"/>
      <c r="I78" s="63"/>
      <c r="J78" s="77" t="str">
        <f>IF(ISERROR(VLOOKUP(B78,'[12]2000m.'!$E$8:$F$1000,2,0)),"",(VLOOKUP(B78,'[12]2000m.'!$E$8:$H$1000,2,0)))</f>
        <v/>
      </c>
      <c r="K78" s="65" t="str">
        <f>IF(ISERROR(VLOOKUP(B78,'[12]2000m.'!$E$8:$G$1000,3,0)),"",(VLOOKUP(B78,'[12]2000m.'!$E$8:$G$1000,3,0)))</f>
        <v/>
      </c>
      <c r="L78" s="78" t="str">
        <f>IF(ISERROR(VLOOKUP(B78,[12]Yüksek!$F$8:$AG$1000,28,0)),"",(VLOOKUP(B78,[12]Yüksek!$F$8:$AG$1000,28,0)))</f>
        <v/>
      </c>
      <c r="M78" s="79" t="str">
        <f>IF(ISERROR(VLOOKUP(B78,[12]Yüksek!$F$8:$AH$1000,29,0)),"",(VLOOKUP(B78,[12]Yüksek!$F$8:$AH$1000,29,0)))</f>
        <v/>
      </c>
      <c r="N78" s="80" t="str">
        <f>IF(ISERROR(VLOOKUP(B54,[12]Disk!$F$8:$K$1000,6,0)),"",(VLOOKUP(B54,[12]Disk!$F$8:$K$1000,6,0)))</f>
        <v/>
      </c>
      <c r="O78" s="65" t="str">
        <f>IF(ISERROR(VLOOKUP(B54,[12]Disk!$F$8:$L$1000,7,0)),"",(VLOOKUP(B54,[12]Disk!$F$8:$L$1000,7,0)))</f>
        <v/>
      </c>
      <c r="P78" s="81" t="str">
        <f>IFERROR(VLOOKUP(B78,'2008 14 YAŞ ERKEK'!$B$8:$P$54,14,0)," ")</f>
        <v xml:space="preserve"> </v>
      </c>
      <c r="Q78" s="82">
        <f t="shared" si="1"/>
        <v>0</v>
      </c>
      <c r="R78" s="83">
        <f t="shared" si="2"/>
        <v>0</v>
      </c>
    </row>
  </sheetData>
  <autoFilter ref="B6:P54" xr:uid="{00000000-0009-0000-0000-000010000000}">
    <filterColumn colId="1">
      <filters>
        <filter val="ERZURUM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  <mergeCell ref="H6:I6"/>
    <mergeCell ref="J6:K6"/>
    <mergeCell ref="L6:M6"/>
    <mergeCell ref="N6:O6"/>
    <mergeCell ref="P6:P7"/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60:D78">
    <cfRule type="cellIs" dxfId="3" priority="3" operator="between">
      <formula>1300</formula>
      <formula>1744</formula>
    </cfRule>
  </conditionalFormatting>
  <conditionalFormatting sqref="B8:B18">
    <cfRule type="duplicateValues" dxfId="2" priority="2"/>
  </conditionalFormatting>
  <conditionalFormatting sqref="B8:B40">
    <cfRule type="duplicateValues" dxfId="1" priority="1"/>
  </conditionalFormatting>
  <conditionalFormatting sqref="R60:R64">
    <cfRule type="duplicateValues" dxfId="0" priority="4"/>
  </conditionalFormatting>
  <hyperlinks>
    <hyperlink ref="A3:T3" location="'YARIŞMA PROGRAMI'!A1" display="GENEL PUAN TABLOSU" xr:uid="{D47E95B8-30A2-4CE4-8914-27C7556FE235}"/>
    <hyperlink ref="A56:T56" location="'YARIŞMA PROGRAMI'!A1" display="GENEL PUAN TABLOSU" xr:uid="{D6824CFE-64AA-47F5-897F-CB5E2F4FDE23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12</vt:i4>
      </vt:variant>
    </vt:vector>
  </HeadingPairs>
  <TitlesOfParts>
    <vt:vector size="20" baseType="lpstr">
      <vt:lpstr>2012 10 YAŞ KIZ-ERKEK</vt:lpstr>
      <vt:lpstr>2011 11 YAŞ KIZ-ERKEK</vt:lpstr>
      <vt:lpstr>2010 12 YAŞ KIZ</vt:lpstr>
      <vt:lpstr>2010 12 YAŞ ERKEK</vt:lpstr>
      <vt:lpstr>2009 13 YAŞ KIZ</vt:lpstr>
      <vt:lpstr>2009 13 YAŞ ERKEK</vt:lpstr>
      <vt:lpstr>2008 14 YAŞ KIZ</vt:lpstr>
      <vt:lpstr>2008 14 YAŞ ERKEK</vt:lpstr>
      <vt:lpstr>'2008 14 YAŞ ERKEK'!Yazdırma_Alanı</vt:lpstr>
      <vt:lpstr>'2008 14 YAŞ KIZ'!Yazdırma_Alanı</vt:lpstr>
      <vt:lpstr>'2009 13 YAŞ ERKEK'!Yazdırma_Alanı</vt:lpstr>
      <vt:lpstr>'2009 13 YAŞ KIZ'!Yazdırma_Alanı</vt:lpstr>
      <vt:lpstr>'2010 12 YAŞ ERKEK'!Yazdırma_Alanı</vt:lpstr>
      <vt:lpstr>'2010 12 YAŞ KIZ'!Yazdırma_Alanı</vt:lpstr>
      <vt:lpstr>'2008 14 YAŞ ERKEK'!Yazdırma_Başlıkları</vt:lpstr>
      <vt:lpstr>'2008 14 YAŞ KIZ'!Yazdırma_Başlıkları</vt:lpstr>
      <vt:lpstr>'2009 13 YAŞ ERKEK'!Yazdırma_Başlıkları</vt:lpstr>
      <vt:lpstr>'2009 13 YAŞ KIZ'!Yazdırma_Başlıkları</vt:lpstr>
      <vt:lpstr>'2010 12 YAŞ ERKEK'!Yazdırma_Başlıkları</vt:lpstr>
      <vt:lpstr>'2010 12 YAŞ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2022-05-23T20:37:46Z</dcterms:modified>
</cp:coreProperties>
</file>