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defaultThemeVersion="124226"/>
  <xr:revisionPtr revIDLastSave="0" documentId="13_ncr:1_{5EA80520-D9B0-48D6-A9FF-B73CDC8BE30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8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4" l="1"/>
  <c r="N21" i="4"/>
  <c r="L21" i="4"/>
  <c r="K21" i="4"/>
  <c r="J21" i="4"/>
  <c r="I21" i="4"/>
  <c r="H21" i="4"/>
  <c r="G21" i="4"/>
  <c r="F21" i="4"/>
  <c r="N20" i="4"/>
  <c r="M20" i="4"/>
  <c r="L20" i="4"/>
  <c r="K20" i="4"/>
  <c r="J20" i="4"/>
  <c r="I20" i="4"/>
  <c r="H20" i="4"/>
  <c r="G20" i="4"/>
  <c r="F20" i="4"/>
  <c r="O19" i="4"/>
  <c r="N19" i="4"/>
  <c r="M19" i="4"/>
  <c r="L19" i="4"/>
  <c r="K19" i="4"/>
  <c r="J19" i="4"/>
  <c r="H19" i="4"/>
  <c r="G19" i="4"/>
  <c r="F19" i="4"/>
  <c r="O18" i="4"/>
  <c r="N18" i="4"/>
  <c r="M18" i="4"/>
  <c r="L18" i="4"/>
  <c r="K18" i="4"/>
  <c r="J18" i="4"/>
  <c r="H18" i="4"/>
  <c r="G18" i="4"/>
  <c r="F18" i="4"/>
  <c r="O17" i="4"/>
  <c r="N17" i="4"/>
  <c r="M17" i="4"/>
  <c r="L17" i="4"/>
  <c r="K17" i="4"/>
  <c r="J17" i="4"/>
  <c r="I17" i="4"/>
  <c r="H17" i="4"/>
  <c r="F17" i="4"/>
  <c r="O20" i="4" l="1"/>
  <c r="M21" i="4" l="1"/>
  <c r="G17" i="4" l="1"/>
  <c r="I18" i="4" l="1"/>
  <c r="I19" i="4"/>
  <c r="S17" i="4" l="1"/>
  <c r="S18" i="4"/>
  <c r="R17" i="4"/>
  <c r="S19" i="4"/>
  <c r="R18" i="4"/>
  <c r="R21" i="4"/>
  <c r="S20" i="4"/>
  <c r="R19" i="4"/>
  <c r="S21" i="4"/>
  <c r="R20" i="4"/>
  <c r="U17" i="4"/>
  <c r="U18" i="4"/>
  <c r="T17" i="4"/>
  <c r="U19" i="4"/>
  <c r="T18" i="4"/>
  <c r="U20" i="4"/>
  <c r="T19" i="4"/>
  <c r="U21" i="4"/>
  <c r="T20" i="4"/>
  <c r="T21" i="4"/>
  <c r="P21" i="4"/>
  <c r="P20" i="4"/>
  <c r="Q17" i="4"/>
  <c r="P19" i="4"/>
  <c r="Q18" i="4"/>
  <c r="P17" i="4"/>
  <c r="Q20" i="4"/>
  <c r="P18" i="4"/>
  <c r="Q21" i="4"/>
  <c r="W17" i="4"/>
  <c r="W18" i="4"/>
  <c r="V17" i="4"/>
  <c r="W19" i="4"/>
  <c r="V18" i="4"/>
  <c r="W20" i="4"/>
  <c r="V19" i="4"/>
  <c r="W21" i="4"/>
  <c r="V20" i="4"/>
  <c r="V21" i="4"/>
  <c r="Y18" i="4"/>
  <c r="X17" i="4"/>
  <c r="Y19" i="4"/>
  <c r="X18" i="4"/>
  <c r="Y20" i="4"/>
  <c r="X19" i="4"/>
  <c r="Y17" i="4"/>
  <c r="Y21" i="4"/>
  <c r="X20" i="4"/>
  <c r="X21" i="4"/>
  <c r="AA20" i="4"/>
  <c r="Z19" i="4"/>
  <c r="AA21" i="4"/>
  <c r="Z20" i="4"/>
  <c r="Z21" i="4"/>
  <c r="AA19" i="4"/>
  <c r="Z17" i="4"/>
  <c r="Z18" i="4"/>
  <c r="AA17" i="4"/>
  <c r="AB17" i="4" s="1"/>
  <c r="AA18" i="4"/>
  <c r="AB18" i="4" s="1"/>
  <c r="AB21" i="4" l="1"/>
  <c r="Q19" i="4"/>
  <c r="AB19" i="4" s="1"/>
  <c r="AB20" i="4"/>
  <c r="O13" i="4"/>
  <c r="N13" i="4"/>
  <c r="M13" i="4"/>
  <c r="L13" i="4"/>
  <c r="K13" i="4"/>
  <c r="J13" i="4"/>
  <c r="H13" i="4"/>
  <c r="G13" i="4"/>
  <c r="F13" i="4"/>
  <c r="O12" i="4"/>
  <c r="N12" i="4"/>
  <c r="L12" i="4"/>
  <c r="K12" i="4"/>
  <c r="J12" i="4"/>
  <c r="I12" i="4"/>
  <c r="H12" i="4"/>
  <c r="G12" i="4"/>
  <c r="F12" i="4"/>
  <c r="O11" i="4"/>
  <c r="N11" i="4"/>
  <c r="M11" i="4"/>
  <c r="L11" i="4"/>
  <c r="K11" i="4"/>
  <c r="J11" i="4"/>
  <c r="I11" i="4"/>
  <c r="H11" i="4"/>
  <c r="F11" i="4"/>
  <c r="O10" i="4"/>
  <c r="N10" i="4"/>
  <c r="M10" i="4"/>
  <c r="L10" i="4"/>
  <c r="K10" i="4"/>
  <c r="J10" i="4"/>
  <c r="I10" i="4"/>
  <c r="H10" i="4"/>
  <c r="F10" i="4"/>
  <c r="O9" i="4"/>
  <c r="N9" i="4"/>
  <c r="M9" i="4"/>
  <c r="L9" i="4"/>
  <c r="K9" i="4"/>
  <c r="J9" i="4"/>
  <c r="I9" i="4"/>
  <c r="H9" i="4"/>
  <c r="F9" i="4"/>
  <c r="O8" i="4"/>
  <c r="N8" i="4"/>
  <c r="M8" i="4"/>
  <c r="L8" i="4"/>
  <c r="J8" i="4"/>
  <c r="I8" i="4"/>
  <c r="H8" i="4"/>
  <c r="G8" i="4"/>
  <c r="F8" i="4"/>
  <c r="O7" i="4"/>
  <c r="N7" i="4"/>
  <c r="M7" i="4"/>
  <c r="L7" i="4"/>
  <c r="K7" i="4"/>
  <c r="J7" i="4"/>
  <c r="H7" i="4"/>
  <c r="G7" i="4"/>
  <c r="F7" i="4"/>
  <c r="O6" i="4"/>
  <c r="N6" i="4"/>
  <c r="M6" i="4"/>
  <c r="L6" i="4"/>
  <c r="K6" i="4"/>
  <c r="J6" i="4"/>
  <c r="I6" i="4"/>
  <c r="H6" i="4"/>
  <c r="F6" i="4"/>
  <c r="O5" i="4"/>
  <c r="N5" i="4"/>
  <c r="M5" i="4"/>
  <c r="L5" i="4"/>
  <c r="K5" i="4"/>
  <c r="J5" i="4"/>
  <c r="I5" i="4"/>
  <c r="H5" i="4"/>
  <c r="F5" i="4"/>
  <c r="O4" i="4"/>
  <c r="N4" i="4"/>
  <c r="M4" i="4"/>
  <c r="L4" i="4"/>
  <c r="K4" i="4"/>
  <c r="J4" i="4"/>
  <c r="I4" i="4"/>
  <c r="H4" i="4"/>
  <c r="F4" i="4"/>
  <c r="M12" i="4" l="1"/>
  <c r="K8" i="4"/>
  <c r="G4" i="4" l="1"/>
  <c r="G11" i="4"/>
  <c r="G6" i="4"/>
  <c r="G10" i="4"/>
  <c r="G9" i="4"/>
  <c r="G5" i="4"/>
  <c r="I13" i="4" l="1"/>
  <c r="I7" i="4"/>
  <c r="W8" i="4" l="1"/>
  <c r="V7" i="4"/>
  <c r="W9" i="4"/>
  <c r="V8" i="4"/>
  <c r="W10" i="4"/>
  <c r="V9" i="4"/>
  <c r="W11" i="4"/>
  <c r="V10" i="4"/>
  <c r="W12" i="4"/>
  <c r="V11" i="4"/>
  <c r="V6" i="4"/>
  <c r="W13" i="4"/>
  <c r="V12" i="4"/>
  <c r="V4" i="4"/>
  <c r="V13" i="4"/>
  <c r="W7" i="4"/>
  <c r="W5" i="4"/>
  <c r="W4" i="4"/>
  <c r="W6" i="4"/>
  <c r="V5" i="4"/>
  <c r="U6" i="4"/>
  <c r="T5" i="4"/>
  <c r="U7" i="4"/>
  <c r="T6" i="4"/>
  <c r="U8" i="4"/>
  <c r="T7" i="4"/>
  <c r="U9" i="4"/>
  <c r="T8" i="4"/>
  <c r="U10" i="4"/>
  <c r="T9" i="4"/>
  <c r="T4" i="4"/>
  <c r="U11" i="4"/>
  <c r="T10" i="4"/>
  <c r="U12" i="4"/>
  <c r="T11" i="4"/>
  <c r="U13" i="4"/>
  <c r="T12" i="4"/>
  <c r="T13" i="4"/>
  <c r="U5" i="4"/>
  <c r="U4" i="4"/>
  <c r="S4" i="4"/>
  <c r="S5" i="4"/>
  <c r="R4" i="4"/>
  <c r="S6" i="4"/>
  <c r="R5" i="4"/>
  <c r="S7" i="4"/>
  <c r="R6" i="4"/>
  <c r="S8" i="4"/>
  <c r="R7" i="4"/>
  <c r="S9" i="4"/>
  <c r="R8" i="4"/>
  <c r="S10" i="4"/>
  <c r="R9" i="4"/>
  <c r="S13" i="4"/>
  <c r="S11" i="4"/>
  <c r="R10" i="4"/>
  <c r="S12" i="4"/>
  <c r="R11" i="4"/>
  <c r="R12" i="4"/>
  <c r="R13" i="4"/>
  <c r="Y10" i="4"/>
  <c r="X9" i="4"/>
  <c r="Y11" i="4"/>
  <c r="X10" i="4"/>
  <c r="Y12" i="4"/>
  <c r="X11" i="4"/>
  <c r="Y13" i="4"/>
  <c r="X12" i="4"/>
  <c r="X13" i="4"/>
  <c r="X8" i="4"/>
  <c r="Y7" i="4"/>
  <c r="Y9" i="4"/>
  <c r="Y4" i="4"/>
  <c r="X6" i="4"/>
  <c r="Y5" i="4"/>
  <c r="X4" i="4"/>
  <c r="Y6" i="4"/>
  <c r="X5" i="4"/>
  <c r="Y8" i="4"/>
  <c r="X7" i="4"/>
  <c r="P13" i="4"/>
  <c r="Q5" i="4"/>
  <c r="P4" i="4"/>
  <c r="Q6" i="4"/>
  <c r="P5" i="4"/>
  <c r="P6" i="4"/>
  <c r="Q8" i="4"/>
  <c r="P7" i="4"/>
  <c r="P8" i="4"/>
  <c r="Q10" i="4"/>
  <c r="P9" i="4"/>
  <c r="P10" i="4"/>
  <c r="Q12" i="4"/>
  <c r="P11" i="4"/>
  <c r="Q13" i="4"/>
  <c r="P12" i="4"/>
  <c r="AA12" i="4"/>
  <c r="Z11" i="4"/>
  <c r="AA13" i="4"/>
  <c r="Z12" i="4"/>
  <c r="Z13" i="4"/>
  <c r="AA4" i="4"/>
  <c r="AA5" i="4"/>
  <c r="AB5" i="4" s="1"/>
  <c r="Z4" i="4"/>
  <c r="AA9" i="4"/>
  <c r="Z10" i="4"/>
  <c r="AA6" i="4"/>
  <c r="AB6" i="4" s="1"/>
  <c r="Z5" i="4"/>
  <c r="Z8" i="4"/>
  <c r="AA7" i="4"/>
  <c r="Z6" i="4"/>
  <c r="AA8" i="4"/>
  <c r="Z7" i="4"/>
  <c r="AA10" i="4"/>
  <c r="AB10" i="4" s="1"/>
  <c r="Z9" i="4"/>
  <c r="AA11" i="4"/>
  <c r="Q4" i="4"/>
  <c r="Q9" i="4"/>
  <c r="Q7" i="4"/>
  <c r="Q11" i="4"/>
  <c r="AB12" i="4" l="1"/>
  <c r="AB11" i="4"/>
  <c r="AB4" i="4"/>
  <c r="AB8" i="4"/>
  <c r="AB13" i="4"/>
  <c r="AB7" i="4"/>
  <c r="AB9" i="4"/>
  <c r="O19" i="3"/>
  <c r="N19" i="3"/>
  <c r="M19" i="3"/>
  <c r="L19" i="3"/>
  <c r="K19" i="3"/>
  <c r="J19" i="3"/>
  <c r="H19" i="3"/>
  <c r="G19" i="3"/>
  <c r="F19" i="3"/>
  <c r="N18" i="3"/>
  <c r="M18" i="3"/>
  <c r="L18" i="3"/>
  <c r="K18" i="3"/>
  <c r="J18" i="3"/>
  <c r="I18" i="3"/>
  <c r="H18" i="3"/>
  <c r="G18" i="3"/>
  <c r="F18" i="3"/>
  <c r="O17" i="3"/>
  <c r="N17" i="3"/>
  <c r="M17" i="3"/>
  <c r="L17" i="3"/>
  <c r="K17" i="3"/>
  <c r="J17" i="3"/>
  <c r="I17" i="3"/>
  <c r="H17" i="3"/>
  <c r="F17" i="3"/>
  <c r="O16" i="3"/>
  <c r="N16" i="3"/>
  <c r="M16" i="3"/>
  <c r="L16" i="3"/>
  <c r="K16" i="3"/>
  <c r="J16" i="3"/>
  <c r="I16" i="3"/>
  <c r="H16" i="3"/>
  <c r="F16" i="3"/>
  <c r="O15" i="3"/>
  <c r="N15" i="3"/>
  <c r="M15" i="3"/>
  <c r="L15" i="3"/>
  <c r="K15" i="3"/>
  <c r="J15" i="3"/>
  <c r="H15" i="3"/>
  <c r="G15" i="3"/>
  <c r="F15" i="3"/>
  <c r="O14" i="3"/>
  <c r="N14" i="3"/>
  <c r="M14" i="3"/>
  <c r="L14" i="3"/>
  <c r="K14" i="3"/>
  <c r="J14" i="3"/>
  <c r="I14" i="3"/>
  <c r="H14" i="3"/>
  <c r="F14" i="3"/>
  <c r="O18" i="3" l="1"/>
  <c r="G16" i="3" l="1"/>
  <c r="G14" i="3"/>
  <c r="G17" i="3"/>
  <c r="I19" i="3" l="1"/>
  <c r="I15" i="3"/>
  <c r="AA18" i="3" l="1"/>
  <c r="Z17" i="3"/>
  <c r="AA19" i="3"/>
  <c r="Z18" i="3"/>
  <c r="Z19" i="3"/>
  <c r="AA14" i="3"/>
  <c r="AA16" i="3"/>
  <c r="AA15" i="3"/>
  <c r="Z14" i="3"/>
  <c r="Z15" i="3"/>
  <c r="AA17" i="3"/>
  <c r="Z16" i="3"/>
  <c r="Y16" i="3"/>
  <c r="X15" i="3"/>
  <c r="Y17" i="3"/>
  <c r="X16" i="3"/>
  <c r="Y18" i="3"/>
  <c r="X17" i="3"/>
  <c r="Y19" i="3"/>
  <c r="X18" i="3"/>
  <c r="X19" i="3"/>
  <c r="Y14" i="3"/>
  <c r="X14" i="3"/>
  <c r="Y15" i="3"/>
  <c r="W14" i="3"/>
  <c r="V14" i="3"/>
  <c r="W15" i="3"/>
  <c r="W16" i="3"/>
  <c r="V15" i="3"/>
  <c r="W17" i="3"/>
  <c r="V16" i="3"/>
  <c r="W18" i="3"/>
  <c r="V17" i="3"/>
  <c r="W19" i="3"/>
  <c r="V18" i="3"/>
  <c r="V19" i="3"/>
  <c r="P19" i="3"/>
  <c r="Q14" i="3"/>
  <c r="P14" i="3"/>
  <c r="P17" i="3"/>
  <c r="P15" i="3"/>
  <c r="P16" i="3"/>
  <c r="Q18" i="3"/>
  <c r="Q19" i="3"/>
  <c r="P18" i="3"/>
  <c r="U14" i="3"/>
  <c r="U15" i="3"/>
  <c r="T14" i="3"/>
  <c r="U16" i="3"/>
  <c r="T15" i="3"/>
  <c r="U17" i="3"/>
  <c r="T16" i="3"/>
  <c r="U18" i="3"/>
  <c r="T17" i="3"/>
  <c r="U19" i="3"/>
  <c r="T18" i="3"/>
  <c r="T19" i="3"/>
  <c r="S14" i="3"/>
  <c r="R14" i="3"/>
  <c r="S15" i="3"/>
  <c r="S16" i="3"/>
  <c r="R15" i="3"/>
  <c r="S17" i="3"/>
  <c r="R16" i="3"/>
  <c r="S18" i="3"/>
  <c r="R17" i="3"/>
  <c r="S19" i="3"/>
  <c r="R18" i="3"/>
  <c r="R19" i="3"/>
  <c r="Q16" i="3"/>
  <c r="Q15" i="3"/>
  <c r="Q17" i="3"/>
  <c r="AB17" i="3" l="1"/>
  <c r="AB15" i="3"/>
  <c r="AB16" i="3"/>
  <c r="AB14" i="3"/>
  <c r="AB19" i="3"/>
  <c r="AB18" i="3"/>
  <c r="O10" i="3"/>
  <c r="N10" i="3"/>
  <c r="M10" i="3"/>
  <c r="L10" i="3"/>
  <c r="K10" i="3"/>
  <c r="J10" i="3"/>
  <c r="H10" i="3"/>
  <c r="G10" i="3"/>
  <c r="F10" i="3"/>
  <c r="O9" i="3"/>
  <c r="N9" i="3"/>
  <c r="M9" i="3"/>
  <c r="L9" i="3"/>
  <c r="K9" i="3"/>
  <c r="J9" i="3"/>
  <c r="I9" i="3"/>
  <c r="H9" i="3"/>
  <c r="F9" i="3"/>
  <c r="O8" i="3"/>
  <c r="N8" i="3"/>
  <c r="M8" i="3"/>
  <c r="L8" i="3"/>
  <c r="K8" i="3"/>
  <c r="J8" i="3"/>
  <c r="I8" i="3"/>
  <c r="H8" i="3"/>
  <c r="F8" i="3"/>
  <c r="O7" i="3"/>
  <c r="N7" i="3"/>
  <c r="M7" i="3"/>
  <c r="L7" i="3"/>
  <c r="K7" i="3"/>
  <c r="J7" i="3"/>
  <c r="I7" i="3"/>
  <c r="H7" i="3"/>
  <c r="F7" i="3"/>
  <c r="O6" i="3"/>
  <c r="N6" i="3"/>
  <c r="M6" i="3"/>
  <c r="L6" i="3"/>
  <c r="J6" i="3"/>
  <c r="I6" i="3"/>
  <c r="H6" i="3"/>
  <c r="G6" i="3"/>
  <c r="F6" i="3"/>
  <c r="O5" i="3"/>
  <c r="N5" i="3"/>
  <c r="M5" i="3"/>
  <c r="L5" i="3"/>
  <c r="K5" i="3"/>
  <c r="J5" i="3"/>
  <c r="I5" i="3"/>
  <c r="H5" i="3"/>
  <c r="F5" i="3"/>
  <c r="O4" i="3"/>
  <c r="N4" i="3"/>
  <c r="M4" i="3"/>
  <c r="L4" i="3"/>
  <c r="J4" i="3"/>
  <c r="I4" i="3"/>
  <c r="H4" i="3"/>
  <c r="G4" i="3"/>
  <c r="F4" i="3"/>
  <c r="K4" i="3" l="1"/>
  <c r="K6" i="3" l="1"/>
  <c r="G5" i="3" l="1"/>
  <c r="G7" i="3"/>
  <c r="G9" i="3"/>
  <c r="G8" i="3"/>
  <c r="I10" i="3" l="1"/>
  <c r="Y7" i="3" l="1"/>
  <c r="X6" i="3"/>
  <c r="X5" i="3"/>
  <c r="Y8" i="3"/>
  <c r="X7" i="3"/>
  <c r="Y9" i="3"/>
  <c r="X8" i="3"/>
  <c r="Y6" i="3"/>
  <c r="Y10" i="3"/>
  <c r="X9" i="3"/>
  <c r="X10" i="3"/>
  <c r="Y5" i="3"/>
  <c r="Y4" i="3"/>
  <c r="X4" i="3"/>
  <c r="S4" i="3"/>
  <c r="S5" i="3"/>
  <c r="R4" i="3"/>
  <c r="S6" i="3"/>
  <c r="R5" i="3"/>
  <c r="R6" i="3"/>
  <c r="S7" i="3"/>
  <c r="S8" i="3"/>
  <c r="R7" i="3"/>
  <c r="S9" i="3"/>
  <c r="R8" i="3"/>
  <c r="S10" i="3"/>
  <c r="R9" i="3"/>
  <c r="R10" i="3"/>
  <c r="AA9" i="3"/>
  <c r="Z8" i="3"/>
  <c r="Z7" i="3"/>
  <c r="AA10" i="3"/>
  <c r="Z9" i="3"/>
  <c r="Z6" i="3"/>
  <c r="Z10" i="3"/>
  <c r="AA4" i="3"/>
  <c r="Z4" i="3"/>
  <c r="AA5" i="3"/>
  <c r="AA6" i="3"/>
  <c r="Z5" i="3"/>
  <c r="AA7" i="3"/>
  <c r="AA8" i="3"/>
  <c r="W5" i="3"/>
  <c r="V4" i="3"/>
  <c r="W6" i="3"/>
  <c r="V5" i="3"/>
  <c r="W7" i="3"/>
  <c r="V6" i="3"/>
  <c r="W8" i="3"/>
  <c r="V7" i="3"/>
  <c r="W9" i="3"/>
  <c r="V8" i="3"/>
  <c r="W10" i="3"/>
  <c r="V9" i="3"/>
  <c r="V10" i="3"/>
  <c r="W4" i="3"/>
  <c r="T4" i="3"/>
  <c r="U4" i="3"/>
  <c r="U6" i="3"/>
  <c r="U5" i="3"/>
  <c r="T5" i="3"/>
  <c r="U7" i="3"/>
  <c r="T6" i="3"/>
  <c r="U8" i="3"/>
  <c r="T7" i="3"/>
  <c r="U9" i="3"/>
  <c r="T8" i="3"/>
  <c r="U10" i="3"/>
  <c r="T9" i="3"/>
  <c r="T10" i="3"/>
  <c r="P10" i="3"/>
  <c r="P4" i="3"/>
  <c r="Q6" i="3"/>
  <c r="P5" i="3"/>
  <c r="P9" i="3"/>
  <c r="P6" i="3"/>
  <c r="P7" i="3"/>
  <c r="P8" i="3"/>
  <c r="Q5" i="3"/>
  <c r="Q9" i="3"/>
  <c r="Q4" i="3"/>
  <c r="Q10" i="3"/>
  <c r="Q7" i="3"/>
  <c r="Q8" i="3"/>
  <c r="AB10" i="3" l="1"/>
  <c r="AB8" i="3"/>
  <c r="AB7" i="3"/>
  <c r="AB9" i="3"/>
  <c r="AB6" i="3"/>
  <c r="AB5" i="3"/>
  <c r="AB4" i="3"/>
  <c r="O27" i="2" l="1"/>
  <c r="N27" i="2"/>
  <c r="M27" i="2"/>
  <c r="L27" i="2"/>
  <c r="K27" i="2"/>
  <c r="J27" i="2"/>
  <c r="I27" i="2"/>
  <c r="H27" i="2"/>
  <c r="F27" i="2"/>
  <c r="O26" i="2"/>
  <c r="N26" i="2"/>
  <c r="M26" i="2"/>
  <c r="L26" i="2"/>
  <c r="K26" i="2"/>
  <c r="J26" i="2"/>
  <c r="I26" i="2"/>
  <c r="H26" i="2"/>
  <c r="F26" i="2"/>
  <c r="O25" i="2"/>
  <c r="N25" i="2"/>
  <c r="M25" i="2"/>
  <c r="L25" i="2"/>
  <c r="K25" i="2"/>
  <c r="J25" i="2"/>
  <c r="I25" i="2"/>
  <c r="H25" i="2"/>
  <c r="F25" i="2"/>
  <c r="O24" i="2"/>
  <c r="N24" i="2"/>
  <c r="M24" i="2"/>
  <c r="L24" i="2"/>
  <c r="K24" i="2"/>
  <c r="J24" i="2"/>
  <c r="I24" i="2"/>
  <c r="H24" i="2"/>
  <c r="F24" i="2"/>
  <c r="O23" i="2"/>
  <c r="N23" i="2"/>
  <c r="M23" i="2"/>
  <c r="L23" i="2"/>
  <c r="K23" i="2"/>
  <c r="J23" i="2"/>
  <c r="I23" i="2"/>
  <c r="H23" i="2"/>
  <c r="F23" i="2"/>
  <c r="O22" i="2"/>
  <c r="N22" i="2"/>
  <c r="M22" i="2"/>
  <c r="L22" i="2"/>
  <c r="K22" i="2"/>
  <c r="J22" i="2"/>
  <c r="I22" i="2"/>
  <c r="H22" i="2"/>
  <c r="F22" i="2"/>
  <c r="O21" i="2"/>
  <c r="N21" i="2"/>
  <c r="M21" i="2"/>
  <c r="L21" i="2"/>
  <c r="K21" i="2"/>
  <c r="J21" i="2"/>
  <c r="I21" i="2"/>
  <c r="H21" i="2"/>
  <c r="F21" i="2"/>
  <c r="O20" i="2"/>
  <c r="N20" i="2"/>
  <c r="M20" i="2"/>
  <c r="L20" i="2"/>
  <c r="K20" i="2"/>
  <c r="J20" i="2"/>
  <c r="I20" i="2"/>
  <c r="H20" i="2"/>
  <c r="F20" i="2"/>
  <c r="O19" i="2"/>
  <c r="N19" i="2"/>
  <c r="M19" i="2"/>
  <c r="L19" i="2"/>
  <c r="K19" i="2"/>
  <c r="J19" i="2"/>
  <c r="I19" i="2"/>
  <c r="H19" i="2"/>
  <c r="F19" i="2"/>
  <c r="O18" i="2"/>
  <c r="N18" i="2"/>
  <c r="M18" i="2"/>
  <c r="L18" i="2"/>
  <c r="K18" i="2"/>
  <c r="J18" i="2"/>
  <c r="I18" i="2"/>
  <c r="H18" i="2"/>
  <c r="F18" i="2"/>
  <c r="O17" i="2"/>
  <c r="N17" i="2"/>
  <c r="M17" i="2"/>
  <c r="L17" i="2"/>
  <c r="K17" i="2"/>
  <c r="J17" i="2"/>
  <c r="I17" i="2"/>
  <c r="H17" i="2"/>
  <c r="F17" i="2"/>
  <c r="G26" i="2" l="1"/>
  <c r="G24" i="2"/>
  <c r="G25" i="2"/>
  <c r="G21" i="2"/>
  <c r="G23" i="2"/>
  <c r="G19" i="2"/>
  <c r="G22" i="2"/>
  <c r="G27" i="2"/>
  <c r="G18" i="2"/>
  <c r="G17" i="2"/>
  <c r="G20" i="2" l="1"/>
  <c r="W22" i="2" l="1"/>
  <c r="V21" i="2"/>
  <c r="V17" i="2"/>
  <c r="W23" i="2"/>
  <c r="V22" i="2"/>
  <c r="W24" i="2"/>
  <c r="V23" i="2"/>
  <c r="W25" i="2"/>
  <c r="V24" i="2"/>
  <c r="W27" i="2"/>
  <c r="V26" i="2"/>
  <c r="V27" i="2"/>
  <c r="W17" i="2"/>
  <c r="W18" i="2"/>
  <c r="W19" i="2"/>
  <c r="V18" i="2"/>
  <c r="W26" i="2"/>
  <c r="W20" i="2"/>
  <c r="V19" i="2"/>
  <c r="V25" i="2"/>
  <c r="W21" i="2"/>
  <c r="V20" i="2"/>
  <c r="U20" i="2"/>
  <c r="T19" i="2"/>
  <c r="U21" i="2"/>
  <c r="T20" i="2"/>
  <c r="T21" i="2"/>
  <c r="U22" i="2"/>
  <c r="U24" i="2"/>
  <c r="U23" i="2"/>
  <c r="T22" i="2"/>
  <c r="U25" i="2"/>
  <c r="T24" i="2"/>
  <c r="U26" i="2"/>
  <c r="T25" i="2"/>
  <c r="U27" i="2"/>
  <c r="T26" i="2"/>
  <c r="T27" i="2"/>
  <c r="U17" i="2"/>
  <c r="T23" i="2"/>
  <c r="U18" i="2"/>
  <c r="T17" i="2"/>
  <c r="U19" i="2"/>
  <c r="T18" i="2"/>
  <c r="Y24" i="2"/>
  <c r="X23" i="2"/>
  <c r="Y25" i="2"/>
  <c r="X24" i="2"/>
  <c r="X18" i="2"/>
  <c r="Y26" i="2"/>
  <c r="X25" i="2"/>
  <c r="Y27" i="2"/>
  <c r="X26" i="2"/>
  <c r="X27" i="2"/>
  <c r="Y18" i="2"/>
  <c r="X17" i="2"/>
  <c r="Y19" i="2"/>
  <c r="Y20" i="2"/>
  <c r="X19" i="2"/>
  <c r="Y21" i="2"/>
  <c r="X20" i="2"/>
  <c r="Y22" i="2"/>
  <c r="X21" i="2"/>
  <c r="Y17" i="2"/>
  <c r="Y23" i="2"/>
  <c r="X22" i="2"/>
  <c r="P27" i="2"/>
  <c r="Q17" i="2"/>
  <c r="P18" i="2"/>
  <c r="P19" i="2"/>
  <c r="Q21" i="2"/>
  <c r="P20" i="2"/>
  <c r="P21" i="2"/>
  <c r="P22" i="2"/>
  <c r="P23" i="2"/>
  <c r="P24" i="2"/>
  <c r="Q26" i="2"/>
  <c r="P25" i="2"/>
  <c r="Q20" i="2"/>
  <c r="P26" i="2"/>
  <c r="P17" i="2"/>
  <c r="Q25" i="2"/>
  <c r="S18" i="2"/>
  <c r="R17" i="2"/>
  <c r="S19" i="2"/>
  <c r="R18" i="2"/>
  <c r="S20" i="2"/>
  <c r="S21" i="2"/>
  <c r="R20" i="2"/>
  <c r="S23" i="2"/>
  <c r="R22" i="2"/>
  <c r="S24" i="2"/>
  <c r="R23" i="2"/>
  <c r="S25" i="2"/>
  <c r="R24" i="2"/>
  <c r="S26" i="2"/>
  <c r="R25" i="2"/>
  <c r="S27" i="2"/>
  <c r="R26" i="2"/>
  <c r="S22" i="2"/>
  <c r="R21" i="2"/>
  <c r="R27" i="2"/>
  <c r="S17" i="2"/>
  <c r="R19" i="2"/>
  <c r="AA26" i="2"/>
  <c r="Z25" i="2"/>
  <c r="AA18" i="2"/>
  <c r="AA27" i="2"/>
  <c r="Z26" i="2"/>
  <c r="Z27" i="2"/>
  <c r="AA17" i="2"/>
  <c r="AB17" i="2" s="1"/>
  <c r="Z18" i="2"/>
  <c r="AA19" i="2"/>
  <c r="AA20" i="2"/>
  <c r="Z19" i="2"/>
  <c r="AA21" i="2"/>
  <c r="AA22" i="2"/>
  <c r="Z21" i="2"/>
  <c r="AA23" i="2"/>
  <c r="Z22" i="2"/>
  <c r="AA24" i="2"/>
  <c r="Z23" i="2"/>
  <c r="Z17" i="2"/>
  <c r="Z20" i="2"/>
  <c r="AA25" i="2"/>
  <c r="Z24" i="2"/>
  <c r="Q18" i="2"/>
  <c r="Q19" i="2"/>
  <c r="Q22" i="2"/>
  <c r="Q23" i="2"/>
  <c r="Q27" i="2"/>
  <c r="Q24" i="2"/>
  <c r="AB24" i="2" l="1"/>
  <c r="AB19" i="2"/>
  <c r="AB27" i="2"/>
  <c r="AB25" i="2"/>
  <c r="AB23" i="2"/>
  <c r="AB18" i="2"/>
  <c r="AB22" i="2"/>
  <c r="AB26" i="2"/>
  <c r="AB21" i="2"/>
  <c r="AB20" i="2"/>
  <c r="O12" i="2"/>
  <c r="N12" i="2"/>
  <c r="M12" i="2"/>
  <c r="L12" i="2"/>
  <c r="K12" i="2"/>
  <c r="J12" i="2"/>
  <c r="I12" i="2"/>
  <c r="H12" i="2"/>
  <c r="F12" i="2"/>
  <c r="O11" i="2"/>
  <c r="N11" i="2"/>
  <c r="M11" i="2"/>
  <c r="L11" i="2"/>
  <c r="K11" i="2"/>
  <c r="J11" i="2"/>
  <c r="I11" i="2"/>
  <c r="H11" i="2"/>
  <c r="F11" i="2"/>
  <c r="O10" i="2"/>
  <c r="N10" i="2"/>
  <c r="M10" i="2"/>
  <c r="L10" i="2"/>
  <c r="K10" i="2"/>
  <c r="J10" i="2"/>
  <c r="I10" i="2"/>
  <c r="H10" i="2"/>
  <c r="F10" i="2"/>
  <c r="O9" i="2"/>
  <c r="N9" i="2"/>
  <c r="M9" i="2"/>
  <c r="L9" i="2"/>
  <c r="K9" i="2"/>
  <c r="J9" i="2"/>
  <c r="I9" i="2"/>
  <c r="H9" i="2"/>
  <c r="F9" i="2"/>
  <c r="O8" i="2"/>
  <c r="N8" i="2"/>
  <c r="M8" i="2"/>
  <c r="L8" i="2"/>
  <c r="K8" i="2"/>
  <c r="J8" i="2"/>
  <c r="I8" i="2"/>
  <c r="H8" i="2"/>
  <c r="F8" i="2"/>
  <c r="O7" i="2"/>
  <c r="N7" i="2"/>
  <c r="M7" i="2"/>
  <c r="L7" i="2"/>
  <c r="K7" i="2"/>
  <c r="J7" i="2"/>
  <c r="I7" i="2"/>
  <c r="H7" i="2"/>
  <c r="F7" i="2"/>
  <c r="O6" i="2"/>
  <c r="N6" i="2"/>
  <c r="M6" i="2"/>
  <c r="L6" i="2"/>
  <c r="K6" i="2"/>
  <c r="J6" i="2"/>
  <c r="I6" i="2"/>
  <c r="H6" i="2"/>
  <c r="F6" i="2"/>
  <c r="O5" i="2"/>
  <c r="N5" i="2"/>
  <c r="M5" i="2"/>
  <c r="L5" i="2"/>
  <c r="K5" i="2"/>
  <c r="J5" i="2"/>
  <c r="I5" i="2"/>
  <c r="H5" i="2"/>
  <c r="F5" i="2"/>
  <c r="O4" i="2"/>
  <c r="N4" i="2"/>
  <c r="M4" i="2"/>
  <c r="L4" i="2"/>
  <c r="K4" i="2"/>
  <c r="J4" i="2"/>
  <c r="I4" i="2"/>
  <c r="H4" i="2"/>
  <c r="F4" i="2"/>
  <c r="G10" i="2" l="1"/>
  <c r="G5" i="2"/>
  <c r="G9" i="2"/>
  <c r="G8" i="2"/>
  <c r="G12" i="2"/>
  <c r="G4" i="2"/>
  <c r="G11" i="2"/>
  <c r="G7" i="2"/>
  <c r="G6" i="2"/>
  <c r="Y9" i="2" l="1"/>
  <c r="X8" i="2"/>
  <c r="Y10" i="2"/>
  <c r="X9" i="2"/>
  <c r="Y11" i="2"/>
  <c r="X10" i="2"/>
  <c r="X12" i="2"/>
  <c r="Y4" i="2"/>
  <c r="Y5" i="2"/>
  <c r="X4" i="2"/>
  <c r="Y7" i="2"/>
  <c r="X6" i="2"/>
  <c r="Y6" i="2"/>
  <c r="X5" i="2"/>
  <c r="Y8" i="2"/>
  <c r="X7" i="2"/>
  <c r="Y12" i="2"/>
  <c r="X11" i="2"/>
  <c r="AA11" i="2"/>
  <c r="Z10" i="2"/>
  <c r="AA12" i="2"/>
  <c r="Z11" i="2"/>
  <c r="Z12" i="2"/>
  <c r="Z5" i="2"/>
  <c r="AA6" i="2"/>
  <c r="AA4" i="2"/>
  <c r="AA5" i="2"/>
  <c r="Z4" i="2"/>
  <c r="AA7" i="2"/>
  <c r="Z6" i="2"/>
  <c r="Z8" i="2"/>
  <c r="AA8" i="2"/>
  <c r="Z7" i="2"/>
  <c r="AA9" i="2"/>
  <c r="AA10" i="2"/>
  <c r="Z9" i="2"/>
  <c r="W7" i="2"/>
  <c r="V6" i="2"/>
  <c r="W8" i="2"/>
  <c r="V7" i="2"/>
  <c r="V4" i="2"/>
  <c r="W9" i="2"/>
  <c r="V8" i="2"/>
  <c r="W10" i="2"/>
  <c r="V9" i="2"/>
  <c r="W11" i="2"/>
  <c r="V10" i="2"/>
  <c r="W12" i="2"/>
  <c r="V11" i="2"/>
  <c r="V12" i="2"/>
  <c r="W4" i="2"/>
  <c r="W5" i="2"/>
  <c r="W6" i="2"/>
  <c r="V5" i="2"/>
  <c r="P12" i="2"/>
  <c r="P7" i="2"/>
  <c r="P4" i="2"/>
  <c r="Q7" i="2"/>
  <c r="P6" i="2"/>
  <c r="Q6" i="2"/>
  <c r="P5" i="2"/>
  <c r="P8" i="2"/>
  <c r="Q10" i="2"/>
  <c r="P9" i="2"/>
  <c r="P10" i="2"/>
  <c r="Q12" i="2"/>
  <c r="P11" i="2"/>
  <c r="U5" i="2"/>
  <c r="T4" i="2"/>
  <c r="U8" i="2"/>
  <c r="U6" i="2"/>
  <c r="T5" i="2"/>
  <c r="T6" i="2"/>
  <c r="U7" i="2"/>
  <c r="U9" i="2"/>
  <c r="T8" i="2"/>
  <c r="U11" i="2"/>
  <c r="U10" i="2"/>
  <c r="T9" i="2"/>
  <c r="T10" i="2"/>
  <c r="T11" i="2"/>
  <c r="U12" i="2"/>
  <c r="T12" i="2"/>
  <c r="U4" i="2"/>
  <c r="T7" i="2"/>
  <c r="S4" i="2"/>
  <c r="S5" i="2"/>
  <c r="S7" i="2"/>
  <c r="R6" i="2"/>
  <c r="S9" i="2"/>
  <c r="S8" i="2"/>
  <c r="R7" i="2"/>
  <c r="R8" i="2"/>
  <c r="S10" i="2"/>
  <c r="R9" i="2"/>
  <c r="S11" i="2"/>
  <c r="R10" i="2"/>
  <c r="S12" i="2"/>
  <c r="R11" i="2"/>
  <c r="R12" i="2"/>
  <c r="R4" i="2"/>
  <c r="S6" i="2"/>
  <c r="R5" i="2"/>
  <c r="Q11" i="2"/>
  <c r="Q8" i="2"/>
  <c r="Q9" i="2"/>
  <c r="Q4" i="2"/>
  <c r="AB10" i="2" l="1"/>
  <c r="Q5" i="2"/>
  <c r="AB5" i="2" s="1"/>
  <c r="AB12" i="2"/>
  <c r="AB8" i="2"/>
  <c r="AB9" i="2"/>
  <c r="AB11" i="2"/>
  <c r="AB7" i="2"/>
  <c r="AB4" i="2"/>
  <c r="AB6" i="2"/>
  <c r="K17" i="1"/>
  <c r="J17" i="1"/>
  <c r="I17" i="1"/>
  <c r="H17" i="1"/>
  <c r="F17" i="1"/>
  <c r="K16" i="1"/>
  <c r="J16" i="1"/>
  <c r="I16" i="1"/>
  <c r="H16" i="1"/>
  <c r="F16" i="1"/>
  <c r="K15" i="1"/>
  <c r="J15" i="1"/>
  <c r="I15" i="1"/>
  <c r="H15" i="1"/>
  <c r="F15" i="1"/>
  <c r="K14" i="1"/>
  <c r="J14" i="1"/>
  <c r="I14" i="1"/>
  <c r="H14" i="1"/>
  <c r="F14" i="1"/>
  <c r="K13" i="1"/>
  <c r="J13" i="1"/>
  <c r="I13" i="1"/>
  <c r="H13" i="1"/>
  <c r="F13" i="1"/>
  <c r="K12" i="1"/>
  <c r="J12" i="1"/>
  <c r="I12" i="1"/>
  <c r="H12" i="1"/>
  <c r="F12" i="1"/>
  <c r="G12" i="1" l="1"/>
  <c r="G16" i="1"/>
  <c r="G15" i="1"/>
  <c r="G14" i="1"/>
  <c r="G13" i="1"/>
  <c r="G17" i="1"/>
  <c r="Q17" i="1" l="1"/>
  <c r="P17" i="1"/>
  <c r="Q16" i="1"/>
  <c r="P16" i="1"/>
  <c r="P15" i="1"/>
  <c r="Q14" i="1"/>
  <c r="P14" i="1"/>
  <c r="Q13" i="1"/>
  <c r="P13" i="1"/>
  <c r="P12" i="1"/>
  <c r="O17" i="1"/>
  <c r="N17" i="1"/>
  <c r="O16" i="1"/>
  <c r="O12" i="1"/>
  <c r="N16" i="1"/>
  <c r="O15" i="1"/>
  <c r="N14" i="1"/>
  <c r="N15" i="1"/>
  <c r="O14" i="1"/>
  <c r="O13" i="1"/>
  <c r="N13" i="1"/>
  <c r="N12" i="1"/>
  <c r="M17" i="1"/>
  <c r="M15" i="1"/>
  <c r="M14" i="1"/>
  <c r="M13" i="1"/>
  <c r="L17" i="1"/>
  <c r="L16" i="1"/>
  <c r="L12" i="1"/>
  <c r="L15" i="1"/>
  <c r="L14" i="1"/>
  <c r="L13" i="1"/>
  <c r="M12" i="1"/>
  <c r="Q12" i="1"/>
  <c r="R12" i="1" l="1"/>
  <c r="Q15" i="1"/>
  <c r="R15" i="1" s="1"/>
  <c r="R17" i="1"/>
  <c r="R13" i="1"/>
  <c r="R14" i="1"/>
  <c r="M16" i="1"/>
  <c r="R16" i="1" s="1"/>
  <c r="K8" i="1"/>
  <c r="J8" i="1"/>
  <c r="I8" i="1"/>
  <c r="H8" i="1"/>
  <c r="F8" i="1"/>
  <c r="K7" i="1"/>
  <c r="J7" i="1"/>
  <c r="I7" i="1"/>
  <c r="H7" i="1"/>
  <c r="F7" i="1"/>
  <c r="K6" i="1"/>
  <c r="J6" i="1"/>
  <c r="I6" i="1"/>
  <c r="H6" i="1"/>
  <c r="F6" i="1"/>
  <c r="K5" i="1"/>
  <c r="J5" i="1"/>
  <c r="I5" i="1"/>
  <c r="H5" i="1"/>
  <c r="F5" i="1"/>
  <c r="K4" i="1"/>
  <c r="J4" i="1"/>
  <c r="I4" i="1"/>
  <c r="H4" i="1"/>
  <c r="F4" i="1"/>
  <c r="G5" i="1" l="1"/>
  <c r="G6" i="1"/>
  <c r="G4" i="1"/>
  <c r="G7" i="1"/>
  <c r="G8" i="1"/>
  <c r="Q8" i="1" l="1"/>
  <c r="P8" i="1"/>
  <c r="Q7" i="1"/>
  <c r="P7" i="1"/>
  <c r="P6" i="1"/>
  <c r="P5" i="1"/>
  <c r="Q4" i="1"/>
  <c r="P4" i="1"/>
  <c r="O8" i="1"/>
  <c r="N8" i="1"/>
  <c r="O7" i="1"/>
  <c r="N5" i="1"/>
  <c r="N7" i="1"/>
  <c r="O6" i="1"/>
  <c r="N6" i="1"/>
  <c r="O5" i="1"/>
  <c r="O4" i="1"/>
  <c r="N4" i="1"/>
  <c r="L7" i="1"/>
  <c r="L5" i="1"/>
  <c r="L8" i="1"/>
  <c r="M6" i="1"/>
  <c r="L6" i="1"/>
  <c r="L4" i="1"/>
  <c r="M4" i="1"/>
  <c r="M7" i="1"/>
  <c r="Q6" i="1"/>
  <c r="R4" i="1" l="1"/>
  <c r="M5" i="1"/>
  <c r="R5" i="1" s="1"/>
  <c r="Q5" i="1"/>
  <c r="R6" i="1"/>
  <c r="R7" i="1"/>
  <c r="M8" i="1"/>
  <c r="R8" i="1" s="1"/>
  <c r="K4" i="5"/>
  <c r="J4" i="5"/>
  <c r="I4" i="5"/>
  <c r="H4" i="5"/>
  <c r="F4" i="5"/>
  <c r="G4" i="5" l="1"/>
  <c r="O4" i="5" l="1"/>
  <c r="N4" i="5"/>
  <c r="P4" i="5"/>
  <c r="M4" i="5"/>
  <c r="L4" i="5"/>
  <c r="Q4" i="5"/>
  <c r="R4" i="5" l="1"/>
</calcChain>
</file>

<file path=xl/sharedStrings.xml><?xml version="1.0" encoding="utf-8"?>
<sst xmlns="http://schemas.openxmlformats.org/spreadsheetml/2006/main" count="461" uniqueCount="102">
  <si>
    <t>SIRA</t>
  </si>
  <si>
    <t>DT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</si>
  <si>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</si>
  <si>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</si>
  <si>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</si>
  <si>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</si>
  <si>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</si>
  <si>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</si>
  <si>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</si>
  <si>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</si>
  <si>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</si>
  <si>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</si>
  <si>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</si>
  <si>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/>
  </si>
  <si>
    <t>11 YAŞ KIZLAR (2011)</t>
  </si>
  <si>
    <t>11 YAŞ ERKEKLER (2011)</t>
  </si>
  <si>
    <t>12 YAŞ KIZLAR (2010)</t>
  </si>
  <si>
    <t>DOĞUM YILI</t>
  </si>
  <si>
    <t>80 METRE ENGELLİ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</si>
  <si>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</si>
  <si>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</si>
  <si>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</si>
  <si>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</si>
  <si>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</si>
  <si>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</si>
  <si>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</si>
  <si>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G</t>
  </si>
  <si>
    <t>NO</t>
  </si>
  <si>
    <t>100 METRE ENGELLİ</t>
  </si>
  <si>
    <t>2000 METRE</t>
  </si>
  <si>
    <t>13 YAŞ KIZLAR (2009)</t>
  </si>
  <si>
    <t>13 YAŞ ERKEKLER (2009)</t>
  </si>
  <si>
    <t>14 YAŞ ERKEKLER (2008)</t>
  </si>
  <si>
    <t xml:space="preserve"> </t>
  </si>
  <si>
    <t>G No</t>
  </si>
  <si>
    <t>10 YAŞ KIZLAR (2012)</t>
  </si>
  <si>
    <t>10 YAŞ ERKEKLER (2012)</t>
  </si>
  <si>
    <t>14 YAŞ KIZLAR (2008)</t>
  </si>
  <si>
    <t>ELA ERKUL</t>
  </si>
  <si>
    <t>KAYSERİ</t>
  </si>
  <si>
    <t>D.T</t>
  </si>
  <si>
    <t>GÖKAY BUĞRA İSPEKTER</t>
  </si>
  <si>
    <t>EYLÜL TARAF</t>
  </si>
  <si>
    <t>HASRET GÜRBÜZ</t>
  </si>
  <si>
    <t>ADALET ÇİÇEK</t>
  </si>
  <si>
    <t>YAĞMUR AYDIN</t>
  </si>
  <si>
    <t>HAYRÜNNİSA CEYHAN</t>
  </si>
  <si>
    <t>SEYHAN TAYYAR</t>
  </si>
  <si>
    <t>METEHAN AKŞAHİN</t>
  </si>
  <si>
    <t>AHMET SAFA AKÇA</t>
  </si>
  <si>
    <t>EBUBEKİR İRİZ</t>
  </si>
  <si>
    <t>AHMET DEMİR</t>
  </si>
  <si>
    <t>ÇAĞRI AKŞİT</t>
  </si>
  <si>
    <t>GÖKÇE TAŞDEMİR</t>
  </si>
  <si>
    <t>ECRİN ŞANLIĞ</t>
  </si>
  <si>
    <t>ZEHRA ÇINAR</t>
  </si>
  <si>
    <t>MERVE GÜRKAN</t>
  </si>
  <si>
    <t>CEMRE AKSU</t>
  </si>
  <si>
    <t>DÖNDÜ CİNBOLAT</t>
  </si>
  <si>
    <t>EZGİ TÜRKER</t>
  </si>
  <si>
    <t>FATMA GÜNDÜZ</t>
  </si>
  <si>
    <t>REYYAN ŞAHİN</t>
  </si>
  <si>
    <t>MUHAMMET ASLAN ÖZDEMİR</t>
  </si>
  <si>
    <t>ALİ BUĞRA YUVANÇ</t>
  </si>
  <si>
    <t>MUHAMMET GÜRKAN</t>
  </si>
  <si>
    <t>ALPEREN KAYMAKÇI</t>
  </si>
  <si>
    <t>ABDULKADİR ELÇİÇEK</t>
  </si>
  <si>
    <t>YUSUF EREN TEK</t>
  </si>
  <si>
    <t>ÖMER YİĞİT KAYRETLİ</t>
  </si>
  <si>
    <t>KOCAELI</t>
  </si>
  <si>
    <t>BEDİRHAN GÜNDEN</t>
  </si>
  <si>
    <t>HASAN AKPINAR</t>
  </si>
  <si>
    <t>MAHMUT ÇALKAN</t>
  </si>
  <si>
    <t>ALİ UBEYDE GÜNGÖR</t>
  </si>
  <si>
    <t>EBRAR AKGÜN</t>
  </si>
  <si>
    <t>SUENNUR TANIDIK</t>
  </si>
  <si>
    <t>DİLŞAD YAREN TURAN</t>
  </si>
  <si>
    <t>AZRA NAZ YILMAZ</t>
  </si>
  <si>
    <t>BELİNAY SERKÖK</t>
  </si>
  <si>
    <t>AYŞE GÜL ÇAYABATMAZ</t>
  </si>
  <si>
    <t>MELİKE BERRA BAŞAK</t>
  </si>
  <si>
    <t>ARDA YİĞİT ARDIÇLIK</t>
  </si>
  <si>
    <t>YUSUF İSLAM KOCA</t>
  </si>
  <si>
    <t>ALİ ÇELİK</t>
  </si>
  <si>
    <t>SAİT ÖZDİN</t>
  </si>
  <si>
    <t>SİNAN ÖVER</t>
  </si>
  <si>
    <t>MİRAÇ AYDINGÜLER</t>
  </si>
  <si>
    <t>HAYRÜNNİSA ÖZAYDIN</t>
  </si>
  <si>
    <t>FADİME CİNBOLAT</t>
  </si>
  <si>
    <t>ŞEYMA KAMAŞ</t>
  </si>
  <si>
    <t>HİRANUR AKBURAK</t>
  </si>
  <si>
    <t>ZEYNEP EFSA YÜKSEL</t>
  </si>
  <si>
    <t>FATMA SİVRİTAŞ</t>
  </si>
  <si>
    <t>SUDE TOPAKTAŞ</t>
  </si>
  <si>
    <t>NAZLI KAVAK</t>
  </si>
  <si>
    <t>NURCAN AKPINAR</t>
  </si>
  <si>
    <t>AYŞE MELEK AKYÜZ</t>
  </si>
  <si>
    <t>EMRE EKİNCİ</t>
  </si>
  <si>
    <t>YILMAZ ZİHNİ BABİ</t>
  </si>
  <si>
    <t>İZZET EKİNCİ</t>
  </si>
  <si>
    <t>ONUR EFE BARBAROS</t>
  </si>
  <si>
    <t>HARUN EROĞLU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</si>
</sst>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\.00"/>
    <numFmt numFmtId="166" formatCode="0\:00\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u/>
      <sz val="8.5"/>
      <color theme="10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0" fontId="1" fillId="0" borderId="0"/>
    <xf numFmtId="0" fontId="8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16" applyNumberFormat="0" applyAlignment="0" applyProtection="0"/>
    <xf numFmtId="0" fontId="20" fillId="14" borderId="17" applyNumberFormat="0" applyAlignment="0" applyProtection="0"/>
    <xf numFmtId="0" fontId="21" fillId="23" borderId="17" applyNumberFormat="0" applyAlignment="0" applyProtection="0"/>
    <xf numFmtId="0" fontId="22" fillId="24" borderId="18" applyNumberFormat="0" applyAlignment="0" applyProtection="0"/>
    <xf numFmtId="0" fontId="23" fillId="11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9" fillId="25" borderId="19" applyNumberFormat="0" applyFont="0" applyAlignment="0" applyProtection="0"/>
    <xf numFmtId="0" fontId="25" fillId="26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30" borderId="0" applyNumberFormat="0" applyBorder="0" applyAlignment="0" applyProtection="0"/>
  </cellStyleXfs>
  <cellXfs count="63">
    <xf numFmtId="0" fontId="0" fillId="0" borderId="0" xfId="0"/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5" fontId="6" fillId="8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6" fillId="8" borderId="4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6" fillId="8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6" fontId="6" fillId="8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14" fontId="3" fillId="3" borderId="3" xfId="0" applyNumberFormat="1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 wrapText="1"/>
    </xf>
    <xf numFmtId="165" fontId="6" fillId="8" borderId="4" xfId="2" applyNumberFormat="1" applyFont="1" applyFill="1" applyBorder="1" applyAlignment="1">
      <alignment horizontal="center" vertical="center"/>
    </xf>
    <xf numFmtId="166" fontId="6" fillId="8" borderId="4" xfId="2" applyNumberFormat="1" applyFont="1" applyFill="1" applyBorder="1" applyAlignment="1">
      <alignment horizontal="center" vertical="center"/>
    </xf>
    <xf numFmtId="165" fontId="6" fillId="0" borderId="4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8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5" fillId="7" borderId="4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14" fontId="3" fillId="0" borderId="6" xfId="2" applyNumberFormat="1" applyFont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</cellXfs>
  <cellStyles count="47">
    <cellStyle name="%20 - Vurgu1 2" xfId="3" xr:uid="{C986C466-A2BF-46C9-9B17-DCB6A92CC2CB}"/>
    <cellStyle name="%20 - Vurgu2 2" xfId="4" xr:uid="{7DC4FED7-72F0-4166-BB14-EE49F8F20698}"/>
    <cellStyle name="%20 - Vurgu3 2" xfId="5" xr:uid="{E6B7BD55-4270-4D30-A3AE-D31834672118}"/>
    <cellStyle name="%20 - Vurgu4 2" xfId="6" xr:uid="{3FA7B852-F732-4348-BBBD-B061F84EBD1D}"/>
    <cellStyle name="%20 - Vurgu5 2" xfId="7" xr:uid="{917BDDBA-68E9-4CA3-8C5C-BF27E7659249}"/>
    <cellStyle name="%20 - Vurgu6 2" xfId="8" xr:uid="{DAA513FD-795E-48DB-B080-B1D07AA38FE6}"/>
    <cellStyle name="%40 - Vurgu1 2" xfId="9" xr:uid="{A5A6DE76-864C-49D3-A1CE-0E3260A7769A}"/>
    <cellStyle name="%40 - Vurgu2 2" xfId="10" xr:uid="{A01C8B90-C627-4687-BA5B-060D1264BFB6}"/>
    <cellStyle name="%40 - Vurgu3 2" xfId="11" xr:uid="{BFF06466-3175-4B20-88D5-7C454B9CCE19}"/>
    <cellStyle name="%40 - Vurgu4 2" xfId="12" xr:uid="{0FCDE10B-A5DC-4CFF-BE3A-E94B530E1521}"/>
    <cellStyle name="%40 - Vurgu5 2" xfId="13" xr:uid="{65B3B31F-70BD-4A0A-8E97-FA09E8B8CCE1}"/>
    <cellStyle name="%40 - Vurgu6 2" xfId="14" xr:uid="{AD169CB1-0891-441A-91FB-7B36FAAC8D8F}"/>
    <cellStyle name="%60 - Vurgu1 2" xfId="15" xr:uid="{94C29C7E-C543-49EB-82F0-67619684713F}"/>
    <cellStyle name="%60 - Vurgu2 2" xfId="16" xr:uid="{FA6DA93D-D33A-41C0-B821-4EF37E42240F}"/>
    <cellStyle name="%60 - Vurgu3 2" xfId="17" xr:uid="{1957F6D1-F139-4960-BDE0-92AB77C39EFF}"/>
    <cellStyle name="%60 - Vurgu4 2" xfId="18" xr:uid="{B4B11536-3669-4119-990F-9113B64A268C}"/>
    <cellStyle name="%60 - Vurgu5 2" xfId="19" xr:uid="{44A89E7D-FB92-4139-8564-E0EAC7F683EE}"/>
    <cellStyle name="%60 - Vurgu6 2" xfId="20" xr:uid="{AC8C16C2-120E-4620-9516-14ACC18A4EEC}"/>
    <cellStyle name="Açıklama Metni 2" xfId="21" xr:uid="{C7515B58-8EBF-44A0-8AC1-DE80B144D81B}"/>
    <cellStyle name="Ana Başlık 2" xfId="22" xr:uid="{30402B4B-6E32-4A97-A4EA-050C8F44EDF4}"/>
    <cellStyle name="Bağlı Hücre 2" xfId="23" xr:uid="{584C13B8-8CF5-4AA8-9D87-7CBDE6E23B15}"/>
    <cellStyle name="Başlık 1 2" xfId="24" xr:uid="{4CB21DB2-B778-48EE-A420-27B31D3855D1}"/>
    <cellStyle name="Başlık 2 2" xfId="25" xr:uid="{A93ED0CC-138A-4413-A316-E26F485E1DEA}"/>
    <cellStyle name="Başlık 3 2" xfId="26" xr:uid="{3EA1CC22-7807-4709-BD69-27A3CC2FBBC4}"/>
    <cellStyle name="Başlık 4 2" xfId="27" xr:uid="{51AEB2BA-AAA8-44DF-BEF6-76FDF9A85D4D}"/>
    <cellStyle name="Çıkış 2" xfId="28" xr:uid="{B50CB6E9-3A3F-4427-8E9E-EA5FC5398E99}"/>
    <cellStyle name="Giriş 2" xfId="29" xr:uid="{F77B2A9B-EC9F-42E7-B558-5473E2F18161}"/>
    <cellStyle name="Hesaplama 2" xfId="30" xr:uid="{3015A5D7-6CDD-4502-A516-80BC4AFFFC95}"/>
    <cellStyle name="İşaretli Hücre 2" xfId="31" xr:uid="{79560ABC-DE83-42BD-83B6-9D38C556153C}"/>
    <cellStyle name="İyi 2" xfId="32" xr:uid="{CDAB82B2-0136-4E5D-9DFE-0E2C47BE55EF}"/>
    <cellStyle name="Köprü 2" xfId="33" xr:uid="{90BC93D5-2F53-4C4E-B078-5DB767BFA204}"/>
    <cellStyle name="Köprü 3" xfId="34" xr:uid="{B7AC5A65-4F87-4644-9798-3A06FB64A900}"/>
    <cellStyle name="Köprü 4" xfId="35" xr:uid="{EFD46C9D-BC79-4387-8D4D-17ACAFED39BE}"/>
    <cellStyle name="Kötü 2" xfId="36" xr:uid="{A4B29934-ADA8-41FD-8038-B3ECB7C3CB9E}"/>
    <cellStyle name="Normal" xfId="0" builtinId="0"/>
    <cellStyle name="Normal 2" xfId="1" xr:uid="{00000000-0005-0000-0000-000001000000}"/>
    <cellStyle name="Normal 3" xfId="2" xr:uid="{7850C3CD-F1CD-4FAC-82C2-08B12E2422CD}"/>
    <cellStyle name="Not 2" xfId="37" xr:uid="{2BC04A96-3208-40F4-BFF1-3F0459099BD8}"/>
    <cellStyle name="Nötr 2" xfId="38" xr:uid="{68E8AC36-D358-4438-A4D0-7FA1E4112362}"/>
    <cellStyle name="Toplam 2" xfId="39" xr:uid="{464EFAD5-D23C-4572-9EA2-7DAA7D16B399}"/>
    <cellStyle name="Uyarı Metni 2" xfId="40" xr:uid="{2582749E-6914-4A0D-84E8-84D9286F0DC7}"/>
    <cellStyle name="Vurgu1 2" xfId="41" xr:uid="{618238AC-C09E-4B20-9C3F-AF3392A23B54}"/>
    <cellStyle name="Vurgu2 2" xfId="42" xr:uid="{0930FD80-6DB7-4D5F-AD5B-09E9BAD7733E}"/>
    <cellStyle name="Vurgu3 2" xfId="43" xr:uid="{9BFB1AC6-5E51-4AED-AA55-6C61AC0B527D}"/>
    <cellStyle name="Vurgu4 2" xfId="44" xr:uid="{E526CADF-72DC-403B-A80C-8650844CCF83}"/>
    <cellStyle name="Vurgu5 2" xfId="45" xr:uid="{A6AD1319-7B90-4F44-8963-F78539BBDD5F}"/>
    <cellStyle name="Vurgu6 2" xfId="46" xr:uid="{711195C0-BBD2-44D2-B11E-DBAC3798F7D9}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142875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8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6</xdr:row>
      <xdr:rowOff>142875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10%20YA&#350;%20KIZL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-11%20YA&#350;%20KIZLA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-11%20YA&#350;%20ERKEKLER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-12%20YA&#350;%20KIZLA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-12%20YA&#350;%20ERKEKLER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-13%20YA&#350;%20KIZLAR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-13%20YA&#350;%20ERKEKLER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9-14%20YA&#350;%20KIZLAR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0-14%20YA&#350;%20ERKEKL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BERİL ÖZTÜRK</v>
          </cell>
          <cell r="E8" t="str">
            <v>ANKARA</v>
          </cell>
          <cell r="F8">
            <v>960</v>
          </cell>
          <cell r="G8">
            <v>68</v>
          </cell>
        </row>
        <row r="9">
          <cell r="D9" t="str">
            <v>ELA ERKUL</v>
          </cell>
          <cell r="E9" t="str">
            <v>KAYSERİ</v>
          </cell>
          <cell r="F9">
            <v>1010</v>
          </cell>
          <cell r="G9">
            <v>58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7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5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 t="str">
            <v xml:space="preserve">    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8">
        <row r="8">
          <cell r="E8" t="str">
            <v>BERİL ÖZTÜRK</v>
          </cell>
          <cell r="F8" t="str">
            <v>ANKARA</v>
          </cell>
          <cell r="G8" t="str">
            <v>X</v>
          </cell>
          <cell r="H8">
            <v>346</v>
          </cell>
          <cell r="I8">
            <v>365</v>
          </cell>
          <cell r="J8">
            <v>365</v>
          </cell>
          <cell r="K8">
            <v>43</v>
          </cell>
        </row>
        <row r="9">
          <cell r="E9" t="str">
            <v>ELA ERKUL</v>
          </cell>
          <cell r="F9" t="str">
            <v>KAYSERİ</v>
          </cell>
          <cell r="G9" t="str">
            <v>X</v>
          </cell>
          <cell r="H9" t="str">
            <v>X</v>
          </cell>
          <cell r="I9">
            <v>249</v>
          </cell>
          <cell r="J9">
            <v>249</v>
          </cell>
          <cell r="K9">
            <v>12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ELA ERKUL</v>
          </cell>
          <cell r="F8" t="str">
            <v>KAYSERİ</v>
          </cell>
          <cell r="G8">
            <v>1970</v>
          </cell>
          <cell r="H8">
            <v>1711</v>
          </cell>
          <cell r="I8">
            <v>2368</v>
          </cell>
          <cell r="J8">
            <v>2368</v>
          </cell>
          <cell r="K8">
            <v>22</v>
          </cell>
        </row>
        <row r="9">
          <cell r="E9" t="str">
            <v>BERİL ÖZTÜRK</v>
          </cell>
          <cell r="F9" t="str">
            <v>ANKARA</v>
          </cell>
          <cell r="G9">
            <v>2040</v>
          </cell>
          <cell r="H9">
            <v>2115</v>
          </cell>
          <cell r="I9">
            <v>722</v>
          </cell>
          <cell r="J9">
            <v>2115</v>
          </cell>
          <cell r="K9">
            <v>17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EBRAR GÜNEŞ</v>
          </cell>
          <cell r="E8" t="str">
            <v>KONYA</v>
          </cell>
          <cell r="F8">
            <v>906</v>
          </cell>
          <cell r="G8">
            <v>78</v>
          </cell>
        </row>
        <row r="9">
          <cell r="D9" t="str">
            <v>HASRET GÜRBÜZ</v>
          </cell>
          <cell r="E9" t="str">
            <v>KAYSERİ</v>
          </cell>
          <cell r="F9">
            <v>906</v>
          </cell>
          <cell r="G9">
            <v>78</v>
          </cell>
        </row>
        <row r="10">
          <cell r="D10" t="str">
            <v>ADALET ÇİÇEK</v>
          </cell>
          <cell r="E10" t="str">
            <v>KAYSERİ</v>
          </cell>
          <cell r="F10">
            <v>924</v>
          </cell>
          <cell r="G10">
            <v>75</v>
          </cell>
        </row>
        <row r="11">
          <cell r="D11" t="str">
            <v>ECEM ÖZÇELİK</v>
          </cell>
          <cell r="E11" t="str">
            <v>ANKARA</v>
          </cell>
          <cell r="F11">
            <v>933</v>
          </cell>
          <cell r="G11">
            <v>73</v>
          </cell>
        </row>
        <row r="12">
          <cell r="D12" t="str">
            <v>EYLÜL TARAF</v>
          </cell>
          <cell r="E12" t="str">
            <v>KAYSERİ</v>
          </cell>
          <cell r="F12">
            <v>952</v>
          </cell>
          <cell r="G12">
            <v>69</v>
          </cell>
        </row>
        <row r="13">
          <cell r="D13" t="str">
            <v>HİRANUR ATLİHAN</v>
          </cell>
          <cell r="E13" t="str">
            <v>ANKARA</v>
          </cell>
          <cell r="F13">
            <v>954</v>
          </cell>
          <cell r="G13">
            <v>69</v>
          </cell>
        </row>
        <row r="14">
          <cell r="D14" t="str">
            <v>NAZLI GÜLSEREN ÇEVİK</v>
          </cell>
          <cell r="E14" t="str">
            <v>ANKARA</v>
          </cell>
          <cell r="F14">
            <v>955</v>
          </cell>
          <cell r="G14">
            <v>69</v>
          </cell>
        </row>
        <row r="15">
          <cell r="D15" t="str">
            <v>EKİN SARIGİL</v>
          </cell>
          <cell r="E15" t="str">
            <v>ANKARA</v>
          </cell>
          <cell r="F15">
            <v>955</v>
          </cell>
          <cell r="G15">
            <v>69</v>
          </cell>
        </row>
        <row r="16">
          <cell r="D16" t="str">
            <v>NEHİR TARMAN</v>
          </cell>
          <cell r="E16" t="str">
            <v>ANKARA</v>
          </cell>
          <cell r="F16">
            <v>961</v>
          </cell>
          <cell r="G16">
            <v>67</v>
          </cell>
        </row>
        <row r="17">
          <cell r="D17" t="str">
            <v>ZERDA AKYÜZ</v>
          </cell>
          <cell r="E17" t="str">
            <v>KONYA</v>
          </cell>
          <cell r="F17">
            <v>977</v>
          </cell>
          <cell r="G17">
            <v>64</v>
          </cell>
        </row>
        <row r="18">
          <cell r="D18" t="str">
            <v>YAĞMUR AYDIN</v>
          </cell>
          <cell r="E18" t="str">
            <v>KAYSERİ</v>
          </cell>
          <cell r="F18">
            <v>998</v>
          </cell>
          <cell r="G18">
            <v>60</v>
          </cell>
        </row>
        <row r="19">
          <cell r="D19" t="str">
            <v>HAYRÜNNİSA CEYHAN</v>
          </cell>
          <cell r="E19" t="str">
            <v>KAYSERİ</v>
          </cell>
          <cell r="F19">
            <v>1002</v>
          </cell>
          <cell r="G19">
            <v>59</v>
          </cell>
        </row>
        <row r="20">
          <cell r="D20" t="str">
            <v>NİDANUR ÇANKAYA</v>
          </cell>
          <cell r="E20" t="str">
            <v>AKSARAY</v>
          </cell>
          <cell r="F20">
            <v>1087</v>
          </cell>
          <cell r="G20">
            <v>42</v>
          </cell>
        </row>
        <row r="21">
          <cell r="D21" t="str">
            <v>AYŞE RÜVEYDA ÖZDEMİR</v>
          </cell>
          <cell r="E21" t="str">
            <v>KARAMAN</v>
          </cell>
          <cell r="F21" t="str">
            <v>DNS</v>
          </cell>
          <cell r="G21" t="str">
            <v xml:space="preserve"> </v>
          </cell>
        </row>
        <row r="22">
          <cell r="D22" t="str">
            <v>DURU NAR NARÇİÇEK</v>
          </cell>
          <cell r="E22" t="str">
            <v>ANKARA</v>
          </cell>
          <cell r="F22" t="str">
            <v>DNS</v>
          </cell>
          <cell r="G22" t="str">
            <v xml:space="preserve"> </v>
          </cell>
        </row>
        <row r="23">
          <cell r="D23" t="str">
            <v>AYŞE ZÜMRA ÖKSÜZ</v>
          </cell>
          <cell r="E23" t="str">
            <v>KARAMAN</v>
          </cell>
          <cell r="F23" t="str">
            <v>DNS</v>
          </cell>
          <cell r="G23" t="str">
            <v xml:space="preserve"> </v>
          </cell>
        </row>
        <row r="24">
          <cell r="D24" t="str">
            <v>ŞÜHEDA SÜRMECİ</v>
          </cell>
          <cell r="E24" t="str">
            <v>KARAMAN</v>
          </cell>
          <cell r="F24" t="str">
            <v>DNS</v>
          </cell>
          <cell r="G24" t="str">
            <v xml:space="preserve"> </v>
          </cell>
        </row>
        <row r="25">
          <cell r="D25" t="str">
            <v>ZİŞAN HAKAN</v>
          </cell>
          <cell r="E25" t="str">
            <v>KARAMAN</v>
          </cell>
          <cell r="F25" t="str">
            <v>DNS</v>
          </cell>
          <cell r="G25" t="str">
            <v xml:space="preserve"> </v>
          </cell>
        </row>
        <row r="26">
          <cell r="D26" t="str">
            <v>İKRA AYTAN</v>
          </cell>
          <cell r="E26" t="str">
            <v>ANKARA</v>
          </cell>
          <cell r="F26" t="str">
            <v>DNS</v>
          </cell>
          <cell r="G26" t="str">
            <v xml:space="preserve">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E40" t="str">
            <v>Baş Hakem</v>
          </cell>
          <cell r="F40" t="str">
            <v>Lider</v>
          </cell>
        </row>
        <row r="46">
          <cell r="D46" t="str">
            <v>YAĞMUR BOZDAĞ</v>
          </cell>
        </row>
        <row r="47">
          <cell r="D47" t="str">
            <v>SİMAY ÖZÇİFTÇİ</v>
          </cell>
        </row>
        <row r="48">
          <cell r="D48" t="str">
            <v>EMİNE NUR GÜVEN</v>
          </cell>
        </row>
        <row r="49">
          <cell r="D49" t="str">
            <v>ÖZNUR DEĞİRMENCİ</v>
          </cell>
        </row>
        <row r="50">
          <cell r="D50" t="str">
            <v>İREMNUR ÇELİK</v>
          </cell>
        </row>
        <row r="51">
          <cell r="D51" t="str">
            <v>ASYA KÖK</v>
          </cell>
        </row>
        <row r="52">
          <cell r="D52" t="str">
            <v>MERYEM TİDİM</v>
          </cell>
        </row>
        <row r="53">
          <cell r="D53" t="str">
            <v>NURSENA DERİN</v>
          </cell>
        </row>
        <row r="54">
          <cell r="D54" t="str">
            <v>RAVZA NUR YAZICI</v>
          </cell>
        </row>
        <row r="55">
          <cell r="D55" t="str">
            <v>ŞEYDA YILANCI</v>
          </cell>
        </row>
        <row r="56">
          <cell r="D56" t="str">
            <v>BEYZA KUŞÇU</v>
          </cell>
        </row>
        <row r="57">
          <cell r="D57" t="str">
            <v>BEYZA KARA</v>
          </cell>
        </row>
        <row r="58">
          <cell r="D58" t="str">
            <v>EBRU YAMAN</v>
          </cell>
        </row>
        <row r="59">
          <cell r="D59" t="str">
            <v>EDANUR ŞİMŞEK</v>
          </cell>
        </row>
        <row r="60">
          <cell r="D60" t="str">
            <v>BERİVAN ÖZTÜRK</v>
          </cell>
        </row>
        <row r="61">
          <cell r="D61" t="str">
            <v>GİZEM SAKİN</v>
          </cell>
        </row>
        <row r="62">
          <cell r="D62" t="str">
            <v>ZEYNEP KÜÇÜK</v>
          </cell>
        </row>
        <row r="63">
          <cell r="D63" t="str">
            <v>ZÜMRE NAZ DEMİR</v>
          </cell>
        </row>
        <row r="64">
          <cell r="D64" t="str">
            <v>SEVİLAY SALDIRAN</v>
          </cell>
        </row>
        <row r="65">
          <cell r="D65" t="str">
            <v>TUĞÇE ARSLANER</v>
          </cell>
        </row>
        <row r="66">
          <cell r="D66" t="str">
            <v>NİLAY MERT</v>
          </cell>
        </row>
        <row r="67">
          <cell r="D67" t="str">
            <v>NURGUL UÇKUN</v>
          </cell>
        </row>
        <row r="68">
          <cell r="D68" t="str">
            <v>SEVDENUR KARAGÜL</v>
          </cell>
        </row>
        <row r="69">
          <cell r="D69" t="str">
            <v>BEYZA HOŞNAR</v>
          </cell>
        </row>
        <row r="70">
          <cell r="D70" t="str">
            <v>İREM KARAGÖZ</v>
          </cell>
        </row>
        <row r="71">
          <cell r="D71" t="str">
            <v>İREM ÇİVİT</v>
          </cell>
        </row>
        <row r="72">
          <cell r="D72" t="str">
            <v>ALTUN ARLI</v>
          </cell>
        </row>
        <row r="73">
          <cell r="D73" t="str">
            <v>MELİKE HÖKE</v>
          </cell>
        </row>
        <row r="74">
          <cell r="D74" t="str">
            <v>AYŞE KEREMOĞLU</v>
          </cell>
        </row>
        <row r="75">
          <cell r="D75" t="str">
            <v>GAMZE NUR ELİTOK</v>
          </cell>
        </row>
        <row r="76">
          <cell r="D76" t="str">
            <v>GÜLASLI ŞAHİN</v>
          </cell>
        </row>
        <row r="77">
          <cell r="D77" t="str">
            <v>TANLA DAMLA KURTTEKİN</v>
          </cell>
        </row>
        <row r="78">
          <cell r="D78" t="str">
            <v>SELMA DAVULCU</v>
          </cell>
        </row>
        <row r="79">
          <cell r="D79" t="str">
            <v>SENA GÜMÜŞ</v>
          </cell>
        </row>
        <row r="80">
          <cell r="D80" t="str">
            <v>İREM TUZCU</v>
          </cell>
        </row>
        <row r="81">
          <cell r="D81" t="str">
            <v>AYÇA ÇUBUKÇU</v>
          </cell>
        </row>
        <row r="82">
          <cell r="D82" t="str">
            <v>BAHAR İÇEN</v>
          </cell>
        </row>
        <row r="83">
          <cell r="D83" t="str">
            <v>ELİF CAN</v>
          </cell>
        </row>
        <row r="84">
          <cell r="D84" t="str">
            <v>MELİKE ALÇIN</v>
          </cell>
        </row>
        <row r="85">
          <cell r="D85" t="str">
            <v>BERİVAN ATAŞ</v>
          </cell>
        </row>
        <row r="86">
          <cell r="D86" t="str">
            <v>MELDA DOĞAN</v>
          </cell>
        </row>
        <row r="87">
          <cell r="D87" t="str">
            <v>BUSE KIRBUĞA</v>
          </cell>
        </row>
        <row r="88">
          <cell r="D88" t="str">
            <v>SABRİYE BAŞÇI</v>
          </cell>
        </row>
        <row r="89">
          <cell r="D89" t="str">
            <v>NAZAR YILMAZ</v>
          </cell>
        </row>
        <row r="90">
          <cell r="D90" t="str">
            <v>MELEK NUR ÜNVERİN</v>
          </cell>
        </row>
        <row r="91">
          <cell r="D91" t="str">
            <v>ZEYNEP AKÇA</v>
          </cell>
        </row>
        <row r="92">
          <cell r="D92" t="str">
            <v>KARYA ÜZER</v>
          </cell>
        </row>
        <row r="93">
          <cell r="D93" t="str">
            <v>PELİNSU ŞAHİN</v>
          </cell>
        </row>
        <row r="94">
          <cell r="D94" t="str">
            <v>MERVE KURTOĞLU</v>
          </cell>
        </row>
        <row r="95">
          <cell r="D95" t="str">
            <v>SUDENAZ KÜTÜK</v>
          </cell>
        </row>
        <row r="96">
          <cell r="D96" t="str">
            <v>HİDAYET YATAĞAN</v>
          </cell>
        </row>
      </sheetData>
      <sheetData sheetId="8">
        <row r="8">
          <cell r="E8" t="str">
            <v>NEHİR TARMAN</v>
          </cell>
          <cell r="F8" t="str">
            <v>ANKARA</v>
          </cell>
          <cell r="G8" t="str">
            <v>X</v>
          </cell>
          <cell r="H8">
            <v>383</v>
          </cell>
          <cell r="I8">
            <v>396</v>
          </cell>
          <cell r="J8">
            <v>396</v>
          </cell>
          <cell r="K8">
            <v>53</v>
          </cell>
        </row>
        <row r="9">
          <cell r="E9" t="str">
            <v>EYLÜL TARAF</v>
          </cell>
          <cell r="F9" t="str">
            <v>KAYSERİ</v>
          </cell>
          <cell r="G9">
            <v>382</v>
          </cell>
          <cell r="H9">
            <v>384</v>
          </cell>
          <cell r="I9">
            <v>357</v>
          </cell>
          <cell r="J9">
            <v>384</v>
          </cell>
          <cell r="K9">
            <v>49</v>
          </cell>
        </row>
        <row r="10">
          <cell r="E10" t="str">
            <v>ZERDA AKYÜZ</v>
          </cell>
          <cell r="F10" t="str">
            <v>KONYA</v>
          </cell>
          <cell r="G10">
            <v>375</v>
          </cell>
          <cell r="H10">
            <v>364</v>
          </cell>
          <cell r="I10">
            <v>349</v>
          </cell>
          <cell r="J10">
            <v>375</v>
          </cell>
          <cell r="K10">
            <v>47</v>
          </cell>
        </row>
        <row r="11">
          <cell r="E11" t="str">
            <v>ECEM ÖZÇELİK</v>
          </cell>
          <cell r="F11" t="str">
            <v>ANKARA</v>
          </cell>
          <cell r="G11">
            <v>351</v>
          </cell>
          <cell r="H11" t="str">
            <v>X</v>
          </cell>
          <cell r="I11">
            <v>366</v>
          </cell>
          <cell r="J11">
            <v>366</v>
          </cell>
          <cell r="K11">
            <v>44</v>
          </cell>
        </row>
        <row r="12">
          <cell r="E12" t="str">
            <v>EBRAR GÜNEŞ</v>
          </cell>
          <cell r="F12" t="str">
            <v>KONYA</v>
          </cell>
          <cell r="G12">
            <v>345</v>
          </cell>
          <cell r="H12">
            <v>361</v>
          </cell>
          <cell r="I12">
            <v>330</v>
          </cell>
          <cell r="J12">
            <v>361</v>
          </cell>
          <cell r="K12">
            <v>42</v>
          </cell>
        </row>
        <row r="13">
          <cell r="E13" t="str">
            <v>EKİN SARIGİL</v>
          </cell>
          <cell r="F13" t="str">
            <v>ANKARA</v>
          </cell>
          <cell r="G13">
            <v>351</v>
          </cell>
          <cell r="H13">
            <v>360</v>
          </cell>
          <cell r="I13">
            <v>347</v>
          </cell>
          <cell r="J13">
            <v>360</v>
          </cell>
          <cell r="K13">
            <v>42</v>
          </cell>
        </row>
        <row r="14">
          <cell r="E14" t="str">
            <v>ADALET ÇİÇEK</v>
          </cell>
          <cell r="F14" t="str">
            <v>KAYSERİ</v>
          </cell>
          <cell r="G14">
            <v>338</v>
          </cell>
          <cell r="H14" t="str">
            <v>X</v>
          </cell>
          <cell r="I14">
            <v>352</v>
          </cell>
          <cell r="J14">
            <v>352</v>
          </cell>
          <cell r="K14">
            <v>39</v>
          </cell>
        </row>
        <row r="15">
          <cell r="E15" t="str">
            <v>NAZLI GÜLSEREN ÇEVİK</v>
          </cell>
          <cell r="F15" t="str">
            <v>ANKARA</v>
          </cell>
          <cell r="G15" t="str">
            <v>X</v>
          </cell>
          <cell r="H15">
            <v>299</v>
          </cell>
          <cell r="I15">
            <v>344</v>
          </cell>
          <cell r="J15">
            <v>344</v>
          </cell>
          <cell r="K15">
            <v>36</v>
          </cell>
        </row>
        <row r="16">
          <cell r="E16" t="str">
            <v>HİRANUR ATLİHAN</v>
          </cell>
          <cell r="F16" t="str">
            <v>ANKARA</v>
          </cell>
          <cell r="G16">
            <v>341</v>
          </cell>
          <cell r="H16">
            <v>324</v>
          </cell>
          <cell r="I16">
            <v>343</v>
          </cell>
          <cell r="J16">
            <v>343</v>
          </cell>
          <cell r="K16">
            <v>36</v>
          </cell>
        </row>
        <row r="17">
          <cell r="E17" t="str">
            <v>YAĞMUR AYDIN</v>
          </cell>
          <cell r="F17" t="str">
            <v>KAYSERİ</v>
          </cell>
          <cell r="G17" t="str">
            <v>X</v>
          </cell>
          <cell r="H17" t="str">
            <v>X</v>
          </cell>
          <cell r="I17">
            <v>337</v>
          </cell>
          <cell r="J17">
            <v>337</v>
          </cell>
          <cell r="K17">
            <v>34</v>
          </cell>
        </row>
        <row r="18">
          <cell r="E18" t="str">
            <v>HASRET GÜRBÜZ</v>
          </cell>
          <cell r="F18" t="str">
            <v>KAYSERİ</v>
          </cell>
          <cell r="G18">
            <v>328</v>
          </cell>
          <cell r="H18">
            <v>333</v>
          </cell>
          <cell r="I18">
            <v>335</v>
          </cell>
          <cell r="J18">
            <v>335</v>
          </cell>
          <cell r="K18">
            <v>33</v>
          </cell>
        </row>
        <row r="19">
          <cell r="E19" t="str">
            <v>HAYRÜNNİSA CEYHAN</v>
          </cell>
          <cell r="F19" t="str">
            <v>KAYSERİ</v>
          </cell>
          <cell r="G19" t="str">
            <v>X</v>
          </cell>
          <cell r="H19">
            <v>323</v>
          </cell>
          <cell r="I19" t="str">
            <v>X</v>
          </cell>
          <cell r="J19">
            <v>323</v>
          </cell>
          <cell r="K19">
            <v>29</v>
          </cell>
        </row>
        <row r="20">
          <cell r="E20" t="str">
            <v>NİDANUR ÇANKAYA</v>
          </cell>
          <cell r="F20" t="str">
            <v>AKSARAY</v>
          </cell>
          <cell r="G20">
            <v>290</v>
          </cell>
          <cell r="H20">
            <v>291</v>
          </cell>
          <cell r="I20">
            <v>268</v>
          </cell>
          <cell r="J20">
            <v>291</v>
          </cell>
          <cell r="K20">
            <v>20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HASRET GÜRBÜZ</v>
          </cell>
          <cell r="F8" t="str">
            <v>KAYSERİ</v>
          </cell>
          <cell r="G8">
            <v>3020</v>
          </cell>
          <cell r="H8">
            <v>2620</v>
          </cell>
          <cell r="I8">
            <v>3245</v>
          </cell>
          <cell r="J8">
            <v>3245</v>
          </cell>
          <cell r="K8">
            <v>39</v>
          </cell>
        </row>
        <row r="9">
          <cell r="E9" t="str">
            <v>YAĞMUR AYDIN</v>
          </cell>
          <cell r="F9" t="str">
            <v>KAYSERİ</v>
          </cell>
          <cell r="G9">
            <v>3010</v>
          </cell>
          <cell r="H9">
            <v>3109</v>
          </cell>
          <cell r="I9">
            <v>3015</v>
          </cell>
          <cell r="J9">
            <v>3109</v>
          </cell>
          <cell r="K9">
            <v>37</v>
          </cell>
        </row>
        <row r="10">
          <cell r="E10" t="str">
            <v>ZERDA AKYÜZ</v>
          </cell>
          <cell r="F10" t="str">
            <v>KONYA</v>
          </cell>
          <cell r="G10">
            <v>2953</v>
          </cell>
          <cell r="H10">
            <v>2784</v>
          </cell>
          <cell r="I10">
            <v>2922</v>
          </cell>
          <cell r="J10">
            <v>2953</v>
          </cell>
          <cell r="K10">
            <v>34</v>
          </cell>
        </row>
        <row r="11">
          <cell r="E11" t="str">
            <v>EYLÜL TARAF</v>
          </cell>
          <cell r="F11" t="str">
            <v>KAYSERİ</v>
          </cell>
          <cell r="G11">
            <v>2627</v>
          </cell>
          <cell r="H11">
            <v>2312</v>
          </cell>
          <cell r="I11">
            <v>2904</v>
          </cell>
          <cell r="J11">
            <v>2904</v>
          </cell>
          <cell r="K11">
            <v>33</v>
          </cell>
        </row>
        <row r="12">
          <cell r="E12" t="str">
            <v>EBRAR GÜNEŞ</v>
          </cell>
          <cell r="F12" t="str">
            <v>KONYA</v>
          </cell>
          <cell r="G12">
            <v>2876</v>
          </cell>
          <cell r="H12">
            <v>2407</v>
          </cell>
          <cell r="I12">
            <v>2506</v>
          </cell>
          <cell r="J12">
            <v>2876</v>
          </cell>
          <cell r="K12">
            <v>32</v>
          </cell>
        </row>
        <row r="13">
          <cell r="E13" t="str">
            <v>HİRANUR ATLİHAN</v>
          </cell>
          <cell r="F13" t="str">
            <v>ANKARA</v>
          </cell>
          <cell r="G13">
            <v>2265</v>
          </cell>
          <cell r="H13">
            <v>2398</v>
          </cell>
          <cell r="I13">
            <v>2675</v>
          </cell>
          <cell r="J13">
            <v>2675</v>
          </cell>
          <cell r="K13">
            <v>28</v>
          </cell>
        </row>
        <row r="14">
          <cell r="E14" t="str">
            <v>ECEM ÖZÇELİK</v>
          </cell>
          <cell r="F14" t="str">
            <v>ANKARA</v>
          </cell>
          <cell r="G14">
            <v>2365</v>
          </cell>
          <cell r="H14">
            <v>2548</v>
          </cell>
          <cell r="I14">
            <v>2417</v>
          </cell>
          <cell r="J14">
            <v>2548</v>
          </cell>
          <cell r="K14">
            <v>25</v>
          </cell>
        </row>
        <row r="15">
          <cell r="E15" t="str">
            <v>HAYRÜNNİSA CEYHAN</v>
          </cell>
          <cell r="F15" t="str">
            <v>KAYSERİ</v>
          </cell>
          <cell r="G15" t="str">
            <v>X</v>
          </cell>
          <cell r="H15" t="str">
            <v>X</v>
          </cell>
          <cell r="I15">
            <v>2350</v>
          </cell>
          <cell r="J15">
            <v>2350</v>
          </cell>
          <cell r="K15">
            <v>22</v>
          </cell>
        </row>
        <row r="16">
          <cell r="E16" t="str">
            <v>NEHİR TARMAN</v>
          </cell>
          <cell r="F16" t="str">
            <v>ANKARA</v>
          </cell>
          <cell r="G16">
            <v>2019</v>
          </cell>
          <cell r="H16">
            <v>2236</v>
          </cell>
          <cell r="I16" t="str">
            <v>X</v>
          </cell>
          <cell r="J16">
            <v>2236</v>
          </cell>
          <cell r="K16">
            <v>19</v>
          </cell>
        </row>
        <row r="17">
          <cell r="E17" t="str">
            <v>ADALET ÇİÇEK</v>
          </cell>
          <cell r="F17" t="str">
            <v>KAYSERİ</v>
          </cell>
          <cell r="G17">
            <v>2179</v>
          </cell>
          <cell r="H17">
            <v>716</v>
          </cell>
          <cell r="I17">
            <v>694</v>
          </cell>
          <cell r="J17">
            <v>2179</v>
          </cell>
          <cell r="K17">
            <v>18</v>
          </cell>
        </row>
        <row r="18">
          <cell r="E18" t="str">
            <v>NAZLI GÜLSEREN ÇEVİK</v>
          </cell>
          <cell r="F18" t="str">
            <v>ANKARA</v>
          </cell>
          <cell r="G18">
            <v>2002</v>
          </cell>
          <cell r="H18">
            <v>1094</v>
          </cell>
          <cell r="I18">
            <v>1794</v>
          </cell>
          <cell r="J18">
            <v>2002</v>
          </cell>
          <cell r="K18">
            <v>15</v>
          </cell>
        </row>
        <row r="19">
          <cell r="E19" t="str">
            <v>NİDANUR ÇANKAYA</v>
          </cell>
          <cell r="F19" t="str">
            <v>AKSARAY</v>
          </cell>
          <cell r="G19">
            <v>1637</v>
          </cell>
          <cell r="H19">
            <v>1745</v>
          </cell>
          <cell r="I19">
            <v>1618</v>
          </cell>
          <cell r="J19">
            <v>1745</v>
          </cell>
          <cell r="K19">
            <v>9</v>
          </cell>
        </row>
        <row r="20">
          <cell r="E20" t="str">
            <v>EKİN SARIGİL</v>
          </cell>
          <cell r="F20" t="str">
            <v>ANKARA</v>
          </cell>
          <cell r="G20">
            <v>755</v>
          </cell>
          <cell r="H20">
            <v>954</v>
          </cell>
          <cell r="I20">
            <v>1570</v>
          </cell>
          <cell r="J20">
            <v>1570</v>
          </cell>
          <cell r="K20">
            <v>7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AHMET AKİF ÖZTAŞYONAR</v>
          </cell>
          <cell r="E8" t="str">
            <v>ANKARA</v>
          </cell>
          <cell r="F8">
            <v>872</v>
          </cell>
          <cell r="G8">
            <v>71</v>
          </cell>
        </row>
        <row r="9">
          <cell r="D9" t="str">
            <v>SEYHAN TAYYAR</v>
          </cell>
          <cell r="E9" t="str">
            <v>KAYSERİ</v>
          </cell>
          <cell r="F9">
            <v>904</v>
          </cell>
          <cell r="G9">
            <v>65</v>
          </cell>
        </row>
        <row r="10">
          <cell r="D10" t="str">
            <v>MUHAMMET NASIH DOLMA</v>
          </cell>
          <cell r="E10" t="str">
            <v>KONYA</v>
          </cell>
          <cell r="F10">
            <v>916</v>
          </cell>
          <cell r="G10">
            <v>62</v>
          </cell>
        </row>
        <row r="11">
          <cell r="D11" t="str">
            <v>ALİ RIZA ALTINTAŞ</v>
          </cell>
          <cell r="E11" t="str">
            <v>ANKARA</v>
          </cell>
          <cell r="F11">
            <v>918</v>
          </cell>
          <cell r="G11">
            <v>62</v>
          </cell>
        </row>
        <row r="12">
          <cell r="D12" t="str">
            <v>YİGİT EFE UNLU</v>
          </cell>
          <cell r="E12" t="str">
            <v>ANKARA</v>
          </cell>
          <cell r="F12">
            <v>929</v>
          </cell>
          <cell r="G12">
            <v>60</v>
          </cell>
        </row>
        <row r="13">
          <cell r="D13" t="str">
            <v>MUHAMMED EREN ADACI</v>
          </cell>
          <cell r="E13" t="str">
            <v>ANKARA</v>
          </cell>
          <cell r="F13">
            <v>938</v>
          </cell>
          <cell r="G13">
            <v>58</v>
          </cell>
        </row>
        <row r="14">
          <cell r="D14" t="str">
            <v>MUZAFFER EFE ARSLANTEPE</v>
          </cell>
          <cell r="E14" t="str">
            <v>ANKARA</v>
          </cell>
          <cell r="F14">
            <v>960</v>
          </cell>
          <cell r="G14">
            <v>54</v>
          </cell>
        </row>
        <row r="15">
          <cell r="D15" t="str">
            <v>KAYRA EFE BAŞARAN</v>
          </cell>
          <cell r="E15" t="str">
            <v>ANKARA</v>
          </cell>
          <cell r="F15">
            <v>961</v>
          </cell>
          <cell r="G15">
            <v>53</v>
          </cell>
        </row>
        <row r="16">
          <cell r="D16" t="str">
            <v>MEHMET HÜSEYİN GÜNAL</v>
          </cell>
          <cell r="E16" t="str">
            <v>ANKARA</v>
          </cell>
          <cell r="F16">
            <v>964</v>
          </cell>
          <cell r="G16">
            <v>53</v>
          </cell>
        </row>
        <row r="17">
          <cell r="D17" t="str">
            <v>AHMET DEMİR</v>
          </cell>
          <cell r="E17" t="str">
            <v>KAYSERİ</v>
          </cell>
          <cell r="F17">
            <v>978</v>
          </cell>
          <cell r="G17">
            <v>50</v>
          </cell>
        </row>
        <row r="18">
          <cell r="D18" t="str">
            <v>EBUBEKİR İRİZ</v>
          </cell>
          <cell r="E18" t="str">
            <v>KAYSERİ</v>
          </cell>
          <cell r="F18">
            <v>979</v>
          </cell>
          <cell r="G18">
            <v>50</v>
          </cell>
        </row>
        <row r="19">
          <cell r="D19" t="str">
            <v>AHMET SAFA AKÇA</v>
          </cell>
          <cell r="E19" t="str">
            <v>KAYSERİ</v>
          </cell>
          <cell r="F19">
            <v>994</v>
          </cell>
          <cell r="G19">
            <v>47</v>
          </cell>
        </row>
        <row r="20">
          <cell r="D20" t="str">
            <v>METEHAN AKŞAHİN</v>
          </cell>
          <cell r="E20" t="str">
            <v>KAYSERİ</v>
          </cell>
          <cell r="F20">
            <v>996</v>
          </cell>
          <cell r="G20">
            <v>46</v>
          </cell>
        </row>
        <row r="21">
          <cell r="D21" t="str">
            <v>ÇAĞRI AKŞİT</v>
          </cell>
          <cell r="E21" t="str">
            <v>KAYSERİ</v>
          </cell>
          <cell r="F21">
            <v>1033</v>
          </cell>
          <cell r="G21">
            <v>39</v>
          </cell>
        </row>
        <row r="22">
          <cell r="D22" t="str">
            <v>EMİRHAN KIYICI</v>
          </cell>
          <cell r="E22" t="str">
            <v>KARAMAN</v>
          </cell>
          <cell r="F22" t="str">
            <v>DNS</v>
          </cell>
          <cell r="G22" t="str">
            <v xml:space="preserve"> </v>
          </cell>
        </row>
        <row r="23">
          <cell r="D23" t="str">
            <v>EYÜP ENSAR ERTAŞ</v>
          </cell>
          <cell r="E23" t="str">
            <v>KARAMAN</v>
          </cell>
          <cell r="F23" t="str">
            <v>DNS</v>
          </cell>
          <cell r="G23" t="str">
            <v xml:space="preserve"> </v>
          </cell>
        </row>
        <row r="24">
          <cell r="D24" t="str">
            <v>MUHAMMED TAHA YASAR</v>
          </cell>
          <cell r="E24" t="str">
            <v>KARAMAN</v>
          </cell>
          <cell r="F24" t="str">
            <v>DNS</v>
          </cell>
          <cell r="G24" t="str">
            <v xml:space="preserve"> </v>
          </cell>
        </row>
        <row r="25">
          <cell r="D25" t="str">
            <v>MUHAMMED KEREM AKKUŞ</v>
          </cell>
          <cell r="E25" t="str">
            <v>KARAMAN</v>
          </cell>
          <cell r="F25" t="str">
            <v>DNS</v>
          </cell>
          <cell r="G25" t="str">
            <v xml:space="preserve"> </v>
          </cell>
        </row>
        <row r="26">
          <cell r="D26" t="str">
            <v>YİĞİTCAN KIYICI</v>
          </cell>
          <cell r="E26" t="str">
            <v>KARAMAN</v>
          </cell>
          <cell r="F26" t="str">
            <v>DNS</v>
          </cell>
          <cell r="G26" t="str">
            <v xml:space="preserve">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5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5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5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5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 t="str">
            <v xml:space="preserve">    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D8" t="str">
            <v>FURKAN KESER</v>
          </cell>
          <cell r="E8" t="str">
            <v>AKSARAY</v>
          </cell>
          <cell r="F8">
            <v>1318</v>
          </cell>
          <cell r="G8">
            <v>26</v>
          </cell>
        </row>
        <row r="9">
          <cell r="D9" t="str">
            <v>MURAT EFE KAYGUSUZ</v>
          </cell>
          <cell r="E9" t="str">
            <v>AKSARAY</v>
          </cell>
          <cell r="F9">
            <v>1322</v>
          </cell>
          <cell r="G9">
            <v>25</v>
          </cell>
        </row>
        <row r="10">
          <cell r="D10" t="str">
            <v>YUSUF EMİR SAVUR</v>
          </cell>
          <cell r="E10" t="str">
            <v>ADANA</v>
          </cell>
          <cell r="F10" t="str">
            <v>DNS</v>
          </cell>
          <cell r="G10" t="str">
            <v xml:space="preserve">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MEHMET METEHAN ASLAN</v>
          </cell>
          <cell r="E8" t="str">
            <v>AKSARAY</v>
          </cell>
          <cell r="F8">
            <v>22045</v>
          </cell>
          <cell r="G8">
            <v>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E40" t="str">
            <v>Baş Hakem</v>
          </cell>
          <cell r="F40" t="str">
            <v>Lider</v>
          </cell>
        </row>
        <row r="46">
          <cell r="D46" t="str">
            <v>YAĞMUR BOZDAĞ</v>
          </cell>
        </row>
        <row r="47">
          <cell r="D47" t="str">
            <v>SİMAY ÖZÇİFTÇİ</v>
          </cell>
        </row>
        <row r="48">
          <cell r="D48" t="str">
            <v>EMİNE NUR GÜVEN</v>
          </cell>
        </row>
        <row r="49">
          <cell r="D49" t="str">
            <v>ÖZNUR DEĞİRMENCİ</v>
          </cell>
        </row>
        <row r="50">
          <cell r="D50" t="str">
            <v>İREMNUR ÇELİK</v>
          </cell>
        </row>
        <row r="51">
          <cell r="D51" t="str">
            <v>ASYA KÖK</v>
          </cell>
        </row>
        <row r="52">
          <cell r="D52" t="str">
            <v>MERYEM TİDİM</v>
          </cell>
        </row>
        <row r="53">
          <cell r="D53" t="str">
            <v>NURSENA DERİN</v>
          </cell>
        </row>
        <row r="54">
          <cell r="D54" t="str">
            <v>RAVZA NUR YAZICI</v>
          </cell>
        </row>
        <row r="55">
          <cell r="D55" t="str">
            <v>ŞEYDA YILANCI</v>
          </cell>
        </row>
        <row r="56">
          <cell r="D56" t="str">
            <v>BEYZA KUŞÇU</v>
          </cell>
        </row>
        <row r="57">
          <cell r="D57" t="str">
            <v>BEYZA KARA</v>
          </cell>
        </row>
        <row r="58">
          <cell r="D58" t="str">
            <v>EBRU YAMAN</v>
          </cell>
        </row>
        <row r="59">
          <cell r="D59" t="str">
            <v>EDANUR ŞİMŞEK</v>
          </cell>
        </row>
        <row r="60">
          <cell r="D60" t="str">
            <v>BERİVAN ÖZTÜRK</v>
          </cell>
        </row>
        <row r="61">
          <cell r="D61" t="str">
            <v>GİZEM SAKİN</v>
          </cell>
        </row>
        <row r="62">
          <cell r="D62" t="str">
            <v>ZEYNEP KÜÇÜK</v>
          </cell>
        </row>
        <row r="63">
          <cell r="D63" t="str">
            <v>ZÜMRE NAZ DEMİR</v>
          </cell>
        </row>
        <row r="64">
          <cell r="D64" t="str">
            <v>SEVİLAY SALDIRAN</v>
          </cell>
        </row>
        <row r="65">
          <cell r="D65" t="str">
            <v>TUĞÇE ARSLANER</v>
          </cell>
        </row>
        <row r="66">
          <cell r="D66" t="str">
            <v>NİLAY MERT</v>
          </cell>
        </row>
        <row r="67">
          <cell r="D67" t="str">
            <v>NURGUL UÇKUN</v>
          </cell>
        </row>
        <row r="68">
          <cell r="D68" t="str">
            <v>SEVDENUR KARAGÜL</v>
          </cell>
        </row>
        <row r="69">
          <cell r="D69" t="str">
            <v>BEYZA HOŞNAR</v>
          </cell>
        </row>
        <row r="70">
          <cell r="D70" t="str">
            <v>İREM KARAGÖZ</v>
          </cell>
        </row>
        <row r="71">
          <cell r="D71" t="str">
            <v>İREM ÇİVİT</v>
          </cell>
        </row>
        <row r="72">
          <cell r="D72" t="str">
            <v>ALTUN ARLI</v>
          </cell>
        </row>
        <row r="73">
          <cell r="D73" t="str">
            <v>MELİKE HÖKE</v>
          </cell>
        </row>
        <row r="74">
          <cell r="D74" t="str">
            <v>AYŞE KEREMOĞLU</v>
          </cell>
        </row>
        <row r="75">
          <cell r="D75" t="str">
            <v>GAMZE NUR ELİTOK</v>
          </cell>
        </row>
        <row r="76">
          <cell r="D76" t="str">
            <v>GÜLASLI ŞAHİN</v>
          </cell>
        </row>
        <row r="77">
          <cell r="D77" t="str">
            <v>TANLA DAMLA KURTTEKİN</v>
          </cell>
        </row>
        <row r="78">
          <cell r="D78" t="str">
            <v>SELMA DAVULCU</v>
          </cell>
        </row>
        <row r="79">
          <cell r="D79" t="str">
            <v>SENA GÜMÜŞ</v>
          </cell>
        </row>
        <row r="80">
          <cell r="D80" t="str">
            <v>İREM TUZCU</v>
          </cell>
        </row>
        <row r="81">
          <cell r="D81" t="str">
            <v>AYÇA ÇUBUKÇU</v>
          </cell>
        </row>
        <row r="82">
          <cell r="D82" t="str">
            <v>BAHAR İÇEN</v>
          </cell>
        </row>
        <row r="83">
          <cell r="D83" t="str">
            <v>ELİF CAN</v>
          </cell>
        </row>
        <row r="84">
          <cell r="D84" t="str">
            <v>MELİKE ALÇIN</v>
          </cell>
        </row>
        <row r="85">
          <cell r="D85" t="str">
            <v>BERİVAN ATAŞ</v>
          </cell>
        </row>
        <row r="86">
          <cell r="D86" t="str">
            <v>MELDA DOĞAN</v>
          </cell>
        </row>
        <row r="87">
          <cell r="D87" t="str">
            <v>BUSE KIRBUĞA</v>
          </cell>
        </row>
        <row r="88">
          <cell r="D88" t="str">
            <v>SABRİYE BAŞÇI</v>
          </cell>
        </row>
        <row r="89">
          <cell r="D89" t="str">
            <v>NAZAR YILMAZ</v>
          </cell>
        </row>
        <row r="90">
          <cell r="D90" t="str">
            <v>MELEK NUR ÜNVERİN</v>
          </cell>
        </row>
        <row r="91">
          <cell r="D91" t="str">
            <v>ZEYNEP AKÇA</v>
          </cell>
        </row>
        <row r="92">
          <cell r="D92" t="str">
            <v>KARYA ÜZER</v>
          </cell>
        </row>
        <row r="93">
          <cell r="D93" t="str">
            <v>PELİNSU ŞAHİN</v>
          </cell>
        </row>
        <row r="94">
          <cell r="D94" t="str">
            <v>MERVE KURTOĞLU</v>
          </cell>
        </row>
        <row r="95">
          <cell r="D95" t="str">
            <v>SUDENAZ KÜTÜK</v>
          </cell>
        </row>
        <row r="96">
          <cell r="D96" t="str">
            <v>HİDAYET YATAĞAN</v>
          </cell>
        </row>
      </sheetData>
      <sheetData sheetId="8">
        <row r="8">
          <cell r="E8" t="str">
            <v>ALİ RIZA ALTINTAŞ</v>
          </cell>
          <cell r="F8" t="str">
            <v>ANKARA</v>
          </cell>
          <cell r="G8">
            <v>484</v>
          </cell>
          <cell r="H8">
            <v>405</v>
          </cell>
          <cell r="I8">
            <v>396</v>
          </cell>
          <cell r="J8">
            <v>484</v>
          </cell>
          <cell r="K8">
            <v>61</v>
          </cell>
        </row>
        <row r="9">
          <cell r="E9" t="str">
            <v>AHMET AKİF ÖZTAŞYONAR</v>
          </cell>
          <cell r="F9" t="str">
            <v>ANKARA</v>
          </cell>
          <cell r="G9">
            <v>420</v>
          </cell>
          <cell r="H9">
            <v>437</v>
          </cell>
          <cell r="I9">
            <v>439</v>
          </cell>
          <cell r="J9">
            <v>439</v>
          </cell>
          <cell r="K9">
            <v>49</v>
          </cell>
        </row>
        <row r="10">
          <cell r="E10" t="str">
            <v>MUHAMMET NASIH DOLMA</v>
          </cell>
          <cell r="F10" t="str">
            <v>KONYA</v>
          </cell>
          <cell r="G10">
            <v>418</v>
          </cell>
          <cell r="H10">
            <v>414</v>
          </cell>
          <cell r="I10">
            <v>392</v>
          </cell>
          <cell r="J10">
            <v>418</v>
          </cell>
          <cell r="K10">
            <v>44</v>
          </cell>
        </row>
        <row r="11">
          <cell r="E11" t="str">
            <v>MUHAMMED EREN ADACI</v>
          </cell>
          <cell r="F11" t="str">
            <v>ANKARA</v>
          </cell>
          <cell r="G11">
            <v>393</v>
          </cell>
          <cell r="H11">
            <v>381</v>
          </cell>
          <cell r="I11">
            <v>392</v>
          </cell>
          <cell r="J11">
            <v>393</v>
          </cell>
          <cell r="K11">
            <v>38</v>
          </cell>
        </row>
        <row r="12">
          <cell r="E12" t="str">
            <v>YİGİT EFE UNLU</v>
          </cell>
          <cell r="F12" t="str">
            <v>ANKARA</v>
          </cell>
          <cell r="G12">
            <v>378</v>
          </cell>
          <cell r="H12">
            <v>393</v>
          </cell>
          <cell r="I12">
            <v>380</v>
          </cell>
          <cell r="J12">
            <v>393</v>
          </cell>
          <cell r="K12">
            <v>38</v>
          </cell>
        </row>
        <row r="13">
          <cell r="E13" t="str">
            <v>MURAT EFE KAYGUSUZ</v>
          </cell>
          <cell r="F13" t="str">
            <v>AKSARAY</v>
          </cell>
          <cell r="G13">
            <v>370</v>
          </cell>
          <cell r="H13">
            <v>353</v>
          </cell>
          <cell r="I13">
            <v>386</v>
          </cell>
          <cell r="J13">
            <v>386</v>
          </cell>
          <cell r="K13">
            <v>37</v>
          </cell>
        </row>
        <row r="14">
          <cell r="E14" t="str">
            <v>FURKAN KESER</v>
          </cell>
          <cell r="F14" t="str">
            <v>AKSARAY</v>
          </cell>
          <cell r="G14">
            <v>381</v>
          </cell>
          <cell r="H14">
            <v>383</v>
          </cell>
          <cell r="I14">
            <v>380</v>
          </cell>
          <cell r="J14">
            <v>383</v>
          </cell>
          <cell r="K14">
            <v>36</v>
          </cell>
        </row>
        <row r="15">
          <cell r="E15" t="str">
            <v>MUZAFFER EFE ARSLANTEPE</v>
          </cell>
          <cell r="F15" t="str">
            <v>ANKARA</v>
          </cell>
          <cell r="G15">
            <v>334</v>
          </cell>
          <cell r="H15">
            <v>378</v>
          </cell>
          <cell r="I15">
            <v>358</v>
          </cell>
          <cell r="J15">
            <v>378</v>
          </cell>
          <cell r="K15">
            <v>35</v>
          </cell>
        </row>
        <row r="16">
          <cell r="E16" t="str">
            <v>EBUBEKİR İRİZ</v>
          </cell>
          <cell r="F16" t="str">
            <v>KAYSERİ</v>
          </cell>
          <cell r="G16" t="str">
            <v>X</v>
          </cell>
          <cell r="H16">
            <v>376</v>
          </cell>
          <cell r="I16" t="str">
            <v>X</v>
          </cell>
          <cell r="J16">
            <v>376</v>
          </cell>
          <cell r="K16">
            <v>35</v>
          </cell>
        </row>
        <row r="17">
          <cell r="E17" t="str">
            <v>SEYHAN TAYYAR</v>
          </cell>
          <cell r="F17" t="str">
            <v>KAYSERİ</v>
          </cell>
          <cell r="G17">
            <v>339</v>
          </cell>
          <cell r="H17">
            <v>363</v>
          </cell>
          <cell r="I17">
            <v>376</v>
          </cell>
          <cell r="J17">
            <v>376</v>
          </cell>
          <cell r="K17">
            <v>35</v>
          </cell>
        </row>
        <row r="18">
          <cell r="E18" t="str">
            <v>KAYRA EFE BAŞARAN</v>
          </cell>
          <cell r="F18" t="str">
            <v>ANKARA</v>
          </cell>
          <cell r="G18">
            <v>355</v>
          </cell>
          <cell r="H18">
            <v>361</v>
          </cell>
          <cell r="I18">
            <v>345</v>
          </cell>
          <cell r="J18">
            <v>361</v>
          </cell>
          <cell r="K18">
            <v>32</v>
          </cell>
        </row>
        <row r="19">
          <cell r="E19" t="str">
            <v>AHMET DEMİR</v>
          </cell>
          <cell r="F19" t="str">
            <v>KAYSERİ</v>
          </cell>
          <cell r="G19">
            <v>359</v>
          </cell>
          <cell r="H19">
            <v>342</v>
          </cell>
          <cell r="I19" t="str">
            <v>X</v>
          </cell>
          <cell r="J19">
            <v>359</v>
          </cell>
          <cell r="K19">
            <v>31</v>
          </cell>
        </row>
        <row r="20">
          <cell r="E20" t="str">
            <v>AHMET SAFA AKÇA</v>
          </cell>
          <cell r="F20" t="str">
            <v>KAYSERİ</v>
          </cell>
          <cell r="G20">
            <v>344</v>
          </cell>
          <cell r="H20">
            <v>349</v>
          </cell>
          <cell r="I20">
            <v>340</v>
          </cell>
          <cell r="J20">
            <v>349</v>
          </cell>
          <cell r="K20">
            <v>29</v>
          </cell>
        </row>
        <row r="21">
          <cell r="E21" t="str">
            <v>METEHAN AKŞAHİN</v>
          </cell>
          <cell r="F21" t="str">
            <v>KAYSERİ</v>
          </cell>
          <cell r="G21">
            <v>325</v>
          </cell>
          <cell r="H21">
            <v>339</v>
          </cell>
          <cell r="I21">
            <v>319</v>
          </cell>
          <cell r="J21">
            <v>339</v>
          </cell>
          <cell r="K21">
            <v>28</v>
          </cell>
        </row>
        <row r="22">
          <cell r="E22" t="str">
            <v>MEHMET METEHAN ASLAN</v>
          </cell>
          <cell r="F22" t="str">
            <v>AKSARAY</v>
          </cell>
          <cell r="G22">
            <v>310</v>
          </cell>
          <cell r="H22">
            <v>313</v>
          </cell>
          <cell r="I22">
            <v>296</v>
          </cell>
          <cell r="J22">
            <v>313</v>
          </cell>
          <cell r="K22">
            <v>23</v>
          </cell>
        </row>
        <row r="23">
          <cell r="E23" t="str">
            <v>MEHMET HÜSEYİN GÜNAL</v>
          </cell>
          <cell r="F23" t="str">
            <v>ANKARA</v>
          </cell>
          <cell r="G23">
            <v>303</v>
          </cell>
          <cell r="H23">
            <v>285</v>
          </cell>
          <cell r="I23">
            <v>306</v>
          </cell>
          <cell r="J23">
            <v>306</v>
          </cell>
          <cell r="K23">
            <v>22</v>
          </cell>
        </row>
        <row r="24">
          <cell r="E24" t="str">
            <v>ÇAĞRI AKŞİT</v>
          </cell>
          <cell r="F24" t="str">
            <v>KAYSERİ</v>
          </cell>
          <cell r="G24">
            <v>302</v>
          </cell>
          <cell r="H24">
            <v>279</v>
          </cell>
          <cell r="I24" t="str">
            <v>X</v>
          </cell>
          <cell r="J24">
            <v>302</v>
          </cell>
          <cell r="K24">
            <v>22</v>
          </cell>
        </row>
        <row r="25">
          <cell r="E25" t="str">
            <v>YUSUF EMİR SAVUR</v>
          </cell>
          <cell r="F25" t="str">
            <v>ADANA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EMİRHAN KIYICI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>EYÜP ENSAR ERTAŞ</v>
          </cell>
          <cell r="F27" t="str">
            <v>KARAMAN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DNS</v>
          </cell>
          <cell r="K27" t="str">
            <v xml:space="preserve"> </v>
          </cell>
        </row>
        <row r="28">
          <cell r="E28" t="str">
            <v>MUHAMMED KEREM AKKUŞ</v>
          </cell>
          <cell r="F28" t="str">
            <v>KARAMAN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DNS</v>
          </cell>
          <cell r="K28" t="str">
            <v xml:space="preserve"> </v>
          </cell>
        </row>
        <row r="29">
          <cell r="E29" t="str">
            <v>MUHAMMED TAHA YASAR</v>
          </cell>
          <cell r="F29" t="str">
            <v>KARAMAN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>YİĞİTCAN KIYICI</v>
          </cell>
          <cell r="F30" t="str">
            <v>KARAMAN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DNS</v>
          </cell>
          <cell r="K30" t="str">
            <v xml:space="preserve">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MURAT EFE KAYGUSUZ</v>
          </cell>
          <cell r="F8" t="str">
            <v>AKSARAY</v>
          </cell>
          <cell r="G8">
            <v>4007</v>
          </cell>
          <cell r="H8">
            <v>4325</v>
          </cell>
          <cell r="I8">
            <v>4557</v>
          </cell>
          <cell r="J8">
            <v>4557</v>
          </cell>
          <cell r="K8">
            <v>38</v>
          </cell>
        </row>
        <row r="9">
          <cell r="E9" t="str">
            <v>METEHAN AKŞAHİN</v>
          </cell>
          <cell r="F9" t="str">
            <v>KAYSERİ</v>
          </cell>
          <cell r="G9">
            <v>3939</v>
          </cell>
          <cell r="H9">
            <v>4277</v>
          </cell>
          <cell r="I9">
            <v>40.26</v>
          </cell>
          <cell r="J9">
            <v>4277</v>
          </cell>
          <cell r="K9">
            <v>35</v>
          </cell>
        </row>
        <row r="10">
          <cell r="E10" t="str">
            <v>FURKAN KESER</v>
          </cell>
          <cell r="F10" t="str">
            <v>AKSARAY</v>
          </cell>
          <cell r="G10">
            <v>3489</v>
          </cell>
          <cell r="H10">
            <v>3044</v>
          </cell>
          <cell r="I10">
            <v>3853</v>
          </cell>
          <cell r="J10">
            <v>3853</v>
          </cell>
          <cell r="K10">
            <v>29</v>
          </cell>
        </row>
        <row r="11">
          <cell r="E11" t="str">
            <v>AHMET SAFA AKÇA</v>
          </cell>
          <cell r="F11" t="str">
            <v>KAYSERİ</v>
          </cell>
          <cell r="G11">
            <v>3846</v>
          </cell>
          <cell r="H11">
            <v>3540</v>
          </cell>
          <cell r="I11" t="str">
            <v>X</v>
          </cell>
          <cell r="J11">
            <v>3846</v>
          </cell>
          <cell r="K11">
            <v>29</v>
          </cell>
        </row>
        <row r="12">
          <cell r="E12" t="str">
            <v>AHMET AKİF ÖZTAŞYONAR</v>
          </cell>
          <cell r="F12" t="str">
            <v>ANKARA</v>
          </cell>
          <cell r="G12">
            <v>3447</v>
          </cell>
          <cell r="H12">
            <v>3090</v>
          </cell>
          <cell r="I12">
            <v>3805</v>
          </cell>
          <cell r="J12">
            <v>3805</v>
          </cell>
          <cell r="K12">
            <v>29</v>
          </cell>
        </row>
        <row r="13">
          <cell r="E13" t="str">
            <v>MUHAMMED EREN ADACI</v>
          </cell>
          <cell r="F13" t="str">
            <v>ANKARA</v>
          </cell>
          <cell r="G13">
            <v>3474</v>
          </cell>
          <cell r="H13">
            <v>3445</v>
          </cell>
          <cell r="I13">
            <v>3167</v>
          </cell>
          <cell r="J13">
            <v>3474</v>
          </cell>
          <cell r="K13">
            <v>25</v>
          </cell>
        </row>
        <row r="14">
          <cell r="E14" t="str">
            <v>SEYHAN TAYYAR</v>
          </cell>
          <cell r="F14" t="str">
            <v>KAYSERİ</v>
          </cell>
          <cell r="G14">
            <v>2913</v>
          </cell>
          <cell r="H14">
            <v>3410</v>
          </cell>
          <cell r="I14">
            <v>3365</v>
          </cell>
          <cell r="J14">
            <v>3410</v>
          </cell>
          <cell r="K14">
            <v>24</v>
          </cell>
        </row>
        <row r="15">
          <cell r="E15" t="str">
            <v>MEHMET METEHAN ASLAN</v>
          </cell>
          <cell r="F15" t="str">
            <v>AKSARAY</v>
          </cell>
          <cell r="G15">
            <v>3319</v>
          </cell>
          <cell r="H15">
            <v>3361</v>
          </cell>
          <cell r="I15" t="str">
            <v>X</v>
          </cell>
          <cell r="J15">
            <v>3361</v>
          </cell>
          <cell r="K15">
            <v>23</v>
          </cell>
        </row>
        <row r="16">
          <cell r="E16" t="str">
            <v>MEHMET HÜSEYİN GÜNAL</v>
          </cell>
          <cell r="F16" t="str">
            <v>ANKARA</v>
          </cell>
          <cell r="G16">
            <v>2493</v>
          </cell>
          <cell r="H16">
            <v>3192</v>
          </cell>
          <cell r="I16" t="str">
            <v>X</v>
          </cell>
          <cell r="J16">
            <v>3192</v>
          </cell>
          <cell r="K16">
            <v>22</v>
          </cell>
        </row>
        <row r="17">
          <cell r="E17" t="str">
            <v>EBUBEKİR İRİZ</v>
          </cell>
          <cell r="F17" t="str">
            <v>KAYSERİ</v>
          </cell>
          <cell r="G17">
            <v>2881</v>
          </cell>
          <cell r="H17">
            <v>2991</v>
          </cell>
          <cell r="I17">
            <v>2908</v>
          </cell>
          <cell r="J17">
            <v>2991</v>
          </cell>
          <cell r="K17">
            <v>19</v>
          </cell>
        </row>
        <row r="18">
          <cell r="E18" t="str">
            <v>YİGİT EFE UNLU</v>
          </cell>
          <cell r="F18" t="str">
            <v>ANKARA</v>
          </cell>
          <cell r="G18">
            <v>2248</v>
          </cell>
          <cell r="H18">
            <v>2570</v>
          </cell>
          <cell r="I18">
            <v>2580</v>
          </cell>
          <cell r="J18">
            <v>2580</v>
          </cell>
          <cell r="K18">
            <v>15</v>
          </cell>
        </row>
        <row r="19">
          <cell r="E19" t="str">
            <v>ALİ RIZA ALTINTAŞ</v>
          </cell>
          <cell r="F19" t="str">
            <v>ANKARA</v>
          </cell>
          <cell r="G19">
            <v>1156</v>
          </cell>
          <cell r="H19">
            <v>2213</v>
          </cell>
          <cell r="I19">
            <v>2528</v>
          </cell>
          <cell r="J19">
            <v>2528</v>
          </cell>
          <cell r="K19">
            <v>14</v>
          </cell>
        </row>
        <row r="20">
          <cell r="E20" t="str">
            <v>KAYRA EFE BAŞARAN</v>
          </cell>
          <cell r="F20" t="str">
            <v>ANKARA</v>
          </cell>
          <cell r="G20" t="str">
            <v>X</v>
          </cell>
          <cell r="H20">
            <v>2487</v>
          </cell>
          <cell r="I20" t="str">
            <v>X</v>
          </cell>
          <cell r="J20">
            <v>2487</v>
          </cell>
          <cell r="K20">
            <v>14</v>
          </cell>
        </row>
        <row r="21">
          <cell r="E21" t="str">
            <v>MUZAFFER EFE ARSLANTEPE</v>
          </cell>
          <cell r="F21" t="str">
            <v>ANKARA</v>
          </cell>
          <cell r="G21">
            <v>2400</v>
          </cell>
          <cell r="H21" t="str">
            <v>X</v>
          </cell>
          <cell r="I21">
            <v>2432</v>
          </cell>
          <cell r="J21">
            <v>2432</v>
          </cell>
          <cell r="K21">
            <v>13</v>
          </cell>
        </row>
        <row r="22">
          <cell r="E22" t="str">
            <v>ÇAĞRI AKŞİT</v>
          </cell>
          <cell r="F22" t="str">
            <v>KAYSERİ</v>
          </cell>
          <cell r="G22" t="str">
            <v>X</v>
          </cell>
          <cell r="H22" t="str">
            <v>X</v>
          </cell>
          <cell r="I22">
            <v>2209</v>
          </cell>
          <cell r="J22">
            <v>2209</v>
          </cell>
          <cell r="K22">
            <v>11</v>
          </cell>
        </row>
        <row r="23">
          <cell r="E23" t="str">
            <v>AHMET DEMİR</v>
          </cell>
          <cell r="F23" t="str">
            <v>KAYSERİ</v>
          </cell>
          <cell r="G23">
            <v>1949</v>
          </cell>
          <cell r="H23">
            <v>1835</v>
          </cell>
          <cell r="I23">
            <v>2081</v>
          </cell>
          <cell r="J23">
            <v>2081</v>
          </cell>
          <cell r="K23">
            <v>10</v>
          </cell>
        </row>
        <row r="24">
          <cell r="E24" t="str">
            <v>MUHAMMET NASIH DOLMA</v>
          </cell>
          <cell r="F24" t="str">
            <v>KONYA</v>
          </cell>
          <cell r="G24">
            <v>415</v>
          </cell>
          <cell r="H24">
            <v>1678</v>
          </cell>
          <cell r="I24" t="str">
            <v>X</v>
          </cell>
          <cell r="J24">
            <v>1678</v>
          </cell>
          <cell r="K24">
            <v>6</v>
          </cell>
        </row>
        <row r="25">
          <cell r="E25" t="str">
            <v>YUSUF EMİR SAVUR</v>
          </cell>
          <cell r="F25" t="str">
            <v>ADANA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EMİRHAN KIYICI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>EYÜP ENSAR ERTAŞ</v>
          </cell>
          <cell r="F27" t="str">
            <v>KARAMAN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DNS</v>
          </cell>
          <cell r="K27" t="str">
            <v xml:space="preserve"> </v>
          </cell>
        </row>
        <row r="28">
          <cell r="E28" t="str">
            <v>MUHAMMED KEREM AKKUŞ</v>
          </cell>
          <cell r="F28" t="str">
            <v>KARAMAN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DNS</v>
          </cell>
          <cell r="K28" t="str">
            <v xml:space="preserve"> </v>
          </cell>
        </row>
        <row r="29">
          <cell r="E29" t="str">
            <v>MUHAMMED TAHA YASAR</v>
          </cell>
          <cell r="F29" t="str">
            <v>KARAMAN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>YİĞİTCAN KIYICI</v>
          </cell>
          <cell r="F30" t="str">
            <v>KARAMAN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DNS</v>
          </cell>
          <cell r="K30" t="str">
            <v xml:space="preserve">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80m.Eng"/>
      <sheetName val="800m"/>
      <sheetName val="15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NİSA NUR KESER</v>
          </cell>
          <cell r="F8" t="str">
            <v>ANKARA</v>
          </cell>
          <cell r="G8">
            <v>860</v>
          </cell>
          <cell r="H8">
            <v>88</v>
          </cell>
        </row>
        <row r="9">
          <cell r="E9" t="str">
            <v>İKRA AYTAN</v>
          </cell>
          <cell r="F9" t="str">
            <v>ANKARA</v>
          </cell>
          <cell r="G9">
            <v>865</v>
          </cell>
          <cell r="H9">
            <v>87</v>
          </cell>
        </row>
        <row r="10">
          <cell r="E10" t="str">
            <v>ZEYNEP ÖZMEN</v>
          </cell>
          <cell r="F10" t="str">
            <v>ANKARA</v>
          </cell>
          <cell r="G10">
            <v>879</v>
          </cell>
          <cell r="H10">
            <v>84</v>
          </cell>
        </row>
        <row r="11">
          <cell r="E11" t="str">
            <v>CEMRE AKSU</v>
          </cell>
          <cell r="F11" t="str">
            <v>KAYSERİ</v>
          </cell>
          <cell r="G11">
            <v>896</v>
          </cell>
          <cell r="H11">
            <v>80</v>
          </cell>
        </row>
        <row r="12">
          <cell r="E12" t="str">
            <v>NİSANUR KÖSE</v>
          </cell>
          <cell r="F12" t="str">
            <v>ANKARA</v>
          </cell>
          <cell r="G12">
            <v>899</v>
          </cell>
          <cell r="H12">
            <v>80</v>
          </cell>
        </row>
        <row r="13">
          <cell r="E13" t="str">
            <v>BENGİSU TOPAL</v>
          </cell>
          <cell r="F13" t="str">
            <v>ANKARA</v>
          </cell>
          <cell r="G13">
            <v>901</v>
          </cell>
          <cell r="H13">
            <v>79</v>
          </cell>
        </row>
        <row r="14">
          <cell r="E14" t="str">
            <v>DUYGU NAZ YARAMIŞ</v>
          </cell>
          <cell r="F14" t="str">
            <v>ANKARA</v>
          </cell>
          <cell r="G14">
            <v>906</v>
          </cell>
          <cell r="H14">
            <v>78</v>
          </cell>
        </row>
        <row r="15">
          <cell r="E15" t="str">
            <v>NİHAL ZEREN UĞURLUKOÇ</v>
          </cell>
          <cell r="F15" t="str">
            <v>KARAMAN</v>
          </cell>
          <cell r="G15">
            <v>908</v>
          </cell>
          <cell r="H15">
            <v>78</v>
          </cell>
        </row>
        <row r="16">
          <cell r="E16" t="str">
            <v>CEYLİN HATİCE CANPOLAT</v>
          </cell>
          <cell r="F16" t="str">
            <v>ANKARA</v>
          </cell>
          <cell r="G16">
            <v>913</v>
          </cell>
          <cell r="H16">
            <v>77</v>
          </cell>
        </row>
        <row r="17">
          <cell r="E17" t="str">
            <v>ECE NAZ POLAT</v>
          </cell>
          <cell r="F17" t="str">
            <v>ANKARA</v>
          </cell>
          <cell r="G17">
            <v>913</v>
          </cell>
          <cell r="H17">
            <v>77</v>
          </cell>
        </row>
        <row r="18">
          <cell r="E18" t="str">
            <v>NİSANUR AKIN</v>
          </cell>
          <cell r="F18" t="str">
            <v>ANKARA</v>
          </cell>
          <cell r="G18">
            <v>913</v>
          </cell>
          <cell r="H18">
            <v>77</v>
          </cell>
        </row>
        <row r="19">
          <cell r="E19" t="str">
            <v>DURU ÇAKMAK</v>
          </cell>
          <cell r="F19" t="str">
            <v>ANKARA</v>
          </cell>
          <cell r="G19">
            <v>916</v>
          </cell>
          <cell r="H19">
            <v>76</v>
          </cell>
        </row>
        <row r="20">
          <cell r="E20" t="str">
            <v>ECRİN ŞANLIĞ</v>
          </cell>
          <cell r="F20" t="str">
            <v>KAYSERİ</v>
          </cell>
          <cell r="G20">
            <v>919</v>
          </cell>
          <cell r="H20">
            <v>76</v>
          </cell>
        </row>
        <row r="21">
          <cell r="E21" t="str">
            <v>IRMAK ÇELİK</v>
          </cell>
          <cell r="F21" t="str">
            <v>ANKARA</v>
          </cell>
          <cell r="G21">
            <v>919</v>
          </cell>
          <cell r="H21">
            <v>76</v>
          </cell>
        </row>
        <row r="22">
          <cell r="E22" t="str">
            <v>ELFİN BERRA UÇAR</v>
          </cell>
          <cell r="F22" t="str">
            <v>ANKARA</v>
          </cell>
          <cell r="G22">
            <v>921</v>
          </cell>
          <cell r="H22">
            <v>75</v>
          </cell>
        </row>
        <row r="23">
          <cell r="E23" t="str">
            <v>ASMİN AKTAŞ</v>
          </cell>
          <cell r="F23" t="str">
            <v>ANKARA</v>
          </cell>
          <cell r="G23">
            <v>927</v>
          </cell>
          <cell r="H23">
            <v>74</v>
          </cell>
        </row>
        <row r="24">
          <cell r="E24" t="str">
            <v>GÖKÇE TAŞDEMİR</v>
          </cell>
          <cell r="F24" t="str">
            <v>KAYSERİ</v>
          </cell>
          <cell r="G24">
            <v>930</v>
          </cell>
          <cell r="H24">
            <v>74</v>
          </cell>
        </row>
        <row r="25">
          <cell r="E25" t="str">
            <v>ZEHRA ÇINAR</v>
          </cell>
          <cell r="F25" t="str">
            <v>KAYSERİ</v>
          </cell>
          <cell r="G25">
            <v>934</v>
          </cell>
          <cell r="H25">
            <v>73</v>
          </cell>
        </row>
        <row r="26">
          <cell r="E26" t="str">
            <v>CANSU KARAASLAN</v>
          </cell>
          <cell r="F26" t="str">
            <v>ANKARA</v>
          </cell>
          <cell r="G26">
            <v>938</v>
          </cell>
          <cell r="H26">
            <v>72</v>
          </cell>
        </row>
        <row r="27">
          <cell r="E27" t="str">
            <v>AYŞE ŞEVVAL OĞUZ</v>
          </cell>
          <cell r="F27" t="str">
            <v>ANKARA</v>
          </cell>
          <cell r="G27">
            <v>940</v>
          </cell>
          <cell r="H27">
            <v>72</v>
          </cell>
        </row>
        <row r="28">
          <cell r="E28" t="str">
            <v>MERVE GÜRKAN</v>
          </cell>
          <cell r="F28" t="str">
            <v>KAYSERİ</v>
          </cell>
          <cell r="G28">
            <v>942</v>
          </cell>
          <cell r="H28">
            <v>71</v>
          </cell>
        </row>
        <row r="29">
          <cell r="E29" t="str">
            <v>EZGİ TÜRKER</v>
          </cell>
          <cell r="F29" t="str">
            <v>KAYSERİ</v>
          </cell>
          <cell r="G29">
            <v>952</v>
          </cell>
          <cell r="H29">
            <v>69</v>
          </cell>
        </row>
        <row r="30">
          <cell r="E30" t="str">
            <v>DAMLA YILMAZ</v>
          </cell>
          <cell r="F30" t="str">
            <v>KONYA</v>
          </cell>
          <cell r="G30">
            <v>955</v>
          </cell>
          <cell r="H30">
            <v>69</v>
          </cell>
        </row>
        <row r="31">
          <cell r="E31" t="str">
            <v>ASMİN SU KARACA</v>
          </cell>
          <cell r="F31" t="str">
            <v>ANKARA</v>
          </cell>
          <cell r="G31">
            <v>958</v>
          </cell>
          <cell r="H31">
            <v>68</v>
          </cell>
        </row>
        <row r="32">
          <cell r="E32" t="str">
            <v>FATMA NUR ESEN</v>
          </cell>
          <cell r="F32" t="str">
            <v>KONYA</v>
          </cell>
          <cell r="G32">
            <v>963</v>
          </cell>
          <cell r="H32">
            <v>67</v>
          </cell>
        </row>
        <row r="33">
          <cell r="E33" t="str">
            <v>AZRA AKDEMİR</v>
          </cell>
          <cell r="F33" t="str">
            <v>KONYA</v>
          </cell>
          <cell r="G33">
            <v>969</v>
          </cell>
          <cell r="H33">
            <v>66</v>
          </cell>
        </row>
        <row r="34">
          <cell r="E34" t="str">
            <v>DÖNDÜ CİNBOLAT</v>
          </cell>
          <cell r="F34" t="str">
            <v>KAYSERİ</v>
          </cell>
          <cell r="G34">
            <v>973</v>
          </cell>
          <cell r="H34">
            <v>65</v>
          </cell>
        </row>
        <row r="35">
          <cell r="E35" t="str">
            <v>REYYAN ŞAHİN</v>
          </cell>
          <cell r="F35" t="str">
            <v>KAYSERİ</v>
          </cell>
          <cell r="G35">
            <v>983</v>
          </cell>
          <cell r="H35">
            <v>63</v>
          </cell>
        </row>
        <row r="36">
          <cell r="E36" t="str">
            <v>FATMA GÜNDÜZ</v>
          </cell>
          <cell r="F36" t="str">
            <v>KAYSERİ</v>
          </cell>
          <cell r="G36">
            <v>993</v>
          </cell>
          <cell r="H36">
            <v>61</v>
          </cell>
        </row>
        <row r="37">
          <cell r="E37" t="str">
            <v>MÜŞERREF ELA KURT</v>
          </cell>
          <cell r="F37" t="str">
            <v>KARAMAN</v>
          </cell>
          <cell r="G37">
            <v>1003</v>
          </cell>
          <cell r="H37">
            <v>59</v>
          </cell>
        </row>
        <row r="38">
          <cell r="E38" t="str">
            <v>CEMİLE SUDE ÖZDEMİR</v>
          </cell>
          <cell r="F38" t="str">
            <v>KONYA</v>
          </cell>
          <cell r="G38">
            <v>1011</v>
          </cell>
          <cell r="H38">
            <v>57</v>
          </cell>
        </row>
        <row r="39">
          <cell r="E39" t="str">
            <v>AYŞE NAZ ÇALIŞ</v>
          </cell>
          <cell r="F39" t="str">
            <v>KARAMAN</v>
          </cell>
          <cell r="G39" t="str">
            <v>DNS</v>
          </cell>
          <cell r="H39" t="str">
            <v xml:space="preserve"> </v>
          </cell>
        </row>
        <row r="40">
          <cell r="E40" t="str">
            <v>İCLAL ERVA SAYDAM</v>
          </cell>
          <cell r="F40" t="str">
            <v>KARAMAN</v>
          </cell>
          <cell r="G40" t="str">
            <v>DNS</v>
          </cell>
          <cell r="H40" t="str">
            <v xml:space="preserve">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SELMA YILMAZ</v>
          </cell>
          <cell r="E8" t="str">
            <v>ANKARA</v>
          </cell>
          <cell r="F8">
            <v>1173</v>
          </cell>
          <cell r="G8">
            <v>73</v>
          </cell>
        </row>
        <row r="9">
          <cell r="D9" t="str">
            <v>SULTAN ÇOKER</v>
          </cell>
          <cell r="E9" t="str">
            <v>AKSARAY</v>
          </cell>
          <cell r="F9">
            <v>1289</v>
          </cell>
          <cell r="G9">
            <v>50</v>
          </cell>
        </row>
        <row r="10">
          <cell r="D10" t="str">
            <v>ESİLA ŞEN</v>
          </cell>
          <cell r="E10" t="str">
            <v>ANKARA</v>
          </cell>
          <cell r="F10">
            <v>1295</v>
          </cell>
          <cell r="G10">
            <v>49</v>
          </cell>
        </row>
        <row r="11">
          <cell r="D11" t="str">
            <v>ÜMMÜGÜL DURSUN</v>
          </cell>
          <cell r="E11" t="str">
            <v>AKSARAY</v>
          </cell>
          <cell r="F11">
            <v>1309</v>
          </cell>
          <cell r="G11">
            <v>46</v>
          </cell>
        </row>
        <row r="12">
          <cell r="D12" t="str">
            <v>SUDE KAYA</v>
          </cell>
          <cell r="E12" t="str">
            <v>AKSARAY</v>
          </cell>
          <cell r="F12">
            <v>1354</v>
          </cell>
          <cell r="G12">
            <v>37</v>
          </cell>
        </row>
        <row r="13">
          <cell r="D13" t="str">
            <v>GÜLER TEKBAŞ</v>
          </cell>
          <cell r="E13" t="str">
            <v>AKSARAY</v>
          </cell>
          <cell r="F13">
            <v>1365</v>
          </cell>
          <cell r="G13">
            <v>35</v>
          </cell>
        </row>
        <row r="14">
          <cell r="D14" t="str">
            <v>ZEHRA KÜRKLÜ</v>
          </cell>
          <cell r="E14" t="str">
            <v>AKSARAY</v>
          </cell>
          <cell r="F14">
            <v>1429</v>
          </cell>
          <cell r="G14">
            <v>22</v>
          </cell>
        </row>
        <row r="15">
          <cell r="D15" t="str">
            <v>HİRANUR YANIK</v>
          </cell>
          <cell r="E15" t="str">
            <v>AKSARAY</v>
          </cell>
          <cell r="F15">
            <v>1441</v>
          </cell>
          <cell r="G15">
            <v>19</v>
          </cell>
        </row>
        <row r="16">
          <cell r="D16" t="str">
            <v>DAMLA ATEŞ</v>
          </cell>
          <cell r="E16" t="str">
            <v>AKSARAY</v>
          </cell>
          <cell r="F16">
            <v>1456</v>
          </cell>
          <cell r="G16">
            <v>18</v>
          </cell>
        </row>
        <row r="17">
          <cell r="D17" t="str">
            <v>HİLAL DERİN</v>
          </cell>
          <cell r="E17" t="str">
            <v>AKSARAY</v>
          </cell>
          <cell r="F17" t="str">
            <v>DNS</v>
          </cell>
          <cell r="G17" t="str">
            <v xml:space="preserve">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95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91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71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GÖKÇE TAŞDEMİR</v>
          </cell>
          <cell r="F8" t="str">
            <v>KAYSERİ</v>
          </cell>
          <cell r="G8">
            <v>422</v>
          </cell>
          <cell r="H8">
            <v>497</v>
          </cell>
          <cell r="I8">
            <v>392</v>
          </cell>
          <cell r="J8">
            <v>497</v>
          </cell>
          <cell r="K8">
            <v>79</v>
          </cell>
        </row>
        <row r="9">
          <cell r="E9" t="str">
            <v>İKRA AYTAN</v>
          </cell>
          <cell r="F9" t="str">
            <v>ANKARA</v>
          </cell>
          <cell r="G9">
            <v>448</v>
          </cell>
          <cell r="H9">
            <v>439</v>
          </cell>
          <cell r="I9">
            <v>407</v>
          </cell>
          <cell r="J9">
            <v>448</v>
          </cell>
          <cell r="K9">
            <v>67</v>
          </cell>
        </row>
        <row r="10">
          <cell r="E10" t="str">
            <v>NİSANUR KÖSE</v>
          </cell>
          <cell r="F10" t="str">
            <v>ANKARA</v>
          </cell>
          <cell r="G10">
            <v>428</v>
          </cell>
          <cell r="H10">
            <v>415</v>
          </cell>
          <cell r="I10">
            <v>432</v>
          </cell>
          <cell r="J10">
            <v>432</v>
          </cell>
          <cell r="K10">
            <v>63</v>
          </cell>
        </row>
        <row r="11">
          <cell r="E11" t="str">
            <v>NİSA NUR KESER</v>
          </cell>
          <cell r="F11" t="str">
            <v>ANKARA</v>
          </cell>
          <cell r="G11">
            <v>394</v>
          </cell>
          <cell r="H11">
            <v>402</v>
          </cell>
          <cell r="I11">
            <v>422</v>
          </cell>
          <cell r="J11">
            <v>422</v>
          </cell>
          <cell r="K11">
            <v>60</v>
          </cell>
        </row>
        <row r="12">
          <cell r="E12" t="str">
            <v>SELMA YILMAZ</v>
          </cell>
          <cell r="F12" t="str">
            <v>ANKARA</v>
          </cell>
          <cell r="G12">
            <v>405</v>
          </cell>
          <cell r="H12">
            <v>405</v>
          </cell>
          <cell r="I12">
            <v>422</v>
          </cell>
          <cell r="J12">
            <v>422</v>
          </cell>
          <cell r="K12">
            <v>60</v>
          </cell>
        </row>
        <row r="13">
          <cell r="E13" t="str">
            <v>ELFİN BERRA UÇAR</v>
          </cell>
          <cell r="F13" t="str">
            <v>ANKARA</v>
          </cell>
          <cell r="G13">
            <v>406</v>
          </cell>
          <cell r="H13" t="str">
            <v>X</v>
          </cell>
          <cell r="I13">
            <v>419</v>
          </cell>
          <cell r="J13">
            <v>419</v>
          </cell>
          <cell r="K13">
            <v>59</v>
          </cell>
        </row>
        <row r="14">
          <cell r="E14" t="str">
            <v>ECRİN ŞANLIĞ</v>
          </cell>
          <cell r="F14" t="str">
            <v>KAYSERİ</v>
          </cell>
          <cell r="G14">
            <v>419</v>
          </cell>
          <cell r="H14" t="str">
            <v>X</v>
          </cell>
          <cell r="I14" t="str">
            <v>X</v>
          </cell>
          <cell r="J14">
            <v>419</v>
          </cell>
          <cell r="K14">
            <v>59</v>
          </cell>
        </row>
        <row r="15">
          <cell r="E15" t="str">
            <v>DUYGU NAZ YARAMIŞ</v>
          </cell>
          <cell r="F15" t="str">
            <v>ANKARA</v>
          </cell>
          <cell r="G15">
            <v>412</v>
          </cell>
          <cell r="H15">
            <v>406</v>
          </cell>
          <cell r="I15">
            <v>402</v>
          </cell>
          <cell r="J15">
            <v>412</v>
          </cell>
          <cell r="K15">
            <v>58</v>
          </cell>
        </row>
        <row r="16">
          <cell r="E16" t="str">
            <v>ASMİN SU KARACA</v>
          </cell>
          <cell r="F16" t="str">
            <v>ANKARA</v>
          </cell>
          <cell r="G16">
            <v>367</v>
          </cell>
          <cell r="H16">
            <v>392</v>
          </cell>
          <cell r="I16">
            <v>406</v>
          </cell>
          <cell r="J16">
            <v>406</v>
          </cell>
          <cell r="K16">
            <v>56</v>
          </cell>
        </row>
        <row r="17">
          <cell r="E17" t="str">
            <v>ECE NAZ POLAT</v>
          </cell>
          <cell r="F17" t="str">
            <v>ANKARA</v>
          </cell>
          <cell r="G17">
            <v>400</v>
          </cell>
          <cell r="H17">
            <v>401</v>
          </cell>
          <cell r="I17">
            <v>391</v>
          </cell>
          <cell r="J17">
            <v>401</v>
          </cell>
          <cell r="K17">
            <v>55</v>
          </cell>
        </row>
        <row r="18">
          <cell r="E18" t="str">
            <v>BENGİSU TOPAL</v>
          </cell>
          <cell r="F18" t="str">
            <v>ANKARA</v>
          </cell>
          <cell r="G18">
            <v>400</v>
          </cell>
          <cell r="H18">
            <v>387</v>
          </cell>
          <cell r="I18">
            <v>373</v>
          </cell>
          <cell r="J18">
            <v>400</v>
          </cell>
          <cell r="K18">
            <v>55</v>
          </cell>
        </row>
        <row r="19">
          <cell r="E19" t="str">
            <v>MERVE GÜRKAN</v>
          </cell>
          <cell r="F19" t="str">
            <v>KAYSERİ</v>
          </cell>
          <cell r="G19" t="str">
            <v>X</v>
          </cell>
          <cell r="H19">
            <v>400</v>
          </cell>
          <cell r="I19" t="str">
            <v>X</v>
          </cell>
          <cell r="J19">
            <v>400</v>
          </cell>
          <cell r="K19">
            <v>55</v>
          </cell>
        </row>
        <row r="20">
          <cell r="E20" t="str">
            <v>ZEHRA ÇINAR</v>
          </cell>
          <cell r="F20" t="str">
            <v>KAYSERİ</v>
          </cell>
          <cell r="G20">
            <v>366</v>
          </cell>
          <cell r="H20">
            <v>390</v>
          </cell>
          <cell r="I20">
            <v>381</v>
          </cell>
          <cell r="J20">
            <v>390</v>
          </cell>
          <cell r="K20">
            <v>51</v>
          </cell>
        </row>
        <row r="21">
          <cell r="E21" t="str">
            <v>ASMİN AKTAŞ</v>
          </cell>
          <cell r="F21" t="str">
            <v>ANKARA</v>
          </cell>
          <cell r="G21">
            <v>370</v>
          </cell>
          <cell r="H21">
            <v>382</v>
          </cell>
          <cell r="I21">
            <v>385</v>
          </cell>
          <cell r="J21">
            <v>385</v>
          </cell>
          <cell r="K21">
            <v>50</v>
          </cell>
        </row>
        <row r="22">
          <cell r="E22" t="str">
            <v>CEYLİN HATİCE CANPOLAT</v>
          </cell>
          <cell r="F22" t="str">
            <v>ANKARA</v>
          </cell>
          <cell r="G22">
            <v>369</v>
          </cell>
          <cell r="H22">
            <v>380</v>
          </cell>
          <cell r="I22" t="str">
            <v>X</v>
          </cell>
          <cell r="J22">
            <v>380</v>
          </cell>
          <cell r="K22">
            <v>48</v>
          </cell>
        </row>
        <row r="23">
          <cell r="E23" t="str">
            <v>ZEYNEP ÖZMEN</v>
          </cell>
          <cell r="F23" t="str">
            <v>ANKARA</v>
          </cell>
          <cell r="G23">
            <v>330</v>
          </cell>
          <cell r="H23">
            <v>375</v>
          </cell>
          <cell r="I23">
            <v>375</v>
          </cell>
          <cell r="J23">
            <v>375</v>
          </cell>
          <cell r="K23">
            <v>47</v>
          </cell>
        </row>
        <row r="24">
          <cell r="E24" t="str">
            <v>NİSANUR AKIN</v>
          </cell>
          <cell r="F24" t="str">
            <v>ANKARA</v>
          </cell>
          <cell r="G24" t="str">
            <v>X</v>
          </cell>
          <cell r="H24">
            <v>360</v>
          </cell>
          <cell r="I24">
            <v>373</v>
          </cell>
          <cell r="J24">
            <v>373</v>
          </cell>
          <cell r="K24">
            <v>46</v>
          </cell>
        </row>
        <row r="25">
          <cell r="E25" t="str">
            <v>NİHAL ZEREN UĞURLUKOÇ</v>
          </cell>
          <cell r="F25" t="str">
            <v>KARAMAN</v>
          </cell>
          <cell r="G25">
            <v>365</v>
          </cell>
          <cell r="H25">
            <v>368</v>
          </cell>
          <cell r="I25">
            <v>361</v>
          </cell>
          <cell r="J25">
            <v>368</v>
          </cell>
          <cell r="K25">
            <v>44</v>
          </cell>
        </row>
        <row r="26">
          <cell r="E26" t="str">
            <v>DÖNDÜ CİNBOLAT</v>
          </cell>
          <cell r="F26" t="str">
            <v>KAYSERİ</v>
          </cell>
          <cell r="G26">
            <v>360</v>
          </cell>
          <cell r="H26" t="str">
            <v>X</v>
          </cell>
          <cell r="I26">
            <v>345</v>
          </cell>
          <cell r="J26">
            <v>360</v>
          </cell>
          <cell r="K26">
            <v>42</v>
          </cell>
        </row>
        <row r="27">
          <cell r="E27" t="str">
            <v>DURU ÇAKMAK</v>
          </cell>
          <cell r="F27" t="str">
            <v>ANKARA</v>
          </cell>
          <cell r="G27" t="str">
            <v>X</v>
          </cell>
          <cell r="H27">
            <v>358</v>
          </cell>
          <cell r="I27" t="str">
            <v>X</v>
          </cell>
          <cell r="J27">
            <v>358</v>
          </cell>
          <cell r="K27">
            <v>41</v>
          </cell>
        </row>
        <row r="28">
          <cell r="E28" t="str">
            <v>FATMA GÜNDÜZ</v>
          </cell>
          <cell r="F28" t="str">
            <v>KAYSERİ</v>
          </cell>
          <cell r="G28">
            <v>356</v>
          </cell>
          <cell r="H28">
            <v>342</v>
          </cell>
          <cell r="I28">
            <v>334</v>
          </cell>
          <cell r="J28">
            <v>356</v>
          </cell>
          <cell r="K28">
            <v>40</v>
          </cell>
        </row>
        <row r="29">
          <cell r="E29" t="str">
            <v>AZRA AKDEMİR</v>
          </cell>
          <cell r="F29" t="str">
            <v>KONYA</v>
          </cell>
          <cell r="G29">
            <v>326</v>
          </cell>
          <cell r="H29">
            <v>326</v>
          </cell>
          <cell r="I29">
            <v>354</v>
          </cell>
          <cell r="J29">
            <v>354</v>
          </cell>
          <cell r="K29">
            <v>40</v>
          </cell>
        </row>
        <row r="30">
          <cell r="E30" t="str">
            <v>FATMA NUR ESEN</v>
          </cell>
          <cell r="F30" t="str">
            <v>KONYA</v>
          </cell>
          <cell r="G30" t="str">
            <v>X</v>
          </cell>
          <cell r="H30">
            <v>340</v>
          </cell>
          <cell r="I30">
            <v>349</v>
          </cell>
          <cell r="J30">
            <v>349</v>
          </cell>
          <cell r="K30">
            <v>38</v>
          </cell>
        </row>
        <row r="31">
          <cell r="E31" t="str">
            <v>REYYAN ŞAHİN</v>
          </cell>
          <cell r="F31" t="str">
            <v>KAYSERİ</v>
          </cell>
          <cell r="G31">
            <v>347</v>
          </cell>
          <cell r="H31">
            <v>345</v>
          </cell>
          <cell r="I31">
            <v>325</v>
          </cell>
          <cell r="J31">
            <v>347</v>
          </cell>
          <cell r="K31">
            <v>37</v>
          </cell>
        </row>
        <row r="32">
          <cell r="E32" t="str">
            <v>ÜMMÜGÜL DURSUN</v>
          </cell>
          <cell r="F32" t="str">
            <v>AKSARAY</v>
          </cell>
          <cell r="G32">
            <v>321</v>
          </cell>
          <cell r="H32">
            <v>320</v>
          </cell>
          <cell r="I32">
            <v>339</v>
          </cell>
          <cell r="J32">
            <v>339</v>
          </cell>
          <cell r="K32">
            <v>35</v>
          </cell>
        </row>
        <row r="33">
          <cell r="E33" t="str">
            <v>MÜŞERREF ELA KURT</v>
          </cell>
          <cell r="F33" t="str">
            <v>KARAMAN</v>
          </cell>
          <cell r="G33">
            <v>321</v>
          </cell>
          <cell r="H33">
            <v>339</v>
          </cell>
          <cell r="I33">
            <v>326</v>
          </cell>
          <cell r="J33">
            <v>339</v>
          </cell>
          <cell r="K33">
            <v>35</v>
          </cell>
        </row>
        <row r="34">
          <cell r="E34" t="str">
            <v>AYŞE ŞEVVAL OĞUZ</v>
          </cell>
          <cell r="F34" t="str">
            <v>ANKARA</v>
          </cell>
          <cell r="G34">
            <v>331</v>
          </cell>
          <cell r="H34">
            <v>305</v>
          </cell>
          <cell r="I34" t="str">
            <v>X</v>
          </cell>
          <cell r="J34">
            <v>331</v>
          </cell>
          <cell r="K34">
            <v>32</v>
          </cell>
        </row>
        <row r="35">
          <cell r="E35" t="str">
            <v>CEMİLE SUDE ÖZDEMİR</v>
          </cell>
          <cell r="F35" t="str">
            <v>KONYA</v>
          </cell>
          <cell r="G35">
            <v>330</v>
          </cell>
          <cell r="H35">
            <v>330</v>
          </cell>
          <cell r="I35">
            <v>321</v>
          </cell>
          <cell r="J35">
            <v>330</v>
          </cell>
          <cell r="K35">
            <v>32</v>
          </cell>
        </row>
        <row r="36">
          <cell r="E36" t="str">
            <v>CEMRE AKSU</v>
          </cell>
          <cell r="F36" t="str">
            <v>KAYSERİ</v>
          </cell>
          <cell r="G36">
            <v>313</v>
          </cell>
          <cell r="H36">
            <v>329</v>
          </cell>
          <cell r="I36" t="str">
            <v>X</v>
          </cell>
          <cell r="J36">
            <v>329</v>
          </cell>
          <cell r="K36">
            <v>31</v>
          </cell>
        </row>
        <row r="37">
          <cell r="E37" t="str">
            <v>ESİLA ŞEN</v>
          </cell>
          <cell r="F37" t="str">
            <v>ANKARA</v>
          </cell>
          <cell r="G37">
            <v>327</v>
          </cell>
          <cell r="H37">
            <v>300</v>
          </cell>
          <cell r="I37">
            <v>309</v>
          </cell>
          <cell r="J37">
            <v>327</v>
          </cell>
          <cell r="K37">
            <v>31</v>
          </cell>
        </row>
        <row r="38">
          <cell r="E38" t="str">
            <v>SUDE KAYA</v>
          </cell>
          <cell r="F38" t="str">
            <v>AKSARAY</v>
          </cell>
          <cell r="G38">
            <v>321</v>
          </cell>
          <cell r="H38">
            <v>324</v>
          </cell>
          <cell r="I38">
            <v>289</v>
          </cell>
          <cell r="J38">
            <v>324</v>
          </cell>
          <cell r="K38">
            <v>30</v>
          </cell>
        </row>
        <row r="39">
          <cell r="E39" t="str">
            <v>CANSU KARAASLAN</v>
          </cell>
          <cell r="F39" t="str">
            <v>ANKARA</v>
          </cell>
          <cell r="G39">
            <v>321</v>
          </cell>
          <cell r="H39">
            <v>322</v>
          </cell>
          <cell r="I39">
            <v>316</v>
          </cell>
          <cell r="J39">
            <v>322</v>
          </cell>
          <cell r="K39">
            <v>29</v>
          </cell>
        </row>
        <row r="40">
          <cell r="E40" t="str">
            <v>DAMLA ATEŞ</v>
          </cell>
          <cell r="F40" t="str">
            <v>AKSARAY</v>
          </cell>
          <cell r="G40">
            <v>313</v>
          </cell>
          <cell r="H40">
            <v>308</v>
          </cell>
          <cell r="I40">
            <v>298</v>
          </cell>
          <cell r="J40">
            <v>313</v>
          </cell>
          <cell r="K40">
            <v>26</v>
          </cell>
        </row>
        <row r="41">
          <cell r="E41" t="str">
            <v>SULTAN ÇOKER</v>
          </cell>
          <cell r="F41" t="str">
            <v>AKSARAY</v>
          </cell>
          <cell r="G41">
            <v>280</v>
          </cell>
          <cell r="H41">
            <v>303</v>
          </cell>
          <cell r="I41">
            <v>299</v>
          </cell>
          <cell r="J41">
            <v>303</v>
          </cell>
          <cell r="K41">
            <v>23</v>
          </cell>
        </row>
        <row r="42">
          <cell r="E42" t="str">
            <v>DAMLA YILMAZ</v>
          </cell>
          <cell r="F42" t="str">
            <v>KONYA</v>
          </cell>
          <cell r="G42">
            <v>303</v>
          </cell>
          <cell r="H42">
            <v>295</v>
          </cell>
          <cell r="I42" t="str">
            <v>X</v>
          </cell>
          <cell r="J42">
            <v>303</v>
          </cell>
          <cell r="K42">
            <v>23</v>
          </cell>
        </row>
        <row r="43">
          <cell r="E43" t="str">
            <v>ZEHRA KÜRKLÜ</v>
          </cell>
          <cell r="F43" t="str">
            <v>AKSARAY</v>
          </cell>
          <cell r="G43">
            <v>285</v>
          </cell>
          <cell r="H43">
            <v>298</v>
          </cell>
          <cell r="I43">
            <v>299</v>
          </cell>
          <cell r="J43">
            <v>299</v>
          </cell>
          <cell r="K43">
            <v>21</v>
          </cell>
        </row>
        <row r="44">
          <cell r="E44" t="str">
            <v>GÜLER TEKBAŞ</v>
          </cell>
          <cell r="F44" t="str">
            <v>AKSARAY</v>
          </cell>
          <cell r="G44">
            <v>278</v>
          </cell>
          <cell r="H44">
            <v>292</v>
          </cell>
          <cell r="I44">
            <v>272</v>
          </cell>
          <cell r="J44">
            <v>292</v>
          </cell>
          <cell r="K44">
            <v>20</v>
          </cell>
        </row>
        <row r="45">
          <cell r="E45" t="str">
            <v>HİRANUR YANIK</v>
          </cell>
          <cell r="F45" t="str">
            <v>AKSARAY</v>
          </cell>
          <cell r="G45">
            <v>283</v>
          </cell>
          <cell r="H45">
            <v>276</v>
          </cell>
          <cell r="I45">
            <v>288</v>
          </cell>
          <cell r="J45">
            <v>288</v>
          </cell>
          <cell r="K45">
            <v>19</v>
          </cell>
        </row>
        <row r="46">
          <cell r="E46" t="str">
            <v>HİLAL DERİN</v>
          </cell>
          <cell r="F46" t="str">
            <v>AKSARAY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DNS</v>
          </cell>
          <cell r="K46" t="str">
            <v xml:space="preserve"> </v>
          </cell>
        </row>
        <row r="47">
          <cell r="E47" t="str">
            <v>İCLAL ERVA SAYDAM</v>
          </cell>
          <cell r="F47" t="str">
            <v>KARAMAN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DNS</v>
          </cell>
          <cell r="K47" t="str">
            <v xml:space="preserve"> </v>
          </cell>
        </row>
        <row r="48">
          <cell r="E48" t="str">
            <v/>
          </cell>
          <cell r="F48" t="str">
            <v/>
          </cell>
          <cell r="J48">
            <v>0</v>
          </cell>
          <cell r="K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K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K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K51" t="str">
            <v xml:space="preserve">    </v>
          </cell>
        </row>
        <row r="52">
          <cell r="E52" t="str">
            <v/>
          </cell>
          <cell r="F52" t="str">
            <v/>
          </cell>
          <cell r="J52">
            <v>0</v>
          </cell>
          <cell r="K52" t="str">
            <v xml:space="preserve">    </v>
          </cell>
        </row>
        <row r="53">
          <cell r="E53" t="str">
            <v/>
          </cell>
          <cell r="F53" t="str">
            <v/>
          </cell>
          <cell r="J53">
            <v>0</v>
          </cell>
          <cell r="K53" t="str">
            <v xml:space="preserve">    </v>
          </cell>
        </row>
        <row r="54">
          <cell r="E54" t="str">
            <v/>
          </cell>
          <cell r="F54" t="str">
            <v/>
          </cell>
          <cell r="J54">
            <v>0</v>
          </cell>
          <cell r="K54" t="str">
            <v xml:space="preserve">    </v>
          </cell>
        </row>
        <row r="55">
          <cell r="E55" t="str">
            <v/>
          </cell>
          <cell r="F55" t="str">
            <v/>
          </cell>
          <cell r="J55">
            <v>0</v>
          </cell>
          <cell r="K55" t="str">
            <v xml:space="preserve">    </v>
          </cell>
        </row>
        <row r="56">
          <cell r="E56" t="str">
            <v/>
          </cell>
          <cell r="F56" t="str">
            <v/>
          </cell>
          <cell r="J56">
            <v>0</v>
          </cell>
          <cell r="K56" t="str">
            <v xml:space="preserve">    </v>
          </cell>
        </row>
        <row r="57">
          <cell r="E57" t="str">
            <v/>
          </cell>
          <cell r="F57" t="str">
            <v/>
          </cell>
          <cell r="J57">
            <v>0</v>
          </cell>
          <cell r="K57" t="str">
            <v xml:space="preserve">    </v>
          </cell>
        </row>
        <row r="58">
          <cell r="E58" t="str">
            <v/>
          </cell>
          <cell r="F58" t="str">
            <v/>
          </cell>
          <cell r="J58">
            <v>0</v>
          </cell>
          <cell r="K58" t="str">
            <v xml:space="preserve">    </v>
          </cell>
        </row>
        <row r="59">
          <cell r="E59" t="str">
            <v>Baş Hakem</v>
          </cell>
          <cell r="F59" t="str">
            <v>Lider</v>
          </cell>
          <cell r="G59" t="str">
            <v>Sekreter</v>
          </cell>
          <cell r="J59" t="str">
            <v>Hakem</v>
          </cell>
        </row>
      </sheetData>
      <sheetData sheetId="11">
        <row r="8">
          <cell r="E8" t="str">
            <v>IRMAK ÇELİK</v>
          </cell>
          <cell r="F8" t="str">
            <v>ANKARA</v>
          </cell>
          <cell r="M8" t="str">
            <v>O</v>
          </cell>
          <cell r="P8" t="str">
            <v>O</v>
          </cell>
          <cell r="S8" t="str">
            <v>O</v>
          </cell>
          <cell r="V8" t="str">
            <v>O</v>
          </cell>
          <cell r="Y8" t="str">
            <v>X</v>
          </cell>
          <cell r="Z8" t="str">
            <v>X</v>
          </cell>
          <cell r="AA8" t="str">
            <v>O</v>
          </cell>
          <cell r="AB8" t="str">
            <v>X</v>
          </cell>
          <cell r="AC8" t="str">
            <v>X</v>
          </cell>
          <cell r="AD8" t="str">
            <v>X</v>
          </cell>
          <cell r="BO8">
            <v>134</v>
          </cell>
          <cell r="BP8">
            <v>59</v>
          </cell>
        </row>
        <row r="9">
          <cell r="E9" t="str">
            <v>EZGİ TÜRKER</v>
          </cell>
          <cell r="F9" t="str">
            <v>KAYSERİ</v>
          </cell>
          <cell r="G9" t="str">
            <v>O</v>
          </cell>
          <cell r="J9" t="str">
            <v>X</v>
          </cell>
          <cell r="K9" t="str">
            <v>X</v>
          </cell>
          <cell r="L9" t="str">
            <v>X</v>
          </cell>
          <cell r="BO9">
            <v>110</v>
          </cell>
          <cell r="BP9">
            <v>35</v>
          </cell>
        </row>
        <row r="10">
          <cell r="E10" t="str">
            <v>AYŞE NAZ ÇALIŞ</v>
          </cell>
          <cell r="F10" t="str">
            <v>KARAMAN</v>
          </cell>
          <cell r="BO10" t="str">
            <v>DNS</v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CEMRE AKSU</v>
          </cell>
          <cell r="F8" t="str">
            <v>KAYSERİ</v>
          </cell>
          <cell r="G8">
            <v>598</v>
          </cell>
          <cell r="H8">
            <v>613</v>
          </cell>
          <cell r="I8">
            <v>533</v>
          </cell>
          <cell r="J8">
            <v>613</v>
          </cell>
          <cell r="K8">
            <v>47</v>
          </cell>
        </row>
        <row r="9">
          <cell r="E9" t="str">
            <v>EZGİ TÜRKER</v>
          </cell>
          <cell r="F9" t="str">
            <v>KAYSERİ</v>
          </cell>
          <cell r="G9">
            <v>459</v>
          </cell>
          <cell r="H9">
            <v>567</v>
          </cell>
          <cell r="I9">
            <v>555</v>
          </cell>
          <cell r="J9">
            <v>567</v>
          </cell>
          <cell r="K9">
            <v>44</v>
          </cell>
        </row>
        <row r="10">
          <cell r="E10" t="str">
            <v>ZEYNEP ÖZMEN</v>
          </cell>
          <cell r="F10" t="str">
            <v>ANKARA</v>
          </cell>
          <cell r="G10" t="str">
            <v>X</v>
          </cell>
          <cell r="H10">
            <v>559</v>
          </cell>
          <cell r="I10" t="str">
            <v>X</v>
          </cell>
          <cell r="J10">
            <v>559</v>
          </cell>
          <cell r="K10">
            <v>43</v>
          </cell>
        </row>
        <row r="11">
          <cell r="E11" t="str">
            <v>ECE NAZ POLAT</v>
          </cell>
          <cell r="F11" t="str">
            <v>ANKARA</v>
          </cell>
          <cell r="G11">
            <v>435</v>
          </cell>
          <cell r="H11">
            <v>525</v>
          </cell>
          <cell r="I11">
            <v>547</v>
          </cell>
          <cell r="J11">
            <v>547</v>
          </cell>
          <cell r="K11">
            <v>43</v>
          </cell>
        </row>
        <row r="12">
          <cell r="E12" t="str">
            <v>DÖNDÜ CİNBOLAT</v>
          </cell>
          <cell r="F12" t="str">
            <v>KAYSERİ</v>
          </cell>
          <cell r="G12">
            <v>515</v>
          </cell>
          <cell r="H12">
            <v>545</v>
          </cell>
          <cell r="I12">
            <v>502</v>
          </cell>
          <cell r="J12">
            <v>545</v>
          </cell>
          <cell r="K12">
            <v>43</v>
          </cell>
        </row>
        <row r="13">
          <cell r="E13" t="str">
            <v>CANSU KARAASLAN</v>
          </cell>
          <cell r="F13" t="str">
            <v>ANKARA</v>
          </cell>
          <cell r="G13">
            <v>455</v>
          </cell>
          <cell r="H13">
            <v>522</v>
          </cell>
          <cell r="I13">
            <v>535</v>
          </cell>
          <cell r="J13">
            <v>535</v>
          </cell>
          <cell r="K13">
            <v>42</v>
          </cell>
        </row>
        <row r="14">
          <cell r="E14" t="str">
            <v>DAMLA YILMAZ</v>
          </cell>
          <cell r="F14" t="str">
            <v>KONYA</v>
          </cell>
          <cell r="G14">
            <v>473</v>
          </cell>
          <cell r="H14">
            <v>535</v>
          </cell>
          <cell r="I14">
            <v>523</v>
          </cell>
          <cell r="J14">
            <v>535</v>
          </cell>
          <cell r="K14">
            <v>42</v>
          </cell>
        </row>
        <row r="15">
          <cell r="E15" t="str">
            <v>NİHAL ZEREN UĞURLUKOÇ</v>
          </cell>
          <cell r="F15" t="str">
            <v>KARAMAN</v>
          </cell>
          <cell r="G15">
            <v>532</v>
          </cell>
          <cell r="H15" t="str">
            <v>X</v>
          </cell>
          <cell r="I15" t="str">
            <v>X</v>
          </cell>
          <cell r="J15">
            <v>532</v>
          </cell>
          <cell r="K15">
            <v>42</v>
          </cell>
        </row>
        <row r="16">
          <cell r="E16" t="str">
            <v>AZRA AKDEMİR</v>
          </cell>
          <cell r="F16" t="str">
            <v>KONYA</v>
          </cell>
          <cell r="G16">
            <v>517</v>
          </cell>
          <cell r="H16">
            <v>532</v>
          </cell>
          <cell r="I16">
            <v>483</v>
          </cell>
          <cell r="J16">
            <v>532</v>
          </cell>
          <cell r="K16">
            <v>42</v>
          </cell>
        </row>
        <row r="17">
          <cell r="E17" t="str">
            <v>GÖKÇE TAŞDEMİR</v>
          </cell>
          <cell r="F17" t="str">
            <v>KAYSERİ</v>
          </cell>
          <cell r="G17">
            <v>495</v>
          </cell>
          <cell r="H17">
            <v>492</v>
          </cell>
          <cell r="I17">
            <v>523</v>
          </cell>
          <cell r="J17">
            <v>523</v>
          </cell>
          <cell r="K17">
            <v>41</v>
          </cell>
        </row>
        <row r="18">
          <cell r="E18" t="str">
            <v>MERVE GÜRKAN</v>
          </cell>
          <cell r="F18" t="str">
            <v>KAYSERİ</v>
          </cell>
          <cell r="G18">
            <v>507</v>
          </cell>
          <cell r="H18">
            <v>519</v>
          </cell>
          <cell r="I18">
            <v>502</v>
          </cell>
          <cell r="J18">
            <v>519</v>
          </cell>
          <cell r="K18">
            <v>41</v>
          </cell>
        </row>
        <row r="19">
          <cell r="E19" t="str">
            <v>DAMLA ATEŞ</v>
          </cell>
          <cell r="F19" t="str">
            <v>AKSARAY</v>
          </cell>
          <cell r="G19">
            <v>476</v>
          </cell>
          <cell r="H19" t="str">
            <v>X</v>
          </cell>
          <cell r="I19">
            <v>516</v>
          </cell>
          <cell r="J19">
            <v>516</v>
          </cell>
          <cell r="K19">
            <v>41</v>
          </cell>
        </row>
        <row r="20">
          <cell r="E20" t="str">
            <v>MÜŞERREF ELA KURT</v>
          </cell>
          <cell r="F20" t="str">
            <v>KARAMAN</v>
          </cell>
          <cell r="G20">
            <v>472</v>
          </cell>
          <cell r="H20">
            <v>511</v>
          </cell>
          <cell r="I20">
            <v>429</v>
          </cell>
          <cell r="J20">
            <v>511</v>
          </cell>
          <cell r="K20">
            <v>40</v>
          </cell>
        </row>
        <row r="21">
          <cell r="E21" t="str">
            <v>NİSANUR AKIN</v>
          </cell>
          <cell r="F21" t="str">
            <v>ANKARA</v>
          </cell>
          <cell r="G21">
            <v>460</v>
          </cell>
          <cell r="H21">
            <v>507</v>
          </cell>
          <cell r="I21">
            <v>441</v>
          </cell>
          <cell r="J21">
            <v>507</v>
          </cell>
          <cell r="K21">
            <v>40</v>
          </cell>
        </row>
        <row r="22">
          <cell r="E22" t="str">
            <v>İKRA AYTAN</v>
          </cell>
          <cell r="F22" t="str">
            <v>ANKARA</v>
          </cell>
          <cell r="G22">
            <v>383</v>
          </cell>
          <cell r="H22">
            <v>450</v>
          </cell>
          <cell r="I22">
            <v>491</v>
          </cell>
          <cell r="J22">
            <v>491</v>
          </cell>
          <cell r="K22">
            <v>39</v>
          </cell>
        </row>
        <row r="23">
          <cell r="E23" t="str">
            <v>BENGİSU TOPAL</v>
          </cell>
          <cell r="F23" t="str">
            <v>ANKARA</v>
          </cell>
          <cell r="G23">
            <v>431</v>
          </cell>
          <cell r="H23">
            <v>408</v>
          </cell>
          <cell r="I23">
            <v>485</v>
          </cell>
          <cell r="J23">
            <v>485</v>
          </cell>
          <cell r="K23">
            <v>39</v>
          </cell>
        </row>
        <row r="24">
          <cell r="E24" t="str">
            <v>ELFİN BERRA UÇAR</v>
          </cell>
          <cell r="F24" t="str">
            <v>ANKARA</v>
          </cell>
          <cell r="G24" t="str">
            <v>X</v>
          </cell>
          <cell r="H24">
            <v>435</v>
          </cell>
          <cell r="I24">
            <v>484</v>
          </cell>
          <cell r="J24">
            <v>484</v>
          </cell>
          <cell r="K24">
            <v>38</v>
          </cell>
        </row>
        <row r="25">
          <cell r="E25" t="str">
            <v>FATMA NUR ESEN</v>
          </cell>
          <cell r="F25" t="str">
            <v>KONYA</v>
          </cell>
          <cell r="G25" t="str">
            <v>X</v>
          </cell>
          <cell r="H25">
            <v>392</v>
          </cell>
          <cell r="I25">
            <v>480</v>
          </cell>
          <cell r="J25">
            <v>480</v>
          </cell>
          <cell r="K25">
            <v>38</v>
          </cell>
        </row>
        <row r="26">
          <cell r="E26" t="str">
            <v>REYYAN ŞAHİN</v>
          </cell>
          <cell r="F26" t="str">
            <v>KAYSERİ</v>
          </cell>
          <cell r="G26">
            <v>469</v>
          </cell>
          <cell r="H26">
            <v>474</v>
          </cell>
          <cell r="I26">
            <v>426</v>
          </cell>
          <cell r="J26">
            <v>474</v>
          </cell>
          <cell r="K26">
            <v>38</v>
          </cell>
        </row>
        <row r="27">
          <cell r="E27" t="str">
            <v>HİRANUR YANIK</v>
          </cell>
          <cell r="F27" t="str">
            <v>AKSARAY</v>
          </cell>
          <cell r="G27">
            <v>439</v>
          </cell>
          <cell r="H27">
            <v>466</v>
          </cell>
          <cell r="I27">
            <v>446</v>
          </cell>
          <cell r="J27">
            <v>466</v>
          </cell>
          <cell r="K27">
            <v>37</v>
          </cell>
        </row>
        <row r="28">
          <cell r="E28" t="str">
            <v>ASMİN AKTAŞ</v>
          </cell>
          <cell r="F28" t="str">
            <v>ANKARA</v>
          </cell>
          <cell r="G28">
            <v>450</v>
          </cell>
          <cell r="H28">
            <v>465</v>
          </cell>
          <cell r="I28">
            <v>399</v>
          </cell>
          <cell r="J28">
            <v>465</v>
          </cell>
          <cell r="K28">
            <v>37</v>
          </cell>
        </row>
        <row r="29">
          <cell r="E29" t="str">
            <v>SULTAN ÇOKER</v>
          </cell>
          <cell r="F29" t="str">
            <v>AKSARAY</v>
          </cell>
          <cell r="G29">
            <v>430</v>
          </cell>
          <cell r="H29">
            <v>454</v>
          </cell>
          <cell r="I29">
            <v>386</v>
          </cell>
          <cell r="J29">
            <v>454</v>
          </cell>
          <cell r="K29">
            <v>36</v>
          </cell>
        </row>
        <row r="30">
          <cell r="E30" t="str">
            <v>AYŞE ŞEVVAL OĞUZ</v>
          </cell>
          <cell r="F30" t="str">
            <v>ANKARA</v>
          </cell>
          <cell r="G30">
            <v>402</v>
          </cell>
          <cell r="H30">
            <v>454</v>
          </cell>
          <cell r="I30">
            <v>423</v>
          </cell>
          <cell r="J30">
            <v>454</v>
          </cell>
          <cell r="K30">
            <v>36</v>
          </cell>
        </row>
        <row r="31">
          <cell r="E31" t="str">
            <v>ÜMMÜGÜL DURSUN</v>
          </cell>
          <cell r="F31" t="str">
            <v>AKSARAY</v>
          </cell>
          <cell r="G31">
            <v>301</v>
          </cell>
          <cell r="H31" t="str">
            <v>X</v>
          </cell>
          <cell r="I31">
            <v>419</v>
          </cell>
          <cell r="J31">
            <v>419</v>
          </cell>
          <cell r="K31">
            <v>34</v>
          </cell>
        </row>
        <row r="32">
          <cell r="E32" t="str">
            <v>CEMİLE SUDE ÖZDEMİR</v>
          </cell>
          <cell r="F32" t="str">
            <v>KONYA</v>
          </cell>
          <cell r="G32">
            <v>400</v>
          </cell>
          <cell r="H32">
            <v>416</v>
          </cell>
          <cell r="I32">
            <v>405</v>
          </cell>
          <cell r="J32">
            <v>416</v>
          </cell>
          <cell r="K32">
            <v>34</v>
          </cell>
        </row>
        <row r="33">
          <cell r="E33" t="str">
            <v>DURU ÇAKMAK</v>
          </cell>
          <cell r="F33" t="str">
            <v>ANKARA</v>
          </cell>
          <cell r="G33">
            <v>415</v>
          </cell>
          <cell r="H33">
            <v>396</v>
          </cell>
          <cell r="I33">
            <v>414</v>
          </cell>
          <cell r="J33">
            <v>415</v>
          </cell>
          <cell r="K33">
            <v>34</v>
          </cell>
        </row>
        <row r="34">
          <cell r="E34" t="str">
            <v>GÜLER TEKBAŞ</v>
          </cell>
          <cell r="F34" t="str">
            <v>AKSARAY</v>
          </cell>
          <cell r="G34" t="str">
            <v>X</v>
          </cell>
          <cell r="H34">
            <v>403</v>
          </cell>
          <cell r="I34">
            <v>362</v>
          </cell>
          <cell r="J34">
            <v>403</v>
          </cell>
          <cell r="K34">
            <v>33</v>
          </cell>
        </row>
        <row r="35">
          <cell r="E35" t="str">
            <v>ZEHRA KÜRKLÜ</v>
          </cell>
          <cell r="F35" t="str">
            <v>AKSARAY</v>
          </cell>
          <cell r="G35">
            <v>403</v>
          </cell>
          <cell r="H35">
            <v>339</v>
          </cell>
          <cell r="I35">
            <v>377</v>
          </cell>
          <cell r="J35">
            <v>403</v>
          </cell>
          <cell r="K35">
            <v>33</v>
          </cell>
        </row>
        <row r="36">
          <cell r="E36" t="str">
            <v>SUDE KAYA</v>
          </cell>
          <cell r="F36" t="str">
            <v>AKSARAY</v>
          </cell>
          <cell r="G36">
            <v>385</v>
          </cell>
          <cell r="H36" t="str">
            <v>X</v>
          </cell>
          <cell r="I36">
            <v>379</v>
          </cell>
          <cell r="J36">
            <v>385</v>
          </cell>
          <cell r="K36">
            <v>32</v>
          </cell>
        </row>
        <row r="37">
          <cell r="E37" t="str">
            <v>HİLAL DERİN</v>
          </cell>
          <cell r="F37" t="str">
            <v>AKSARAY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DNS</v>
          </cell>
          <cell r="K37" t="str">
            <v xml:space="preserve"> </v>
          </cell>
        </row>
        <row r="38">
          <cell r="E38" t="str">
            <v>DUYGU NAZ YARAMIŞ</v>
          </cell>
          <cell r="F38" t="str">
            <v>ANKARA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DNS</v>
          </cell>
          <cell r="K38" t="str">
            <v xml:space="preserve"> </v>
          </cell>
        </row>
        <row r="39">
          <cell r="E39" t="str">
            <v>NİSANUR KESER</v>
          </cell>
          <cell r="F39" t="str">
            <v>ANKARA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DNS</v>
          </cell>
          <cell r="K39" t="str">
            <v xml:space="preserve">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8">
          <cell r="E48" t="str">
            <v>Baş Hakem</v>
          </cell>
          <cell r="F48" t="str">
            <v>Lider</v>
          </cell>
          <cell r="G48" t="str">
            <v>Sekreter</v>
          </cell>
          <cell r="J48" t="str">
            <v>Hakem</v>
          </cell>
        </row>
        <row r="53">
          <cell r="E53" t="str">
            <v>SİMAY ÖZÇİFTÇİ</v>
          </cell>
        </row>
        <row r="54">
          <cell r="E54" t="str">
            <v>EMİNE NUR GÜVEN</v>
          </cell>
        </row>
        <row r="55">
          <cell r="E55" t="str">
            <v>ÖZNUR DEĞİRMENCİ</v>
          </cell>
        </row>
        <row r="56">
          <cell r="E56" t="str">
            <v>İREMNUR ÇELİK</v>
          </cell>
        </row>
        <row r="57">
          <cell r="E57" t="str">
            <v>ASYA KÖK</v>
          </cell>
        </row>
        <row r="58">
          <cell r="E58" t="str">
            <v>MERYEM TİDİM</v>
          </cell>
        </row>
        <row r="59">
          <cell r="E59" t="str">
            <v>NURSENA DERİN</v>
          </cell>
        </row>
        <row r="60">
          <cell r="E60" t="str">
            <v>RAVZA NUR YAZICI</v>
          </cell>
        </row>
        <row r="61">
          <cell r="E61" t="str">
            <v>ŞEYDA YILANCI</v>
          </cell>
        </row>
        <row r="62">
          <cell r="E62" t="str">
            <v>BEYZA KUŞÇU</v>
          </cell>
        </row>
        <row r="63">
          <cell r="E63" t="str">
            <v>BEYZA KARA</v>
          </cell>
        </row>
        <row r="64">
          <cell r="E64" t="str">
            <v>EBRU YAMAN</v>
          </cell>
        </row>
        <row r="65">
          <cell r="E65" t="str">
            <v>EDANUR ŞİMŞEK</v>
          </cell>
        </row>
        <row r="66">
          <cell r="E66" t="str">
            <v>BERİVAN ÖZTÜRK</v>
          </cell>
        </row>
        <row r="67">
          <cell r="E67" t="str">
            <v>GİZEM SAKİN</v>
          </cell>
        </row>
        <row r="68">
          <cell r="E68" t="str">
            <v>ZEYNEP KÜÇÜK</v>
          </cell>
        </row>
        <row r="69">
          <cell r="E69" t="str">
            <v>ZÜMRE NAZ DEMİR</v>
          </cell>
        </row>
        <row r="71">
          <cell r="E71" t="str">
            <v>TUĞÇE ARSLANER</v>
          </cell>
        </row>
        <row r="73">
          <cell r="E73" t="str">
            <v>NURGUL UÇKUN</v>
          </cell>
        </row>
        <row r="74">
          <cell r="E74" t="str">
            <v>SEVDENUR KARAGÜL</v>
          </cell>
        </row>
        <row r="75">
          <cell r="E75" t="str">
            <v>BEYZA HOŞNAR</v>
          </cell>
        </row>
        <row r="76">
          <cell r="E76" t="str">
            <v>GAMZE ERDOĞAN</v>
          </cell>
        </row>
        <row r="77">
          <cell r="E77" t="str">
            <v>İREM KARAGÖZ</v>
          </cell>
        </row>
        <row r="78">
          <cell r="E78" t="str">
            <v>İREM ÇİVİT</v>
          </cell>
        </row>
        <row r="80">
          <cell r="E80" t="str">
            <v>MELİKE HÖKE</v>
          </cell>
        </row>
        <row r="81">
          <cell r="E81" t="str">
            <v>AYŞE KEREMOĞLU</v>
          </cell>
        </row>
        <row r="83">
          <cell r="E83" t="str">
            <v>GÜLASLI ŞAHİN</v>
          </cell>
        </row>
        <row r="86">
          <cell r="E86" t="str">
            <v>SENA GÜMÜŞ</v>
          </cell>
        </row>
        <row r="87">
          <cell r="E87" t="str">
            <v>İREM TUZCU</v>
          </cell>
        </row>
        <row r="88">
          <cell r="E88" t="str">
            <v>AYÇA ÇUBUKÇU</v>
          </cell>
        </row>
        <row r="89">
          <cell r="E89" t="str">
            <v>BAHAR İÇEN</v>
          </cell>
        </row>
        <row r="90">
          <cell r="E90" t="str">
            <v>ELİF CAN</v>
          </cell>
        </row>
        <row r="91">
          <cell r="E91" t="str">
            <v>MELİKE ALÇIN</v>
          </cell>
        </row>
        <row r="92">
          <cell r="E92" t="str">
            <v>BERİVAN ATAŞ</v>
          </cell>
        </row>
        <row r="93">
          <cell r="E93" t="str">
            <v>MELDA DOĞAN</v>
          </cell>
        </row>
        <row r="94">
          <cell r="E94" t="str">
            <v>BUSE KIRBUĞA</v>
          </cell>
        </row>
        <row r="95">
          <cell r="E95" t="str">
            <v>SABRİYE BAŞÇI</v>
          </cell>
        </row>
        <row r="96">
          <cell r="E96" t="str">
            <v>NAZAR YILMAZ</v>
          </cell>
        </row>
        <row r="97">
          <cell r="E97" t="str">
            <v>MELEK NUR ÜNVERİN</v>
          </cell>
        </row>
        <row r="98">
          <cell r="E98" t="str">
            <v>ZEYNEP AKÇA</v>
          </cell>
        </row>
        <row r="99">
          <cell r="E99" t="str">
            <v>KARYA ÜZER</v>
          </cell>
        </row>
        <row r="100">
          <cell r="E100" t="str">
            <v>PELİNSU ŞAHİN</v>
          </cell>
        </row>
        <row r="101">
          <cell r="E101" t="str">
            <v>MERVE KURTOĞLU</v>
          </cell>
        </row>
        <row r="102">
          <cell r="E102" t="str">
            <v>SUDENAZ KÜTÜK</v>
          </cell>
        </row>
        <row r="103">
          <cell r="E103" t="str">
            <v>LEYLA IŞIK</v>
          </cell>
        </row>
        <row r="104">
          <cell r="E104" t="str">
            <v>İLAYDA AYRANCI</v>
          </cell>
        </row>
        <row r="105">
          <cell r="E105" t="str">
            <v>DAMLA DÜŞMEZ</v>
          </cell>
        </row>
        <row r="106">
          <cell r="E106" t="str">
            <v>TUĞÇE ÜSTER</v>
          </cell>
        </row>
        <row r="107">
          <cell r="E107" t="str">
            <v>HATİCE ÖZBALCI</v>
          </cell>
        </row>
        <row r="108">
          <cell r="E108" t="str">
            <v>CEREN ÖYKÜ KIZILDERE</v>
          </cell>
        </row>
        <row r="109">
          <cell r="E109" t="str">
            <v>ZEYNEP SUDE ÇODUR</v>
          </cell>
        </row>
        <row r="110">
          <cell r="E110" t="str">
            <v>TUĞBA ÖZAYDIN</v>
          </cell>
        </row>
        <row r="111">
          <cell r="E111" t="str">
            <v>MERYEM NUR SEÇKİN</v>
          </cell>
        </row>
        <row r="112">
          <cell r="E112" t="str">
            <v>HACER GENÇOĞLU</v>
          </cell>
        </row>
        <row r="113">
          <cell r="E113" t="str">
            <v>ŞEVVAL NİĞDELİOĞLU</v>
          </cell>
        </row>
        <row r="114">
          <cell r="E114" t="str">
            <v>YAĞMUR YILDIZ</v>
          </cell>
        </row>
      </sheetData>
      <sheetData sheetId="13">
        <row r="8">
          <cell r="E8" t="str">
            <v>FATMA GÜNDÜZ</v>
          </cell>
          <cell r="F8" t="str">
            <v>KAYSERİ</v>
          </cell>
          <cell r="G8" t="str">
            <v>X</v>
          </cell>
          <cell r="H8">
            <v>1514</v>
          </cell>
          <cell r="I8">
            <v>1352</v>
          </cell>
          <cell r="J8">
            <v>1514</v>
          </cell>
          <cell r="K8">
            <v>45</v>
          </cell>
        </row>
        <row r="9">
          <cell r="E9" t="str">
            <v>ZEHRA ÇINAR</v>
          </cell>
          <cell r="F9" t="str">
            <v>KAYSERİ</v>
          </cell>
          <cell r="G9">
            <v>1328</v>
          </cell>
          <cell r="H9">
            <v>1229</v>
          </cell>
          <cell r="I9">
            <v>1475</v>
          </cell>
          <cell r="J9">
            <v>1475</v>
          </cell>
          <cell r="K9">
            <v>44</v>
          </cell>
        </row>
        <row r="10">
          <cell r="E10" t="str">
            <v>ECRİN ŞANLIĞ</v>
          </cell>
          <cell r="F10" t="str">
            <v>KAYSERİ</v>
          </cell>
          <cell r="G10">
            <v>1315</v>
          </cell>
          <cell r="H10">
            <v>1185</v>
          </cell>
          <cell r="I10">
            <v>1266</v>
          </cell>
          <cell r="J10">
            <v>1315</v>
          </cell>
          <cell r="K10">
            <v>37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>ESİLA ŞEN</v>
          </cell>
          <cell r="F8" t="str">
            <v>ANKARA</v>
          </cell>
          <cell r="G8">
            <v>2850</v>
          </cell>
          <cell r="H8" t="str">
            <v>X</v>
          </cell>
          <cell r="I8">
            <v>2580</v>
          </cell>
          <cell r="J8">
            <v>2850</v>
          </cell>
          <cell r="K8">
            <v>84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NİSA NUR KESER</v>
          </cell>
          <cell r="F8" t="str">
            <v>ANKARA</v>
          </cell>
          <cell r="G8">
            <v>1167</v>
          </cell>
          <cell r="H8">
            <v>1069</v>
          </cell>
          <cell r="I8">
            <v>1309</v>
          </cell>
          <cell r="J8">
            <v>1309</v>
          </cell>
          <cell r="K8">
            <v>34</v>
          </cell>
        </row>
        <row r="9">
          <cell r="E9" t="str">
            <v>SELMA YILMAZ</v>
          </cell>
          <cell r="F9" t="str">
            <v>ANKARA</v>
          </cell>
          <cell r="G9" t="str">
            <v>X</v>
          </cell>
          <cell r="H9">
            <v>805</v>
          </cell>
          <cell r="I9">
            <v>1168</v>
          </cell>
          <cell r="J9">
            <v>1168</v>
          </cell>
          <cell r="K9">
            <v>27</v>
          </cell>
        </row>
        <row r="10">
          <cell r="E10" t="str">
            <v>NİSANUR KÖSE</v>
          </cell>
          <cell r="F10" t="str">
            <v>ANKARA</v>
          </cell>
          <cell r="G10">
            <v>1050</v>
          </cell>
          <cell r="H10" t="str">
            <v>X</v>
          </cell>
          <cell r="I10">
            <v>773</v>
          </cell>
          <cell r="J10">
            <v>1050</v>
          </cell>
          <cell r="K10">
            <v>21</v>
          </cell>
        </row>
        <row r="11">
          <cell r="E11" t="str">
            <v>IRMAK ÇELİK</v>
          </cell>
          <cell r="F11" t="str">
            <v>ANKARA</v>
          </cell>
          <cell r="G11">
            <v>888</v>
          </cell>
          <cell r="H11">
            <v>10</v>
          </cell>
          <cell r="I11">
            <v>1027</v>
          </cell>
          <cell r="J11">
            <v>1027</v>
          </cell>
          <cell r="K11">
            <v>20</v>
          </cell>
        </row>
        <row r="12">
          <cell r="E12" t="str">
            <v>CEYLİN HATİCE CANPOLAT</v>
          </cell>
          <cell r="F12" t="str">
            <v>ANKARA</v>
          </cell>
          <cell r="G12" t="str">
            <v>X</v>
          </cell>
          <cell r="H12" t="str">
            <v>X</v>
          </cell>
          <cell r="I12">
            <v>1019</v>
          </cell>
          <cell r="J12">
            <v>1019</v>
          </cell>
          <cell r="K12">
            <v>19</v>
          </cell>
        </row>
        <row r="13">
          <cell r="E13" t="str">
            <v>DUYGU NAZ YARAMIŞ</v>
          </cell>
          <cell r="F13" t="str">
            <v>ANKARA</v>
          </cell>
          <cell r="G13">
            <v>865</v>
          </cell>
          <cell r="H13">
            <v>889</v>
          </cell>
          <cell r="I13" t="str">
            <v>X</v>
          </cell>
          <cell r="J13">
            <v>889</v>
          </cell>
          <cell r="K13">
            <v>13</v>
          </cell>
        </row>
        <row r="14">
          <cell r="E14" t="str">
            <v>ASMİN SU KARACA</v>
          </cell>
          <cell r="F14" t="str">
            <v>ANKARA</v>
          </cell>
          <cell r="G14">
            <v>614</v>
          </cell>
          <cell r="H14">
            <v>820</v>
          </cell>
          <cell r="I14" t="str">
            <v>X</v>
          </cell>
          <cell r="J14">
            <v>820</v>
          </cell>
          <cell r="K14">
            <v>10</v>
          </cell>
        </row>
        <row r="15">
          <cell r="E15" t="str">
            <v>AYŞE NAZ ÇALIŞ</v>
          </cell>
          <cell r="F15" t="str">
            <v>KARAMAN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DNS</v>
          </cell>
          <cell r="K15" t="str">
            <v xml:space="preserve"> </v>
          </cell>
        </row>
        <row r="16">
          <cell r="E16" t="str">
            <v>İCLAL ERVA SAYDAM</v>
          </cell>
          <cell r="F16" t="str">
            <v>KARAMAN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DNS</v>
          </cell>
          <cell r="K16" t="str">
            <v xml:space="preserve">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8">
          <cell r="E48" t="str">
            <v>Baş Hakem</v>
          </cell>
          <cell r="F48" t="str">
            <v>Lider</v>
          </cell>
          <cell r="G48" t="str">
            <v>Sekreter</v>
          </cell>
          <cell r="J48" t="str">
            <v>Hakem</v>
          </cell>
        </row>
        <row r="53">
          <cell r="E53" t="str">
            <v>SİMAY ÖZÇİFTÇİ</v>
          </cell>
        </row>
        <row r="54">
          <cell r="E54" t="str">
            <v>EMİNE NUR GÜVEN</v>
          </cell>
        </row>
        <row r="55">
          <cell r="E55" t="str">
            <v>ÖZNUR DEĞİRMENCİ</v>
          </cell>
        </row>
        <row r="56">
          <cell r="E56" t="str">
            <v>İREMNUR ÇELİK</v>
          </cell>
        </row>
        <row r="57">
          <cell r="E57" t="str">
            <v>ASYA KÖK</v>
          </cell>
        </row>
        <row r="58">
          <cell r="E58" t="str">
            <v>MERYEM TİDİM</v>
          </cell>
        </row>
        <row r="59">
          <cell r="E59" t="str">
            <v>NURSENA DERİN</v>
          </cell>
        </row>
        <row r="60">
          <cell r="E60" t="str">
            <v>RAVZA NUR YAZICI</v>
          </cell>
        </row>
        <row r="61">
          <cell r="E61" t="str">
            <v>ŞEYDA YILANCI</v>
          </cell>
        </row>
        <row r="62">
          <cell r="E62" t="str">
            <v>BEYZA KUŞÇU</v>
          </cell>
        </row>
        <row r="63">
          <cell r="E63" t="str">
            <v>BEYZA KARA</v>
          </cell>
        </row>
        <row r="64">
          <cell r="E64" t="str">
            <v>EBRU YAMAN</v>
          </cell>
        </row>
        <row r="65">
          <cell r="E65" t="str">
            <v>EDANUR ŞİMŞEK</v>
          </cell>
        </row>
        <row r="66">
          <cell r="E66" t="str">
            <v>BERİVAN ÖZTÜRK</v>
          </cell>
        </row>
        <row r="67">
          <cell r="E67" t="str">
            <v>GİZEM SAKİN</v>
          </cell>
        </row>
        <row r="68">
          <cell r="E68" t="str">
            <v>ZEYNEP KÜÇÜK</v>
          </cell>
        </row>
        <row r="69">
          <cell r="E69" t="str">
            <v>ZÜMRE NAZ DEMİR</v>
          </cell>
        </row>
        <row r="71">
          <cell r="E71" t="str">
            <v>TUĞÇE ARSLANER</v>
          </cell>
        </row>
        <row r="73">
          <cell r="E73" t="str">
            <v>NURGUL UÇKUN</v>
          </cell>
        </row>
        <row r="74">
          <cell r="E74" t="str">
            <v>SEVDENUR KARAGÜL</v>
          </cell>
        </row>
        <row r="75">
          <cell r="E75" t="str">
            <v>BEYZA HOŞNAR</v>
          </cell>
        </row>
        <row r="76">
          <cell r="E76" t="str">
            <v>GAMZE ERDOĞAN</v>
          </cell>
        </row>
        <row r="77">
          <cell r="E77" t="str">
            <v>İREM KARAGÖZ</v>
          </cell>
        </row>
        <row r="78">
          <cell r="E78" t="str">
            <v>İREM ÇİVİT</v>
          </cell>
        </row>
        <row r="80">
          <cell r="E80" t="str">
            <v>MELİKE HÖKE</v>
          </cell>
        </row>
        <row r="81">
          <cell r="E81" t="str">
            <v>AYŞE KEREMOĞLU</v>
          </cell>
        </row>
        <row r="83">
          <cell r="E83" t="str">
            <v>GÜLASLI ŞAHİN</v>
          </cell>
        </row>
        <row r="86">
          <cell r="E86" t="str">
            <v>SENA GÜMÜŞ</v>
          </cell>
        </row>
        <row r="87">
          <cell r="E87" t="str">
            <v>İREM TUZCU</v>
          </cell>
        </row>
        <row r="88">
          <cell r="E88" t="str">
            <v>AYÇA ÇUBUKÇU</v>
          </cell>
        </row>
        <row r="89">
          <cell r="E89" t="str">
            <v>BAHAR İÇEN</v>
          </cell>
        </row>
        <row r="90">
          <cell r="E90" t="str">
            <v>ELİF CAN</v>
          </cell>
        </row>
        <row r="91">
          <cell r="E91" t="str">
            <v>MELİKE ALÇIN</v>
          </cell>
        </row>
        <row r="92">
          <cell r="E92" t="str">
            <v>BERİVAN ATAŞ</v>
          </cell>
        </row>
        <row r="93">
          <cell r="E93" t="str">
            <v>MELDA DOĞAN</v>
          </cell>
        </row>
        <row r="94">
          <cell r="E94" t="str">
            <v>BUSE KIRBUĞA</v>
          </cell>
        </row>
        <row r="95">
          <cell r="E95" t="str">
            <v>SABRİYE BAŞÇI</v>
          </cell>
        </row>
        <row r="96">
          <cell r="E96" t="str">
            <v>NAZAR YILMAZ</v>
          </cell>
        </row>
        <row r="97">
          <cell r="E97" t="str">
            <v>MELEK NUR ÜNVERİN</v>
          </cell>
        </row>
        <row r="98">
          <cell r="E98" t="str">
            <v>ZEYNEP AKÇA</v>
          </cell>
        </row>
        <row r="99">
          <cell r="E99" t="str">
            <v>KARYA ÜZER</v>
          </cell>
        </row>
        <row r="100">
          <cell r="E100" t="str">
            <v>PELİNSU ŞAHİN</v>
          </cell>
        </row>
        <row r="101">
          <cell r="E101" t="str">
            <v>MERVE KURTOĞLU</v>
          </cell>
        </row>
        <row r="102">
          <cell r="E102" t="str">
            <v>SUDENAZ KÜTÜK</v>
          </cell>
        </row>
        <row r="103">
          <cell r="E103" t="str">
            <v>LEYLA IŞIK</v>
          </cell>
        </row>
        <row r="104">
          <cell r="E104" t="str">
            <v>İLAYDA AYRANCI</v>
          </cell>
        </row>
        <row r="105">
          <cell r="E105" t="str">
            <v>DAMLA DÜŞMEZ</v>
          </cell>
        </row>
        <row r="106">
          <cell r="E106" t="str">
            <v>TUĞÇE ÜSTER</v>
          </cell>
        </row>
        <row r="107">
          <cell r="E107" t="str">
            <v>HATİCE ÖZBALCI</v>
          </cell>
        </row>
        <row r="108">
          <cell r="E108" t="str">
            <v>CEREN ÖYKÜ KIZILDERE</v>
          </cell>
        </row>
        <row r="109">
          <cell r="E109" t="str">
            <v>ZEYNEP SUDE ÇODUR</v>
          </cell>
        </row>
        <row r="110">
          <cell r="E110" t="str">
            <v>TUĞBA ÖZAYDIN</v>
          </cell>
        </row>
        <row r="111">
          <cell r="E111" t="str">
            <v>MERYEM NUR SEÇKİN</v>
          </cell>
        </row>
        <row r="112">
          <cell r="E112" t="str">
            <v>HACER GENÇOĞLU</v>
          </cell>
        </row>
        <row r="113">
          <cell r="E113" t="str">
            <v>ŞEVVAL NİĞDELİOĞLU</v>
          </cell>
        </row>
        <row r="114">
          <cell r="E114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Cirit"/>
      <sheetName val="Disk"/>
      <sheetName val="Çekiç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YAVUZ SALİH BALCAN</v>
          </cell>
          <cell r="F8" t="str">
            <v>ANKARA</v>
          </cell>
          <cell r="G8">
            <v>830</v>
          </cell>
          <cell r="H8">
            <v>80</v>
          </cell>
        </row>
        <row r="9">
          <cell r="E9" t="str">
            <v>DEVRAN EFE BILGIN</v>
          </cell>
          <cell r="F9" t="str">
            <v>ANKARA</v>
          </cell>
          <cell r="G9">
            <v>838</v>
          </cell>
          <cell r="H9">
            <v>78</v>
          </cell>
        </row>
        <row r="10">
          <cell r="E10" t="str">
            <v>KUTAY DİKDURAN</v>
          </cell>
          <cell r="F10" t="str">
            <v>ANKARA</v>
          </cell>
          <cell r="G10">
            <v>860</v>
          </cell>
          <cell r="H10">
            <v>74</v>
          </cell>
        </row>
        <row r="11">
          <cell r="E11" t="str">
            <v>MUHAMMET ASLAN ÖZDEMİR</v>
          </cell>
          <cell r="F11" t="str">
            <v>KAYSERİ</v>
          </cell>
          <cell r="G11">
            <v>867</v>
          </cell>
          <cell r="H11">
            <v>72</v>
          </cell>
        </row>
        <row r="12">
          <cell r="E12" t="str">
            <v>EGE TAHA AKTAN</v>
          </cell>
          <cell r="F12" t="str">
            <v>ANKARA</v>
          </cell>
          <cell r="G12">
            <v>868</v>
          </cell>
          <cell r="H12">
            <v>72</v>
          </cell>
        </row>
        <row r="13">
          <cell r="E13" t="str">
            <v>KAYRA AYDOGAN</v>
          </cell>
          <cell r="F13" t="str">
            <v>ANKARA</v>
          </cell>
          <cell r="G13">
            <v>886</v>
          </cell>
          <cell r="H13">
            <v>68</v>
          </cell>
        </row>
        <row r="14">
          <cell r="E14" t="str">
            <v>CANER KIZIK</v>
          </cell>
          <cell r="F14" t="str">
            <v>ANKARA</v>
          </cell>
          <cell r="G14">
            <v>894</v>
          </cell>
          <cell r="H14">
            <v>67</v>
          </cell>
        </row>
        <row r="15">
          <cell r="E15" t="str">
            <v>YASİN ÖZCAN</v>
          </cell>
          <cell r="F15" t="str">
            <v>KARAMAN</v>
          </cell>
          <cell r="G15">
            <v>895</v>
          </cell>
          <cell r="H15">
            <v>67</v>
          </cell>
        </row>
        <row r="16">
          <cell r="E16" t="str">
            <v>ALİ BUĞRA YUVANÇ</v>
          </cell>
          <cell r="F16" t="str">
            <v>KAYSERİ</v>
          </cell>
          <cell r="G16">
            <v>903</v>
          </cell>
          <cell r="H16">
            <v>65</v>
          </cell>
        </row>
        <row r="17">
          <cell r="E17" t="str">
            <v>ALİ AKDEMİR</v>
          </cell>
          <cell r="F17" t="str">
            <v>KONYA</v>
          </cell>
          <cell r="G17">
            <v>915</v>
          </cell>
          <cell r="H17">
            <v>63</v>
          </cell>
        </row>
        <row r="18">
          <cell r="E18" t="str">
            <v>ALİ UBEYDE GÜNGÖR</v>
          </cell>
          <cell r="F18" t="str">
            <v>KAYSERİ</v>
          </cell>
          <cell r="G18">
            <v>918</v>
          </cell>
          <cell r="H18">
            <v>62</v>
          </cell>
        </row>
        <row r="19">
          <cell r="E19" t="str">
            <v>MAHMUT MİRAN KARAKEÇİLİ</v>
          </cell>
          <cell r="F19" t="str">
            <v>ANKARA</v>
          </cell>
          <cell r="G19">
            <v>923</v>
          </cell>
          <cell r="H19">
            <v>61</v>
          </cell>
        </row>
        <row r="20">
          <cell r="E20" t="str">
            <v>KAAN MERT CENGİZ</v>
          </cell>
          <cell r="F20" t="str">
            <v>ANKARA</v>
          </cell>
          <cell r="G20">
            <v>929</v>
          </cell>
          <cell r="H20">
            <v>60</v>
          </cell>
        </row>
        <row r="21">
          <cell r="E21" t="str">
            <v>YUSUF EREN TEK</v>
          </cell>
          <cell r="F21" t="str">
            <v>KAYSERİ</v>
          </cell>
          <cell r="G21">
            <v>931</v>
          </cell>
          <cell r="H21">
            <v>59</v>
          </cell>
        </row>
        <row r="22">
          <cell r="E22" t="str">
            <v>MUHAMMED AYAZ ERTAŞ</v>
          </cell>
          <cell r="F22" t="str">
            <v>KARAMAN</v>
          </cell>
          <cell r="G22">
            <v>933</v>
          </cell>
          <cell r="H22">
            <v>59</v>
          </cell>
        </row>
        <row r="23">
          <cell r="E23" t="str">
            <v>CINAR AKILLI</v>
          </cell>
          <cell r="F23" t="str">
            <v>ANKARA</v>
          </cell>
          <cell r="G23">
            <v>934</v>
          </cell>
          <cell r="H23">
            <v>59</v>
          </cell>
        </row>
        <row r="24">
          <cell r="E24" t="str">
            <v>BEDİRHAN YILMAZ</v>
          </cell>
          <cell r="F24" t="str">
            <v>KONYA</v>
          </cell>
          <cell r="G24">
            <v>939</v>
          </cell>
          <cell r="H24">
            <v>58</v>
          </cell>
        </row>
        <row r="25">
          <cell r="E25" t="str">
            <v>NİHAT ARAS ARICI</v>
          </cell>
          <cell r="F25" t="str">
            <v>KONYA</v>
          </cell>
          <cell r="G25">
            <v>944</v>
          </cell>
          <cell r="H25">
            <v>57</v>
          </cell>
        </row>
        <row r="26">
          <cell r="E26" t="str">
            <v>MUHAMMET GÜRKAN</v>
          </cell>
          <cell r="F26" t="str">
            <v>KAYSERİ</v>
          </cell>
          <cell r="G26">
            <v>946</v>
          </cell>
          <cell r="H26">
            <v>56</v>
          </cell>
        </row>
        <row r="27">
          <cell r="E27" t="str">
            <v>BURHAN ÇİFCİ</v>
          </cell>
          <cell r="F27" t="str">
            <v>KONYA</v>
          </cell>
          <cell r="G27">
            <v>951</v>
          </cell>
          <cell r="H27">
            <v>55</v>
          </cell>
        </row>
        <row r="28">
          <cell r="E28" t="str">
            <v>ERDEM NACAK</v>
          </cell>
          <cell r="F28" t="str">
            <v>ANKARA</v>
          </cell>
          <cell r="G28">
            <v>954</v>
          </cell>
          <cell r="H28">
            <v>55</v>
          </cell>
        </row>
        <row r="29">
          <cell r="E29" t="str">
            <v>ÖMER YİĞİT KAYRETLİ</v>
          </cell>
          <cell r="F29" t="str">
            <v>KOCAELI</v>
          </cell>
          <cell r="G29">
            <v>955</v>
          </cell>
          <cell r="H29">
            <v>55</v>
          </cell>
        </row>
        <row r="30">
          <cell r="E30" t="str">
            <v>MEHMET MERT ÇULHA</v>
          </cell>
          <cell r="F30" t="str">
            <v>ANKARA</v>
          </cell>
          <cell r="G30">
            <v>957</v>
          </cell>
          <cell r="H30">
            <v>54</v>
          </cell>
        </row>
        <row r="31">
          <cell r="E31" t="str">
            <v>ALPEREN KAYMAKÇI</v>
          </cell>
          <cell r="F31" t="str">
            <v>KAYSERİ</v>
          </cell>
          <cell r="G31">
            <v>959</v>
          </cell>
          <cell r="H31">
            <v>54</v>
          </cell>
        </row>
        <row r="32">
          <cell r="E32" t="str">
            <v>ABDULKADİR ELÇİÇEK</v>
          </cell>
          <cell r="F32" t="str">
            <v>KAYSERİ</v>
          </cell>
          <cell r="G32">
            <v>961</v>
          </cell>
          <cell r="H32">
            <v>53</v>
          </cell>
        </row>
        <row r="33">
          <cell r="E33" t="str">
            <v>YUSUF KAĞAN YILMAZ</v>
          </cell>
          <cell r="F33" t="str">
            <v>ANKARA</v>
          </cell>
          <cell r="G33">
            <v>966</v>
          </cell>
          <cell r="H33">
            <v>52</v>
          </cell>
        </row>
        <row r="34">
          <cell r="E34" t="str">
            <v>HASAN AKPINAR</v>
          </cell>
          <cell r="F34" t="str">
            <v>KAYSERİ</v>
          </cell>
          <cell r="G34">
            <v>979</v>
          </cell>
          <cell r="H34">
            <v>50</v>
          </cell>
        </row>
        <row r="35">
          <cell r="E35" t="str">
            <v>BEDİRHAN GÜNDEN</v>
          </cell>
          <cell r="F35" t="str">
            <v>KAYSERİ</v>
          </cell>
          <cell r="G35">
            <v>980</v>
          </cell>
          <cell r="H35">
            <v>50</v>
          </cell>
        </row>
        <row r="36">
          <cell r="E36" t="str">
            <v>MAHMUT ÇALKAN</v>
          </cell>
          <cell r="F36" t="str">
            <v>KAYSERİ</v>
          </cell>
          <cell r="G36">
            <v>1014</v>
          </cell>
          <cell r="H36">
            <v>43</v>
          </cell>
        </row>
        <row r="37">
          <cell r="E37" t="str">
            <v>ERAY EROL</v>
          </cell>
          <cell r="F37" t="str">
            <v>ANKARA</v>
          </cell>
          <cell r="G37">
            <v>1028</v>
          </cell>
          <cell r="H37">
            <v>40</v>
          </cell>
        </row>
        <row r="38">
          <cell r="E38" t="str">
            <v>ALPASLAN YİĞİT</v>
          </cell>
          <cell r="F38" t="str">
            <v>KARAMAN</v>
          </cell>
          <cell r="G38" t="str">
            <v>DNS</v>
          </cell>
          <cell r="H38" t="str">
            <v xml:space="preserve"> </v>
          </cell>
        </row>
        <row r="39">
          <cell r="E39" t="str">
            <v>EMİRHAN BOZKURT</v>
          </cell>
          <cell r="F39" t="str">
            <v>KARAMAN</v>
          </cell>
          <cell r="G39" t="str">
            <v>DNS</v>
          </cell>
          <cell r="H39" t="str">
            <v xml:space="preserve"> </v>
          </cell>
        </row>
        <row r="40">
          <cell r="E40" t="str">
            <v>MEHMET KAYRA ÇOŞKUN</v>
          </cell>
          <cell r="F40" t="str">
            <v>KARAMAN</v>
          </cell>
          <cell r="G40" t="str">
            <v>DNS</v>
          </cell>
          <cell r="H40" t="str">
            <v xml:space="preserve">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LEVENT BUĞRA DARILMAZ</v>
          </cell>
          <cell r="E8" t="str">
            <v>AKSARAY</v>
          </cell>
          <cell r="F8">
            <v>1298</v>
          </cell>
          <cell r="G8">
            <v>30</v>
          </cell>
        </row>
        <row r="9">
          <cell r="D9" t="str">
            <v>VOLKAN CANLI</v>
          </cell>
          <cell r="E9" t="str">
            <v>AKSARAY</v>
          </cell>
          <cell r="F9">
            <v>1330</v>
          </cell>
          <cell r="G9">
            <v>24</v>
          </cell>
        </row>
        <row r="10">
          <cell r="D10" t="str">
            <v>HÜSEYİN KÜRKLÜ</v>
          </cell>
          <cell r="E10" t="str">
            <v>AKSARAY</v>
          </cell>
          <cell r="F10">
            <v>1436</v>
          </cell>
          <cell r="G10">
            <v>13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DEVRAN EFE BILGIN</v>
          </cell>
          <cell r="F8" t="str">
            <v>ANKARA</v>
          </cell>
          <cell r="G8">
            <v>398</v>
          </cell>
          <cell r="H8" t="str">
            <v>X</v>
          </cell>
          <cell r="I8">
            <v>454</v>
          </cell>
          <cell r="J8">
            <v>454</v>
          </cell>
          <cell r="K8">
            <v>53</v>
          </cell>
        </row>
        <row r="9">
          <cell r="E9" t="str">
            <v>MUHAMMET ASLAN ÖZDEMİR</v>
          </cell>
          <cell r="F9" t="str">
            <v>KAYSERİ</v>
          </cell>
          <cell r="G9">
            <v>391</v>
          </cell>
          <cell r="H9">
            <v>437</v>
          </cell>
          <cell r="I9">
            <v>450</v>
          </cell>
          <cell r="J9">
            <v>450</v>
          </cell>
          <cell r="K9">
            <v>52</v>
          </cell>
        </row>
        <row r="10">
          <cell r="E10" t="str">
            <v>KAYRA AYDOGAN</v>
          </cell>
          <cell r="F10" t="str">
            <v>ANKARA</v>
          </cell>
          <cell r="G10">
            <v>416</v>
          </cell>
          <cell r="H10">
            <v>446</v>
          </cell>
          <cell r="I10">
            <v>447</v>
          </cell>
          <cell r="J10">
            <v>447</v>
          </cell>
          <cell r="K10">
            <v>51</v>
          </cell>
        </row>
        <row r="11">
          <cell r="E11" t="str">
            <v>EGE TAHA AKTAN</v>
          </cell>
          <cell r="F11" t="str">
            <v>ANKARA</v>
          </cell>
          <cell r="G11">
            <v>443</v>
          </cell>
          <cell r="H11">
            <v>435</v>
          </cell>
          <cell r="I11">
            <v>438</v>
          </cell>
          <cell r="J11">
            <v>443</v>
          </cell>
          <cell r="K11">
            <v>50</v>
          </cell>
        </row>
        <row r="12">
          <cell r="E12" t="str">
            <v>YASİN ÖZCAN</v>
          </cell>
          <cell r="F12" t="str">
            <v>KARAMAN</v>
          </cell>
          <cell r="G12">
            <v>438</v>
          </cell>
          <cell r="H12">
            <v>413</v>
          </cell>
          <cell r="I12">
            <v>436</v>
          </cell>
          <cell r="J12">
            <v>438</v>
          </cell>
          <cell r="K12">
            <v>49</v>
          </cell>
        </row>
        <row r="13">
          <cell r="E13" t="str">
            <v>YAVUZ SALİH BALCAN</v>
          </cell>
          <cell r="F13" t="str">
            <v>ANKARA</v>
          </cell>
          <cell r="G13">
            <v>436</v>
          </cell>
          <cell r="H13">
            <v>420</v>
          </cell>
          <cell r="I13">
            <v>371</v>
          </cell>
          <cell r="J13">
            <v>436</v>
          </cell>
          <cell r="K13">
            <v>49</v>
          </cell>
        </row>
        <row r="14">
          <cell r="E14" t="str">
            <v>CANER KIZIK</v>
          </cell>
          <cell r="F14" t="str">
            <v>ANKARA</v>
          </cell>
          <cell r="G14">
            <v>434</v>
          </cell>
          <cell r="H14" t="str">
            <v>X</v>
          </cell>
          <cell r="I14">
            <v>397</v>
          </cell>
          <cell r="J14">
            <v>434</v>
          </cell>
          <cell r="K14">
            <v>48</v>
          </cell>
        </row>
        <row r="15">
          <cell r="E15" t="str">
            <v>MUHAMMED AYAZ ERTAŞ</v>
          </cell>
          <cell r="F15" t="str">
            <v>KARAMAN</v>
          </cell>
          <cell r="G15">
            <v>424</v>
          </cell>
          <cell r="H15">
            <v>394</v>
          </cell>
          <cell r="I15">
            <v>405</v>
          </cell>
          <cell r="J15">
            <v>424</v>
          </cell>
          <cell r="K15">
            <v>46</v>
          </cell>
        </row>
        <row r="16">
          <cell r="E16" t="str">
            <v>MAHMUT MİRAN KARAKEÇİLİ</v>
          </cell>
          <cell r="F16" t="str">
            <v>ANKARA</v>
          </cell>
          <cell r="G16">
            <v>423</v>
          </cell>
          <cell r="H16">
            <v>419</v>
          </cell>
          <cell r="I16">
            <v>393</v>
          </cell>
          <cell r="J16">
            <v>423</v>
          </cell>
          <cell r="K16">
            <v>45</v>
          </cell>
        </row>
        <row r="17">
          <cell r="E17" t="str">
            <v>ALİ BUĞRA YUVANÇ</v>
          </cell>
          <cell r="F17" t="str">
            <v>KAYSERİ</v>
          </cell>
          <cell r="G17" t="str">
            <v>X</v>
          </cell>
          <cell r="H17">
            <v>414</v>
          </cell>
          <cell r="I17">
            <v>405</v>
          </cell>
          <cell r="J17">
            <v>414</v>
          </cell>
          <cell r="K17">
            <v>43</v>
          </cell>
        </row>
        <row r="18">
          <cell r="E18" t="str">
            <v>ALİ AKDEMİR</v>
          </cell>
          <cell r="F18" t="str">
            <v>KONYA</v>
          </cell>
          <cell r="G18" t="str">
            <v>X</v>
          </cell>
          <cell r="H18">
            <v>382</v>
          </cell>
          <cell r="I18">
            <v>412</v>
          </cell>
          <cell r="J18">
            <v>412</v>
          </cell>
          <cell r="K18">
            <v>43</v>
          </cell>
        </row>
        <row r="19">
          <cell r="E19" t="str">
            <v>ERDEM NACAK</v>
          </cell>
          <cell r="F19" t="str">
            <v>ANKARA</v>
          </cell>
          <cell r="G19">
            <v>392</v>
          </cell>
          <cell r="H19">
            <v>395</v>
          </cell>
          <cell r="I19">
            <v>404</v>
          </cell>
          <cell r="J19">
            <v>404</v>
          </cell>
          <cell r="K19">
            <v>41</v>
          </cell>
        </row>
        <row r="20">
          <cell r="E20" t="str">
            <v>MUHAMMET GÜRKAN</v>
          </cell>
          <cell r="F20" t="str">
            <v>KAYSERİ</v>
          </cell>
          <cell r="G20">
            <v>402</v>
          </cell>
          <cell r="H20" t="str">
            <v>X</v>
          </cell>
          <cell r="I20" t="str">
            <v>X</v>
          </cell>
          <cell r="J20">
            <v>402</v>
          </cell>
          <cell r="K20">
            <v>40</v>
          </cell>
        </row>
        <row r="21">
          <cell r="E21" t="str">
            <v>YUSUF EREN TEK</v>
          </cell>
          <cell r="F21" t="str">
            <v>KAYSERİ</v>
          </cell>
          <cell r="G21">
            <v>392</v>
          </cell>
          <cell r="H21">
            <v>399</v>
          </cell>
          <cell r="I21" t="str">
            <v>X</v>
          </cell>
          <cell r="J21">
            <v>399</v>
          </cell>
          <cell r="K21">
            <v>39</v>
          </cell>
        </row>
        <row r="22">
          <cell r="E22" t="str">
            <v>BURHAN ÇİFCİ</v>
          </cell>
          <cell r="F22" t="str">
            <v>KONYA</v>
          </cell>
          <cell r="G22" t="str">
            <v>X</v>
          </cell>
          <cell r="H22">
            <v>395</v>
          </cell>
          <cell r="I22" t="str">
            <v>X</v>
          </cell>
          <cell r="J22">
            <v>395</v>
          </cell>
          <cell r="K22">
            <v>39</v>
          </cell>
        </row>
        <row r="23">
          <cell r="E23" t="str">
            <v>ABDULKADİR ELÇİÇEK</v>
          </cell>
          <cell r="F23" t="str">
            <v>KAYSERİ</v>
          </cell>
          <cell r="G23">
            <v>391</v>
          </cell>
          <cell r="H23">
            <v>377</v>
          </cell>
          <cell r="I23" t="str">
            <v>X</v>
          </cell>
          <cell r="J23">
            <v>391</v>
          </cell>
          <cell r="K23">
            <v>38</v>
          </cell>
        </row>
        <row r="24">
          <cell r="E24" t="str">
            <v>ALİ UBEYDE GÜNGÖR</v>
          </cell>
          <cell r="F24" t="str">
            <v>KAYSERİ</v>
          </cell>
          <cell r="G24" t="str">
            <v>X</v>
          </cell>
          <cell r="H24">
            <v>350</v>
          </cell>
          <cell r="I24">
            <v>386</v>
          </cell>
          <cell r="J24">
            <v>386</v>
          </cell>
          <cell r="K24">
            <v>37</v>
          </cell>
        </row>
        <row r="25">
          <cell r="E25" t="str">
            <v>CINAR AKILLI</v>
          </cell>
          <cell r="F25" t="str">
            <v>ANKARA</v>
          </cell>
          <cell r="G25">
            <v>361</v>
          </cell>
          <cell r="H25">
            <v>381</v>
          </cell>
          <cell r="I25">
            <v>383</v>
          </cell>
          <cell r="J25">
            <v>383</v>
          </cell>
          <cell r="K25">
            <v>36</v>
          </cell>
        </row>
        <row r="26">
          <cell r="E26" t="str">
            <v>ALPEREN KAYMAKÇI</v>
          </cell>
          <cell r="F26" t="str">
            <v>KAYSERİ</v>
          </cell>
          <cell r="G26">
            <v>382</v>
          </cell>
          <cell r="H26" t="str">
            <v>X</v>
          </cell>
          <cell r="I26" t="str">
            <v>X</v>
          </cell>
          <cell r="J26">
            <v>382</v>
          </cell>
          <cell r="K26">
            <v>36</v>
          </cell>
        </row>
        <row r="27">
          <cell r="E27" t="str">
            <v>LEVENT BUĞRA DARILMAZ</v>
          </cell>
          <cell r="F27" t="str">
            <v>AKSARAY</v>
          </cell>
          <cell r="G27">
            <v>374</v>
          </cell>
          <cell r="H27">
            <v>380</v>
          </cell>
          <cell r="I27">
            <v>368</v>
          </cell>
          <cell r="J27">
            <v>380</v>
          </cell>
          <cell r="K27">
            <v>36</v>
          </cell>
        </row>
        <row r="28">
          <cell r="E28" t="str">
            <v>NİHAT ARAS ARICI</v>
          </cell>
          <cell r="F28" t="str">
            <v>KONYA</v>
          </cell>
          <cell r="G28">
            <v>351</v>
          </cell>
          <cell r="H28">
            <v>375</v>
          </cell>
          <cell r="I28">
            <v>380</v>
          </cell>
          <cell r="J28">
            <v>380</v>
          </cell>
          <cell r="K28">
            <v>36</v>
          </cell>
        </row>
        <row r="29">
          <cell r="E29" t="str">
            <v>ÖMER YİĞİT KAYRETLİ</v>
          </cell>
          <cell r="F29" t="str">
            <v>KOCAELI</v>
          </cell>
          <cell r="G29">
            <v>373</v>
          </cell>
          <cell r="H29">
            <v>373</v>
          </cell>
          <cell r="I29">
            <v>349</v>
          </cell>
          <cell r="J29">
            <v>373</v>
          </cell>
          <cell r="K29">
            <v>34</v>
          </cell>
        </row>
        <row r="30">
          <cell r="E30" t="str">
            <v>MEHMET MERT ÇULHA</v>
          </cell>
          <cell r="F30" t="str">
            <v>ANKARA</v>
          </cell>
          <cell r="G30">
            <v>354</v>
          </cell>
          <cell r="H30">
            <v>365</v>
          </cell>
          <cell r="I30">
            <v>350</v>
          </cell>
          <cell r="J30">
            <v>365</v>
          </cell>
          <cell r="K30">
            <v>33</v>
          </cell>
        </row>
        <row r="31">
          <cell r="E31" t="str">
            <v>BEDİRHAN GÜNDEN</v>
          </cell>
          <cell r="F31" t="str">
            <v>KAYSERİ</v>
          </cell>
          <cell r="G31">
            <v>363</v>
          </cell>
          <cell r="H31" t="str">
            <v>X</v>
          </cell>
          <cell r="I31">
            <v>349</v>
          </cell>
          <cell r="J31">
            <v>363</v>
          </cell>
          <cell r="K31">
            <v>32</v>
          </cell>
        </row>
        <row r="32">
          <cell r="E32" t="str">
            <v>BEDİRHAN YILMAZ</v>
          </cell>
          <cell r="F32" t="str">
            <v>KONYA</v>
          </cell>
          <cell r="G32" t="str">
            <v>X</v>
          </cell>
          <cell r="H32">
            <v>361</v>
          </cell>
          <cell r="I32">
            <v>363</v>
          </cell>
          <cell r="J32">
            <v>363</v>
          </cell>
          <cell r="K32">
            <v>32</v>
          </cell>
        </row>
        <row r="33">
          <cell r="E33" t="str">
            <v>YUSUF KAĞAN YILMAZ</v>
          </cell>
          <cell r="F33" t="str">
            <v>ANKARA</v>
          </cell>
          <cell r="G33">
            <v>362</v>
          </cell>
          <cell r="H33">
            <v>337</v>
          </cell>
          <cell r="I33">
            <v>356</v>
          </cell>
          <cell r="J33">
            <v>362</v>
          </cell>
          <cell r="K33">
            <v>32</v>
          </cell>
        </row>
        <row r="34">
          <cell r="E34" t="str">
            <v>ERAY EROL</v>
          </cell>
          <cell r="F34" t="str">
            <v>ANKARA</v>
          </cell>
          <cell r="G34">
            <v>357</v>
          </cell>
          <cell r="H34">
            <v>310</v>
          </cell>
          <cell r="I34">
            <v>347</v>
          </cell>
          <cell r="J34">
            <v>357</v>
          </cell>
          <cell r="K34">
            <v>31</v>
          </cell>
        </row>
        <row r="35">
          <cell r="E35" t="str">
            <v>VOLKAN CANLI</v>
          </cell>
          <cell r="F35" t="str">
            <v>AKSARAY</v>
          </cell>
          <cell r="G35" t="str">
            <v>X</v>
          </cell>
          <cell r="H35">
            <v>331</v>
          </cell>
          <cell r="I35">
            <v>343</v>
          </cell>
          <cell r="J35">
            <v>343</v>
          </cell>
          <cell r="K35">
            <v>28</v>
          </cell>
        </row>
        <row r="36">
          <cell r="E36" t="str">
            <v>MAHMUT ÇALKAN</v>
          </cell>
          <cell r="F36" t="str">
            <v>KAYSERİ</v>
          </cell>
          <cell r="G36">
            <v>300</v>
          </cell>
          <cell r="H36">
            <v>335</v>
          </cell>
          <cell r="I36">
            <v>305</v>
          </cell>
          <cell r="J36">
            <v>335</v>
          </cell>
          <cell r="K36">
            <v>27</v>
          </cell>
        </row>
        <row r="37">
          <cell r="E37" t="str">
            <v>HÜSEYİN KÜRKLÜ</v>
          </cell>
          <cell r="F37" t="str">
            <v>AKSARAY</v>
          </cell>
          <cell r="G37" t="str">
            <v>X</v>
          </cell>
          <cell r="H37">
            <v>285</v>
          </cell>
          <cell r="I37">
            <v>334</v>
          </cell>
          <cell r="J37">
            <v>334</v>
          </cell>
          <cell r="K37">
            <v>27</v>
          </cell>
        </row>
        <row r="38">
          <cell r="E38" t="str">
            <v>HASAN AKPINAR</v>
          </cell>
          <cell r="F38" t="str">
            <v>KAYSERİ</v>
          </cell>
          <cell r="G38">
            <v>330</v>
          </cell>
          <cell r="H38">
            <v>324</v>
          </cell>
          <cell r="I38">
            <v>326</v>
          </cell>
          <cell r="J38">
            <v>330</v>
          </cell>
          <cell r="K38">
            <v>26</v>
          </cell>
        </row>
        <row r="39">
          <cell r="E39" t="str">
            <v>KAAN MERT CENGİZ</v>
          </cell>
          <cell r="F39" t="str">
            <v>ANKARA</v>
          </cell>
          <cell r="G39">
            <v>310</v>
          </cell>
          <cell r="H39">
            <v>310</v>
          </cell>
          <cell r="I39" t="str">
            <v>X</v>
          </cell>
          <cell r="J39">
            <v>310</v>
          </cell>
          <cell r="K39">
            <v>23</v>
          </cell>
        </row>
        <row r="40">
          <cell r="E40" t="str">
            <v>ALPASLAN YİĞİT</v>
          </cell>
          <cell r="F40" t="str">
            <v>KARAMAN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DNS</v>
          </cell>
          <cell r="K40" t="str">
            <v xml:space="preserve"> </v>
          </cell>
        </row>
        <row r="41">
          <cell r="E41" t="str">
            <v>EMİRHAN BOZKURT</v>
          </cell>
          <cell r="F41" t="str">
            <v>KARAMAN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DNS</v>
          </cell>
          <cell r="K41" t="str">
            <v xml:space="preserve"> </v>
          </cell>
        </row>
        <row r="42">
          <cell r="E42" t="str">
            <v>MEHMET KAYRA ÇOŞKUN</v>
          </cell>
          <cell r="F42" t="str">
            <v>KARAMAN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DNS</v>
          </cell>
          <cell r="K42" t="str">
            <v xml:space="preserve">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KUTAY DİKDURAN</v>
          </cell>
          <cell r="F8" t="str">
            <v>ANKARA</v>
          </cell>
          <cell r="G8" t="str">
            <v>O</v>
          </cell>
          <cell r="J8" t="str">
            <v>O</v>
          </cell>
          <cell r="M8" t="str">
            <v>X</v>
          </cell>
          <cell r="N8" t="str">
            <v>X</v>
          </cell>
          <cell r="O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O8">
            <v>130</v>
          </cell>
          <cell r="BP8">
            <v>30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ALİ AKDEMİR</v>
          </cell>
          <cell r="F8" t="str">
            <v>KONYA</v>
          </cell>
          <cell r="G8">
            <v>779</v>
          </cell>
          <cell r="H8">
            <v>795</v>
          </cell>
          <cell r="I8">
            <v>819</v>
          </cell>
          <cell r="J8">
            <v>819</v>
          </cell>
          <cell r="K8">
            <v>48</v>
          </cell>
        </row>
        <row r="9">
          <cell r="E9" t="str">
            <v>KUTAY DİKDURAN</v>
          </cell>
          <cell r="F9" t="str">
            <v>ANKARA</v>
          </cell>
          <cell r="G9">
            <v>621</v>
          </cell>
          <cell r="H9">
            <v>748</v>
          </cell>
          <cell r="I9">
            <v>773</v>
          </cell>
          <cell r="J9">
            <v>773</v>
          </cell>
          <cell r="K9">
            <v>45</v>
          </cell>
        </row>
        <row r="10">
          <cell r="E10" t="str">
            <v>LEVENT BUĞRA DARILMAZ</v>
          </cell>
          <cell r="F10" t="str">
            <v>AKSARAY</v>
          </cell>
          <cell r="G10">
            <v>712</v>
          </cell>
          <cell r="H10">
            <v>741</v>
          </cell>
          <cell r="I10" t="str">
            <v>X</v>
          </cell>
          <cell r="J10">
            <v>741</v>
          </cell>
          <cell r="K10">
            <v>43</v>
          </cell>
        </row>
        <row r="11">
          <cell r="E11" t="str">
            <v>YASİN ÖZCAN</v>
          </cell>
          <cell r="F11" t="str">
            <v>KARAMAN</v>
          </cell>
          <cell r="G11">
            <v>713</v>
          </cell>
          <cell r="H11">
            <v>611</v>
          </cell>
          <cell r="I11">
            <v>713</v>
          </cell>
          <cell r="J11">
            <v>713</v>
          </cell>
          <cell r="K11">
            <v>41</v>
          </cell>
        </row>
        <row r="12">
          <cell r="E12" t="str">
            <v>BEDİRHAN YILMAZ</v>
          </cell>
          <cell r="F12" t="str">
            <v>KONYA</v>
          </cell>
          <cell r="G12">
            <v>607</v>
          </cell>
          <cell r="H12">
            <v>664</v>
          </cell>
          <cell r="I12">
            <v>706</v>
          </cell>
          <cell r="J12">
            <v>706</v>
          </cell>
          <cell r="K12">
            <v>40</v>
          </cell>
        </row>
        <row r="13">
          <cell r="E13" t="str">
            <v>ABDULKADİR ELÇİÇEK</v>
          </cell>
          <cell r="F13" t="str">
            <v>KAYSERİ</v>
          </cell>
          <cell r="G13">
            <v>694</v>
          </cell>
          <cell r="H13">
            <v>704</v>
          </cell>
          <cell r="I13">
            <v>682</v>
          </cell>
          <cell r="J13">
            <v>704</v>
          </cell>
          <cell r="K13">
            <v>40</v>
          </cell>
        </row>
        <row r="14">
          <cell r="E14" t="str">
            <v>KAYRA AYDOGAN</v>
          </cell>
          <cell r="F14" t="str">
            <v>ANKARA</v>
          </cell>
          <cell r="G14" t="str">
            <v>X</v>
          </cell>
          <cell r="H14">
            <v>694</v>
          </cell>
          <cell r="I14">
            <v>694</v>
          </cell>
          <cell r="J14">
            <v>694</v>
          </cell>
          <cell r="K14">
            <v>39</v>
          </cell>
        </row>
        <row r="15">
          <cell r="E15" t="str">
            <v>DEVRAN EFE BILGIN</v>
          </cell>
          <cell r="F15" t="str">
            <v>ANKARA</v>
          </cell>
          <cell r="G15">
            <v>656</v>
          </cell>
          <cell r="H15">
            <v>675</v>
          </cell>
          <cell r="I15">
            <v>641</v>
          </cell>
          <cell r="J15">
            <v>675</v>
          </cell>
          <cell r="K15">
            <v>38</v>
          </cell>
        </row>
        <row r="16">
          <cell r="E16" t="str">
            <v>ÖMER YİĞİT KAYRETLİ</v>
          </cell>
          <cell r="F16" t="str">
            <v>KOCAELI</v>
          </cell>
          <cell r="G16" t="str">
            <v>X</v>
          </cell>
          <cell r="H16">
            <v>563</v>
          </cell>
          <cell r="I16">
            <v>647</v>
          </cell>
          <cell r="J16">
            <v>647</v>
          </cell>
          <cell r="K16">
            <v>36</v>
          </cell>
        </row>
        <row r="17">
          <cell r="E17" t="str">
            <v>NİHAT ARAS ARICI</v>
          </cell>
          <cell r="F17" t="str">
            <v>KONYA</v>
          </cell>
          <cell r="G17">
            <v>485</v>
          </cell>
          <cell r="H17">
            <v>512</v>
          </cell>
          <cell r="I17">
            <v>632</v>
          </cell>
          <cell r="J17">
            <v>632</v>
          </cell>
          <cell r="K17">
            <v>35</v>
          </cell>
        </row>
        <row r="18">
          <cell r="E18" t="str">
            <v>MEHMET MERT ÇULHA</v>
          </cell>
          <cell r="F18" t="str">
            <v>ANKARA</v>
          </cell>
          <cell r="G18">
            <v>630</v>
          </cell>
          <cell r="H18">
            <v>583</v>
          </cell>
          <cell r="I18">
            <v>630</v>
          </cell>
          <cell r="J18">
            <v>630</v>
          </cell>
          <cell r="K18">
            <v>35</v>
          </cell>
        </row>
        <row r="19">
          <cell r="E19" t="str">
            <v>YUSUF EREN TEK</v>
          </cell>
          <cell r="F19" t="str">
            <v>KAYSERİ</v>
          </cell>
          <cell r="G19">
            <v>568</v>
          </cell>
          <cell r="H19">
            <v>588</v>
          </cell>
          <cell r="I19" t="str">
            <v>X</v>
          </cell>
          <cell r="J19">
            <v>588</v>
          </cell>
          <cell r="K19">
            <v>32</v>
          </cell>
        </row>
        <row r="20">
          <cell r="E20" t="str">
            <v>HASAN AKPINAR</v>
          </cell>
          <cell r="F20" t="str">
            <v>KAYSERİ</v>
          </cell>
          <cell r="G20">
            <v>488</v>
          </cell>
          <cell r="H20">
            <v>565</v>
          </cell>
          <cell r="I20">
            <v>522</v>
          </cell>
          <cell r="J20">
            <v>565</v>
          </cell>
          <cell r="K20">
            <v>31</v>
          </cell>
        </row>
        <row r="21">
          <cell r="E21" t="str">
            <v>MAHMUT MİRAN KARAKEÇİLİ</v>
          </cell>
          <cell r="F21" t="str">
            <v>ANKARA</v>
          </cell>
          <cell r="G21" t="str">
            <v>X</v>
          </cell>
          <cell r="H21">
            <v>518</v>
          </cell>
          <cell r="I21">
            <v>459</v>
          </cell>
          <cell r="J21">
            <v>518</v>
          </cell>
          <cell r="K21">
            <v>28</v>
          </cell>
        </row>
        <row r="22">
          <cell r="E22" t="str">
            <v>CANER KIZIK</v>
          </cell>
          <cell r="F22" t="str">
            <v>ANKARA</v>
          </cell>
          <cell r="G22">
            <v>394</v>
          </cell>
          <cell r="H22">
            <v>460</v>
          </cell>
          <cell r="I22">
            <v>504</v>
          </cell>
          <cell r="J22">
            <v>504</v>
          </cell>
          <cell r="K22">
            <v>27</v>
          </cell>
        </row>
        <row r="23">
          <cell r="E23" t="str">
            <v>EGE TAHA AKTAN</v>
          </cell>
          <cell r="F23" t="str">
            <v>ANKARA</v>
          </cell>
          <cell r="G23" t="str">
            <v>X</v>
          </cell>
          <cell r="H23">
            <v>437</v>
          </cell>
          <cell r="I23">
            <v>504</v>
          </cell>
          <cell r="J23">
            <v>504</v>
          </cell>
          <cell r="K23">
            <v>27</v>
          </cell>
        </row>
        <row r="24">
          <cell r="E24" t="str">
            <v>KAAN MERT CENGİZ</v>
          </cell>
          <cell r="F24" t="str">
            <v>ANKARA</v>
          </cell>
          <cell r="G24">
            <v>436</v>
          </cell>
          <cell r="H24">
            <v>385</v>
          </cell>
          <cell r="I24">
            <v>444</v>
          </cell>
          <cell r="J24">
            <v>444</v>
          </cell>
          <cell r="K24">
            <v>23</v>
          </cell>
        </row>
        <row r="25">
          <cell r="E25" t="str">
            <v>VOLKAN CANLI</v>
          </cell>
          <cell r="F25" t="str">
            <v>AKSARAY</v>
          </cell>
          <cell r="G25">
            <v>376</v>
          </cell>
          <cell r="H25" t="str">
            <v>X</v>
          </cell>
          <cell r="I25">
            <v>282</v>
          </cell>
          <cell r="J25">
            <v>376</v>
          </cell>
          <cell r="K25">
            <v>18</v>
          </cell>
        </row>
        <row r="26">
          <cell r="E26" t="str">
            <v>HÜSEYİN KÜRKLÜ</v>
          </cell>
          <cell r="F26" t="str">
            <v>AKSARAY</v>
          </cell>
          <cell r="G26" t="str">
            <v>X</v>
          </cell>
          <cell r="H26" t="str">
            <v>X</v>
          </cell>
          <cell r="I26">
            <v>354</v>
          </cell>
          <cell r="J26">
            <v>354</v>
          </cell>
          <cell r="K26">
            <v>17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YAVUZ SALİH BALCAN</v>
          </cell>
          <cell r="F8" t="str">
            <v>ANKARA</v>
          </cell>
          <cell r="G8">
            <v>2749</v>
          </cell>
          <cell r="H8">
            <v>3542</v>
          </cell>
          <cell r="I8">
            <v>3108</v>
          </cell>
          <cell r="J8">
            <v>3542</v>
          </cell>
          <cell r="K8">
            <v>67</v>
          </cell>
        </row>
        <row r="9">
          <cell r="E9" t="str">
            <v>MUHAMMED AYAZ ERTAŞ</v>
          </cell>
          <cell r="F9" t="str">
            <v>KARAMAN</v>
          </cell>
          <cell r="G9">
            <v>1848</v>
          </cell>
          <cell r="H9" t="str">
            <v>X</v>
          </cell>
          <cell r="I9">
            <v>2122</v>
          </cell>
          <cell r="J9">
            <v>2122</v>
          </cell>
          <cell r="K9">
            <v>41</v>
          </cell>
        </row>
        <row r="10">
          <cell r="E10" t="str">
            <v>YUSUF KAĞAN YILMAZ</v>
          </cell>
          <cell r="F10" t="str">
            <v>ANKARA</v>
          </cell>
          <cell r="G10" t="str">
            <v>X</v>
          </cell>
          <cell r="H10">
            <v>2019</v>
          </cell>
          <cell r="I10">
            <v>1595</v>
          </cell>
          <cell r="J10">
            <v>2019</v>
          </cell>
          <cell r="K10">
            <v>39</v>
          </cell>
        </row>
        <row r="11">
          <cell r="E11" t="str">
            <v>BURHAN ÇİFCİ</v>
          </cell>
          <cell r="F11" t="str">
            <v>KONYA</v>
          </cell>
          <cell r="G11" t="str">
            <v>X</v>
          </cell>
          <cell r="H11">
            <v>1710</v>
          </cell>
          <cell r="I11">
            <v>1832</v>
          </cell>
          <cell r="J11">
            <v>1832</v>
          </cell>
          <cell r="K11">
            <v>35</v>
          </cell>
        </row>
        <row r="12">
          <cell r="E12" t="str">
            <v>ERDEM NACAK</v>
          </cell>
          <cell r="F12" t="str">
            <v>ANKARA</v>
          </cell>
          <cell r="G12">
            <v>1469</v>
          </cell>
          <cell r="H12">
            <v>1769</v>
          </cell>
          <cell r="I12">
            <v>1781</v>
          </cell>
          <cell r="J12">
            <v>1781</v>
          </cell>
          <cell r="K12">
            <v>34</v>
          </cell>
        </row>
        <row r="13">
          <cell r="E13" t="str">
            <v>CINAR AKILLI</v>
          </cell>
          <cell r="F13" t="str">
            <v>ANKARA</v>
          </cell>
          <cell r="G13" t="str">
            <v>X</v>
          </cell>
          <cell r="H13">
            <v>1724</v>
          </cell>
          <cell r="I13">
            <v>1583</v>
          </cell>
          <cell r="J13">
            <v>1724</v>
          </cell>
          <cell r="K13">
            <v>33</v>
          </cell>
        </row>
        <row r="14">
          <cell r="E14" t="str">
            <v>ALPASLAN YİĞİT</v>
          </cell>
          <cell r="F14" t="str">
            <v>KARAMAN</v>
          </cell>
          <cell r="J14" t="str">
            <v>DNS</v>
          </cell>
          <cell r="K14" t="str">
            <v xml:space="preserve"> </v>
          </cell>
        </row>
        <row r="15">
          <cell r="E15" t="str">
            <v>EMİRHAN BOZKURT</v>
          </cell>
          <cell r="F15" t="str">
            <v>KARAMAN</v>
          </cell>
          <cell r="J15" t="str">
            <v>DNS</v>
          </cell>
          <cell r="K15" t="str">
            <v xml:space="preserve"> </v>
          </cell>
        </row>
        <row r="16">
          <cell r="E16" t="str">
            <v>MEHMET KAYRA ÇOŞKUN</v>
          </cell>
          <cell r="F16" t="str">
            <v>KARAMAN</v>
          </cell>
          <cell r="J16" t="str">
            <v>DNS</v>
          </cell>
          <cell r="K16" t="str">
            <v xml:space="preserve">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>ERAY EROL</v>
          </cell>
          <cell r="F8" t="str">
            <v>ANKARA</v>
          </cell>
          <cell r="G8">
            <v>2149</v>
          </cell>
          <cell r="H8">
            <v>1774</v>
          </cell>
          <cell r="I8">
            <v>1714</v>
          </cell>
          <cell r="J8">
            <v>2149</v>
          </cell>
          <cell r="K8">
            <v>70</v>
          </cell>
        </row>
        <row r="9">
          <cell r="E9" t="str">
            <v>MUHAMMET ASLAN ÖZDEMİR</v>
          </cell>
          <cell r="F9" t="str">
            <v>KAYSERİ</v>
          </cell>
          <cell r="G9">
            <v>1977</v>
          </cell>
          <cell r="H9" t="str">
            <v>X</v>
          </cell>
          <cell r="I9">
            <v>1885</v>
          </cell>
          <cell r="J9">
            <v>1977</v>
          </cell>
          <cell r="K9">
            <v>64</v>
          </cell>
        </row>
        <row r="10">
          <cell r="E10" t="str">
            <v>ALPEREN KAYMAKÇI</v>
          </cell>
          <cell r="F10" t="str">
            <v>KAYSERİ</v>
          </cell>
          <cell r="G10">
            <v>1369</v>
          </cell>
          <cell r="H10">
            <v>1415</v>
          </cell>
          <cell r="I10">
            <v>1408</v>
          </cell>
          <cell r="J10">
            <v>1415</v>
          </cell>
          <cell r="K10">
            <v>41</v>
          </cell>
        </row>
        <row r="11">
          <cell r="E11" t="str">
            <v>ALİ BUĞRA YUVANÇ</v>
          </cell>
          <cell r="F11" t="str">
            <v>KAYSERİ</v>
          </cell>
          <cell r="G11">
            <v>1391</v>
          </cell>
          <cell r="H11">
            <v>1091</v>
          </cell>
          <cell r="I11">
            <v>1316</v>
          </cell>
          <cell r="J11">
            <v>1391</v>
          </cell>
          <cell r="K11">
            <v>40</v>
          </cell>
        </row>
        <row r="12">
          <cell r="E12" t="str">
            <v>BEDİRHAN GÜNDEN</v>
          </cell>
          <cell r="F12" t="str">
            <v>KAYSERİ</v>
          </cell>
          <cell r="G12">
            <v>1038</v>
          </cell>
          <cell r="H12" t="str">
            <v>X</v>
          </cell>
          <cell r="I12">
            <v>1379</v>
          </cell>
          <cell r="J12">
            <v>1379</v>
          </cell>
          <cell r="K12">
            <v>40</v>
          </cell>
        </row>
        <row r="13">
          <cell r="E13" t="str">
            <v>MUHAMMET GÜRKAN</v>
          </cell>
          <cell r="F13" t="str">
            <v>KAYSERİ</v>
          </cell>
          <cell r="G13">
            <v>1267</v>
          </cell>
          <cell r="H13">
            <v>1252</v>
          </cell>
          <cell r="I13">
            <v>1255</v>
          </cell>
          <cell r="J13">
            <v>1267</v>
          </cell>
          <cell r="K13">
            <v>35</v>
          </cell>
        </row>
        <row r="14">
          <cell r="E14" t="str">
            <v>MAHMUT ÇALKAN</v>
          </cell>
          <cell r="F14" t="str">
            <v>KAYSERİ</v>
          </cell>
          <cell r="G14" t="str">
            <v>X</v>
          </cell>
          <cell r="H14">
            <v>1131</v>
          </cell>
          <cell r="I14">
            <v>1088</v>
          </cell>
          <cell r="J14">
            <v>1131</v>
          </cell>
          <cell r="K14">
            <v>30</v>
          </cell>
        </row>
        <row r="15">
          <cell r="E15" t="str">
            <v>ALİ UBEYDE GÜNGÖR</v>
          </cell>
          <cell r="F15" t="str">
            <v>KAYSERİ</v>
          </cell>
          <cell r="G15" t="str">
            <v>X</v>
          </cell>
          <cell r="H15" t="str">
            <v>X</v>
          </cell>
          <cell r="I15" t="str">
            <v>X</v>
          </cell>
          <cell r="J15" t="str">
            <v>NM</v>
          </cell>
          <cell r="K15" t="str">
            <v xml:space="preserve">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80m.Eng"/>
      <sheetName val="800m"/>
      <sheetName val="15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NESRİN TUANA ÖZKAL</v>
          </cell>
          <cell r="F8" t="str">
            <v>KARAMAN</v>
          </cell>
          <cell r="G8">
            <v>831</v>
          </cell>
          <cell r="H8">
            <v>93</v>
          </cell>
        </row>
        <row r="9">
          <cell r="E9" t="str">
            <v>DENİZ MALA</v>
          </cell>
          <cell r="F9" t="str">
            <v>ANKARA</v>
          </cell>
          <cell r="G9">
            <v>875</v>
          </cell>
          <cell r="H9">
            <v>85</v>
          </cell>
        </row>
        <row r="10">
          <cell r="E10" t="str">
            <v>SAHRA NUR KOŞAN</v>
          </cell>
          <cell r="F10" t="str">
            <v>ANKARA</v>
          </cell>
          <cell r="G10">
            <v>876</v>
          </cell>
          <cell r="H10">
            <v>84</v>
          </cell>
        </row>
        <row r="11">
          <cell r="E11" t="str">
            <v>İKBAL DÖLEK</v>
          </cell>
          <cell r="F11" t="str">
            <v>KARAMAN</v>
          </cell>
          <cell r="G11">
            <v>884</v>
          </cell>
          <cell r="H11">
            <v>83</v>
          </cell>
        </row>
        <row r="12">
          <cell r="E12" t="str">
            <v>ZUMRA OKMEN</v>
          </cell>
          <cell r="F12" t="str">
            <v>ANKARA</v>
          </cell>
          <cell r="G12">
            <v>886</v>
          </cell>
          <cell r="H12">
            <v>82</v>
          </cell>
        </row>
        <row r="13">
          <cell r="E13" t="str">
            <v>SUDE NAZ KÜÇÜK</v>
          </cell>
          <cell r="F13" t="str">
            <v>ANKARA</v>
          </cell>
          <cell r="G13">
            <v>899</v>
          </cell>
          <cell r="H13">
            <v>80</v>
          </cell>
        </row>
        <row r="14">
          <cell r="E14" t="str">
            <v>BUSE AKÇAY</v>
          </cell>
          <cell r="F14" t="str">
            <v>KARAMAN</v>
          </cell>
          <cell r="G14">
            <v>907</v>
          </cell>
          <cell r="H14">
            <v>78</v>
          </cell>
        </row>
        <row r="15">
          <cell r="E15" t="str">
            <v>BEYZA AKAYOĞLU</v>
          </cell>
          <cell r="F15" t="str">
            <v>ANKARA</v>
          </cell>
          <cell r="G15">
            <v>909</v>
          </cell>
          <cell r="H15">
            <v>78</v>
          </cell>
        </row>
        <row r="16">
          <cell r="E16" t="str">
            <v>BİRCE DEMİRDÖĞEN</v>
          </cell>
          <cell r="F16" t="str">
            <v>ANKARA</v>
          </cell>
          <cell r="G16">
            <v>911</v>
          </cell>
          <cell r="H16">
            <v>77</v>
          </cell>
        </row>
        <row r="17">
          <cell r="E17" t="str">
            <v>BİLGE KOÇAK</v>
          </cell>
          <cell r="F17" t="str">
            <v>ANKARA</v>
          </cell>
          <cell r="G17">
            <v>915</v>
          </cell>
          <cell r="H17">
            <v>77</v>
          </cell>
        </row>
        <row r="18">
          <cell r="E18" t="str">
            <v>SUENNUR TANIDIK</v>
          </cell>
          <cell r="F18" t="str">
            <v>KAYSERİ</v>
          </cell>
          <cell r="G18">
            <v>929</v>
          </cell>
          <cell r="H18">
            <v>74</v>
          </cell>
        </row>
        <row r="19">
          <cell r="E19" t="str">
            <v>AZRA NAZ YILMAZ</v>
          </cell>
          <cell r="F19" t="str">
            <v>KAYSERİ</v>
          </cell>
          <cell r="G19">
            <v>933</v>
          </cell>
          <cell r="H19">
            <v>73</v>
          </cell>
        </row>
        <row r="20">
          <cell r="E20" t="str">
            <v>GÜNEŞ ÇOBAN</v>
          </cell>
          <cell r="F20" t="str">
            <v>ANKARA</v>
          </cell>
          <cell r="G20">
            <v>937</v>
          </cell>
          <cell r="H20">
            <v>72</v>
          </cell>
        </row>
        <row r="21">
          <cell r="E21" t="str">
            <v>AYŞE GÜL ÇAYABATMAZ</v>
          </cell>
          <cell r="F21" t="str">
            <v>KAYSERİ</v>
          </cell>
          <cell r="G21">
            <v>946</v>
          </cell>
          <cell r="H21">
            <v>70</v>
          </cell>
        </row>
        <row r="22">
          <cell r="E22" t="str">
            <v>SERAP IŞIK</v>
          </cell>
          <cell r="F22" t="str">
            <v>ANKARA</v>
          </cell>
          <cell r="G22">
            <v>948</v>
          </cell>
          <cell r="H22">
            <v>70</v>
          </cell>
        </row>
        <row r="23">
          <cell r="E23" t="str">
            <v>BELİNAY SERKÖK</v>
          </cell>
          <cell r="F23" t="str">
            <v>KAYSERİ</v>
          </cell>
          <cell r="G23">
            <v>955</v>
          </cell>
          <cell r="H23">
            <v>69</v>
          </cell>
        </row>
        <row r="24">
          <cell r="E24" t="str">
            <v>AZRA KARA</v>
          </cell>
          <cell r="F24" t="str">
            <v>KONYA</v>
          </cell>
          <cell r="G24">
            <v>961</v>
          </cell>
          <cell r="H24">
            <v>67</v>
          </cell>
        </row>
        <row r="25">
          <cell r="E25" t="str">
            <v>ELİF BÜLBÜLER</v>
          </cell>
          <cell r="F25" t="str">
            <v>KONYA</v>
          </cell>
          <cell r="G25">
            <v>978</v>
          </cell>
          <cell r="H25">
            <v>64</v>
          </cell>
        </row>
        <row r="26">
          <cell r="E26" t="str">
            <v>TUANA ACARUYGUN</v>
          </cell>
          <cell r="F26" t="str">
            <v>KARAMAN</v>
          </cell>
          <cell r="G26">
            <v>991</v>
          </cell>
          <cell r="H26">
            <v>61</v>
          </cell>
        </row>
        <row r="27">
          <cell r="E27" t="str">
            <v>AYŞENUR BİLGİN</v>
          </cell>
          <cell r="F27" t="str">
            <v>KARAMAN</v>
          </cell>
          <cell r="G27">
            <v>1021</v>
          </cell>
          <cell r="H27">
            <v>55</v>
          </cell>
        </row>
        <row r="28">
          <cell r="E28" t="str">
            <v>ARZU İRGALİ</v>
          </cell>
          <cell r="F28" t="str">
            <v>KONYA</v>
          </cell>
          <cell r="G28">
            <v>1061</v>
          </cell>
          <cell r="H28">
            <v>47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KÜBRA SANDIKÇI</v>
          </cell>
          <cell r="E8" t="str">
            <v>ANKARA</v>
          </cell>
          <cell r="F8">
            <v>1133</v>
          </cell>
          <cell r="G8">
            <v>81</v>
          </cell>
        </row>
        <row r="9">
          <cell r="D9" t="str">
            <v>ZEYNEP FAZLIOĞLU</v>
          </cell>
          <cell r="E9" t="str">
            <v>ANKARA</v>
          </cell>
          <cell r="F9">
            <v>1143</v>
          </cell>
          <cell r="G9">
            <v>79</v>
          </cell>
        </row>
        <row r="10">
          <cell r="D10" t="str">
            <v>AYSU CAKMAK</v>
          </cell>
          <cell r="E10" t="str">
            <v>ANKARA</v>
          </cell>
          <cell r="F10">
            <v>1146</v>
          </cell>
          <cell r="G10">
            <v>78</v>
          </cell>
        </row>
        <row r="11">
          <cell r="D11" t="str">
            <v>AZRA KOÇ</v>
          </cell>
          <cell r="E11" t="str">
            <v>ANKARA</v>
          </cell>
          <cell r="F11">
            <v>1163</v>
          </cell>
          <cell r="G11">
            <v>75</v>
          </cell>
        </row>
        <row r="12">
          <cell r="D12" t="str">
            <v>MELİKE BERRA BAŞAK</v>
          </cell>
          <cell r="E12" t="str">
            <v>KAYSERİ</v>
          </cell>
          <cell r="F12">
            <v>1209</v>
          </cell>
          <cell r="G12">
            <v>66</v>
          </cell>
        </row>
        <row r="13">
          <cell r="D13" t="str">
            <v>RANA SUDE IŞIKTAŞ</v>
          </cell>
          <cell r="E13" t="str">
            <v>KARAMAN</v>
          </cell>
          <cell r="F13">
            <v>1228</v>
          </cell>
          <cell r="G13">
            <v>62</v>
          </cell>
        </row>
        <row r="14">
          <cell r="D14" t="str">
            <v>NERMİN ELİF TOK</v>
          </cell>
          <cell r="E14" t="str">
            <v>AKSARAY</v>
          </cell>
          <cell r="F14">
            <v>1273</v>
          </cell>
          <cell r="G14">
            <v>53</v>
          </cell>
        </row>
        <row r="15">
          <cell r="D15" t="str">
            <v>ELİF BUSE ŞAHİN</v>
          </cell>
          <cell r="E15" t="str">
            <v>KARAMAN</v>
          </cell>
          <cell r="F15">
            <v>1278</v>
          </cell>
          <cell r="G15">
            <v>52</v>
          </cell>
        </row>
        <row r="16">
          <cell r="D16" t="str">
            <v>ÖZLEM ÇAĞLAYAN</v>
          </cell>
          <cell r="E16" t="str">
            <v>AKSARAY</v>
          </cell>
          <cell r="F16">
            <v>1381</v>
          </cell>
          <cell r="G16">
            <v>31</v>
          </cell>
        </row>
        <row r="17">
          <cell r="D17" t="str">
            <v>İREM OYMAK</v>
          </cell>
          <cell r="E17" t="str">
            <v>AKSARAY</v>
          </cell>
          <cell r="F17">
            <v>1631</v>
          </cell>
          <cell r="G17">
            <v>2</v>
          </cell>
        </row>
        <row r="18">
          <cell r="D18" t="str">
            <v>ESLEM BALTA</v>
          </cell>
          <cell r="E18" t="str">
            <v>KARAMAN</v>
          </cell>
          <cell r="F18" t="str">
            <v>DNS</v>
          </cell>
          <cell r="G18" t="str">
            <v xml:space="preserve">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EBRAR AKGÜN</v>
          </cell>
          <cell r="E8" t="str">
            <v>KAYSERİ</v>
          </cell>
          <cell r="F8">
            <v>1254</v>
          </cell>
          <cell r="G8">
            <v>100</v>
          </cell>
        </row>
        <row r="9">
          <cell r="D9" t="str">
            <v>DİLŞAD YAREN TURAN</v>
          </cell>
          <cell r="E9" t="str">
            <v>KAYSERİ</v>
          </cell>
          <cell r="F9">
            <v>1404</v>
          </cell>
          <cell r="G9">
            <v>79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95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91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71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DURU EKİNCİ</v>
          </cell>
          <cell r="E8" t="str">
            <v>ANKARA</v>
          </cell>
          <cell r="F8">
            <v>24212</v>
          </cell>
          <cell r="G8">
            <v>32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9">
        <row r="8">
          <cell r="D8" t="str">
            <v>HAMİDE NAZ KIRTAŞ</v>
          </cell>
          <cell r="E8" t="str">
            <v>ANKARA</v>
          </cell>
          <cell r="F8">
            <v>52058</v>
          </cell>
          <cell r="G8">
            <v>44</v>
          </cell>
        </row>
        <row r="9">
          <cell r="D9" t="str">
            <v>NAZ ALKAN</v>
          </cell>
          <cell r="E9" t="str">
            <v>ANKARA</v>
          </cell>
          <cell r="F9">
            <v>52115</v>
          </cell>
          <cell r="G9">
            <v>44</v>
          </cell>
        </row>
        <row r="10">
          <cell r="D10" t="str">
            <v>ZEYNEP HAZAL ELDEN</v>
          </cell>
          <cell r="E10" t="str">
            <v>ANKARA</v>
          </cell>
          <cell r="F10">
            <v>54729</v>
          </cell>
          <cell r="G10">
            <v>31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10">
        <row r="8">
          <cell r="E8" t="str">
            <v>EBRAR AKGÜN</v>
          </cell>
          <cell r="F8" t="str">
            <v>KAYSERİ</v>
          </cell>
          <cell r="G8">
            <v>505</v>
          </cell>
          <cell r="H8">
            <v>474</v>
          </cell>
          <cell r="I8" t="str">
            <v>-</v>
          </cell>
          <cell r="J8">
            <v>505</v>
          </cell>
          <cell r="K8">
            <v>81</v>
          </cell>
        </row>
        <row r="9">
          <cell r="E9" t="str">
            <v>NESRİN TUANA ÖZKAL</v>
          </cell>
          <cell r="F9" t="str">
            <v>KARAMAN</v>
          </cell>
          <cell r="G9">
            <v>480</v>
          </cell>
          <cell r="H9">
            <v>483</v>
          </cell>
          <cell r="I9">
            <v>468</v>
          </cell>
          <cell r="J9">
            <v>483</v>
          </cell>
          <cell r="K9">
            <v>75</v>
          </cell>
        </row>
        <row r="10">
          <cell r="E10" t="str">
            <v>DENİZ MALA</v>
          </cell>
          <cell r="F10" t="str">
            <v>ANKARA</v>
          </cell>
          <cell r="G10">
            <v>441</v>
          </cell>
          <cell r="H10">
            <v>453</v>
          </cell>
          <cell r="I10">
            <v>455</v>
          </cell>
          <cell r="J10">
            <v>455</v>
          </cell>
          <cell r="K10">
            <v>68</v>
          </cell>
        </row>
        <row r="11">
          <cell r="E11" t="str">
            <v>ZUMRA OKMEN</v>
          </cell>
          <cell r="F11" t="str">
            <v>ANKARA</v>
          </cell>
          <cell r="G11">
            <v>442</v>
          </cell>
          <cell r="H11">
            <v>428</v>
          </cell>
          <cell r="I11">
            <v>430</v>
          </cell>
          <cell r="J11">
            <v>442</v>
          </cell>
          <cell r="K11">
            <v>65</v>
          </cell>
        </row>
        <row r="12">
          <cell r="E12" t="str">
            <v>SUDE NAZ KÜÇÜK</v>
          </cell>
          <cell r="F12" t="str">
            <v>ANKARA</v>
          </cell>
          <cell r="G12">
            <v>432</v>
          </cell>
          <cell r="H12">
            <v>440</v>
          </cell>
          <cell r="I12" t="str">
            <v>X</v>
          </cell>
          <cell r="J12">
            <v>440</v>
          </cell>
          <cell r="K12">
            <v>65</v>
          </cell>
        </row>
        <row r="13">
          <cell r="E13" t="str">
            <v>KÜBRA SANDIKÇI</v>
          </cell>
          <cell r="F13" t="str">
            <v>ANKARA</v>
          </cell>
          <cell r="G13">
            <v>431</v>
          </cell>
          <cell r="H13">
            <v>411</v>
          </cell>
          <cell r="I13">
            <v>419</v>
          </cell>
          <cell r="J13">
            <v>431</v>
          </cell>
          <cell r="K13">
            <v>62</v>
          </cell>
        </row>
        <row r="14">
          <cell r="E14" t="str">
            <v>AYSU CAKMAK</v>
          </cell>
          <cell r="F14" t="str">
            <v>ANKARA</v>
          </cell>
          <cell r="G14">
            <v>425</v>
          </cell>
          <cell r="H14">
            <v>385</v>
          </cell>
          <cell r="I14">
            <v>395</v>
          </cell>
          <cell r="J14">
            <v>425</v>
          </cell>
          <cell r="K14">
            <v>61</v>
          </cell>
        </row>
        <row r="15">
          <cell r="E15" t="str">
            <v>İKBAL DÖLEK</v>
          </cell>
          <cell r="F15" t="str">
            <v>KARAMAN</v>
          </cell>
          <cell r="G15">
            <v>418</v>
          </cell>
          <cell r="H15">
            <v>420</v>
          </cell>
          <cell r="I15">
            <v>425</v>
          </cell>
          <cell r="J15">
            <v>425</v>
          </cell>
          <cell r="K15">
            <v>61</v>
          </cell>
        </row>
        <row r="16">
          <cell r="E16" t="str">
            <v>AZRA KARA</v>
          </cell>
          <cell r="F16" t="str">
            <v>KONYA</v>
          </cell>
          <cell r="G16">
            <v>424</v>
          </cell>
          <cell r="H16">
            <v>383</v>
          </cell>
          <cell r="I16">
            <v>409</v>
          </cell>
          <cell r="J16">
            <v>424</v>
          </cell>
          <cell r="K16">
            <v>61</v>
          </cell>
        </row>
        <row r="17">
          <cell r="E17" t="str">
            <v>DİLŞAD YAREN TURAN</v>
          </cell>
          <cell r="F17" t="str">
            <v>KAYSERİ</v>
          </cell>
          <cell r="G17">
            <v>405</v>
          </cell>
          <cell r="H17">
            <v>420</v>
          </cell>
          <cell r="I17">
            <v>416</v>
          </cell>
          <cell r="J17">
            <v>420</v>
          </cell>
          <cell r="K17">
            <v>60</v>
          </cell>
        </row>
        <row r="18">
          <cell r="E18" t="str">
            <v>BEYZA AKAYOĞLU</v>
          </cell>
          <cell r="F18" t="str">
            <v>ANKARA</v>
          </cell>
          <cell r="G18" t="str">
            <v>X</v>
          </cell>
          <cell r="H18">
            <v>398</v>
          </cell>
          <cell r="I18">
            <v>419</v>
          </cell>
          <cell r="J18">
            <v>419</v>
          </cell>
          <cell r="K18">
            <v>59</v>
          </cell>
        </row>
        <row r="19">
          <cell r="E19" t="str">
            <v>GÜNEŞ ÇOBAN</v>
          </cell>
          <cell r="F19" t="str">
            <v>ANKARA</v>
          </cell>
          <cell r="G19" t="str">
            <v>X</v>
          </cell>
          <cell r="H19">
            <v>394</v>
          </cell>
          <cell r="I19">
            <v>412</v>
          </cell>
          <cell r="J19">
            <v>412</v>
          </cell>
          <cell r="K19">
            <v>58</v>
          </cell>
        </row>
        <row r="20">
          <cell r="E20" t="str">
            <v>SAHRA NUR KOŞAN</v>
          </cell>
          <cell r="F20" t="str">
            <v>ANKARA</v>
          </cell>
          <cell r="G20">
            <v>367</v>
          </cell>
          <cell r="H20" t="str">
            <v>X</v>
          </cell>
          <cell r="I20">
            <v>411</v>
          </cell>
          <cell r="J20">
            <v>411</v>
          </cell>
          <cell r="K20">
            <v>57</v>
          </cell>
        </row>
        <row r="21">
          <cell r="E21" t="str">
            <v>RANA SUDE IŞIKTAŞ</v>
          </cell>
          <cell r="F21" t="str">
            <v>KARAMAN</v>
          </cell>
          <cell r="G21">
            <v>401</v>
          </cell>
          <cell r="H21">
            <v>411</v>
          </cell>
          <cell r="I21">
            <v>395</v>
          </cell>
          <cell r="J21">
            <v>411</v>
          </cell>
          <cell r="K21">
            <v>57</v>
          </cell>
        </row>
        <row r="22">
          <cell r="E22" t="str">
            <v>BUSE AKÇAY</v>
          </cell>
          <cell r="F22" t="str">
            <v>KARAMAN</v>
          </cell>
          <cell r="G22">
            <v>363</v>
          </cell>
          <cell r="H22">
            <v>409</v>
          </cell>
          <cell r="I22">
            <v>396</v>
          </cell>
          <cell r="J22">
            <v>409</v>
          </cell>
          <cell r="K22">
            <v>57</v>
          </cell>
        </row>
        <row r="23">
          <cell r="E23" t="str">
            <v>ZEYNEP FAZLIOĞLU</v>
          </cell>
          <cell r="F23" t="str">
            <v>ANKARA</v>
          </cell>
          <cell r="G23">
            <v>405</v>
          </cell>
          <cell r="H23">
            <v>390</v>
          </cell>
          <cell r="I23">
            <v>406</v>
          </cell>
          <cell r="J23">
            <v>406</v>
          </cell>
          <cell r="K23">
            <v>56</v>
          </cell>
        </row>
        <row r="24">
          <cell r="E24" t="str">
            <v>SUENNUR TANIDIK</v>
          </cell>
          <cell r="F24" t="str">
            <v>KAYSERİ</v>
          </cell>
          <cell r="G24">
            <v>405</v>
          </cell>
          <cell r="H24" t="str">
            <v>X</v>
          </cell>
          <cell r="I24" t="str">
            <v>X</v>
          </cell>
          <cell r="J24">
            <v>405</v>
          </cell>
          <cell r="K24">
            <v>56</v>
          </cell>
        </row>
        <row r="25">
          <cell r="E25" t="str">
            <v>MELİKE BERRA BAŞAK</v>
          </cell>
          <cell r="F25" t="str">
            <v>KAYSERİ</v>
          </cell>
          <cell r="G25">
            <v>357</v>
          </cell>
          <cell r="H25">
            <v>395</v>
          </cell>
          <cell r="I25">
            <v>331</v>
          </cell>
          <cell r="J25">
            <v>395</v>
          </cell>
          <cell r="K25">
            <v>53</v>
          </cell>
        </row>
        <row r="26">
          <cell r="E26" t="str">
            <v>AYŞE GÜL ÇAYABATMAZ</v>
          </cell>
          <cell r="F26" t="str">
            <v>KAYSERİ</v>
          </cell>
          <cell r="G26">
            <v>392</v>
          </cell>
          <cell r="H26" t="str">
            <v>X</v>
          </cell>
          <cell r="I26">
            <v>348</v>
          </cell>
          <cell r="J26">
            <v>392</v>
          </cell>
          <cell r="K26">
            <v>52</v>
          </cell>
        </row>
        <row r="27">
          <cell r="E27" t="str">
            <v>SERAP IŞIK</v>
          </cell>
          <cell r="F27" t="str">
            <v>ANKARA</v>
          </cell>
          <cell r="G27">
            <v>390</v>
          </cell>
          <cell r="H27">
            <v>390</v>
          </cell>
          <cell r="I27">
            <v>384</v>
          </cell>
          <cell r="J27">
            <v>390</v>
          </cell>
          <cell r="K27">
            <v>51</v>
          </cell>
        </row>
        <row r="28">
          <cell r="E28" t="str">
            <v>BELİNAY SERKÖK</v>
          </cell>
          <cell r="F28" t="str">
            <v>KAYSERİ</v>
          </cell>
          <cell r="G28">
            <v>352</v>
          </cell>
          <cell r="H28">
            <v>360</v>
          </cell>
          <cell r="I28">
            <v>387</v>
          </cell>
          <cell r="J28">
            <v>387</v>
          </cell>
          <cell r="K28">
            <v>50</v>
          </cell>
        </row>
        <row r="29">
          <cell r="E29" t="str">
            <v>TUANA ACARUYGUN</v>
          </cell>
          <cell r="F29" t="str">
            <v>KARAMAN</v>
          </cell>
          <cell r="G29">
            <v>370</v>
          </cell>
          <cell r="H29">
            <v>375</v>
          </cell>
          <cell r="I29">
            <v>381</v>
          </cell>
          <cell r="J29">
            <v>381</v>
          </cell>
          <cell r="K29">
            <v>49</v>
          </cell>
        </row>
        <row r="30">
          <cell r="E30" t="str">
            <v>BİLGE KOÇAK</v>
          </cell>
          <cell r="F30" t="str">
            <v>ANKARA</v>
          </cell>
          <cell r="G30">
            <v>326</v>
          </cell>
          <cell r="H30">
            <v>364</v>
          </cell>
          <cell r="I30">
            <v>377</v>
          </cell>
          <cell r="J30">
            <v>377</v>
          </cell>
          <cell r="K30">
            <v>47</v>
          </cell>
        </row>
        <row r="31">
          <cell r="E31" t="str">
            <v>AZRA NAZ YILMAZ</v>
          </cell>
          <cell r="F31" t="str">
            <v>KAYSERİ</v>
          </cell>
          <cell r="G31">
            <v>376</v>
          </cell>
          <cell r="H31">
            <v>370</v>
          </cell>
          <cell r="I31">
            <v>363</v>
          </cell>
          <cell r="J31">
            <v>376</v>
          </cell>
          <cell r="K31">
            <v>47</v>
          </cell>
        </row>
        <row r="32">
          <cell r="E32" t="str">
            <v>ELİF BÜLBÜLER</v>
          </cell>
          <cell r="F32" t="str">
            <v>KONYA</v>
          </cell>
          <cell r="G32" t="str">
            <v>X</v>
          </cell>
          <cell r="H32">
            <v>314</v>
          </cell>
          <cell r="I32">
            <v>373</v>
          </cell>
          <cell r="J32">
            <v>373</v>
          </cell>
          <cell r="K32">
            <v>46</v>
          </cell>
        </row>
        <row r="33">
          <cell r="E33" t="str">
            <v>ELİF BUSE ŞAHİN</v>
          </cell>
          <cell r="F33" t="str">
            <v>KARAMAN</v>
          </cell>
          <cell r="G33">
            <v>342</v>
          </cell>
          <cell r="H33">
            <v>360</v>
          </cell>
          <cell r="I33">
            <v>356</v>
          </cell>
          <cell r="J33">
            <v>360</v>
          </cell>
          <cell r="K33">
            <v>42</v>
          </cell>
        </row>
        <row r="34">
          <cell r="E34" t="str">
            <v>NAZ ALKAN</v>
          </cell>
          <cell r="F34" t="str">
            <v>ANKARA</v>
          </cell>
          <cell r="G34">
            <v>320</v>
          </cell>
          <cell r="H34">
            <v>333</v>
          </cell>
          <cell r="I34">
            <v>358</v>
          </cell>
          <cell r="J34">
            <v>358</v>
          </cell>
          <cell r="K34">
            <v>41</v>
          </cell>
        </row>
        <row r="35">
          <cell r="E35" t="str">
            <v>HAMİDE NAZ KIRTAŞ</v>
          </cell>
          <cell r="F35" t="str">
            <v>ANKARA</v>
          </cell>
          <cell r="G35">
            <v>334</v>
          </cell>
          <cell r="H35">
            <v>343</v>
          </cell>
          <cell r="I35">
            <v>347</v>
          </cell>
          <cell r="J35">
            <v>347</v>
          </cell>
          <cell r="K35">
            <v>37</v>
          </cell>
        </row>
        <row r="36">
          <cell r="E36" t="str">
            <v>AYŞENUR BİLGİN</v>
          </cell>
          <cell r="F36" t="str">
            <v>KARAMAN</v>
          </cell>
          <cell r="G36">
            <v>329</v>
          </cell>
          <cell r="H36">
            <v>315</v>
          </cell>
          <cell r="I36">
            <v>330</v>
          </cell>
          <cell r="J36">
            <v>330</v>
          </cell>
          <cell r="K36">
            <v>32</v>
          </cell>
        </row>
        <row r="37">
          <cell r="E37" t="str">
            <v>DURU EKİNCİ</v>
          </cell>
          <cell r="F37" t="str">
            <v>ANKARA</v>
          </cell>
          <cell r="G37">
            <v>327</v>
          </cell>
          <cell r="H37" t="str">
            <v>X</v>
          </cell>
          <cell r="I37">
            <v>310</v>
          </cell>
          <cell r="J37">
            <v>327</v>
          </cell>
          <cell r="K37">
            <v>31</v>
          </cell>
        </row>
        <row r="38">
          <cell r="E38" t="str">
            <v>ARZU İRGALİ</v>
          </cell>
          <cell r="F38" t="str">
            <v>KONYA</v>
          </cell>
          <cell r="G38">
            <v>300</v>
          </cell>
          <cell r="H38">
            <v>300</v>
          </cell>
          <cell r="I38" t="str">
            <v>X</v>
          </cell>
          <cell r="J38">
            <v>300</v>
          </cell>
          <cell r="K38">
            <v>22</v>
          </cell>
        </row>
        <row r="39">
          <cell r="E39" t="str">
            <v>NERMİN ELİF TOK</v>
          </cell>
          <cell r="F39" t="str">
            <v>AKSARAY</v>
          </cell>
          <cell r="G39">
            <v>278</v>
          </cell>
          <cell r="H39">
            <v>295</v>
          </cell>
          <cell r="I39" t="str">
            <v>X</v>
          </cell>
          <cell r="J39">
            <v>295</v>
          </cell>
          <cell r="K39">
            <v>21</v>
          </cell>
        </row>
        <row r="40">
          <cell r="E40" t="str">
            <v>İREM OYMAK</v>
          </cell>
          <cell r="F40" t="str">
            <v>AKSARAY</v>
          </cell>
          <cell r="G40">
            <v>280</v>
          </cell>
          <cell r="H40">
            <v>255</v>
          </cell>
          <cell r="I40" t="str">
            <v>X</v>
          </cell>
          <cell r="J40">
            <v>280</v>
          </cell>
          <cell r="K40">
            <v>18</v>
          </cell>
        </row>
        <row r="41">
          <cell r="E41" t="str">
            <v>ÖZLEM ÇAĞLAYAN</v>
          </cell>
          <cell r="F41" t="str">
            <v>AKSARAY</v>
          </cell>
          <cell r="G41">
            <v>260</v>
          </cell>
          <cell r="H41">
            <v>278</v>
          </cell>
          <cell r="I41">
            <v>230</v>
          </cell>
          <cell r="J41">
            <v>278</v>
          </cell>
          <cell r="K41">
            <v>17</v>
          </cell>
        </row>
        <row r="42">
          <cell r="E42" t="str">
            <v>ESLEM BALTA</v>
          </cell>
          <cell r="F42" t="str">
            <v>KARAMAN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DNS</v>
          </cell>
          <cell r="K42" t="str">
            <v xml:space="preserve">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BİRCE DEMİRDÖĞEN</v>
          </cell>
          <cell r="F8" t="str">
            <v>ANKARA</v>
          </cell>
          <cell r="M8" t="str">
            <v>O</v>
          </cell>
          <cell r="P8" t="str">
            <v>O</v>
          </cell>
          <cell r="S8" t="str">
            <v>-</v>
          </cell>
          <cell r="V8" t="str">
            <v>O</v>
          </cell>
          <cell r="Y8" t="str">
            <v>O</v>
          </cell>
          <cell r="AB8" t="str">
            <v>X</v>
          </cell>
          <cell r="AC8" t="str">
            <v>X</v>
          </cell>
          <cell r="AD8" t="str">
            <v>O</v>
          </cell>
          <cell r="AE8" t="str">
            <v>X</v>
          </cell>
          <cell r="AF8" t="str">
            <v>X</v>
          </cell>
          <cell r="AG8" t="str">
            <v>X</v>
          </cell>
          <cell r="BO8">
            <v>137</v>
          </cell>
          <cell r="BP8">
            <v>62</v>
          </cell>
        </row>
        <row r="9">
          <cell r="E9" t="str">
            <v>AZRA KOÇ</v>
          </cell>
          <cell r="F9" t="str">
            <v>ANKARA</v>
          </cell>
          <cell r="G9" t="str">
            <v>X</v>
          </cell>
          <cell r="H9" t="str">
            <v>O</v>
          </cell>
          <cell r="J9" t="str">
            <v>O</v>
          </cell>
          <cell r="M9" t="str">
            <v>O</v>
          </cell>
          <cell r="P9" t="str">
            <v>O</v>
          </cell>
          <cell r="S9" t="str">
            <v>O</v>
          </cell>
          <cell r="V9" t="str">
            <v>X</v>
          </cell>
          <cell r="W9" t="str">
            <v>X</v>
          </cell>
          <cell r="X9" t="str">
            <v>X</v>
          </cell>
          <cell r="BO9">
            <v>128</v>
          </cell>
          <cell r="BP9">
            <v>53</v>
          </cell>
        </row>
        <row r="10">
          <cell r="E10" t="str">
            <v>ZEYNEP HAZAL ELDEN</v>
          </cell>
          <cell r="F10" t="str">
            <v>ANKARA</v>
          </cell>
          <cell r="G10" t="str">
            <v>X</v>
          </cell>
          <cell r="H10" t="str">
            <v>X</v>
          </cell>
          <cell r="I10" t="str">
            <v>X</v>
          </cell>
          <cell r="BO10" t="str">
            <v>NM</v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ARZU İRGALİ</v>
          </cell>
          <cell r="F8" t="str">
            <v>KONYA</v>
          </cell>
          <cell r="G8">
            <v>683</v>
          </cell>
          <cell r="H8">
            <v>703</v>
          </cell>
          <cell r="I8">
            <v>778</v>
          </cell>
          <cell r="J8">
            <v>778</v>
          </cell>
          <cell r="K8">
            <v>58</v>
          </cell>
        </row>
        <row r="9">
          <cell r="E9" t="str">
            <v>AZRA NAZ YILMAZ</v>
          </cell>
          <cell r="F9" t="str">
            <v>KAYSERİ</v>
          </cell>
          <cell r="G9">
            <v>664</v>
          </cell>
          <cell r="H9">
            <v>625</v>
          </cell>
          <cell r="I9">
            <v>656</v>
          </cell>
          <cell r="J9">
            <v>664</v>
          </cell>
          <cell r="K9">
            <v>50</v>
          </cell>
        </row>
        <row r="10">
          <cell r="E10" t="str">
            <v>BELİNAY SERKÖK</v>
          </cell>
          <cell r="F10" t="str">
            <v>KAYSERİ</v>
          </cell>
          <cell r="G10">
            <v>632</v>
          </cell>
          <cell r="H10">
            <v>629</v>
          </cell>
          <cell r="I10">
            <v>631</v>
          </cell>
          <cell r="J10">
            <v>632</v>
          </cell>
          <cell r="K10">
            <v>48</v>
          </cell>
        </row>
        <row r="11">
          <cell r="E11" t="str">
            <v>İREM OYMAK</v>
          </cell>
          <cell r="F11" t="str">
            <v>AKSARAY</v>
          </cell>
          <cell r="G11">
            <v>578</v>
          </cell>
          <cell r="H11">
            <v>574</v>
          </cell>
          <cell r="I11">
            <v>612</v>
          </cell>
          <cell r="J11">
            <v>612</v>
          </cell>
          <cell r="K11">
            <v>47</v>
          </cell>
        </row>
        <row r="12">
          <cell r="E12" t="str">
            <v>TUANA ACARUYGUN</v>
          </cell>
          <cell r="F12" t="str">
            <v>KARAMAN</v>
          </cell>
          <cell r="G12">
            <v>541</v>
          </cell>
          <cell r="H12">
            <v>612</v>
          </cell>
          <cell r="I12">
            <v>588</v>
          </cell>
          <cell r="J12">
            <v>612</v>
          </cell>
          <cell r="K12">
            <v>47</v>
          </cell>
        </row>
        <row r="13">
          <cell r="E13" t="str">
            <v>ZUMRA OKMEN</v>
          </cell>
          <cell r="F13" t="str">
            <v>ANKARA</v>
          </cell>
          <cell r="G13">
            <v>564</v>
          </cell>
          <cell r="H13">
            <v>607</v>
          </cell>
          <cell r="I13">
            <v>577</v>
          </cell>
          <cell r="J13">
            <v>607</v>
          </cell>
          <cell r="K13">
            <v>47</v>
          </cell>
        </row>
        <row r="14">
          <cell r="E14" t="str">
            <v>AYŞENUR BİLGİN</v>
          </cell>
          <cell r="F14" t="str">
            <v>KARAMAN</v>
          </cell>
          <cell r="G14">
            <v>573</v>
          </cell>
          <cell r="H14">
            <v>579</v>
          </cell>
          <cell r="I14">
            <v>603</v>
          </cell>
          <cell r="J14">
            <v>603</v>
          </cell>
          <cell r="K14">
            <v>46</v>
          </cell>
        </row>
        <row r="15">
          <cell r="E15" t="str">
            <v>DENİZ MALA</v>
          </cell>
          <cell r="F15" t="str">
            <v>ANKARA</v>
          </cell>
          <cell r="G15">
            <v>446</v>
          </cell>
          <cell r="H15">
            <v>392</v>
          </cell>
          <cell r="I15">
            <v>601</v>
          </cell>
          <cell r="J15">
            <v>601</v>
          </cell>
          <cell r="K15">
            <v>46</v>
          </cell>
        </row>
        <row r="16">
          <cell r="E16" t="str">
            <v>AZRA KARA</v>
          </cell>
          <cell r="F16" t="str">
            <v>KONYA</v>
          </cell>
          <cell r="G16">
            <v>577</v>
          </cell>
          <cell r="H16">
            <v>595</v>
          </cell>
          <cell r="I16">
            <v>595</v>
          </cell>
          <cell r="J16">
            <v>595</v>
          </cell>
          <cell r="K16">
            <v>46</v>
          </cell>
        </row>
        <row r="17">
          <cell r="E17" t="str">
            <v>DURU EKİNCİ</v>
          </cell>
          <cell r="F17" t="str">
            <v>ANKARA</v>
          </cell>
          <cell r="G17">
            <v>546</v>
          </cell>
          <cell r="H17">
            <v>559</v>
          </cell>
          <cell r="I17">
            <v>512</v>
          </cell>
          <cell r="J17">
            <v>559</v>
          </cell>
          <cell r="K17">
            <v>43</v>
          </cell>
        </row>
        <row r="18">
          <cell r="E18" t="str">
            <v>ELİF BÜLBÜLER</v>
          </cell>
          <cell r="F18" t="str">
            <v>KONYA</v>
          </cell>
          <cell r="G18">
            <v>554</v>
          </cell>
          <cell r="H18">
            <v>559</v>
          </cell>
          <cell r="I18">
            <v>480</v>
          </cell>
          <cell r="J18">
            <v>559</v>
          </cell>
          <cell r="K18">
            <v>43</v>
          </cell>
        </row>
        <row r="19">
          <cell r="E19" t="str">
            <v>İKBAL DÖLEK</v>
          </cell>
          <cell r="F19" t="str">
            <v>KARAMAN</v>
          </cell>
          <cell r="G19">
            <v>527</v>
          </cell>
          <cell r="H19">
            <v>554</v>
          </cell>
          <cell r="I19" t="str">
            <v>X</v>
          </cell>
          <cell r="J19">
            <v>554</v>
          </cell>
          <cell r="K19">
            <v>43</v>
          </cell>
        </row>
        <row r="20">
          <cell r="E20" t="str">
            <v>RANA SUDE IŞIKTAŞ</v>
          </cell>
          <cell r="F20" t="str">
            <v>KARAMAN</v>
          </cell>
          <cell r="G20">
            <v>514</v>
          </cell>
          <cell r="H20">
            <v>511</v>
          </cell>
          <cell r="I20">
            <v>554</v>
          </cell>
          <cell r="J20">
            <v>554</v>
          </cell>
          <cell r="K20">
            <v>43</v>
          </cell>
        </row>
        <row r="21">
          <cell r="E21" t="str">
            <v>BEYZA AKAYOĞLU</v>
          </cell>
          <cell r="F21" t="str">
            <v>ANKARA</v>
          </cell>
          <cell r="G21">
            <v>462</v>
          </cell>
          <cell r="H21" t="str">
            <v>X</v>
          </cell>
          <cell r="I21">
            <v>550</v>
          </cell>
          <cell r="J21">
            <v>550</v>
          </cell>
          <cell r="K21">
            <v>43</v>
          </cell>
        </row>
        <row r="22">
          <cell r="E22" t="str">
            <v>GÜNEŞ ÇOBAN</v>
          </cell>
          <cell r="F22" t="str">
            <v>ANKARA</v>
          </cell>
          <cell r="G22">
            <v>526</v>
          </cell>
          <cell r="H22">
            <v>513</v>
          </cell>
          <cell r="I22">
            <v>550</v>
          </cell>
          <cell r="J22">
            <v>550</v>
          </cell>
          <cell r="K22">
            <v>43</v>
          </cell>
        </row>
        <row r="23">
          <cell r="E23" t="str">
            <v>BİLGE KOÇAK</v>
          </cell>
          <cell r="F23" t="str">
            <v>ANKARA</v>
          </cell>
          <cell r="G23">
            <v>543</v>
          </cell>
          <cell r="H23">
            <v>479</v>
          </cell>
          <cell r="I23">
            <v>515</v>
          </cell>
          <cell r="J23">
            <v>543</v>
          </cell>
          <cell r="K23">
            <v>42</v>
          </cell>
        </row>
        <row r="24">
          <cell r="E24" t="str">
            <v>SUDE NAZ KÜÇÜK</v>
          </cell>
          <cell r="F24" t="str">
            <v>ANKARA</v>
          </cell>
          <cell r="G24">
            <v>474</v>
          </cell>
          <cell r="H24">
            <v>543</v>
          </cell>
          <cell r="I24">
            <v>519</v>
          </cell>
          <cell r="J24">
            <v>543</v>
          </cell>
          <cell r="K24">
            <v>42</v>
          </cell>
        </row>
        <row r="25">
          <cell r="E25" t="str">
            <v>AYSU CAKMAK</v>
          </cell>
          <cell r="F25" t="str">
            <v>ANKARA</v>
          </cell>
          <cell r="G25">
            <v>465</v>
          </cell>
          <cell r="H25">
            <v>534</v>
          </cell>
          <cell r="I25">
            <v>351</v>
          </cell>
          <cell r="J25">
            <v>534</v>
          </cell>
          <cell r="K25">
            <v>42</v>
          </cell>
        </row>
        <row r="26">
          <cell r="E26" t="str">
            <v>NAZ ALKAN</v>
          </cell>
          <cell r="F26" t="str">
            <v>ANKARA</v>
          </cell>
          <cell r="G26">
            <v>394</v>
          </cell>
          <cell r="H26">
            <v>467</v>
          </cell>
          <cell r="I26">
            <v>519</v>
          </cell>
          <cell r="J26">
            <v>519</v>
          </cell>
          <cell r="K26">
            <v>41</v>
          </cell>
        </row>
        <row r="27">
          <cell r="E27" t="str">
            <v>BİRCE DEMİRDÖĞEN</v>
          </cell>
          <cell r="F27" t="str">
            <v>ANKARA</v>
          </cell>
          <cell r="G27">
            <v>513</v>
          </cell>
          <cell r="H27">
            <v>497</v>
          </cell>
          <cell r="I27">
            <v>472</v>
          </cell>
          <cell r="J27">
            <v>513</v>
          </cell>
          <cell r="K27">
            <v>40</v>
          </cell>
        </row>
        <row r="28">
          <cell r="E28" t="str">
            <v>ZEYNEP FAZLIOĞLU</v>
          </cell>
          <cell r="F28" t="str">
            <v>ANKARA</v>
          </cell>
          <cell r="G28">
            <v>494</v>
          </cell>
          <cell r="H28">
            <v>443</v>
          </cell>
          <cell r="I28">
            <v>488</v>
          </cell>
          <cell r="J28">
            <v>494</v>
          </cell>
          <cell r="K28">
            <v>39</v>
          </cell>
        </row>
        <row r="29">
          <cell r="E29" t="str">
            <v>NERMİN ELİF TOK</v>
          </cell>
          <cell r="F29" t="str">
            <v>AKSARAY</v>
          </cell>
          <cell r="G29">
            <v>472</v>
          </cell>
          <cell r="H29">
            <v>460</v>
          </cell>
          <cell r="I29">
            <v>443</v>
          </cell>
          <cell r="J29">
            <v>472</v>
          </cell>
          <cell r="K29">
            <v>38</v>
          </cell>
        </row>
        <row r="30">
          <cell r="E30" t="str">
            <v>ÖZLEM ÇAĞLAYAN</v>
          </cell>
          <cell r="F30" t="str">
            <v>AKSARAY</v>
          </cell>
          <cell r="G30">
            <v>397</v>
          </cell>
          <cell r="H30">
            <v>431</v>
          </cell>
          <cell r="I30">
            <v>469</v>
          </cell>
          <cell r="J30">
            <v>469</v>
          </cell>
          <cell r="K30">
            <v>37</v>
          </cell>
        </row>
        <row r="31">
          <cell r="E31" t="str">
            <v>AZRA KOÇ</v>
          </cell>
          <cell r="F31" t="str">
            <v>ANKARA</v>
          </cell>
          <cell r="G31">
            <v>383</v>
          </cell>
          <cell r="H31">
            <v>447</v>
          </cell>
          <cell r="I31">
            <v>443</v>
          </cell>
          <cell r="J31">
            <v>447</v>
          </cell>
          <cell r="K31">
            <v>36</v>
          </cell>
        </row>
        <row r="32">
          <cell r="E32" t="str">
            <v>HAMİDE NAZ KIRTAŞ</v>
          </cell>
          <cell r="F32" t="str">
            <v>ANKARA</v>
          </cell>
          <cell r="G32">
            <v>375</v>
          </cell>
          <cell r="H32">
            <v>407</v>
          </cell>
          <cell r="I32">
            <v>425</v>
          </cell>
          <cell r="J32">
            <v>425</v>
          </cell>
          <cell r="K32">
            <v>35</v>
          </cell>
        </row>
        <row r="33">
          <cell r="E33" t="str">
            <v>SAHRA NUR KOŞAN</v>
          </cell>
          <cell r="F33" t="str">
            <v>ANKARA</v>
          </cell>
          <cell r="G33">
            <v>383</v>
          </cell>
          <cell r="H33">
            <v>425</v>
          </cell>
          <cell r="I33">
            <v>399</v>
          </cell>
          <cell r="J33">
            <v>425</v>
          </cell>
          <cell r="K33">
            <v>35</v>
          </cell>
        </row>
        <row r="34">
          <cell r="E34" t="str">
            <v>ZEYNEP HAZAL ELDEN</v>
          </cell>
          <cell r="F34" t="str">
            <v>ANKARA</v>
          </cell>
          <cell r="G34">
            <v>390</v>
          </cell>
          <cell r="H34">
            <v>379</v>
          </cell>
          <cell r="I34">
            <v>376</v>
          </cell>
          <cell r="J34">
            <v>390</v>
          </cell>
          <cell r="K34">
            <v>32</v>
          </cell>
        </row>
        <row r="35">
          <cell r="E35" t="str">
            <v>KÜBRA SANDIKÇI</v>
          </cell>
          <cell r="F35" t="str">
            <v>ANKARA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DNS</v>
          </cell>
          <cell r="K35" t="str">
            <v xml:space="preserve"> </v>
          </cell>
        </row>
        <row r="36">
          <cell r="E36" t="str">
            <v>ESLEM BALTA</v>
          </cell>
          <cell r="F36" t="str">
            <v>KARAMAN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DNS</v>
          </cell>
          <cell r="K36" t="str">
            <v xml:space="preserve">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EBRAR AKGÜN</v>
          </cell>
          <cell r="F8" t="str">
            <v>KAYSERİ</v>
          </cell>
          <cell r="G8">
            <v>1911</v>
          </cell>
          <cell r="H8">
            <v>1986</v>
          </cell>
          <cell r="I8">
            <v>1680</v>
          </cell>
          <cell r="J8">
            <v>1986</v>
          </cell>
          <cell r="K8">
            <v>64</v>
          </cell>
        </row>
        <row r="9">
          <cell r="E9" t="str">
            <v>SUENNUR TANIDIK</v>
          </cell>
          <cell r="F9" t="str">
            <v>KAYSERİ</v>
          </cell>
          <cell r="G9">
            <v>1774</v>
          </cell>
          <cell r="H9">
            <v>1821</v>
          </cell>
          <cell r="I9">
            <v>1976</v>
          </cell>
          <cell r="J9">
            <v>1976</v>
          </cell>
          <cell r="K9">
            <v>64</v>
          </cell>
        </row>
        <row r="10">
          <cell r="E10" t="str">
            <v>DİLŞAD YAREN TURAN</v>
          </cell>
          <cell r="F10" t="str">
            <v>KAYSERİ</v>
          </cell>
          <cell r="G10">
            <v>648</v>
          </cell>
          <cell r="H10">
            <v>1426</v>
          </cell>
          <cell r="I10">
            <v>1525</v>
          </cell>
          <cell r="J10">
            <v>1525</v>
          </cell>
          <cell r="K10">
            <v>46</v>
          </cell>
        </row>
        <row r="11">
          <cell r="E11" t="str">
            <v>NESRİN TUANA ÖZKAL</v>
          </cell>
          <cell r="F11" t="str">
            <v>KARAMAN</v>
          </cell>
          <cell r="G11">
            <v>1453</v>
          </cell>
          <cell r="H11">
            <v>1296</v>
          </cell>
          <cell r="I11" t="str">
            <v>X</v>
          </cell>
          <cell r="J11">
            <v>1453</v>
          </cell>
          <cell r="K11">
            <v>43</v>
          </cell>
        </row>
        <row r="12">
          <cell r="E12" t="str">
            <v>AYŞE GÜL ÇAYABATMAZ</v>
          </cell>
          <cell r="F12" t="str">
            <v>KAYSERİ</v>
          </cell>
          <cell r="G12">
            <v>845</v>
          </cell>
          <cell r="H12" t="str">
            <v>X</v>
          </cell>
          <cell r="I12">
            <v>1393</v>
          </cell>
          <cell r="J12">
            <v>1393</v>
          </cell>
          <cell r="K12">
            <v>40</v>
          </cell>
        </row>
        <row r="13">
          <cell r="E13" t="str">
            <v>ELİF BUSE ŞAHİN</v>
          </cell>
          <cell r="F13" t="str">
            <v>KARAMAN</v>
          </cell>
          <cell r="G13" t="str">
            <v>X</v>
          </cell>
          <cell r="H13">
            <v>1077</v>
          </cell>
          <cell r="I13" t="str">
            <v>X</v>
          </cell>
          <cell r="J13">
            <v>1077</v>
          </cell>
          <cell r="K13">
            <v>28</v>
          </cell>
        </row>
        <row r="14">
          <cell r="E14" t="str">
            <v>BUSE AKÇAY</v>
          </cell>
          <cell r="F14" t="str">
            <v>KARAMAN</v>
          </cell>
          <cell r="G14">
            <v>951</v>
          </cell>
          <cell r="H14">
            <v>1035</v>
          </cell>
          <cell r="I14">
            <v>1037</v>
          </cell>
          <cell r="J14">
            <v>1037</v>
          </cell>
          <cell r="K14">
            <v>26</v>
          </cell>
        </row>
        <row r="15">
          <cell r="E15" t="str">
            <v>MELİKE BERRA BAŞAK</v>
          </cell>
          <cell r="F15" t="str">
            <v>KAYSERİ</v>
          </cell>
          <cell r="G15" t="str">
            <v>X</v>
          </cell>
          <cell r="H15" t="str">
            <v>X</v>
          </cell>
          <cell r="I15">
            <v>945</v>
          </cell>
          <cell r="J15">
            <v>945</v>
          </cell>
          <cell r="K15">
            <v>22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SERAP IŞIK</v>
          </cell>
          <cell r="F8" t="str">
            <v>ANKARA</v>
          </cell>
          <cell r="G8">
            <v>1186</v>
          </cell>
          <cell r="H8">
            <v>1257</v>
          </cell>
          <cell r="I8">
            <v>1709</v>
          </cell>
          <cell r="J8">
            <v>1709</v>
          </cell>
          <cell r="K8">
            <v>46</v>
          </cell>
        </row>
        <row r="9">
          <cell r="E9" t="str">
            <v>KÜBRA SANDIKÇI</v>
          </cell>
          <cell r="F9" t="str">
            <v>ANKARA</v>
          </cell>
          <cell r="G9">
            <v>1152</v>
          </cell>
          <cell r="H9">
            <v>1438</v>
          </cell>
          <cell r="I9">
            <v>1438</v>
          </cell>
          <cell r="J9">
            <v>1438</v>
          </cell>
          <cell r="K9">
            <v>38</v>
          </cell>
        </row>
        <row r="10">
          <cell r="E10" t="str">
            <v>AZRA KOÇ</v>
          </cell>
          <cell r="F10" t="str">
            <v>ANKARA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DNS</v>
          </cell>
          <cell r="K10" t="str">
            <v xml:space="preserve"> </v>
          </cell>
        </row>
        <row r="11">
          <cell r="E11" t="str">
            <v>ZEYNEP HAZAL ELDEN</v>
          </cell>
          <cell r="F11" t="str">
            <v>ANKARA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DNS</v>
          </cell>
          <cell r="K11" t="str">
            <v xml:space="preserve">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YAŞAR DÖKME</v>
          </cell>
          <cell r="F8" t="str">
            <v>KARAMAN</v>
          </cell>
          <cell r="G8">
            <v>800</v>
          </cell>
          <cell r="H8">
            <v>86</v>
          </cell>
        </row>
        <row r="9">
          <cell r="E9" t="str">
            <v>AYAZ EREN YURT</v>
          </cell>
          <cell r="F9" t="str">
            <v>ANKARA</v>
          </cell>
          <cell r="G9">
            <v>819</v>
          </cell>
          <cell r="H9">
            <v>82</v>
          </cell>
        </row>
        <row r="10">
          <cell r="E10" t="str">
            <v>MUSTAFA MALA</v>
          </cell>
          <cell r="F10" t="str">
            <v>ANKARA</v>
          </cell>
          <cell r="G10">
            <v>839</v>
          </cell>
          <cell r="H10">
            <v>78</v>
          </cell>
        </row>
        <row r="11">
          <cell r="E11" t="str">
            <v>ARDA YİĞİT ARDIÇLIK</v>
          </cell>
          <cell r="F11" t="str">
            <v>KAYSERİ</v>
          </cell>
          <cell r="G11">
            <v>840</v>
          </cell>
          <cell r="H11">
            <v>78</v>
          </cell>
        </row>
        <row r="12">
          <cell r="E12" t="str">
            <v>HAKAN İNKAYA</v>
          </cell>
          <cell r="F12" t="str">
            <v>ANKARA</v>
          </cell>
          <cell r="G12">
            <v>845</v>
          </cell>
          <cell r="H12">
            <v>77</v>
          </cell>
        </row>
        <row r="13">
          <cell r="E13" t="str">
            <v>YİĞİT AKYOL</v>
          </cell>
          <cell r="F13" t="str">
            <v>ANKARA</v>
          </cell>
          <cell r="G13">
            <v>847</v>
          </cell>
          <cell r="H13">
            <v>76</v>
          </cell>
        </row>
        <row r="14">
          <cell r="E14" t="str">
            <v>GÖKAY TOPRAK ÖZDEMİR</v>
          </cell>
          <cell r="F14" t="str">
            <v>ANKARA</v>
          </cell>
          <cell r="G14">
            <v>850</v>
          </cell>
          <cell r="H14">
            <v>76</v>
          </cell>
        </row>
        <row r="15">
          <cell r="E15" t="str">
            <v>IZZET BURAK ARSLAN</v>
          </cell>
          <cell r="F15" t="str">
            <v>ANKARA</v>
          </cell>
          <cell r="G15">
            <v>868</v>
          </cell>
          <cell r="H15">
            <v>72</v>
          </cell>
        </row>
        <row r="16">
          <cell r="E16" t="str">
            <v>FURKAN ÖZÇİÇEK</v>
          </cell>
          <cell r="F16" t="str">
            <v>KONYA</v>
          </cell>
          <cell r="G16">
            <v>872</v>
          </cell>
          <cell r="H16">
            <v>71</v>
          </cell>
        </row>
        <row r="17">
          <cell r="E17" t="str">
            <v>ALİ ÇELİK</v>
          </cell>
          <cell r="F17" t="str">
            <v>KAYSERİ</v>
          </cell>
          <cell r="G17">
            <v>875</v>
          </cell>
          <cell r="H17">
            <v>71</v>
          </cell>
        </row>
        <row r="18">
          <cell r="E18" t="str">
            <v>ALİ MALA</v>
          </cell>
          <cell r="F18" t="str">
            <v>ANKARA</v>
          </cell>
          <cell r="G18">
            <v>881</v>
          </cell>
          <cell r="H18">
            <v>69</v>
          </cell>
        </row>
        <row r="19">
          <cell r="E19" t="str">
            <v>KÜRŞAT AYDEMİR</v>
          </cell>
          <cell r="F19" t="str">
            <v>ANKARA</v>
          </cell>
          <cell r="G19">
            <v>881</v>
          </cell>
          <cell r="H19">
            <v>69</v>
          </cell>
        </row>
        <row r="20">
          <cell r="E20" t="str">
            <v>AYAZ BÜLBÜLER</v>
          </cell>
          <cell r="F20" t="str">
            <v>KONYA</v>
          </cell>
          <cell r="G20">
            <v>888</v>
          </cell>
          <cell r="H20">
            <v>68</v>
          </cell>
        </row>
        <row r="21">
          <cell r="E21" t="str">
            <v>YİLMAZ EREN GOMSU</v>
          </cell>
          <cell r="F21" t="str">
            <v>KONYA</v>
          </cell>
          <cell r="G21">
            <v>890</v>
          </cell>
          <cell r="H21">
            <v>68</v>
          </cell>
        </row>
        <row r="22">
          <cell r="E22" t="str">
            <v>YİĞİT KURT</v>
          </cell>
          <cell r="F22" t="str">
            <v>KONYA</v>
          </cell>
          <cell r="G22">
            <v>898</v>
          </cell>
          <cell r="H22">
            <v>66</v>
          </cell>
        </row>
        <row r="23">
          <cell r="E23" t="str">
            <v>MUSTAFA EMİN AKIN</v>
          </cell>
          <cell r="F23" t="str">
            <v>ANKARA</v>
          </cell>
          <cell r="G23">
            <v>904</v>
          </cell>
          <cell r="H23">
            <v>65</v>
          </cell>
        </row>
        <row r="24">
          <cell r="E24" t="str">
            <v>TAHİR KÜÇÜKVAN</v>
          </cell>
          <cell r="F24" t="str">
            <v>KONYA</v>
          </cell>
          <cell r="G24">
            <v>948</v>
          </cell>
          <cell r="H24">
            <v>56</v>
          </cell>
        </row>
        <row r="25">
          <cell r="E25" t="str">
            <v>SAİT ÖZDİN</v>
          </cell>
          <cell r="F25" t="str">
            <v>KAYSERİ</v>
          </cell>
          <cell r="G25">
            <v>966</v>
          </cell>
          <cell r="H25">
            <v>52</v>
          </cell>
        </row>
        <row r="26">
          <cell r="E26" t="str">
            <v>ALİHAN ARI</v>
          </cell>
          <cell r="F26" t="str">
            <v>KARAMAN</v>
          </cell>
          <cell r="G26">
            <v>1022</v>
          </cell>
          <cell r="H26">
            <v>41</v>
          </cell>
        </row>
        <row r="27">
          <cell r="E27" t="str">
            <v>ALİ EREN TEKİN</v>
          </cell>
          <cell r="F27" t="str">
            <v>KARAMAN</v>
          </cell>
          <cell r="G27" t="str">
            <v>DNS</v>
          </cell>
          <cell r="H27" t="str">
            <v xml:space="preserve"> </v>
          </cell>
        </row>
        <row r="28">
          <cell r="E28" t="str">
            <v>MUHAMMED YUSUF AYHAN</v>
          </cell>
          <cell r="F28" t="str">
            <v>KARAMAN</v>
          </cell>
          <cell r="G28" t="str">
            <v>DNS</v>
          </cell>
          <cell r="H28" t="str">
            <v xml:space="preserve"> 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SEMİH SAFA ARMUTÇU</v>
          </cell>
          <cell r="E8" t="str">
            <v>KARAMAN</v>
          </cell>
          <cell r="F8">
            <v>1099</v>
          </cell>
          <cell r="G8">
            <v>70</v>
          </cell>
        </row>
        <row r="9">
          <cell r="D9" t="str">
            <v>İBRAHİM KONUR</v>
          </cell>
          <cell r="E9" t="str">
            <v>KARAMAN</v>
          </cell>
          <cell r="F9">
            <v>1100</v>
          </cell>
          <cell r="G9">
            <v>70</v>
          </cell>
        </row>
        <row r="10">
          <cell r="D10" t="str">
            <v>YUSUF İSLAM KOCA</v>
          </cell>
          <cell r="E10" t="str">
            <v>KAYSERİ</v>
          </cell>
          <cell r="F10">
            <v>1118</v>
          </cell>
          <cell r="G10">
            <v>66</v>
          </cell>
        </row>
        <row r="11">
          <cell r="D11" t="str">
            <v>İLYAS KÜÇÜK</v>
          </cell>
          <cell r="E11" t="str">
            <v>KARAMAN</v>
          </cell>
          <cell r="F11">
            <v>1118</v>
          </cell>
          <cell r="G11">
            <v>66</v>
          </cell>
        </row>
        <row r="12">
          <cell r="D12" t="str">
            <v>ALİ FURKAN ÜRER</v>
          </cell>
          <cell r="E12" t="str">
            <v>KARAMAN</v>
          </cell>
          <cell r="F12">
            <v>1150</v>
          </cell>
          <cell r="G12">
            <v>60</v>
          </cell>
        </row>
        <row r="13">
          <cell r="D13" t="str">
            <v>ERDEM SOYER</v>
          </cell>
          <cell r="E13" t="str">
            <v>ANKARA</v>
          </cell>
          <cell r="F13">
            <v>1156</v>
          </cell>
          <cell r="G13">
            <v>58</v>
          </cell>
        </row>
        <row r="14">
          <cell r="D14" t="str">
            <v>MEHMET ARDA BAŞER</v>
          </cell>
          <cell r="E14" t="str">
            <v>AKSARAY</v>
          </cell>
          <cell r="F14">
            <v>1176</v>
          </cell>
          <cell r="G14">
            <v>54</v>
          </cell>
        </row>
        <row r="15">
          <cell r="D15" t="str">
            <v>ÖMER KORKMAZ</v>
          </cell>
          <cell r="E15" t="str">
            <v>AKSARAY</v>
          </cell>
          <cell r="F15">
            <v>1203</v>
          </cell>
          <cell r="G15">
            <v>49</v>
          </cell>
        </row>
        <row r="16">
          <cell r="D16" t="str">
            <v>MİRAÇ AYDINGÜLER</v>
          </cell>
          <cell r="E16" t="str">
            <v>KAYSERİ</v>
          </cell>
          <cell r="F16">
            <v>1336</v>
          </cell>
          <cell r="G16">
            <v>22</v>
          </cell>
        </row>
        <row r="17">
          <cell r="D17" t="str">
            <v>ENES EMRE YÜZGEÇ</v>
          </cell>
          <cell r="E17" t="str">
            <v>KARAMAN</v>
          </cell>
          <cell r="F17" t="str">
            <v>DNS</v>
          </cell>
          <cell r="G17" t="str">
            <v xml:space="preserve"> </v>
          </cell>
        </row>
        <row r="18">
          <cell r="E18" t="str">
            <v/>
          </cell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ÖNER FARUK YEŞİL</v>
          </cell>
          <cell r="E8" t="str">
            <v>ANKARA</v>
          </cell>
          <cell r="F8">
            <v>22097</v>
          </cell>
          <cell r="G8">
            <v>32</v>
          </cell>
        </row>
        <row r="9">
          <cell r="D9" t="str">
            <v>CEMİL ERTUĞRUL KOYUNCU</v>
          </cell>
          <cell r="E9" t="str">
            <v>ANKARA</v>
          </cell>
          <cell r="F9">
            <v>22708</v>
          </cell>
          <cell r="G9">
            <v>25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9">
        <row r="8">
          <cell r="D8" t="str">
            <v>SİNAN ÖVER</v>
          </cell>
          <cell r="E8" t="str">
            <v>KAYSERİ</v>
          </cell>
          <cell r="F8">
            <v>71745</v>
          </cell>
          <cell r="G8">
            <v>30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10">
        <row r="8">
          <cell r="E8" t="str">
            <v>YAŞAR DÖKME</v>
          </cell>
          <cell r="F8" t="str">
            <v>KARAMAN</v>
          </cell>
          <cell r="G8">
            <v>546</v>
          </cell>
          <cell r="H8">
            <v>537</v>
          </cell>
          <cell r="I8">
            <v>522</v>
          </cell>
          <cell r="J8">
            <v>546</v>
          </cell>
          <cell r="K8">
            <v>76</v>
          </cell>
        </row>
        <row r="9">
          <cell r="E9" t="str">
            <v>GÖKAY TOPRAK ÖZDEMİR</v>
          </cell>
          <cell r="F9" t="str">
            <v>ANKARA</v>
          </cell>
          <cell r="G9">
            <v>495</v>
          </cell>
          <cell r="H9">
            <v>497</v>
          </cell>
          <cell r="I9">
            <v>496</v>
          </cell>
          <cell r="J9">
            <v>497</v>
          </cell>
          <cell r="K9">
            <v>64</v>
          </cell>
        </row>
        <row r="10">
          <cell r="E10" t="str">
            <v>ARDA YİĞİT ARDIÇLIK</v>
          </cell>
          <cell r="F10" t="str">
            <v>KAYSERİ</v>
          </cell>
          <cell r="G10" t="str">
            <v>X</v>
          </cell>
          <cell r="H10">
            <v>462</v>
          </cell>
          <cell r="I10">
            <v>477</v>
          </cell>
          <cell r="J10">
            <v>477</v>
          </cell>
          <cell r="K10">
            <v>59</v>
          </cell>
        </row>
        <row r="11">
          <cell r="E11" t="str">
            <v>MUSTAFA EMİN AKIN</v>
          </cell>
          <cell r="F11" t="str">
            <v>ANKARA</v>
          </cell>
          <cell r="G11">
            <v>473</v>
          </cell>
          <cell r="H11">
            <v>458</v>
          </cell>
          <cell r="I11">
            <v>460</v>
          </cell>
          <cell r="J11">
            <v>473</v>
          </cell>
          <cell r="K11">
            <v>58</v>
          </cell>
        </row>
        <row r="12">
          <cell r="E12" t="str">
            <v>YİĞİT AKYOL</v>
          </cell>
          <cell r="F12" t="str">
            <v>ANKARA</v>
          </cell>
          <cell r="G12">
            <v>408</v>
          </cell>
          <cell r="H12">
            <v>465</v>
          </cell>
          <cell r="I12">
            <v>470</v>
          </cell>
          <cell r="J12">
            <v>470</v>
          </cell>
          <cell r="K12">
            <v>57</v>
          </cell>
        </row>
        <row r="13">
          <cell r="E13" t="str">
            <v>IZZET BURAK ARSLAN</v>
          </cell>
          <cell r="F13" t="str">
            <v>ANKARA</v>
          </cell>
          <cell r="G13">
            <v>467</v>
          </cell>
          <cell r="H13">
            <v>448</v>
          </cell>
          <cell r="I13">
            <v>450</v>
          </cell>
          <cell r="J13">
            <v>467</v>
          </cell>
          <cell r="K13">
            <v>56</v>
          </cell>
        </row>
        <row r="14">
          <cell r="E14" t="str">
            <v>YUSUF İSLAM KOCA</v>
          </cell>
          <cell r="F14" t="str">
            <v>KAYSERİ</v>
          </cell>
          <cell r="G14">
            <v>460</v>
          </cell>
          <cell r="H14">
            <v>426</v>
          </cell>
          <cell r="I14">
            <v>432</v>
          </cell>
          <cell r="J14">
            <v>460</v>
          </cell>
          <cell r="K14">
            <v>55</v>
          </cell>
        </row>
        <row r="15">
          <cell r="E15" t="str">
            <v>KÜRŞAT AYDEMİR</v>
          </cell>
          <cell r="F15" t="str">
            <v>ANKARA</v>
          </cell>
          <cell r="G15">
            <v>456</v>
          </cell>
          <cell r="H15">
            <v>432</v>
          </cell>
          <cell r="I15">
            <v>459</v>
          </cell>
          <cell r="J15">
            <v>459</v>
          </cell>
          <cell r="K15">
            <v>54</v>
          </cell>
        </row>
        <row r="16">
          <cell r="E16" t="str">
            <v>MUSTAFA MALA</v>
          </cell>
          <cell r="F16" t="str">
            <v>ANKARA</v>
          </cell>
          <cell r="G16">
            <v>436</v>
          </cell>
          <cell r="H16" t="str">
            <v>X</v>
          </cell>
          <cell r="I16">
            <v>455</v>
          </cell>
          <cell r="J16">
            <v>455</v>
          </cell>
          <cell r="K16">
            <v>53</v>
          </cell>
        </row>
        <row r="17">
          <cell r="E17" t="str">
            <v>İLYAS KÜÇÜK</v>
          </cell>
          <cell r="F17" t="str">
            <v>KARAMAN</v>
          </cell>
          <cell r="G17" t="str">
            <v>X</v>
          </cell>
          <cell r="H17">
            <v>455</v>
          </cell>
          <cell r="I17">
            <v>444</v>
          </cell>
          <cell r="J17">
            <v>455</v>
          </cell>
          <cell r="K17">
            <v>53</v>
          </cell>
        </row>
        <row r="18">
          <cell r="E18" t="str">
            <v>AYAZ EREN YURT</v>
          </cell>
          <cell r="F18" t="str">
            <v>ANKARA</v>
          </cell>
          <cell r="G18">
            <v>445</v>
          </cell>
          <cell r="H18">
            <v>452</v>
          </cell>
          <cell r="I18">
            <v>449</v>
          </cell>
          <cell r="J18">
            <v>452</v>
          </cell>
          <cell r="K18">
            <v>53</v>
          </cell>
        </row>
        <row r="19">
          <cell r="E19" t="str">
            <v>SEMİH SAFA ARMUTÇU</v>
          </cell>
          <cell r="F19" t="str">
            <v>KARAMAN</v>
          </cell>
          <cell r="G19">
            <v>450</v>
          </cell>
          <cell r="H19">
            <v>435</v>
          </cell>
          <cell r="I19">
            <v>439</v>
          </cell>
          <cell r="J19">
            <v>450</v>
          </cell>
          <cell r="K19">
            <v>52</v>
          </cell>
        </row>
        <row r="20">
          <cell r="E20" t="str">
            <v>ALİ MALA</v>
          </cell>
          <cell r="F20" t="str">
            <v>ANKARA</v>
          </cell>
          <cell r="G20" t="str">
            <v>X</v>
          </cell>
          <cell r="H20">
            <v>448</v>
          </cell>
          <cell r="I20">
            <v>444</v>
          </cell>
          <cell r="J20">
            <v>448</v>
          </cell>
          <cell r="K20">
            <v>52</v>
          </cell>
        </row>
        <row r="21">
          <cell r="E21" t="str">
            <v>AYAZ BÜLBÜLER</v>
          </cell>
          <cell r="F21" t="str">
            <v>KONYA</v>
          </cell>
          <cell r="G21">
            <v>418</v>
          </cell>
          <cell r="H21">
            <v>343</v>
          </cell>
          <cell r="I21">
            <v>435</v>
          </cell>
          <cell r="J21">
            <v>435</v>
          </cell>
          <cell r="K21">
            <v>48</v>
          </cell>
        </row>
        <row r="22">
          <cell r="E22" t="str">
            <v>ÖNER FARUK YEŞİL</v>
          </cell>
          <cell r="F22" t="str">
            <v>ANKARA</v>
          </cell>
          <cell r="G22">
            <v>432</v>
          </cell>
          <cell r="H22">
            <v>403</v>
          </cell>
          <cell r="I22">
            <v>420</v>
          </cell>
          <cell r="J22">
            <v>432</v>
          </cell>
          <cell r="K22">
            <v>48</v>
          </cell>
        </row>
        <row r="23">
          <cell r="E23" t="str">
            <v>ALİ FURKAN ÜRER</v>
          </cell>
          <cell r="F23" t="str">
            <v>KARAMAN</v>
          </cell>
          <cell r="G23">
            <v>420</v>
          </cell>
          <cell r="H23">
            <v>419</v>
          </cell>
          <cell r="I23">
            <v>432</v>
          </cell>
          <cell r="J23">
            <v>432</v>
          </cell>
          <cell r="K23">
            <v>48</v>
          </cell>
        </row>
        <row r="24">
          <cell r="E24" t="str">
            <v>İBRAHİM KONUR</v>
          </cell>
          <cell r="F24" t="str">
            <v>KARAMAN</v>
          </cell>
          <cell r="G24" t="str">
            <v>X</v>
          </cell>
          <cell r="H24">
            <v>430</v>
          </cell>
          <cell r="I24" t="str">
            <v>X</v>
          </cell>
          <cell r="J24">
            <v>430</v>
          </cell>
          <cell r="K24">
            <v>47</v>
          </cell>
        </row>
        <row r="25">
          <cell r="E25" t="str">
            <v>YİLMAZ EREN GOMSU</v>
          </cell>
          <cell r="F25" t="str">
            <v>KONYA</v>
          </cell>
          <cell r="G25">
            <v>430</v>
          </cell>
          <cell r="H25">
            <v>425</v>
          </cell>
          <cell r="I25">
            <v>420</v>
          </cell>
          <cell r="J25">
            <v>430</v>
          </cell>
          <cell r="K25">
            <v>47</v>
          </cell>
        </row>
        <row r="26">
          <cell r="E26" t="str">
            <v>FURKAN ÖZÇİÇEK</v>
          </cell>
          <cell r="F26" t="str">
            <v>KONYA</v>
          </cell>
          <cell r="G26" t="str">
            <v>X</v>
          </cell>
          <cell r="H26">
            <v>428</v>
          </cell>
          <cell r="I26">
            <v>420</v>
          </cell>
          <cell r="J26">
            <v>428</v>
          </cell>
          <cell r="K26">
            <v>47</v>
          </cell>
        </row>
        <row r="27">
          <cell r="E27" t="str">
            <v>ALİ ÇELİK</v>
          </cell>
          <cell r="F27" t="str">
            <v>KAYSERİ</v>
          </cell>
          <cell r="G27">
            <v>387</v>
          </cell>
          <cell r="H27">
            <v>416</v>
          </cell>
          <cell r="I27" t="str">
            <v>X</v>
          </cell>
          <cell r="J27">
            <v>416</v>
          </cell>
          <cell r="K27">
            <v>44</v>
          </cell>
        </row>
        <row r="28">
          <cell r="E28" t="str">
            <v>SAİT ÖZDİN</v>
          </cell>
          <cell r="F28" t="str">
            <v>KAYSERİ</v>
          </cell>
          <cell r="G28" t="str">
            <v>X</v>
          </cell>
          <cell r="H28">
            <v>415</v>
          </cell>
          <cell r="I28">
            <v>395</v>
          </cell>
          <cell r="J28">
            <v>415</v>
          </cell>
          <cell r="K28">
            <v>43</v>
          </cell>
        </row>
        <row r="29">
          <cell r="E29" t="str">
            <v>SİNAN ÖVER</v>
          </cell>
          <cell r="F29" t="str">
            <v>KAYSERİ</v>
          </cell>
          <cell r="G29">
            <v>403</v>
          </cell>
          <cell r="H29" t="str">
            <v>X</v>
          </cell>
          <cell r="I29">
            <v>408</v>
          </cell>
          <cell r="J29">
            <v>408</v>
          </cell>
          <cell r="K29">
            <v>42</v>
          </cell>
        </row>
        <row r="30">
          <cell r="E30" t="str">
            <v>HAKAN İNKAYA</v>
          </cell>
          <cell r="F30" t="str">
            <v>ANKARA</v>
          </cell>
          <cell r="G30">
            <v>384</v>
          </cell>
          <cell r="H30">
            <v>398</v>
          </cell>
          <cell r="I30">
            <v>403</v>
          </cell>
          <cell r="J30">
            <v>403</v>
          </cell>
          <cell r="K30">
            <v>40</v>
          </cell>
        </row>
        <row r="31">
          <cell r="E31" t="str">
            <v>ERDEM SOYER</v>
          </cell>
          <cell r="F31" t="str">
            <v>ANKARA</v>
          </cell>
          <cell r="G31">
            <v>399</v>
          </cell>
          <cell r="H31">
            <v>399</v>
          </cell>
          <cell r="I31">
            <v>400</v>
          </cell>
          <cell r="J31">
            <v>400</v>
          </cell>
          <cell r="K31">
            <v>40</v>
          </cell>
        </row>
        <row r="32">
          <cell r="E32" t="str">
            <v>YİĞİT KURT</v>
          </cell>
          <cell r="F32" t="str">
            <v>KONYA</v>
          </cell>
          <cell r="G32">
            <v>391</v>
          </cell>
          <cell r="H32">
            <v>395</v>
          </cell>
          <cell r="I32">
            <v>378</v>
          </cell>
          <cell r="J32">
            <v>395</v>
          </cell>
          <cell r="K32">
            <v>39</v>
          </cell>
        </row>
        <row r="33">
          <cell r="E33" t="str">
            <v>ÖMER KORKMAZ</v>
          </cell>
          <cell r="F33" t="str">
            <v>AKSARAY</v>
          </cell>
          <cell r="G33">
            <v>370</v>
          </cell>
          <cell r="H33">
            <v>373</v>
          </cell>
          <cell r="I33">
            <v>373</v>
          </cell>
          <cell r="J33">
            <v>373</v>
          </cell>
          <cell r="K33">
            <v>34</v>
          </cell>
        </row>
        <row r="34">
          <cell r="E34" t="str">
            <v>MİRZA AYDIN GÜLER</v>
          </cell>
          <cell r="F34" t="str">
            <v>KAYSERİ</v>
          </cell>
          <cell r="G34">
            <v>361</v>
          </cell>
          <cell r="H34">
            <v>354</v>
          </cell>
          <cell r="I34">
            <v>329</v>
          </cell>
          <cell r="J34">
            <v>361</v>
          </cell>
          <cell r="K34">
            <v>32</v>
          </cell>
        </row>
        <row r="35">
          <cell r="E35" t="str">
            <v>CEMİL ERTUĞRUL KOYUNCU</v>
          </cell>
          <cell r="F35" t="str">
            <v>ANKARA</v>
          </cell>
          <cell r="G35">
            <v>340</v>
          </cell>
          <cell r="H35">
            <v>357</v>
          </cell>
          <cell r="I35">
            <v>341</v>
          </cell>
          <cell r="J35">
            <v>357</v>
          </cell>
          <cell r="K35">
            <v>31</v>
          </cell>
        </row>
        <row r="36">
          <cell r="E36" t="str">
            <v>TAHİR KÜÇÜKVAN</v>
          </cell>
          <cell r="F36" t="str">
            <v>KONYA</v>
          </cell>
          <cell r="G36">
            <v>357</v>
          </cell>
          <cell r="H36">
            <v>355</v>
          </cell>
          <cell r="I36" t="str">
            <v>X</v>
          </cell>
          <cell r="J36">
            <v>357</v>
          </cell>
          <cell r="K36">
            <v>31</v>
          </cell>
        </row>
        <row r="37">
          <cell r="E37" t="str">
            <v>MEHMET ARDA BAŞER</v>
          </cell>
          <cell r="F37" t="str">
            <v>AKSARAY</v>
          </cell>
          <cell r="G37">
            <v>332</v>
          </cell>
          <cell r="H37">
            <v>320</v>
          </cell>
          <cell r="I37">
            <v>324</v>
          </cell>
          <cell r="J37">
            <v>332</v>
          </cell>
          <cell r="K37">
            <v>27</v>
          </cell>
        </row>
        <row r="38">
          <cell r="E38" t="str">
            <v>ALİHAN ARI</v>
          </cell>
          <cell r="F38" t="str">
            <v>KARAMAN</v>
          </cell>
          <cell r="G38">
            <v>294</v>
          </cell>
          <cell r="H38">
            <v>285</v>
          </cell>
          <cell r="I38">
            <v>291</v>
          </cell>
          <cell r="J38">
            <v>294</v>
          </cell>
          <cell r="K38">
            <v>20</v>
          </cell>
        </row>
        <row r="39">
          <cell r="E39" t="str">
            <v>ALİ EREN TEKİN</v>
          </cell>
          <cell r="F39" t="str">
            <v>KARAMAN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DNS</v>
          </cell>
          <cell r="K39" t="str">
            <v xml:space="preserve"> </v>
          </cell>
        </row>
        <row r="40">
          <cell r="E40" t="str">
            <v>ENES EMRE YÜZGEÇ</v>
          </cell>
          <cell r="F40" t="str">
            <v>KARAMAN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DNS</v>
          </cell>
          <cell r="K40" t="str">
            <v xml:space="preserve"> </v>
          </cell>
        </row>
        <row r="41">
          <cell r="E41" t="str">
            <v>MUHAMMED YUSUF AYHAN</v>
          </cell>
          <cell r="F41" t="str">
            <v>KARAMAN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DNS</v>
          </cell>
          <cell r="K41" t="str">
            <v xml:space="preserve">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AYAZ BÜLBÜLER</v>
          </cell>
          <cell r="F8" t="str">
            <v>KONYA</v>
          </cell>
          <cell r="G8">
            <v>691</v>
          </cell>
          <cell r="H8">
            <v>693</v>
          </cell>
          <cell r="I8">
            <v>720</v>
          </cell>
          <cell r="J8">
            <v>720</v>
          </cell>
          <cell r="K8">
            <v>41</v>
          </cell>
        </row>
        <row r="9">
          <cell r="E9" t="str">
            <v>SEMİH SAFA ARMUTÇU</v>
          </cell>
          <cell r="F9" t="str">
            <v>KARAMAN</v>
          </cell>
          <cell r="G9">
            <v>702</v>
          </cell>
          <cell r="H9">
            <v>693</v>
          </cell>
          <cell r="I9" t="str">
            <v>X</v>
          </cell>
          <cell r="J9">
            <v>702</v>
          </cell>
          <cell r="K9">
            <v>40</v>
          </cell>
        </row>
        <row r="10">
          <cell r="E10" t="str">
            <v>ARDA YİĞİT ARDIÇLIK</v>
          </cell>
          <cell r="F10" t="str">
            <v>KAYSERİ</v>
          </cell>
          <cell r="G10">
            <v>648</v>
          </cell>
          <cell r="H10">
            <v>667</v>
          </cell>
          <cell r="I10">
            <v>682</v>
          </cell>
          <cell r="J10">
            <v>682</v>
          </cell>
          <cell r="K10">
            <v>39</v>
          </cell>
        </row>
        <row r="11">
          <cell r="E11" t="str">
            <v>AYAZ EREN YURT</v>
          </cell>
          <cell r="F11" t="str">
            <v>ANKARA</v>
          </cell>
          <cell r="G11">
            <v>592</v>
          </cell>
          <cell r="H11">
            <v>644</v>
          </cell>
          <cell r="I11">
            <v>671</v>
          </cell>
          <cell r="J11">
            <v>671</v>
          </cell>
          <cell r="K11">
            <v>38</v>
          </cell>
        </row>
        <row r="12">
          <cell r="E12" t="str">
            <v>YİĞİT KURT</v>
          </cell>
          <cell r="F12" t="str">
            <v>KONYA</v>
          </cell>
          <cell r="G12">
            <v>660</v>
          </cell>
          <cell r="H12" t="str">
            <v>X</v>
          </cell>
          <cell r="I12" t="str">
            <v>X</v>
          </cell>
          <cell r="J12">
            <v>660</v>
          </cell>
          <cell r="K12">
            <v>37</v>
          </cell>
        </row>
        <row r="13">
          <cell r="E13" t="str">
            <v>HAKAN İNKAYA</v>
          </cell>
          <cell r="F13" t="str">
            <v>ANKARA</v>
          </cell>
          <cell r="G13">
            <v>468</v>
          </cell>
          <cell r="H13">
            <v>638</v>
          </cell>
          <cell r="I13">
            <v>625</v>
          </cell>
          <cell r="J13">
            <v>638</v>
          </cell>
          <cell r="K13">
            <v>36</v>
          </cell>
        </row>
        <row r="14">
          <cell r="E14" t="str">
            <v>KÜRŞAT AYDEMİR</v>
          </cell>
          <cell r="F14" t="str">
            <v>ANKARA</v>
          </cell>
          <cell r="G14">
            <v>625</v>
          </cell>
          <cell r="H14">
            <v>497</v>
          </cell>
          <cell r="I14">
            <v>622</v>
          </cell>
          <cell r="J14">
            <v>625</v>
          </cell>
          <cell r="K14">
            <v>35</v>
          </cell>
        </row>
        <row r="15">
          <cell r="E15" t="str">
            <v>FURKAN ÖZÇİÇEK</v>
          </cell>
          <cell r="F15" t="str">
            <v>KONYA</v>
          </cell>
          <cell r="G15">
            <v>567</v>
          </cell>
          <cell r="H15">
            <v>558</v>
          </cell>
          <cell r="I15">
            <v>623</v>
          </cell>
          <cell r="J15">
            <v>623</v>
          </cell>
          <cell r="K15">
            <v>35</v>
          </cell>
        </row>
        <row r="16">
          <cell r="E16" t="str">
            <v>ÖNER FARUK YEŞİL</v>
          </cell>
          <cell r="F16" t="str">
            <v>ANKARA</v>
          </cell>
          <cell r="G16">
            <v>597</v>
          </cell>
          <cell r="H16" t="str">
            <v>X</v>
          </cell>
          <cell r="I16">
            <v>610</v>
          </cell>
          <cell r="J16">
            <v>610</v>
          </cell>
          <cell r="K16">
            <v>34</v>
          </cell>
        </row>
        <row r="17">
          <cell r="E17" t="str">
            <v>MUSTAFA EMİN AKIN</v>
          </cell>
          <cell r="F17" t="str">
            <v>ANKARA</v>
          </cell>
          <cell r="G17">
            <v>575</v>
          </cell>
          <cell r="H17">
            <v>541</v>
          </cell>
          <cell r="I17">
            <v>603</v>
          </cell>
          <cell r="J17">
            <v>603</v>
          </cell>
          <cell r="K17">
            <v>33</v>
          </cell>
        </row>
        <row r="18">
          <cell r="E18" t="str">
            <v>YİĞİT AKYOL</v>
          </cell>
          <cell r="F18" t="str">
            <v>ANKARA</v>
          </cell>
          <cell r="G18">
            <v>545</v>
          </cell>
          <cell r="H18">
            <v>603</v>
          </cell>
          <cell r="I18" t="str">
            <v>X</v>
          </cell>
          <cell r="J18">
            <v>603</v>
          </cell>
          <cell r="K18">
            <v>33</v>
          </cell>
        </row>
        <row r="19">
          <cell r="E19" t="str">
            <v>MUSTAFA MALA</v>
          </cell>
          <cell r="F19" t="str">
            <v>ANKARA</v>
          </cell>
          <cell r="G19">
            <v>553</v>
          </cell>
          <cell r="H19">
            <v>540</v>
          </cell>
          <cell r="I19">
            <v>574</v>
          </cell>
          <cell r="J19">
            <v>574</v>
          </cell>
          <cell r="K19">
            <v>31</v>
          </cell>
        </row>
        <row r="20">
          <cell r="E20" t="str">
            <v>YUSUF İSLAM KOCA</v>
          </cell>
          <cell r="F20" t="str">
            <v>KAYSERİ</v>
          </cell>
          <cell r="G20">
            <v>554</v>
          </cell>
          <cell r="H20">
            <v>563</v>
          </cell>
          <cell r="I20">
            <v>559</v>
          </cell>
          <cell r="J20">
            <v>563</v>
          </cell>
          <cell r="K20">
            <v>31</v>
          </cell>
        </row>
        <row r="21">
          <cell r="E21" t="str">
            <v>CEMİL ERTUĞRUL KOYUNCU</v>
          </cell>
          <cell r="F21" t="str">
            <v>ANKARA</v>
          </cell>
          <cell r="G21">
            <v>560</v>
          </cell>
          <cell r="H21">
            <v>548</v>
          </cell>
          <cell r="I21" t="str">
            <v>X</v>
          </cell>
          <cell r="J21">
            <v>560</v>
          </cell>
          <cell r="K21">
            <v>31</v>
          </cell>
        </row>
        <row r="22">
          <cell r="E22" t="str">
            <v>ALİ ÇELİK</v>
          </cell>
          <cell r="F22" t="str">
            <v>KAYSERİ</v>
          </cell>
          <cell r="G22" t="str">
            <v>X</v>
          </cell>
          <cell r="H22">
            <v>547</v>
          </cell>
          <cell r="I22">
            <v>521</v>
          </cell>
          <cell r="J22">
            <v>547</v>
          </cell>
          <cell r="K22">
            <v>30</v>
          </cell>
        </row>
        <row r="23">
          <cell r="E23" t="str">
            <v>YİLMAZ EREN GOMSU</v>
          </cell>
          <cell r="F23" t="str">
            <v>KONYA</v>
          </cell>
          <cell r="G23" t="str">
            <v>X</v>
          </cell>
          <cell r="H23" t="str">
            <v>X</v>
          </cell>
          <cell r="I23">
            <v>535</v>
          </cell>
          <cell r="J23">
            <v>535</v>
          </cell>
          <cell r="K23">
            <v>29</v>
          </cell>
        </row>
        <row r="24">
          <cell r="E24" t="str">
            <v>GÖKAY TOPRAK ÖZDEMİR</v>
          </cell>
          <cell r="F24" t="str">
            <v>ANKARA</v>
          </cell>
          <cell r="G24">
            <v>515</v>
          </cell>
          <cell r="H24" t="str">
            <v>X</v>
          </cell>
          <cell r="I24">
            <v>527</v>
          </cell>
          <cell r="J24">
            <v>527</v>
          </cell>
          <cell r="K24">
            <v>28</v>
          </cell>
        </row>
        <row r="25">
          <cell r="E25" t="str">
            <v>SİNAN ÖVER</v>
          </cell>
          <cell r="F25" t="str">
            <v>KAYSERİ</v>
          </cell>
          <cell r="G25" t="str">
            <v>X</v>
          </cell>
          <cell r="H25" t="str">
            <v>X</v>
          </cell>
          <cell r="I25">
            <v>519</v>
          </cell>
          <cell r="J25">
            <v>519</v>
          </cell>
          <cell r="K25">
            <v>28</v>
          </cell>
        </row>
        <row r="26">
          <cell r="E26" t="str">
            <v>IZZET BURAK ARSLAN</v>
          </cell>
          <cell r="F26" t="str">
            <v>ANKARA</v>
          </cell>
          <cell r="G26">
            <v>440</v>
          </cell>
          <cell r="H26">
            <v>467</v>
          </cell>
          <cell r="I26">
            <v>517</v>
          </cell>
          <cell r="J26">
            <v>517</v>
          </cell>
          <cell r="K26">
            <v>28</v>
          </cell>
        </row>
        <row r="27">
          <cell r="E27" t="str">
            <v>ALİ MALA</v>
          </cell>
          <cell r="F27" t="str">
            <v>ANKARA</v>
          </cell>
          <cell r="G27">
            <v>516</v>
          </cell>
          <cell r="H27">
            <v>475</v>
          </cell>
          <cell r="I27">
            <v>503</v>
          </cell>
          <cell r="J27">
            <v>516</v>
          </cell>
          <cell r="K27">
            <v>28</v>
          </cell>
        </row>
        <row r="28">
          <cell r="E28" t="str">
            <v>ALİHAN ARI</v>
          </cell>
          <cell r="F28" t="str">
            <v>KARAMAN</v>
          </cell>
          <cell r="G28">
            <v>387</v>
          </cell>
          <cell r="H28">
            <v>503</v>
          </cell>
          <cell r="I28">
            <v>458</v>
          </cell>
          <cell r="J28">
            <v>503</v>
          </cell>
          <cell r="K28">
            <v>27</v>
          </cell>
        </row>
        <row r="29">
          <cell r="E29" t="str">
            <v>ERDEM SOYER</v>
          </cell>
          <cell r="F29" t="str">
            <v>ANKARA</v>
          </cell>
          <cell r="G29" t="str">
            <v>X</v>
          </cell>
          <cell r="H29">
            <v>393</v>
          </cell>
          <cell r="I29">
            <v>456</v>
          </cell>
          <cell r="J29">
            <v>456</v>
          </cell>
          <cell r="K29">
            <v>24</v>
          </cell>
        </row>
        <row r="30">
          <cell r="E30" t="str">
            <v>ÖMER KORKMAZ</v>
          </cell>
          <cell r="F30" t="str">
            <v>AKSARAY</v>
          </cell>
          <cell r="G30">
            <v>388</v>
          </cell>
          <cell r="H30" t="str">
            <v>X</v>
          </cell>
          <cell r="I30">
            <v>431</v>
          </cell>
          <cell r="J30">
            <v>431</v>
          </cell>
          <cell r="K30">
            <v>22</v>
          </cell>
        </row>
        <row r="31">
          <cell r="E31" t="str">
            <v>MEHMET ARDA BAŞER</v>
          </cell>
          <cell r="F31" t="str">
            <v>AKSARAY</v>
          </cell>
          <cell r="G31" t="str">
            <v>X</v>
          </cell>
          <cell r="H31" t="str">
            <v>X</v>
          </cell>
          <cell r="I31">
            <v>317</v>
          </cell>
          <cell r="J31">
            <v>317</v>
          </cell>
          <cell r="K31">
            <v>14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YAŞAR DÖKME</v>
          </cell>
          <cell r="F8" t="str">
            <v>KARAMAN</v>
          </cell>
          <cell r="G8">
            <v>1952</v>
          </cell>
          <cell r="H8" t="str">
            <v>X</v>
          </cell>
          <cell r="I8">
            <v>2284</v>
          </cell>
          <cell r="J8">
            <v>2284</v>
          </cell>
          <cell r="K8">
            <v>74</v>
          </cell>
        </row>
        <row r="9">
          <cell r="E9" t="str">
            <v>MİRAÇ AYDINGÜLER</v>
          </cell>
          <cell r="F9" t="str">
            <v>KAYSERİ</v>
          </cell>
          <cell r="G9">
            <v>1074</v>
          </cell>
          <cell r="H9">
            <v>1556</v>
          </cell>
          <cell r="I9">
            <v>1598</v>
          </cell>
          <cell r="J9">
            <v>1598</v>
          </cell>
          <cell r="K9">
            <v>48</v>
          </cell>
        </row>
        <row r="10">
          <cell r="E10" t="str">
            <v>SAİT ÖZDİN</v>
          </cell>
          <cell r="F10" t="str">
            <v>KAYSERİ</v>
          </cell>
          <cell r="G10">
            <v>1226</v>
          </cell>
          <cell r="H10">
            <v>1408</v>
          </cell>
          <cell r="I10">
            <v>1200</v>
          </cell>
          <cell r="J10">
            <v>1408</v>
          </cell>
          <cell r="K10">
            <v>41</v>
          </cell>
        </row>
        <row r="11">
          <cell r="E11" t="str">
            <v>İBRAHİM KONUR</v>
          </cell>
          <cell r="F11" t="str">
            <v>KARAMAN</v>
          </cell>
          <cell r="G11">
            <v>1252</v>
          </cell>
          <cell r="H11">
            <v>1091</v>
          </cell>
          <cell r="I11">
            <v>1367</v>
          </cell>
          <cell r="J11">
            <v>1367</v>
          </cell>
          <cell r="K11">
            <v>39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İLYAS KÜÇÜK</v>
          </cell>
          <cell r="F8" t="str">
            <v>KARAMAN</v>
          </cell>
          <cell r="G8">
            <v>3120</v>
          </cell>
          <cell r="H8">
            <v>3003</v>
          </cell>
          <cell r="I8" t="str">
            <v>X</v>
          </cell>
          <cell r="J8">
            <v>3120</v>
          </cell>
          <cell r="K8">
            <v>61</v>
          </cell>
        </row>
        <row r="9">
          <cell r="E9" t="str">
            <v>TAHİR KÜÇÜKVAN</v>
          </cell>
          <cell r="F9" t="str">
            <v>KONYA</v>
          </cell>
          <cell r="G9">
            <v>1512</v>
          </cell>
          <cell r="H9">
            <v>1843</v>
          </cell>
          <cell r="I9" t="str">
            <v>X</v>
          </cell>
          <cell r="J9">
            <v>1843</v>
          </cell>
          <cell r="K9">
            <v>35</v>
          </cell>
        </row>
        <row r="10">
          <cell r="E10" t="str">
            <v>ALİ FURKAN ÜRER</v>
          </cell>
          <cell r="F10" t="str">
            <v>KARAMAN</v>
          </cell>
          <cell r="G10">
            <v>1427</v>
          </cell>
          <cell r="H10">
            <v>1097</v>
          </cell>
          <cell r="I10">
            <v>994</v>
          </cell>
          <cell r="J10">
            <v>1427</v>
          </cell>
          <cell r="K10">
            <v>27</v>
          </cell>
        </row>
        <row r="11">
          <cell r="E11" t="str">
            <v>ALİ EREN TEKİN</v>
          </cell>
          <cell r="F11" t="str">
            <v>KARAMAN</v>
          </cell>
          <cell r="J11" t="str">
            <v>DNS</v>
          </cell>
          <cell r="K11" t="str">
            <v xml:space="preserve"> </v>
          </cell>
        </row>
        <row r="12">
          <cell r="E12" t="str">
            <v>ENES EMRE YÜZGEÇ</v>
          </cell>
          <cell r="F12" t="str">
            <v>KARAMAN</v>
          </cell>
          <cell r="J12" t="str">
            <v>DNS</v>
          </cell>
          <cell r="K12" t="str">
            <v xml:space="preserve"> </v>
          </cell>
        </row>
        <row r="13">
          <cell r="E13" t="str">
            <v>MUHAMMED YUSUF AYHAN</v>
          </cell>
          <cell r="F13" t="str">
            <v>KARAMAN</v>
          </cell>
          <cell r="J13" t="str">
            <v>DNS</v>
          </cell>
          <cell r="K13" t="str">
            <v xml:space="preserve">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80m.Eng"/>
      <sheetName val="800m"/>
      <sheetName val="15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  <sheetName val="Sayf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MELİSA KIZILKAYA</v>
          </cell>
          <cell r="F8" t="str">
            <v>ANKARA</v>
          </cell>
          <cell r="G8">
            <v>865</v>
          </cell>
          <cell r="H8">
            <v>87</v>
          </cell>
        </row>
        <row r="9">
          <cell r="E9" t="str">
            <v>NAZLI KAVAK</v>
          </cell>
          <cell r="F9" t="str">
            <v>KAYSERİ</v>
          </cell>
          <cell r="G9">
            <v>882</v>
          </cell>
          <cell r="H9">
            <v>83</v>
          </cell>
        </row>
        <row r="10">
          <cell r="E10" t="str">
            <v>ŞEYMA KAMAŞ</v>
          </cell>
          <cell r="F10" t="str">
            <v>KAYSERİ</v>
          </cell>
          <cell r="G10">
            <v>885</v>
          </cell>
          <cell r="H10">
            <v>83</v>
          </cell>
        </row>
        <row r="11">
          <cell r="E11" t="str">
            <v>SUDE TOPAKTAŞ</v>
          </cell>
          <cell r="F11" t="str">
            <v>KAYSERİ</v>
          </cell>
          <cell r="G11">
            <v>889</v>
          </cell>
          <cell r="H11">
            <v>82</v>
          </cell>
        </row>
        <row r="12">
          <cell r="E12" t="str">
            <v>FATMA SİVRİTAŞ</v>
          </cell>
          <cell r="F12" t="str">
            <v>KAYSERİ</v>
          </cell>
          <cell r="G12">
            <v>900</v>
          </cell>
          <cell r="H12">
            <v>80</v>
          </cell>
        </row>
        <row r="13">
          <cell r="E13" t="str">
            <v>FADİME CİNBOLAT</v>
          </cell>
          <cell r="F13" t="str">
            <v>KAYSERİ</v>
          </cell>
          <cell r="G13">
            <v>916</v>
          </cell>
          <cell r="H13">
            <v>76</v>
          </cell>
        </row>
        <row r="14">
          <cell r="E14" t="str">
            <v>AYŞENAZ BAŞBOĞU</v>
          </cell>
          <cell r="F14" t="str">
            <v>KARAMAN</v>
          </cell>
          <cell r="G14">
            <v>937</v>
          </cell>
          <cell r="H14">
            <v>72</v>
          </cell>
        </row>
        <row r="15">
          <cell r="E15" t="str">
            <v>BESRA ASLAN</v>
          </cell>
          <cell r="F15" t="str">
            <v>ANKARA</v>
          </cell>
          <cell r="G15">
            <v>940</v>
          </cell>
          <cell r="H15">
            <v>72</v>
          </cell>
        </row>
        <row r="16">
          <cell r="E16" t="str">
            <v>HAYRÜNNİSA ÖZAYDIN</v>
          </cell>
          <cell r="F16" t="str">
            <v>KAYSERİ</v>
          </cell>
          <cell r="G16">
            <v>940</v>
          </cell>
          <cell r="H16">
            <v>72</v>
          </cell>
        </row>
        <row r="17">
          <cell r="H17" t="str">
            <v xml:space="preserve">    </v>
          </cell>
        </row>
        <row r="18">
          <cell r="H18" t="str">
            <v xml:space="preserve">    </v>
          </cell>
        </row>
        <row r="19">
          <cell r="H19" t="str">
            <v xml:space="preserve">    </v>
          </cell>
        </row>
        <row r="20">
          <cell r="H20" t="str">
            <v xml:space="preserve">    </v>
          </cell>
        </row>
        <row r="21">
          <cell r="H21" t="str">
            <v xml:space="preserve">    </v>
          </cell>
        </row>
        <row r="22">
          <cell r="H22" t="str">
            <v xml:space="preserve">    </v>
          </cell>
        </row>
        <row r="23">
          <cell r="H23" t="str">
            <v xml:space="preserve">    </v>
          </cell>
        </row>
        <row r="24">
          <cell r="H24" t="str">
            <v xml:space="preserve">    </v>
          </cell>
        </row>
        <row r="25">
          <cell r="H25" t="str">
            <v xml:space="preserve">    </v>
          </cell>
        </row>
        <row r="26">
          <cell r="H26" t="str">
            <v xml:space="preserve">    </v>
          </cell>
        </row>
        <row r="27">
          <cell r="H27" t="str">
            <v xml:space="preserve">    </v>
          </cell>
        </row>
        <row r="28">
          <cell r="H28" t="str">
            <v xml:space="preserve">    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HİRANUR AKBURAK</v>
          </cell>
          <cell r="E8" t="str">
            <v>KAYSERİ</v>
          </cell>
          <cell r="F8">
            <v>1121</v>
          </cell>
          <cell r="G8">
            <v>83</v>
          </cell>
        </row>
        <row r="9">
          <cell r="D9" t="str">
            <v>BUSE SEZEN</v>
          </cell>
          <cell r="E9" t="str">
            <v>ANKARA</v>
          </cell>
          <cell r="F9">
            <v>1126</v>
          </cell>
          <cell r="G9">
            <v>82</v>
          </cell>
        </row>
        <row r="10">
          <cell r="D10" t="str">
            <v>GÜLİSTAN KARACA</v>
          </cell>
          <cell r="E10" t="str">
            <v>KONYA</v>
          </cell>
          <cell r="F10">
            <v>1148</v>
          </cell>
          <cell r="G10">
            <v>78</v>
          </cell>
        </row>
        <row r="11">
          <cell r="D11" t="str">
            <v>CEYLİN SAKARYA</v>
          </cell>
          <cell r="E11" t="str">
            <v>ANKARA</v>
          </cell>
          <cell r="F11">
            <v>1166</v>
          </cell>
          <cell r="G11">
            <v>74</v>
          </cell>
        </row>
        <row r="12">
          <cell r="D12" t="str">
            <v>AYŞE MELEK AKYÜZ</v>
          </cell>
          <cell r="E12" t="str">
            <v>KAYSERİ</v>
          </cell>
          <cell r="F12">
            <v>1221</v>
          </cell>
          <cell r="G12">
            <v>63</v>
          </cell>
        </row>
        <row r="13">
          <cell r="D13" t="str">
            <v>MİNEL SU DALBAY</v>
          </cell>
          <cell r="E13" t="str">
            <v>KARAMAN</v>
          </cell>
          <cell r="F13">
            <v>1230</v>
          </cell>
          <cell r="G13">
            <v>62</v>
          </cell>
        </row>
        <row r="14">
          <cell r="D14" t="str">
            <v>SUDENAZ ÇUKURTEPE</v>
          </cell>
          <cell r="E14" t="str">
            <v>ANKARA</v>
          </cell>
          <cell r="F14">
            <v>1295</v>
          </cell>
          <cell r="G14">
            <v>49</v>
          </cell>
        </row>
        <row r="15">
          <cell r="D15" t="str">
            <v>FETHİYE NAZ ALBAYRAK</v>
          </cell>
          <cell r="E15" t="str">
            <v>KARAMAN</v>
          </cell>
          <cell r="F15">
            <v>1308</v>
          </cell>
          <cell r="G15">
            <v>46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ECEMSU PEKER</v>
          </cell>
          <cell r="E8" t="str">
            <v>ANKARA</v>
          </cell>
          <cell r="F8">
            <v>1371</v>
          </cell>
          <cell r="G8">
            <v>85</v>
          </cell>
        </row>
        <row r="9">
          <cell r="D9" t="str">
            <v>ZEYNEP EFSA YÜKSEL</v>
          </cell>
          <cell r="E9" t="str">
            <v>KAYSERİ</v>
          </cell>
          <cell r="F9">
            <v>1378</v>
          </cell>
          <cell r="G9">
            <v>84</v>
          </cell>
        </row>
        <row r="10">
          <cell r="D10" t="str">
            <v>HAVVANUR SUDE KOZAN</v>
          </cell>
          <cell r="E10" t="str">
            <v>KONYA</v>
          </cell>
          <cell r="F10">
            <v>1597</v>
          </cell>
          <cell r="G10">
            <v>40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95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91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71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NURCAN AKPINAR</v>
          </cell>
          <cell r="E8" t="str">
            <v>KAYSERİ</v>
          </cell>
          <cell r="F8">
            <v>22614</v>
          </cell>
          <cell r="G8">
            <v>57</v>
          </cell>
        </row>
        <row r="9">
          <cell r="D9" t="str">
            <v>İLAYDA GÜNEŞ</v>
          </cell>
          <cell r="E9" t="str">
            <v>KONYA</v>
          </cell>
          <cell r="F9">
            <v>22761</v>
          </cell>
          <cell r="G9">
            <v>52</v>
          </cell>
        </row>
        <row r="10">
          <cell r="D10" t="str">
            <v>DURU EKİNCİ</v>
          </cell>
          <cell r="E10" t="str">
            <v>ANKARA</v>
          </cell>
          <cell r="F10">
            <v>24212</v>
          </cell>
          <cell r="G10">
            <v>32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BUSE SEZEN</v>
          </cell>
          <cell r="F8" t="str">
            <v>ANKARA</v>
          </cell>
          <cell r="G8">
            <v>395</v>
          </cell>
          <cell r="H8">
            <v>425</v>
          </cell>
          <cell r="I8">
            <v>417</v>
          </cell>
          <cell r="J8">
            <v>425</v>
          </cell>
          <cell r="K8">
            <v>61</v>
          </cell>
        </row>
        <row r="9">
          <cell r="E9" t="str">
            <v>ZEYNEP EFSA YÜKSEL</v>
          </cell>
          <cell r="F9" t="str">
            <v>KAYSERİ</v>
          </cell>
          <cell r="G9">
            <v>472</v>
          </cell>
          <cell r="H9" t="str">
            <v>X</v>
          </cell>
          <cell r="I9">
            <v>478</v>
          </cell>
          <cell r="J9">
            <v>478</v>
          </cell>
          <cell r="K9">
            <v>74</v>
          </cell>
        </row>
        <row r="10">
          <cell r="E10" t="str">
            <v>ŞEYMA KAMAŞ</v>
          </cell>
          <cell r="F10" t="str">
            <v>KAYSERİ</v>
          </cell>
          <cell r="G10">
            <v>468</v>
          </cell>
          <cell r="H10">
            <v>470</v>
          </cell>
          <cell r="I10">
            <v>470</v>
          </cell>
          <cell r="J10">
            <v>470</v>
          </cell>
          <cell r="K10">
            <v>72</v>
          </cell>
        </row>
        <row r="11">
          <cell r="E11" t="str">
            <v>MELİSA KIZILKAYA</v>
          </cell>
          <cell r="F11" t="str">
            <v>ANKARA</v>
          </cell>
          <cell r="G11">
            <v>454</v>
          </cell>
          <cell r="H11">
            <v>467</v>
          </cell>
          <cell r="I11">
            <v>464</v>
          </cell>
          <cell r="J11">
            <v>467</v>
          </cell>
          <cell r="K11">
            <v>71</v>
          </cell>
        </row>
        <row r="12">
          <cell r="E12" t="str">
            <v>HİRANUR AKBURAK</v>
          </cell>
          <cell r="F12" t="str">
            <v>KAYSERİ</v>
          </cell>
          <cell r="G12">
            <v>462</v>
          </cell>
          <cell r="H12">
            <v>465</v>
          </cell>
          <cell r="I12">
            <v>455</v>
          </cell>
          <cell r="J12">
            <v>465</v>
          </cell>
          <cell r="K12">
            <v>71</v>
          </cell>
        </row>
        <row r="13">
          <cell r="E13" t="str">
            <v>GÜLİSTAN KARACA</v>
          </cell>
          <cell r="F13" t="str">
            <v>KONYA</v>
          </cell>
          <cell r="G13">
            <v>450</v>
          </cell>
          <cell r="H13">
            <v>458</v>
          </cell>
          <cell r="I13">
            <v>403</v>
          </cell>
          <cell r="J13">
            <v>458</v>
          </cell>
          <cell r="K13">
            <v>69</v>
          </cell>
        </row>
        <row r="14">
          <cell r="E14" t="str">
            <v>ECEMSU PEKER</v>
          </cell>
          <cell r="F14" t="str">
            <v>ANKARA</v>
          </cell>
          <cell r="G14">
            <v>449</v>
          </cell>
          <cell r="H14" t="str">
            <v>X</v>
          </cell>
          <cell r="I14" t="str">
            <v>X</v>
          </cell>
          <cell r="J14">
            <v>449</v>
          </cell>
          <cell r="K14">
            <v>67</v>
          </cell>
        </row>
        <row r="15">
          <cell r="E15" t="str">
            <v>SUDENAZ ÇUKURTEPE</v>
          </cell>
          <cell r="F15" t="str">
            <v>ANKARA</v>
          </cell>
          <cell r="G15">
            <v>448</v>
          </cell>
          <cell r="H15" t="str">
            <v>X</v>
          </cell>
          <cell r="I15" t="str">
            <v>X</v>
          </cell>
          <cell r="J15">
            <v>448</v>
          </cell>
          <cell r="K15">
            <v>67</v>
          </cell>
        </row>
        <row r="16">
          <cell r="E16" t="str">
            <v>NAZLI KAVAK</v>
          </cell>
          <cell r="F16" t="str">
            <v>KAYSERİ</v>
          </cell>
          <cell r="G16">
            <v>432</v>
          </cell>
          <cell r="H16">
            <v>446</v>
          </cell>
          <cell r="I16" t="str">
            <v>-</v>
          </cell>
          <cell r="J16">
            <v>446</v>
          </cell>
          <cell r="K16">
            <v>66</v>
          </cell>
        </row>
        <row r="17">
          <cell r="E17" t="str">
            <v>HAVVANUR SUDE KOZAN</v>
          </cell>
          <cell r="F17" t="str">
            <v>KONYA</v>
          </cell>
          <cell r="G17">
            <v>437</v>
          </cell>
          <cell r="H17">
            <v>393</v>
          </cell>
          <cell r="I17">
            <v>393</v>
          </cell>
          <cell r="J17">
            <v>437</v>
          </cell>
          <cell r="K17">
            <v>64</v>
          </cell>
        </row>
        <row r="18">
          <cell r="E18" t="str">
            <v>FATMA SİVRİTAŞ</v>
          </cell>
          <cell r="F18" t="str">
            <v>KAYSERİ</v>
          </cell>
          <cell r="G18">
            <v>433</v>
          </cell>
          <cell r="H18">
            <v>416</v>
          </cell>
          <cell r="I18" t="str">
            <v>-</v>
          </cell>
          <cell r="J18">
            <v>433</v>
          </cell>
          <cell r="K18">
            <v>63</v>
          </cell>
        </row>
        <row r="19">
          <cell r="E19" t="str">
            <v>NURCAN AKPINAR</v>
          </cell>
          <cell r="F19" t="str">
            <v>KAYSERİ</v>
          </cell>
          <cell r="G19">
            <v>432</v>
          </cell>
          <cell r="H19">
            <v>381</v>
          </cell>
          <cell r="I19">
            <v>414</v>
          </cell>
          <cell r="J19">
            <v>432</v>
          </cell>
          <cell r="K19">
            <v>63</v>
          </cell>
        </row>
        <row r="20">
          <cell r="E20" t="str">
            <v>FADİME CİNBOLAT</v>
          </cell>
          <cell r="F20" t="str">
            <v>KAYSERİ</v>
          </cell>
          <cell r="G20">
            <v>400</v>
          </cell>
          <cell r="H20">
            <v>420</v>
          </cell>
          <cell r="I20">
            <v>422</v>
          </cell>
          <cell r="J20">
            <v>422</v>
          </cell>
          <cell r="K20">
            <v>60</v>
          </cell>
        </row>
        <row r="21">
          <cell r="E21" t="str">
            <v>HAYRÜNNİSA ÖZAYDIN</v>
          </cell>
          <cell r="F21" t="str">
            <v>KAYSERİ</v>
          </cell>
          <cell r="G21">
            <v>374</v>
          </cell>
          <cell r="H21">
            <v>384</v>
          </cell>
          <cell r="I21">
            <v>414</v>
          </cell>
          <cell r="J21">
            <v>414</v>
          </cell>
          <cell r="K21">
            <v>58</v>
          </cell>
        </row>
        <row r="22">
          <cell r="E22" t="str">
            <v>SUDE TOPAKTAŞ</v>
          </cell>
          <cell r="F22" t="str">
            <v>KAYSERİ</v>
          </cell>
          <cell r="G22">
            <v>408</v>
          </cell>
          <cell r="H22">
            <v>405</v>
          </cell>
          <cell r="I22">
            <v>383</v>
          </cell>
          <cell r="J22">
            <v>408</v>
          </cell>
          <cell r="K22">
            <v>57</v>
          </cell>
        </row>
        <row r="23">
          <cell r="E23" t="str">
            <v>MİNEL SU DALBAY</v>
          </cell>
          <cell r="F23" t="str">
            <v>KARAMAN</v>
          </cell>
          <cell r="G23">
            <v>384</v>
          </cell>
          <cell r="H23">
            <v>391</v>
          </cell>
          <cell r="I23">
            <v>390</v>
          </cell>
          <cell r="J23">
            <v>391</v>
          </cell>
          <cell r="K23">
            <v>52</v>
          </cell>
        </row>
        <row r="24">
          <cell r="E24" t="str">
            <v>BESRA ASLAN</v>
          </cell>
          <cell r="F24" t="str">
            <v>ANKARA</v>
          </cell>
          <cell r="G24">
            <v>390</v>
          </cell>
          <cell r="H24">
            <v>340</v>
          </cell>
          <cell r="I24">
            <v>380</v>
          </cell>
          <cell r="J24">
            <v>390</v>
          </cell>
          <cell r="K24">
            <v>51</v>
          </cell>
        </row>
        <row r="25">
          <cell r="E25" t="str">
            <v>İLAYDA GÜNEŞ</v>
          </cell>
          <cell r="F25" t="str">
            <v>KONYA</v>
          </cell>
          <cell r="G25">
            <v>372</v>
          </cell>
          <cell r="H25">
            <v>358</v>
          </cell>
          <cell r="I25">
            <v>370</v>
          </cell>
          <cell r="J25">
            <v>372</v>
          </cell>
          <cell r="K25">
            <v>46</v>
          </cell>
        </row>
        <row r="26">
          <cell r="E26" t="str">
            <v>AYŞENAZ BAŞBOĞU</v>
          </cell>
          <cell r="F26" t="str">
            <v>KARAMAN</v>
          </cell>
          <cell r="G26">
            <v>365</v>
          </cell>
          <cell r="H26">
            <v>356</v>
          </cell>
          <cell r="I26" t="str">
            <v>X</v>
          </cell>
          <cell r="J26">
            <v>365</v>
          </cell>
          <cell r="K26">
            <v>43</v>
          </cell>
        </row>
        <row r="27">
          <cell r="E27" t="str">
            <v>FETHİYE NAZ ALBAYRAK</v>
          </cell>
          <cell r="F27" t="str">
            <v>KARAMAN</v>
          </cell>
          <cell r="G27">
            <v>348</v>
          </cell>
          <cell r="H27">
            <v>308</v>
          </cell>
          <cell r="I27" t="str">
            <v>X</v>
          </cell>
          <cell r="J27">
            <v>348</v>
          </cell>
          <cell r="K27">
            <v>38</v>
          </cell>
        </row>
        <row r="28">
          <cell r="E28" t="str">
            <v/>
          </cell>
          <cell r="F28" t="str">
            <v/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AYŞE MELEK AKYÜZ</v>
          </cell>
          <cell r="F8" t="str">
            <v>KAYSERİ</v>
          </cell>
          <cell r="V8" t="str">
            <v>O</v>
          </cell>
          <cell r="Y8" t="str">
            <v>O</v>
          </cell>
          <cell r="AB8" t="str">
            <v>X</v>
          </cell>
          <cell r="AC8" t="str">
            <v>O</v>
          </cell>
          <cell r="AE8" t="str">
            <v>X</v>
          </cell>
          <cell r="AF8" t="str">
            <v>X</v>
          </cell>
          <cell r="AG8" t="str">
            <v>X</v>
          </cell>
          <cell r="BO8">
            <v>137</v>
          </cell>
          <cell r="BP8">
            <v>62</v>
          </cell>
        </row>
        <row r="9">
          <cell r="E9" t="str">
            <v>CEYLİN SAKARYA</v>
          </cell>
          <cell r="F9" t="str">
            <v>ANKARA</v>
          </cell>
          <cell r="G9" t="str">
            <v>O</v>
          </cell>
          <cell r="J9" t="str">
            <v>O</v>
          </cell>
          <cell r="M9" t="str">
            <v>O</v>
          </cell>
          <cell r="P9" t="str">
            <v>O</v>
          </cell>
          <cell r="S9" t="str">
            <v>X</v>
          </cell>
          <cell r="T9" t="str">
            <v>X</v>
          </cell>
          <cell r="U9" t="str">
            <v>X</v>
          </cell>
          <cell r="BO9">
            <v>125</v>
          </cell>
          <cell r="BP9">
            <v>50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FATMA SİVRİTAŞ</v>
          </cell>
          <cell r="F8" t="str">
            <v>KAYSERİ</v>
          </cell>
          <cell r="G8">
            <v>716</v>
          </cell>
          <cell r="H8">
            <v>806</v>
          </cell>
          <cell r="I8">
            <v>707</v>
          </cell>
          <cell r="J8">
            <v>806</v>
          </cell>
          <cell r="K8">
            <v>60</v>
          </cell>
        </row>
        <row r="9">
          <cell r="E9" t="str">
            <v>ECEMSU PEKER</v>
          </cell>
          <cell r="F9" t="str">
            <v>ANKARA</v>
          </cell>
          <cell r="G9" t="str">
            <v>X</v>
          </cell>
          <cell r="H9">
            <v>734</v>
          </cell>
          <cell r="I9">
            <v>539</v>
          </cell>
          <cell r="J9">
            <v>734</v>
          </cell>
          <cell r="K9">
            <v>55</v>
          </cell>
        </row>
        <row r="10">
          <cell r="E10" t="str">
            <v>MELİSA KIZILKAYA</v>
          </cell>
          <cell r="F10" t="str">
            <v>ANKARA</v>
          </cell>
          <cell r="G10">
            <v>601</v>
          </cell>
          <cell r="H10">
            <v>642</v>
          </cell>
          <cell r="I10">
            <v>647</v>
          </cell>
          <cell r="J10">
            <v>647</v>
          </cell>
          <cell r="K10">
            <v>49</v>
          </cell>
        </row>
        <row r="11">
          <cell r="E11" t="str">
            <v>BUSE SEZEN</v>
          </cell>
          <cell r="F11" t="str">
            <v>ANKARA</v>
          </cell>
          <cell r="G11">
            <v>564</v>
          </cell>
          <cell r="H11">
            <v>630</v>
          </cell>
          <cell r="I11">
            <v>626</v>
          </cell>
          <cell r="J11">
            <v>630</v>
          </cell>
          <cell r="K11">
            <v>48</v>
          </cell>
        </row>
        <row r="12">
          <cell r="E12" t="str">
            <v>CEYLİN SAKARYA</v>
          </cell>
          <cell r="F12" t="str">
            <v>ANKARA</v>
          </cell>
          <cell r="G12">
            <v>570</v>
          </cell>
          <cell r="H12">
            <v>542</v>
          </cell>
          <cell r="I12">
            <v>611</v>
          </cell>
          <cell r="J12">
            <v>611</v>
          </cell>
          <cell r="K12">
            <v>47</v>
          </cell>
        </row>
        <row r="13">
          <cell r="E13" t="str">
            <v>NURCAN AKPINAR</v>
          </cell>
          <cell r="F13" t="str">
            <v>KAYSERİ</v>
          </cell>
          <cell r="G13" t="str">
            <v>X</v>
          </cell>
          <cell r="H13">
            <v>574</v>
          </cell>
          <cell r="I13">
            <v>541</v>
          </cell>
          <cell r="J13">
            <v>574</v>
          </cell>
          <cell r="K13">
            <v>44</v>
          </cell>
        </row>
        <row r="14">
          <cell r="E14" t="str">
            <v>GÜLİSTAN KARACA</v>
          </cell>
          <cell r="F14" t="str">
            <v>KONYA</v>
          </cell>
          <cell r="G14">
            <v>480</v>
          </cell>
          <cell r="H14">
            <v>494</v>
          </cell>
          <cell r="I14">
            <v>561</v>
          </cell>
          <cell r="J14">
            <v>561</v>
          </cell>
          <cell r="K14">
            <v>44</v>
          </cell>
        </row>
        <row r="15">
          <cell r="E15" t="str">
            <v>İLAYDA GÜNEŞ</v>
          </cell>
          <cell r="F15" t="str">
            <v>KONYA</v>
          </cell>
          <cell r="G15">
            <v>544</v>
          </cell>
          <cell r="H15">
            <v>533</v>
          </cell>
          <cell r="I15">
            <v>524</v>
          </cell>
          <cell r="J15">
            <v>544</v>
          </cell>
          <cell r="K15">
            <v>42</v>
          </cell>
        </row>
        <row r="16">
          <cell r="E16" t="str">
            <v>HAVVANUR SUDE KOZAN</v>
          </cell>
          <cell r="F16" t="str">
            <v>KONYA</v>
          </cell>
          <cell r="G16">
            <v>471</v>
          </cell>
          <cell r="H16">
            <v>365</v>
          </cell>
          <cell r="I16">
            <v>503</v>
          </cell>
          <cell r="J16">
            <v>503</v>
          </cell>
          <cell r="K16">
            <v>40</v>
          </cell>
        </row>
        <row r="17">
          <cell r="E17" t="str">
            <v>SUDENAZ ÇUKURTEPE</v>
          </cell>
          <cell r="F17" t="str">
            <v>ANKARA</v>
          </cell>
          <cell r="G17">
            <v>395</v>
          </cell>
          <cell r="H17">
            <v>434</v>
          </cell>
          <cell r="I17">
            <v>489</v>
          </cell>
          <cell r="J17">
            <v>489</v>
          </cell>
          <cell r="K17">
            <v>39</v>
          </cell>
        </row>
        <row r="18">
          <cell r="E18" t="str">
            <v>FETHİYE NAZ ALBAYRAK</v>
          </cell>
          <cell r="F18" t="str">
            <v>KARAMAN</v>
          </cell>
          <cell r="G18">
            <v>435</v>
          </cell>
          <cell r="H18" t="str">
            <v>X</v>
          </cell>
          <cell r="I18">
            <v>394</v>
          </cell>
          <cell r="J18">
            <v>435</v>
          </cell>
          <cell r="K18">
            <v>35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HAYRÜNNİSA ÖZAYDIN</v>
          </cell>
          <cell r="F8" t="str">
            <v>KAYSERİ</v>
          </cell>
          <cell r="G8">
            <v>3072</v>
          </cell>
          <cell r="H8" t="str">
            <v>X</v>
          </cell>
          <cell r="I8">
            <v>3005</v>
          </cell>
          <cell r="J8">
            <v>3072</v>
          </cell>
          <cell r="K8">
            <v>86</v>
          </cell>
        </row>
        <row r="9">
          <cell r="E9" t="str">
            <v>FADİME CİNBOLAT</v>
          </cell>
          <cell r="F9" t="str">
            <v>KAYSERİ</v>
          </cell>
          <cell r="G9">
            <v>1871</v>
          </cell>
          <cell r="H9">
            <v>2261</v>
          </cell>
          <cell r="I9">
            <v>2489</v>
          </cell>
          <cell r="J9">
            <v>2489</v>
          </cell>
          <cell r="K9">
            <v>78</v>
          </cell>
        </row>
        <row r="10">
          <cell r="E10" t="str">
            <v>ŞEYMA KAMAŞ</v>
          </cell>
          <cell r="F10" t="str">
            <v>KAYSERİ</v>
          </cell>
          <cell r="G10">
            <v>1592</v>
          </cell>
          <cell r="H10">
            <v>1610</v>
          </cell>
          <cell r="I10">
            <v>1832</v>
          </cell>
          <cell r="J10">
            <v>1832</v>
          </cell>
          <cell r="K10">
            <v>58</v>
          </cell>
        </row>
        <row r="11">
          <cell r="E11" t="str">
            <v>HİRANUR AKBURAK</v>
          </cell>
          <cell r="F11" t="str">
            <v>KAYSERİ</v>
          </cell>
          <cell r="G11">
            <v>1685</v>
          </cell>
          <cell r="H11" t="str">
            <v>X</v>
          </cell>
          <cell r="I11" t="str">
            <v>X</v>
          </cell>
          <cell r="J11">
            <v>1685</v>
          </cell>
          <cell r="K11">
            <v>52</v>
          </cell>
        </row>
        <row r="12">
          <cell r="E12" t="str">
            <v>SUDE TOPAKTAŞ</v>
          </cell>
          <cell r="F12" t="str">
            <v>KAYSERİ</v>
          </cell>
          <cell r="G12">
            <v>1680</v>
          </cell>
          <cell r="H12">
            <v>1574</v>
          </cell>
          <cell r="I12">
            <v>1638</v>
          </cell>
          <cell r="J12">
            <v>1680</v>
          </cell>
          <cell r="K12">
            <v>52</v>
          </cell>
        </row>
        <row r="13">
          <cell r="E13" t="str">
            <v>ZEYNEP EFSA YÜKSEL</v>
          </cell>
          <cell r="F13" t="str">
            <v>KAYSERİ</v>
          </cell>
          <cell r="G13">
            <v>1445</v>
          </cell>
          <cell r="H13">
            <v>1569</v>
          </cell>
          <cell r="I13">
            <v>1517</v>
          </cell>
          <cell r="J13">
            <v>1569</v>
          </cell>
          <cell r="K13">
            <v>47</v>
          </cell>
        </row>
        <row r="14">
          <cell r="E14" t="str">
            <v>MİNEL SU DALBAY</v>
          </cell>
          <cell r="F14" t="str">
            <v>KARAMAN</v>
          </cell>
          <cell r="G14">
            <v>726</v>
          </cell>
          <cell r="H14">
            <v>1118</v>
          </cell>
          <cell r="I14">
            <v>1072</v>
          </cell>
          <cell r="J14">
            <v>1118</v>
          </cell>
          <cell r="K14">
            <v>29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BESRA ASLAN</v>
          </cell>
          <cell r="F8" t="str">
            <v>ANKARA</v>
          </cell>
          <cell r="G8" t="str">
            <v>X</v>
          </cell>
          <cell r="H8">
            <v>2813</v>
          </cell>
          <cell r="I8">
            <v>2711</v>
          </cell>
          <cell r="J8">
            <v>2813</v>
          </cell>
          <cell r="K8">
            <v>71</v>
          </cell>
        </row>
        <row r="9">
          <cell r="E9" t="str">
            <v>AYŞENAZ BAŞBOĞU</v>
          </cell>
          <cell r="F9" t="str">
            <v>KARAMAN</v>
          </cell>
          <cell r="G9">
            <v>2175</v>
          </cell>
          <cell r="H9">
            <v>1994</v>
          </cell>
          <cell r="I9">
            <v>2327</v>
          </cell>
          <cell r="J9">
            <v>2327</v>
          </cell>
          <cell r="K9">
            <v>61</v>
          </cell>
        </row>
        <row r="10">
          <cell r="E10" t="str">
            <v>NAZLI KAVAK</v>
          </cell>
          <cell r="F10" t="str">
            <v>KAYSERİ</v>
          </cell>
          <cell r="G10">
            <v>1362</v>
          </cell>
          <cell r="H10" t="str">
            <v>X</v>
          </cell>
          <cell r="I10" t="str">
            <v>X</v>
          </cell>
          <cell r="J10">
            <v>1362</v>
          </cell>
          <cell r="K10">
            <v>36</v>
          </cell>
        </row>
        <row r="11">
          <cell r="E11" t="str">
            <v>AYŞE MELEK AKYÜZ</v>
          </cell>
          <cell r="F11" t="str">
            <v>KAYSERİ</v>
          </cell>
          <cell r="G11" t="str">
            <v>X</v>
          </cell>
          <cell r="H11" t="str">
            <v>X</v>
          </cell>
          <cell r="I11">
            <v>1246</v>
          </cell>
          <cell r="J11">
            <v>1246</v>
          </cell>
          <cell r="K11">
            <v>31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AHMET KIRMACI</v>
          </cell>
          <cell r="F8" t="str">
            <v>ANKARA</v>
          </cell>
          <cell r="G8">
            <v>779</v>
          </cell>
          <cell r="H8">
            <v>90</v>
          </cell>
        </row>
        <row r="9">
          <cell r="E9" t="str">
            <v>ÖMER ÇOBANOĞLU</v>
          </cell>
          <cell r="F9" t="str">
            <v>ANKARA</v>
          </cell>
          <cell r="G9">
            <v>791</v>
          </cell>
          <cell r="H9">
            <v>87</v>
          </cell>
        </row>
        <row r="10">
          <cell r="E10" t="str">
            <v>SADIK CAN KIRÇİÇEK</v>
          </cell>
          <cell r="F10" t="str">
            <v>ANKARA</v>
          </cell>
          <cell r="G10">
            <v>803</v>
          </cell>
          <cell r="H10">
            <v>85</v>
          </cell>
        </row>
        <row r="11">
          <cell r="E11" t="str">
            <v>CEMALETTİN EFE NİGAR</v>
          </cell>
          <cell r="F11" t="str">
            <v>ANKARA</v>
          </cell>
          <cell r="G11">
            <v>809</v>
          </cell>
          <cell r="H11">
            <v>84</v>
          </cell>
        </row>
        <row r="12">
          <cell r="E12" t="str">
            <v>BEDİRHAN MUHAMMED ÖZTÜRK</v>
          </cell>
          <cell r="F12" t="str">
            <v>KARAMAN</v>
          </cell>
          <cell r="G12">
            <v>810</v>
          </cell>
          <cell r="H12">
            <v>84</v>
          </cell>
        </row>
        <row r="13">
          <cell r="E13" t="str">
            <v>EGE KUŞÇU</v>
          </cell>
          <cell r="F13" t="str">
            <v>ANKARA</v>
          </cell>
          <cell r="G13">
            <v>820</v>
          </cell>
          <cell r="H13">
            <v>82</v>
          </cell>
        </row>
        <row r="14">
          <cell r="E14" t="str">
            <v>SERHAT KAYA</v>
          </cell>
          <cell r="F14" t="str">
            <v>KONYA</v>
          </cell>
          <cell r="G14">
            <v>823</v>
          </cell>
          <cell r="H14">
            <v>81</v>
          </cell>
        </row>
        <row r="15">
          <cell r="E15" t="str">
            <v>MEHMET TEKİN</v>
          </cell>
          <cell r="F15" t="str">
            <v>ANKARA</v>
          </cell>
          <cell r="G15">
            <v>825</v>
          </cell>
          <cell r="H15">
            <v>81</v>
          </cell>
        </row>
        <row r="16">
          <cell r="E16" t="str">
            <v>GÖRKEM ARIKAN</v>
          </cell>
          <cell r="F16" t="str">
            <v>KARAMAN</v>
          </cell>
          <cell r="G16">
            <v>827</v>
          </cell>
          <cell r="H16">
            <v>80</v>
          </cell>
        </row>
        <row r="17">
          <cell r="E17" t="str">
            <v>EMRE EKİNCİ</v>
          </cell>
          <cell r="F17" t="str">
            <v>KAYSERİ</v>
          </cell>
          <cell r="G17">
            <v>830</v>
          </cell>
          <cell r="H17">
            <v>80</v>
          </cell>
        </row>
        <row r="18">
          <cell r="E18" t="str">
            <v>MUSTAFA EFE YÜKSEL</v>
          </cell>
          <cell r="F18" t="str">
            <v>KONYA</v>
          </cell>
          <cell r="G18">
            <v>833</v>
          </cell>
          <cell r="H18">
            <v>79</v>
          </cell>
        </row>
        <row r="19">
          <cell r="E19" t="str">
            <v>EMİRHAN ÖZDEMİROGLU</v>
          </cell>
          <cell r="F19" t="str">
            <v>ANKARA</v>
          </cell>
          <cell r="G19">
            <v>846</v>
          </cell>
          <cell r="H19">
            <v>76</v>
          </cell>
        </row>
        <row r="20">
          <cell r="E20" t="str">
            <v>MEHMET FURKAN YILDIZ</v>
          </cell>
          <cell r="F20" t="str">
            <v>KARAMAN</v>
          </cell>
          <cell r="G20">
            <v>855</v>
          </cell>
          <cell r="H20">
            <v>75</v>
          </cell>
        </row>
        <row r="21">
          <cell r="E21" t="str">
            <v>ALPER EYMEN ECEVİT</v>
          </cell>
          <cell r="F21" t="str">
            <v>KONYA</v>
          </cell>
          <cell r="G21">
            <v>901</v>
          </cell>
          <cell r="H21">
            <v>65</v>
          </cell>
        </row>
        <row r="22">
          <cell r="E22" t="str">
            <v>MUHAMMED ABDULHAMİD</v>
          </cell>
          <cell r="F22" t="str">
            <v>KARAMAN</v>
          </cell>
          <cell r="G22">
            <v>922</v>
          </cell>
          <cell r="H22">
            <v>61</v>
          </cell>
        </row>
        <row r="23">
          <cell r="E23" t="str">
            <v>MERTCAN ELTÜRK</v>
          </cell>
          <cell r="F23" t="str">
            <v>KONYA</v>
          </cell>
          <cell r="G23">
            <v>924</v>
          </cell>
          <cell r="H23">
            <v>61</v>
          </cell>
        </row>
        <row r="24">
          <cell r="E24" t="str">
            <v>MELİH UYGUN</v>
          </cell>
          <cell r="F24" t="str">
            <v>KONYA</v>
          </cell>
          <cell r="G24">
            <v>967</v>
          </cell>
          <cell r="H24">
            <v>52</v>
          </cell>
        </row>
        <row r="25">
          <cell r="E25" t="str">
            <v>MUHAMMED EFE DALBAY</v>
          </cell>
          <cell r="F25" t="str">
            <v>KARAMAN</v>
          </cell>
          <cell r="G25">
            <v>970</v>
          </cell>
          <cell r="H25">
            <v>52</v>
          </cell>
        </row>
        <row r="26">
          <cell r="E26" t="str">
            <v>YUSUF İSLAM KÖSE</v>
          </cell>
          <cell r="F26" t="str">
            <v>KARAMAN</v>
          </cell>
          <cell r="G26" t="str">
            <v>DNS</v>
          </cell>
          <cell r="H26" t="str">
            <v xml:space="preserve"> </v>
          </cell>
        </row>
        <row r="27">
          <cell r="H27" t="str">
            <v xml:space="preserve">    </v>
          </cell>
        </row>
        <row r="28">
          <cell r="H28" t="str">
            <v xml:space="preserve">    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DENİZ KÖSTEKLİ</v>
          </cell>
          <cell r="E8" t="str">
            <v>ANKARA</v>
          </cell>
          <cell r="F8">
            <v>945</v>
          </cell>
          <cell r="G8">
            <v>100</v>
          </cell>
        </row>
        <row r="9">
          <cell r="D9" t="str">
            <v>OĞUZHAN ZEKİ YEŞİLOBALIGİL</v>
          </cell>
          <cell r="E9" t="str">
            <v>KONYA</v>
          </cell>
          <cell r="F9">
            <v>1020</v>
          </cell>
          <cell r="G9">
            <v>86</v>
          </cell>
        </row>
        <row r="10">
          <cell r="D10" t="str">
            <v>YILMAZ ZİHNİ BABİ</v>
          </cell>
          <cell r="E10" t="str">
            <v>KAYSERİ</v>
          </cell>
          <cell r="F10">
            <v>1048</v>
          </cell>
          <cell r="G10">
            <v>80</v>
          </cell>
        </row>
        <row r="11">
          <cell r="D11" t="str">
            <v>İZZET EKİNCİ</v>
          </cell>
          <cell r="E11" t="str">
            <v>KAYSERİ</v>
          </cell>
          <cell r="F11">
            <v>1065</v>
          </cell>
          <cell r="G11">
            <v>77</v>
          </cell>
        </row>
        <row r="12">
          <cell r="D12" t="str">
            <v>EFE ÇAPAK KAYA</v>
          </cell>
          <cell r="E12" t="str">
            <v>AKSARAY</v>
          </cell>
          <cell r="F12">
            <v>1168</v>
          </cell>
          <cell r="G12">
            <v>56</v>
          </cell>
        </row>
        <row r="13">
          <cell r="D13" t="str">
            <v>BERAT KAZIM DURAN</v>
          </cell>
          <cell r="E13" t="str">
            <v>KONYA</v>
          </cell>
          <cell r="F13">
            <v>1271</v>
          </cell>
          <cell r="G13">
            <v>35</v>
          </cell>
        </row>
        <row r="14">
          <cell r="D14" t="str">
            <v>TAHA DOĞAN</v>
          </cell>
          <cell r="E14" t="str">
            <v>KARAMAN</v>
          </cell>
          <cell r="F14" t="str">
            <v>DNS</v>
          </cell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METİN ŞENGÜL</v>
          </cell>
          <cell r="E8" t="str">
            <v>ANKARA</v>
          </cell>
          <cell r="F8">
            <v>1453</v>
          </cell>
          <cell r="G8">
            <v>79</v>
          </cell>
        </row>
        <row r="9">
          <cell r="D9" t="str">
            <v>EMRE KALKAN</v>
          </cell>
          <cell r="E9" t="str">
            <v>ANKARA</v>
          </cell>
          <cell r="F9">
            <v>1492</v>
          </cell>
          <cell r="G9">
            <v>71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İBRAHİM YAĞIZ ŞİPAR</v>
          </cell>
          <cell r="E8" t="str">
            <v>ANKARA</v>
          </cell>
          <cell r="F8">
            <v>21496</v>
          </cell>
          <cell r="G8">
            <v>44</v>
          </cell>
        </row>
        <row r="9">
          <cell r="D9" t="str">
            <v>OSMAN AVCI</v>
          </cell>
          <cell r="E9" t="str">
            <v>KONYA</v>
          </cell>
          <cell r="F9">
            <v>21551</v>
          </cell>
          <cell r="G9">
            <v>42</v>
          </cell>
        </row>
        <row r="10">
          <cell r="D10" t="str">
            <v>HARUN EROĞLU</v>
          </cell>
          <cell r="E10" t="str">
            <v>KAYSERİ</v>
          </cell>
          <cell r="F10">
            <v>21572</v>
          </cell>
          <cell r="G10">
            <v>41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9">
        <row r="8">
          <cell r="D8" t="str">
            <v>ONUR EFE BARBAROS</v>
          </cell>
          <cell r="E8" t="str">
            <v>KAYSERİ</v>
          </cell>
          <cell r="F8">
            <v>64454</v>
          </cell>
          <cell r="G8">
            <v>49</v>
          </cell>
        </row>
        <row r="9">
          <cell r="D9" t="str">
            <v>SİNAN SOYER</v>
          </cell>
          <cell r="E9" t="str">
            <v>KAYSERİ</v>
          </cell>
          <cell r="F9">
            <v>71745</v>
          </cell>
          <cell r="G9">
            <v>30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CEMALETTİN EFE NİGAR</v>
          </cell>
          <cell r="F8" t="str">
            <v>ANKARA</v>
          </cell>
          <cell r="G8">
            <v>515</v>
          </cell>
          <cell r="H8">
            <v>518</v>
          </cell>
          <cell r="I8">
            <v>560</v>
          </cell>
          <cell r="J8">
            <v>560</v>
          </cell>
          <cell r="K8">
            <v>80</v>
          </cell>
        </row>
        <row r="9">
          <cell r="E9" t="str">
            <v>EMRE KALKAN</v>
          </cell>
          <cell r="F9" t="str">
            <v>ANKARA</v>
          </cell>
          <cell r="G9">
            <v>512</v>
          </cell>
          <cell r="H9">
            <v>505</v>
          </cell>
          <cell r="I9">
            <v>551</v>
          </cell>
          <cell r="J9">
            <v>551</v>
          </cell>
          <cell r="K9">
            <v>77</v>
          </cell>
        </row>
        <row r="10">
          <cell r="E10" t="str">
            <v>DENİZ KÖSTEKLİ</v>
          </cell>
          <cell r="F10" t="str">
            <v>ANKARA</v>
          </cell>
          <cell r="G10">
            <v>476</v>
          </cell>
          <cell r="H10">
            <v>534</v>
          </cell>
          <cell r="I10" t="str">
            <v>-</v>
          </cell>
          <cell r="J10">
            <v>534</v>
          </cell>
          <cell r="K10">
            <v>73</v>
          </cell>
        </row>
        <row r="11">
          <cell r="E11" t="str">
            <v>ÖMER ÇOBANOĞLU</v>
          </cell>
          <cell r="F11" t="str">
            <v>ANKARA</v>
          </cell>
          <cell r="G11">
            <v>503</v>
          </cell>
          <cell r="H11">
            <v>526</v>
          </cell>
          <cell r="I11">
            <v>509</v>
          </cell>
          <cell r="J11">
            <v>526</v>
          </cell>
          <cell r="K11">
            <v>71</v>
          </cell>
        </row>
        <row r="12">
          <cell r="E12" t="str">
            <v>EMİRHAN ÖZDEMİROGLU</v>
          </cell>
          <cell r="F12" t="str">
            <v>ANKARA</v>
          </cell>
          <cell r="G12">
            <v>447</v>
          </cell>
          <cell r="H12">
            <v>525</v>
          </cell>
          <cell r="I12">
            <v>515</v>
          </cell>
          <cell r="J12">
            <v>525</v>
          </cell>
          <cell r="K12">
            <v>71</v>
          </cell>
        </row>
        <row r="13">
          <cell r="E13" t="str">
            <v>OĞUZHAN ZEKİ YEŞİLOBALIGİL</v>
          </cell>
          <cell r="F13" t="str">
            <v>KONYA</v>
          </cell>
          <cell r="G13">
            <v>473</v>
          </cell>
          <cell r="H13">
            <v>508</v>
          </cell>
          <cell r="I13">
            <v>475</v>
          </cell>
          <cell r="J13">
            <v>508</v>
          </cell>
          <cell r="K13">
            <v>67</v>
          </cell>
        </row>
        <row r="14">
          <cell r="E14" t="str">
            <v>METİN ŞENGÜL</v>
          </cell>
          <cell r="F14" t="str">
            <v>ANKARA</v>
          </cell>
          <cell r="G14">
            <v>470</v>
          </cell>
          <cell r="H14">
            <v>462</v>
          </cell>
          <cell r="I14">
            <v>495</v>
          </cell>
          <cell r="J14">
            <v>495</v>
          </cell>
          <cell r="K14">
            <v>63</v>
          </cell>
        </row>
        <row r="15">
          <cell r="E15" t="str">
            <v>AHMET KIRMACI</v>
          </cell>
          <cell r="F15" t="str">
            <v>ANKARA</v>
          </cell>
          <cell r="G15">
            <v>487</v>
          </cell>
          <cell r="H15">
            <v>491</v>
          </cell>
          <cell r="I15">
            <v>480</v>
          </cell>
          <cell r="J15">
            <v>491</v>
          </cell>
          <cell r="K15">
            <v>62</v>
          </cell>
        </row>
        <row r="16">
          <cell r="E16" t="str">
            <v>EMRE EKİNCİ</v>
          </cell>
          <cell r="F16" t="str">
            <v>KAYSERİ</v>
          </cell>
          <cell r="G16" t="str">
            <v>X</v>
          </cell>
          <cell r="H16">
            <v>464</v>
          </cell>
          <cell r="I16">
            <v>490</v>
          </cell>
          <cell r="J16">
            <v>490</v>
          </cell>
          <cell r="K16">
            <v>62</v>
          </cell>
        </row>
        <row r="17">
          <cell r="E17" t="str">
            <v>YILMAZ ZİHNİ BABİ</v>
          </cell>
          <cell r="F17" t="str">
            <v>KAYSERİ</v>
          </cell>
          <cell r="G17">
            <v>485</v>
          </cell>
          <cell r="H17">
            <v>479</v>
          </cell>
          <cell r="I17">
            <v>489</v>
          </cell>
          <cell r="J17">
            <v>489</v>
          </cell>
          <cell r="K17">
            <v>62</v>
          </cell>
        </row>
        <row r="18">
          <cell r="E18" t="str">
            <v>SERHAT KAYA</v>
          </cell>
          <cell r="F18" t="str">
            <v>KONYA</v>
          </cell>
          <cell r="G18">
            <v>486</v>
          </cell>
          <cell r="H18">
            <v>485</v>
          </cell>
          <cell r="I18">
            <v>479</v>
          </cell>
          <cell r="J18">
            <v>486</v>
          </cell>
          <cell r="K18">
            <v>61</v>
          </cell>
        </row>
        <row r="19">
          <cell r="E19" t="str">
            <v>İZZET EKİNCİ</v>
          </cell>
          <cell r="F19" t="str">
            <v>KAYSERİ</v>
          </cell>
          <cell r="G19">
            <v>411</v>
          </cell>
          <cell r="H19" t="str">
            <v>X</v>
          </cell>
          <cell r="I19">
            <v>477</v>
          </cell>
          <cell r="J19">
            <v>477</v>
          </cell>
          <cell r="K19">
            <v>59</v>
          </cell>
        </row>
        <row r="20">
          <cell r="E20" t="str">
            <v>MUSTAFA EFE YÜKSEL</v>
          </cell>
          <cell r="F20" t="str">
            <v>KONYA</v>
          </cell>
          <cell r="G20">
            <v>468</v>
          </cell>
          <cell r="H20">
            <v>468</v>
          </cell>
          <cell r="I20">
            <v>473</v>
          </cell>
          <cell r="J20">
            <v>473</v>
          </cell>
          <cell r="K20">
            <v>58</v>
          </cell>
        </row>
        <row r="21">
          <cell r="E21" t="str">
            <v>BEDİRHAN MUHAMMED ÖZTÜRK</v>
          </cell>
          <cell r="F21" t="str">
            <v>KARAMAN</v>
          </cell>
          <cell r="G21">
            <v>455</v>
          </cell>
          <cell r="H21">
            <v>470</v>
          </cell>
          <cell r="I21">
            <v>456</v>
          </cell>
          <cell r="J21">
            <v>470</v>
          </cell>
          <cell r="K21">
            <v>57</v>
          </cell>
        </row>
        <row r="22">
          <cell r="E22" t="str">
            <v>SADIK CAN KIRÇİÇEK</v>
          </cell>
          <cell r="F22" t="str">
            <v>ANKARA</v>
          </cell>
          <cell r="G22" t="str">
            <v>X</v>
          </cell>
          <cell r="H22" t="str">
            <v>X</v>
          </cell>
          <cell r="I22">
            <v>468</v>
          </cell>
          <cell r="J22">
            <v>468</v>
          </cell>
          <cell r="K22">
            <v>57</v>
          </cell>
        </row>
        <row r="23">
          <cell r="E23" t="str">
            <v>MEHMET TEKİN</v>
          </cell>
          <cell r="F23" t="str">
            <v>ANKARA</v>
          </cell>
          <cell r="G23">
            <v>467</v>
          </cell>
          <cell r="H23">
            <v>428</v>
          </cell>
          <cell r="I23" t="str">
            <v>-</v>
          </cell>
          <cell r="J23">
            <v>467</v>
          </cell>
          <cell r="K23">
            <v>56</v>
          </cell>
        </row>
        <row r="24">
          <cell r="E24" t="str">
            <v>OSMAN AVCI</v>
          </cell>
          <cell r="F24" t="str">
            <v>KONYA</v>
          </cell>
          <cell r="G24">
            <v>462</v>
          </cell>
          <cell r="H24">
            <v>433</v>
          </cell>
          <cell r="I24">
            <v>463</v>
          </cell>
          <cell r="J24">
            <v>463</v>
          </cell>
          <cell r="K24">
            <v>55</v>
          </cell>
        </row>
        <row r="25">
          <cell r="E25" t="str">
            <v>İBRAHİM YAĞIZ ŞİPAR</v>
          </cell>
          <cell r="F25" t="str">
            <v>ANKARA</v>
          </cell>
          <cell r="G25">
            <v>460</v>
          </cell>
          <cell r="H25">
            <v>386</v>
          </cell>
          <cell r="I25" t="str">
            <v>X</v>
          </cell>
          <cell r="J25">
            <v>460</v>
          </cell>
          <cell r="K25">
            <v>55</v>
          </cell>
        </row>
        <row r="26">
          <cell r="E26" t="str">
            <v>MEHMET FURKAN YILDIZ</v>
          </cell>
          <cell r="F26" t="str">
            <v>KARAMAN</v>
          </cell>
          <cell r="G26">
            <v>446</v>
          </cell>
          <cell r="H26">
            <v>385</v>
          </cell>
          <cell r="I26">
            <v>448</v>
          </cell>
          <cell r="J26">
            <v>448</v>
          </cell>
          <cell r="K26">
            <v>52</v>
          </cell>
        </row>
        <row r="27">
          <cell r="E27" t="str">
            <v>EGE KUŞÇU</v>
          </cell>
          <cell r="F27" t="str">
            <v>ANKARA</v>
          </cell>
          <cell r="G27">
            <v>346</v>
          </cell>
          <cell r="H27" t="str">
            <v>X</v>
          </cell>
          <cell r="I27">
            <v>443</v>
          </cell>
          <cell r="J27">
            <v>443</v>
          </cell>
          <cell r="K27">
            <v>50</v>
          </cell>
        </row>
        <row r="28">
          <cell r="E28" t="str">
            <v>MERTCAN ELTÜRK</v>
          </cell>
          <cell r="F28" t="str">
            <v>KONYA</v>
          </cell>
          <cell r="G28">
            <v>413</v>
          </cell>
          <cell r="H28">
            <v>434</v>
          </cell>
          <cell r="I28">
            <v>434</v>
          </cell>
          <cell r="J28">
            <v>434</v>
          </cell>
          <cell r="K28">
            <v>48</v>
          </cell>
        </row>
        <row r="29">
          <cell r="E29" t="str">
            <v>HARUN EROĞLU</v>
          </cell>
          <cell r="F29" t="str">
            <v>KAYSERİ</v>
          </cell>
          <cell r="G29">
            <v>430</v>
          </cell>
          <cell r="H29">
            <v>418</v>
          </cell>
          <cell r="I29">
            <v>424</v>
          </cell>
          <cell r="J29">
            <v>430</v>
          </cell>
          <cell r="K29">
            <v>47</v>
          </cell>
        </row>
        <row r="30">
          <cell r="E30" t="str">
            <v>ONUR EFE BARBAROS</v>
          </cell>
          <cell r="F30" t="str">
            <v>KAYSERİ</v>
          </cell>
          <cell r="G30" t="str">
            <v>X</v>
          </cell>
          <cell r="H30" t="str">
            <v>X</v>
          </cell>
          <cell r="I30">
            <v>422</v>
          </cell>
          <cell r="J30">
            <v>422</v>
          </cell>
          <cell r="K30">
            <v>45</v>
          </cell>
        </row>
        <row r="31">
          <cell r="E31" t="str">
            <v>ALPER EYMEN ECEVİT</v>
          </cell>
          <cell r="F31" t="str">
            <v>KONYA</v>
          </cell>
          <cell r="G31" t="str">
            <v>X</v>
          </cell>
          <cell r="H31">
            <v>412</v>
          </cell>
          <cell r="I31">
            <v>417</v>
          </cell>
          <cell r="J31">
            <v>417</v>
          </cell>
          <cell r="K31">
            <v>44</v>
          </cell>
        </row>
        <row r="32">
          <cell r="E32" t="str">
            <v>MUHAMMED ABDULHAMİD</v>
          </cell>
          <cell r="F32" t="str">
            <v>KARAMAN</v>
          </cell>
          <cell r="G32">
            <v>416</v>
          </cell>
          <cell r="H32" t="str">
            <v>X</v>
          </cell>
          <cell r="I32" t="str">
            <v>X</v>
          </cell>
          <cell r="J32">
            <v>416</v>
          </cell>
          <cell r="K32">
            <v>44</v>
          </cell>
        </row>
        <row r="33">
          <cell r="E33" t="str">
            <v>MELİH UYGUN</v>
          </cell>
          <cell r="F33" t="str">
            <v>KONYA</v>
          </cell>
          <cell r="G33" t="str">
            <v>X</v>
          </cell>
          <cell r="H33" t="str">
            <v>X</v>
          </cell>
          <cell r="I33">
            <v>405</v>
          </cell>
          <cell r="J33">
            <v>405</v>
          </cell>
          <cell r="K33">
            <v>41</v>
          </cell>
        </row>
        <row r="34">
          <cell r="E34" t="str">
            <v>MUHAMMED EFE DALBAY</v>
          </cell>
          <cell r="F34" t="str">
            <v>KARAMAN</v>
          </cell>
          <cell r="G34">
            <v>382</v>
          </cell>
          <cell r="H34">
            <v>375</v>
          </cell>
          <cell r="I34">
            <v>395</v>
          </cell>
          <cell r="J34">
            <v>395</v>
          </cell>
          <cell r="K34">
            <v>39</v>
          </cell>
        </row>
        <row r="35">
          <cell r="E35" t="str">
            <v>EFE ÇAPAK KAYA</v>
          </cell>
          <cell r="F35" t="str">
            <v>AKSARAY</v>
          </cell>
          <cell r="G35">
            <v>374</v>
          </cell>
          <cell r="H35">
            <v>389</v>
          </cell>
          <cell r="I35">
            <v>383</v>
          </cell>
          <cell r="J35">
            <v>389</v>
          </cell>
          <cell r="K35">
            <v>37</v>
          </cell>
        </row>
        <row r="36">
          <cell r="E36" t="str">
            <v>TAHA DOĞAN</v>
          </cell>
          <cell r="F36" t="str">
            <v>KARAMAN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DNS</v>
          </cell>
          <cell r="K36" t="str">
            <v xml:space="preserve"> </v>
          </cell>
        </row>
        <row r="37">
          <cell r="E37" t="str">
            <v>YUSUF İSLAM KÖSE</v>
          </cell>
          <cell r="F37" t="str">
            <v>KARAMAN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DNS</v>
          </cell>
          <cell r="K37" t="str">
            <v xml:space="preserve"> </v>
          </cell>
        </row>
        <row r="38">
          <cell r="E38" t="str">
            <v>BERAT KAZIM DURAN</v>
          </cell>
          <cell r="F38" t="str">
            <v>KONYA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DNS</v>
          </cell>
          <cell r="K38" t="str">
            <v xml:space="preserve">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GÖRKEM ARIKAN</v>
          </cell>
          <cell r="F8" t="str">
            <v>KARAMAN</v>
          </cell>
          <cell r="G8" t="str">
            <v>O</v>
          </cell>
          <cell r="J8" t="str">
            <v>XO</v>
          </cell>
          <cell r="M8" t="str">
            <v>XXX</v>
          </cell>
          <cell r="BO8">
            <v>165</v>
          </cell>
          <cell r="BP8">
            <v>65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BEDİRHAN MUHAMMED ÖZTÜRK</v>
          </cell>
          <cell r="F8" t="str">
            <v>KARAMAN</v>
          </cell>
          <cell r="G8">
            <v>814</v>
          </cell>
          <cell r="H8">
            <v>824</v>
          </cell>
          <cell r="I8">
            <v>739</v>
          </cell>
          <cell r="J8">
            <v>824</v>
          </cell>
          <cell r="K8">
            <v>48</v>
          </cell>
        </row>
        <row r="9">
          <cell r="E9" t="str">
            <v>SERHAT KAYA</v>
          </cell>
          <cell r="F9" t="str">
            <v>KONYA</v>
          </cell>
          <cell r="G9">
            <v>742</v>
          </cell>
          <cell r="H9">
            <v>771</v>
          </cell>
          <cell r="I9" t="str">
            <v>X</v>
          </cell>
          <cell r="J9">
            <v>771</v>
          </cell>
          <cell r="K9">
            <v>45</v>
          </cell>
        </row>
        <row r="10">
          <cell r="E10" t="str">
            <v>GÖRKEM ARIKAN</v>
          </cell>
          <cell r="F10" t="str">
            <v>KARAMAN</v>
          </cell>
          <cell r="G10">
            <v>762</v>
          </cell>
          <cell r="H10">
            <v>760</v>
          </cell>
          <cell r="I10">
            <v>688</v>
          </cell>
          <cell r="J10">
            <v>762</v>
          </cell>
          <cell r="K10">
            <v>44</v>
          </cell>
        </row>
        <row r="11">
          <cell r="E11" t="str">
            <v>ÖMER ÇOBANOĞLU</v>
          </cell>
          <cell r="F11" t="str">
            <v>ANKARA</v>
          </cell>
          <cell r="G11">
            <v>716</v>
          </cell>
          <cell r="H11">
            <v>753</v>
          </cell>
          <cell r="I11">
            <v>733</v>
          </cell>
          <cell r="J11">
            <v>753</v>
          </cell>
          <cell r="K11">
            <v>43</v>
          </cell>
        </row>
        <row r="12">
          <cell r="E12" t="str">
            <v>AHMET KIRMACI</v>
          </cell>
          <cell r="F12" t="str">
            <v>ANKARA</v>
          </cell>
          <cell r="G12" t="str">
            <v>X</v>
          </cell>
          <cell r="H12">
            <v>673</v>
          </cell>
          <cell r="I12">
            <v>738</v>
          </cell>
          <cell r="J12">
            <v>738</v>
          </cell>
          <cell r="K12">
            <v>42</v>
          </cell>
        </row>
        <row r="13">
          <cell r="E13" t="str">
            <v>OSMAN AVCI</v>
          </cell>
          <cell r="F13" t="str">
            <v>KONYA</v>
          </cell>
          <cell r="G13">
            <v>735</v>
          </cell>
          <cell r="H13" t="str">
            <v>X</v>
          </cell>
          <cell r="I13">
            <v>500</v>
          </cell>
          <cell r="J13">
            <v>735</v>
          </cell>
          <cell r="K13">
            <v>42</v>
          </cell>
        </row>
        <row r="14">
          <cell r="E14" t="str">
            <v>SADIK CAN KIRÇİÇEK</v>
          </cell>
          <cell r="F14" t="str">
            <v>ANKARA</v>
          </cell>
          <cell r="G14">
            <v>689</v>
          </cell>
          <cell r="H14">
            <v>638</v>
          </cell>
          <cell r="I14">
            <v>710</v>
          </cell>
          <cell r="J14">
            <v>710</v>
          </cell>
          <cell r="K14">
            <v>41</v>
          </cell>
        </row>
        <row r="15">
          <cell r="E15" t="str">
            <v>EMİRHAN ÖZDEMİROGLU</v>
          </cell>
          <cell r="F15" t="str">
            <v>ANKARA</v>
          </cell>
          <cell r="G15">
            <v>662</v>
          </cell>
          <cell r="H15">
            <v>682</v>
          </cell>
          <cell r="I15">
            <v>707</v>
          </cell>
          <cell r="J15">
            <v>707</v>
          </cell>
          <cell r="K15">
            <v>40</v>
          </cell>
        </row>
        <row r="16">
          <cell r="E16" t="str">
            <v>DENİZ KÖSTEKLİ</v>
          </cell>
          <cell r="F16" t="str">
            <v>ANKARA</v>
          </cell>
          <cell r="G16">
            <v>667</v>
          </cell>
          <cell r="H16" t="str">
            <v>-</v>
          </cell>
          <cell r="I16" t="str">
            <v>-</v>
          </cell>
          <cell r="J16">
            <v>667</v>
          </cell>
          <cell r="K16">
            <v>38</v>
          </cell>
        </row>
        <row r="17">
          <cell r="E17" t="str">
            <v>OĞUZHAN ZEKİ YEŞİLOBALIGİL</v>
          </cell>
          <cell r="F17" t="str">
            <v>KONYA</v>
          </cell>
          <cell r="G17" t="str">
            <v>X</v>
          </cell>
          <cell r="H17" t="str">
            <v>X</v>
          </cell>
          <cell r="I17">
            <v>667</v>
          </cell>
          <cell r="J17">
            <v>667</v>
          </cell>
          <cell r="K17">
            <v>38</v>
          </cell>
        </row>
        <row r="18">
          <cell r="E18" t="str">
            <v>ALPER EYMEN ECEVİT</v>
          </cell>
          <cell r="F18" t="str">
            <v>KONYA</v>
          </cell>
          <cell r="G18">
            <v>661</v>
          </cell>
          <cell r="H18" t="str">
            <v>X</v>
          </cell>
          <cell r="I18">
            <v>592</v>
          </cell>
          <cell r="J18">
            <v>661</v>
          </cell>
          <cell r="K18">
            <v>37</v>
          </cell>
        </row>
        <row r="19">
          <cell r="E19" t="str">
            <v>MERTCAN ELTÜRK</v>
          </cell>
          <cell r="F19" t="str">
            <v>KONYA</v>
          </cell>
          <cell r="G19">
            <v>605</v>
          </cell>
          <cell r="H19">
            <v>638</v>
          </cell>
          <cell r="I19" t="str">
            <v>X</v>
          </cell>
          <cell r="J19">
            <v>638</v>
          </cell>
          <cell r="K19">
            <v>36</v>
          </cell>
        </row>
        <row r="20">
          <cell r="E20" t="str">
            <v>MEHMET TEKİN</v>
          </cell>
          <cell r="F20" t="str">
            <v>ANKARA</v>
          </cell>
          <cell r="G20">
            <v>552</v>
          </cell>
          <cell r="H20" t="str">
            <v>X</v>
          </cell>
          <cell r="I20">
            <v>637</v>
          </cell>
          <cell r="J20">
            <v>637</v>
          </cell>
          <cell r="K20">
            <v>36</v>
          </cell>
        </row>
        <row r="21">
          <cell r="E21" t="str">
            <v>MUHAMMED ABDULHAMİD</v>
          </cell>
          <cell r="F21" t="str">
            <v>KARAMAN</v>
          </cell>
          <cell r="G21" t="str">
            <v>X</v>
          </cell>
          <cell r="H21" t="str">
            <v>X</v>
          </cell>
          <cell r="I21">
            <v>630</v>
          </cell>
          <cell r="J21">
            <v>630</v>
          </cell>
          <cell r="K21">
            <v>35</v>
          </cell>
        </row>
        <row r="22">
          <cell r="E22" t="str">
            <v>MELİH UYGUN</v>
          </cell>
          <cell r="F22" t="str">
            <v>KONYA</v>
          </cell>
          <cell r="G22">
            <v>500</v>
          </cell>
          <cell r="H22">
            <v>612</v>
          </cell>
          <cell r="I22">
            <v>594</v>
          </cell>
          <cell r="J22">
            <v>612</v>
          </cell>
          <cell r="K22">
            <v>34</v>
          </cell>
        </row>
        <row r="23">
          <cell r="E23" t="str">
            <v>MUSTAFA EFE YÜKSEL</v>
          </cell>
          <cell r="F23" t="str">
            <v>KONYA</v>
          </cell>
          <cell r="G23" t="str">
            <v>X</v>
          </cell>
          <cell r="H23">
            <v>606</v>
          </cell>
          <cell r="I23" t="str">
            <v>X</v>
          </cell>
          <cell r="J23">
            <v>606</v>
          </cell>
          <cell r="K23">
            <v>34</v>
          </cell>
        </row>
        <row r="24">
          <cell r="E24" t="str">
            <v>METİN ŞENGÜL</v>
          </cell>
          <cell r="F24" t="str">
            <v>ANKARA</v>
          </cell>
          <cell r="G24" t="str">
            <v>X</v>
          </cell>
          <cell r="H24">
            <v>600</v>
          </cell>
          <cell r="I24" t="str">
            <v>X</v>
          </cell>
          <cell r="J24">
            <v>600</v>
          </cell>
          <cell r="K24">
            <v>33</v>
          </cell>
        </row>
        <row r="25">
          <cell r="E25" t="str">
            <v>MEHMET FURKAN YILDIZ</v>
          </cell>
          <cell r="F25" t="str">
            <v>KARAMAN</v>
          </cell>
          <cell r="G25">
            <v>586</v>
          </cell>
          <cell r="H25">
            <v>545</v>
          </cell>
          <cell r="I25">
            <v>565</v>
          </cell>
          <cell r="J25">
            <v>586</v>
          </cell>
          <cell r="K25">
            <v>32</v>
          </cell>
        </row>
        <row r="26">
          <cell r="E26" t="str">
            <v>EFE ÇAPANKAYA</v>
          </cell>
          <cell r="F26" t="str">
            <v xml:space="preserve">AKSARAY </v>
          </cell>
          <cell r="G26">
            <v>530</v>
          </cell>
          <cell r="H26">
            <v>483</v>
          </cell>
          <cell r="I26">
            <v>489</v>
          </cell>
          <cell r="J26">
            <v>530</v>
          </cell>
          <cell r="K26">
            <v>29</v>
          </cell>
        </row>
        <row r="27">
          <cell r="E27" t="str">
            <v>İBRAHİM YAĞIZ ŞİPAR</v>
          </cell>
          <cell r="F27" t="str">
            <v>ANKARA</v>
          </cell>
          <cell r="G27">
            <v>516</v>
          </cell>
          <cell r="H27" t="str">
            <v>X</v>
          </cell>
          <cell r="I27" t="str">
            <v>X</v>
          </cell>
          <cell r="J27">
            <v>516</v>
          </cell>
          <cell r="K27">
            <v>28</v>
          </cell>
        </row>
        <row r="28">
          <cell r="E28" t="str">
            <v>EMRE KALKAN</v>
          </cell>
          <cell r="F28" t="str">
            <v>ANKARA</v>
          </cell>
          <cell r="G28" t="str">
            <v>X</v>
          </cell>
          <cell r="H28" t="str">
            <v>X</v>
          </cell>
          <cell r="I28">
            <v>464</v>
          </cell>
          <cell r="J28">
            <v>464</v>
          </cell>
          <cell r="K28">
            <v>24</v>
          </cell>
        </row>
        <row r="29">
          <cell r="E29" t="str">
            <v>BERAT KAZIM DURAN</v>
          </cell>
          <cell r="F29" t="str">
            <v>KONYA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EMRE EKİNCİ</v>
          </cell>
          <cell r="F8" t="str">
            <v>KAYSERİ</v>
          </cell>
          <cell r="G8">
            <v>2266</v>
          </cell>
          <cell r="H8">
            <v>2344</v>
          </cell>
          <cell r="I8">
            <v>2405</v>
          </cell>
          <cell r="J8">
            <v>2405</v>
          </cell>
          <cell r="K8">
            <v>77</v>
          </cell>
        </row>
        <row r="9">
          <cell r="E9" t="str">
            <v>MUHAMMED EFE DALBAY</v>
          </cell>
          <cell r="F9" t="str">
            <v>KARAMAN</v>
          </cell>
          <cell r="G9">
            <v>1468</v>
          </cell>
          <cell r="H9">
            <v>1704</v>
          </cell>
          <cell r="I9">
            <v>1518</v>
          </cell>
          <cell r="J9">
            <v>1704</v>
          </cell>
          <cell r="K9">
            <v>53</v>
          </cell>
        </row>
        <row r="10">
          <cell r="E10" t="str">
            <v>İZZET EKİNCİ</v>
          </cell>
          <cell r="F10" t="str">
            <v>KAYSERİ</v>
          </cell>
          <cell r="G10">
            <v>1566</v>
          </cell>
          <cell r="H10">
            <v>1517</v>
          </cell>
          <cell r="I10">
            <v>1572</v>
          </cell>
          <cell r="J10">
            <v>1572</v>
          </cell>
          <cell r="K10">
            <v>47</v>
          </cell>
        </row>
        <row r="11">
          <cell r="E11" t="str">
            <v>YILMAZ ZİHNİ BABİ</v>
          </cell>
          <cell r="F11" t="str">
            <v>KAYSERİ</v>
          </cell>
          <cell r="G11">
            <v>1248</v>
          </cell>
          <cell r="H11">
            <v>1366</v>
          </cell>
          <cell r="I11">
            <v>1443</v>
          </cell>
          <cell r="J11">
            <v>1443</v>
          </cell>
          <cell r="K11">
            <v>42</v>
          </cell>
        </row>
        <row r="12">
          <cell r="E12" t="str">
            <v>TAHA DOĞAN</v>
          </cell>
          <cell r="F12" t="str">
            <v>KARAMAN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DNS</v>
          </cell>
          <cell r="K12" t="str">
            <v xml:space="preserve">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EGE KUŞÇU</v>
          </cell>
          <cell r="F8" t="str">
            <v>ANKARA</v>
          </cell>
          <cell r="G8" t="str">
            <v>X</v>
          </cell>
          <cell r="H8">
            <v>3074</v>
          </cell>
          <cell r="I8" t="str">
            <v>X</v>
          </cell>
          <cell r="J8">
            <v>3074</v>
          </cell>
          <cell r="K8">
            <v>60</v>
          </cell>
        </row>
        <row r="9">
          <cell r="E9" t="str">
            <v>CEMALETTİN EFE NİGAR</v>
          </cell>
          <cell r="F9" t="str">
            <v>ANKARA</v>
          </cell>
          <cell r="G9">
            <v>2614</v>
          </cell>
          <cell r="H9" t="str">
            <v>X</v>
          </cell>
          <cell r="I9">
            <v>2384</v>
          </cell>
          <cell r="J9">
            <v>2614</v>
          </cell>
          <cell r="K9">
            <v>51</v>
          </cell>
        </row>
        <row r="10">
          <cell r="E10" t="str">
            <v>ONUR EFE BARBAROS</v>
          </cell>
          <cell r="F10" t="str">
            <v>KAYSERİ</v>
          </cell>
          <cell r="G10">
            <v>2100</v>
          </cell>
          <cell r="H10" t="str">
            <v>X</v>
          </cell>
          <cell r="I10">
            <v>2302</v>
          </cell>
          <cell r="J10">
            <v>2302</v>
          </cell>
          <cell r="K10">
            <v>45</v>
          </cell>
        </row>
        <row r="11">
          <cell r="E11" t="str">
            <v>HARUN EROĞLU</v>
          </cell>
          <cell r="F11" t="str">
            <v>KAYSERİ</v>
          </cell>
          <cell r="G11">
            <v>1707</v>
          </cell>
          <cell r="H11">
            <v>1891</v>
          </cell>
          <cell r="I11">
            <v>2210</v>
          </cell>
          <cell r="J11">
            <v>2210</v>
          </cell>
          <cell r="K11">
            <v>43</v>
          </cell>
        </row>
        <row r="12">
          <cell r="E12" t="str">
            <v>YUSUF İSLAM KÖSE</v>
          </cell>
          <cell r="F12" t="str">
            <v>KARAMAN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DNS</v>
          </cell>
          <cell r="K12" t="str">
            <v xml:space="preserve"> </v>
          </cell>
        </row>
        <row r="13">
          <cell r="E13" t="str">
            <v>MEHMET KAYA COŞKUN</v>
          </cell>
          <cell r="F13" t="str">
            <v>KARAMAN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DNS</v>
          </cell>
          <cell r="K13" t="str">
            <v xml:space="preserve">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workbookViewId="0">
      <selection activeCell="F11" sqref="F11"/>
    </sheetView>
  </sheetViews>
  <sheetFormatPr defaultRowHeight="15" x14ac:dyDescent="0.25"/>
  <cols>
    <col min="1" max="1" width="6.28515625" bestFit="1" customWidth="1"/>
    <col min="2" max="2" width="6.140625" bestFit="1" customWidth="1"/>
    <col min="3" max="3" width="15.140625" bestFit="1" customWidth="1"/>
    <col min="4" max="4" width="28.42578125" bestFit="1" customWidth="1"/>
    <col min="5" max="5" width="12.2851562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.7109375" bestFit="1" customWidth="1"/>
    <col min="17" max="17" width="5.85546875" bestFit="1" customWidth="1"/>
    <col min="18" max="18" width="12" bestFit="1" customWidth="1"/>
  </cols>
  <sheetData>
    <row r="1" spans="1:18" ht="30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8" x14ac:dyDescent="0.25">
      <c r="A2" s="29" t="s">
        <v>33</v>
      </c>
      <c r="B2" s="33" t="s">
        <v>34</v>
      </c>
      <c r="C2" s="33" t="s">
        <v>1</v>
      </c>
      <c r="D2" s="32" t="s">
        <v>2</v>
      </c>
      <c r="E2" s="33" t="s">
        <v>3</v>
      </c>
      <c r="F2" s="25" t="s">
        <v>4</v>
      </c>
      <c r="G2" s="25"/>
      <c r="H2" s="26" t="s">
        <v>5</v>
      </c>
      <c r="I2" s="27"/>
      <c r="J2" s="25" t="s">
        <v>6</v>
      </c>
      <c r="K2" s="25"/>
      <c r="L2" s="26" t="s">
        <v>7</v>
      </c>
      <c r="M2" s="27"/>
      <c r="N2" s="25" t="s">
        <v>8</v>
      </c>
      <c r="O2" s="25"/>
      <c r="P2" s="26" t="s">
        <v>9</v>
      </c>
      <c r="Q2" s="27"/>
      <c r="R2" s="28" t="s">
        <v>10</v>
      </c>
    </row>
    <row r="3" spans="1:18" x14ac:dyDescent="0.25">
      <c r="A3" s="29"/>
      <c r="B3" s="34"/>
      <c r="C3" s="34"/>
      <c r="D3" s="32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28"/>
    </row>
    <row r="4" spans="1:18" ht="20.25" x14ac:dyDescent="0.25">
      <c r="A4" s="3">
        <v>1</v>
      </c>
      <c r="B4" s="4">
        <v>203</v>
      </c>
      <c r="C4" s="5">
        <v>41081</v>
      </c>
      <c r="D4" s="6" t="s">
        <v>38</v>
      </c>
      <c r="E4" s="6" t="s">
        <v>39</v>
      </c>
      <c r="F4" s="7">
        <f>IF(ISERROR(VLOOKUP(D4,'[1]60m'!$D$8:$F$1000,3,0)),"",(VLOOKUP(D4,'[1]60m'!$D$8:$F$1000,3,0)))</f>
        <v>1010</v>
      </c>
      <c r="G4" s="8">
        <f>IF(ISERROR(VLOOKUP(D4,'[1]60m'!$D$8:$G$1000,4,0)),"",(VLOOKUP(D4,'[1]60m'!$D$8:$G$1000,4,0)))</f>
        <v>58</v>
      </c>
      <c r="H4" s="7" t="str">
        <f>IF(ISERROR(VLOOKUP(D4,'[1]80m'!$D$8:$F$983,3,0)),"",(VLOOKUP(D4,'[1]80m'!$D$8:$H$986,3,0)))</f>
        <v/>
      </c>
      <c r="I4" s="8" t="str">
        <f>IF(ISERROR(VLOOKUP(D4,'[1]80m'!$D$8:$G$983,4,0)),"",(VLOOKUP(D4,'[1]80m'!$D$8:$G$983,4,0)))</f>
        <v/>
      </c>
      <c r="J4" s="9" t="str">
        <f>IF(ISERROR(VLOOKUP(D4,'[1]600m'!$D$8:$F$1000,3,0)),"",(VLOOKUP(D4,'[1]600m'!$D$8:$H$1000,3,0)))</f>
        <v/>
      </c>
      <c r="K4" s="8" t="str">
        <f>IF(ISERROR(VLOOKUP(D4,'[1]600m'!$D$8:$G$1000,4,0)),"",(VLOOKUP(D4,'[1]600m'!$D$8:$G$1000,4,0)))</f>
        <v/>
      </c>
      <c r="L4" s="7">
        <f>IF(ISERROR(VLOOKUP(D4,[1]Uzun!$E$8:$J$1014,6,0)),"",(VLOOKUP(D4,[1]Uzun!$E$8:$J$1014,6,0)))</f>
        <v>249</v>
      </c>
      <c r="M4" s="8">
        <f>IF(ISERROR(VLOOKUP(D4,[1]Uzun!$E$8:$K$1014,7,0)),"",(VLOOKUP(D4,[1]Uzun!$E$8:$K$994,7,0)))</f>
        <v>12</v>
      </c>
      <c r="N4" s="7" t="str">
        <f>IF(ISERROR(VLOOKUP(D4,[1]Yüksek!$E$8:$BR$1000,63,0)),"",(VLOOKUP(D4,[1]Yüksek!$E$8:$BR$1000,63,0)))</f>
        <v/>
      </c>
      <c r="O4" s="8" t="str">
        <f>IF(ISERROR(VLOOKUP(D4,[1]Yüksek!$E$8:$BS$1000,64,0)),"",(VLOOKUP(D4,[1]Yüksek!$E$8:$BS$1000,64,0)))</f>
        <v/>
      </c>
      <c r="P4" s="10">
        <f>IF(ISERROR(VLOOKUP(D4,[1]fırlatma!$E$8:$J$1000,6,0)),"",(VLOOKUP(D4,[1]fırlatma!$E$8:$J$1000,6,0)))</f>
        <v>2368</v>
      </c>
      <c r="Q4" s="11">
        <f>IF(ISERROR(VLOOKUP(D4,[1]fırlatma!$E$8:$K$1000,7,0)),"",(VLOOKUP(D4,[1]fırlatma!$E$8:$K$1000,7,0)))</f>
        <v>22</v>
      </c>
      <c r="R4" s="12">
        <f t="shared" ref="R4" si="0">SUM(G4,O4,M4,I4,K4,Q4)</f>
        <v>92</v>
      </c>
    </row>
    <row r="5" spans="1:18" ht="30" x14ac:dyDescent="0.25">
      <c r="A5" s="38" t="s">
        <v>36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8" x14ac:dyDescent="0.25">
      <c r="A6" s="59" t="s">
        <v>0</v>
      </c>
      <c r="B6" s="60" t="s">
        <v>34</v>
      </c>
      <c r="C6" s="60" t="s">
        <v>40</v>
      </c>
      <c r="D6" s="60" t="s">
        <v>2</v>
      </c>
      <c r="E6" s="61" t="s">
        <v>3</v>
      </c>
      <c r="F6" s="58" t="s">
        <v>4</v>
      </c>
      <c r="G6" s="58"/>
      <c r="H6" s="42" t="s">
        <v>5</v>
      </c>
      <c r="I6" s="56"/>
      <c r="J6" s="58" t="s">
        <v>6</v>
      </c>
      <c r="K6" s="58"/>
      <c r="L6" s="42" t="s">
        <v>7</v>
      </c>
      <c r="M6" s="56"/>
      <c r="N6" s="58" t="s">
        <v>8</v>
      </c>
      <c r="O6" s="58"/>
      <c r="P6" s="42" t="s">
        <v>9</v>
      </c>
      <c r="Q6" s="56"/>
      <c r="R6" s="57" t="s">
        <v>10</v>
      </c>
    </row>
    <row r="7" spans="1:18" x14ac:dyDescent="0.25">
      <c r="A7" s="59"/>
      <c r="B7" s="60"/>
      <c r="C7" s="60"/>
      <c r="D7" s="60"/>
      <c r="E7" s="62"/>
      <c r="F7" s="49" t="s">
        <v>11</v>
      </c>
      <c r="G7" s="50" t="s">
        <v>12</v>
      </c>
      <c r="H7" s="49" t="s">
        <v>11</v>
      </c>
      <c r="I7" s="50" t="s">
        <v>12</v>
      </c>
      <c r="J7" s="49" t="s">
        <v>11</v>
      </c>
      <c r="K7" s="50" t="s">
        <v>12</v>
      </c>
      <c r="L7" s="49" t="s">
        <v>11</v>
      </c>
      <c r="M7" s="50" t="s">
        <v>12</v>
      </c>
      <c r="N7" s="49" t="s">
        <v>11</v>
      </c>
      <c r="O7" s="50" t="s">
        <v>12</v>
      </c>
      <c r="P7" s="49" t="s">
        <v>11</v>
      </c>
      <c r="Q7" s="50" t="s">
        <v>12</v>
      </c>
      <c r="R7" s="57"/>
    </row>
    <row r="8" spans="1:18" ht="20.25" x14ac:dyDescent="0.25">
      <c r="A8" s="51">
        <v>1</v>
      </c>
      <c r="B8" s="53">
        <v>226</v>
      </c>
      <c r="C8" s="55">
        <v>40991</v>
      </c>
      <c r="D8" s="54" t="s">
        <v>41</v>
      </c>
      <c r="E8" s="54" t="s">
        <v>39</v>
      </c>
      <c r="F8" s="43">
        <v>1006</v>
      </c>
      <c r="G8" s="46">
        <v>44</v>
      </c>
      <c r="H8" s="43" t="s">
        <v>13</v>
      </c>
      <c r="I8" s="48" t="s">
        <v>13</v>
      </c>
      <c r="J8" s="44" t="s">
        <v>13</v>
      </c>
      <c r="K8" s="46" t="s">
        <v>13</v>
      </c>
      <c r="L8" s="43">
        <v>356</v>
      </c>
      <c r="M8" s="46">
        <v>31</v>
      </c>
      <c r="N8" s="43" t="s">
        <v>13</v>
      </c>
      <c r="O8" s="48" t="s">
        <v>13</v>
      </c>
      <c r="P8" s="45">
        <v>3382</v>
      </c>
      <c r="Q8" s="47">
        <v>24</v>
      </c>
      <c r="R8" s="52">
        <v>99</v>
      </c>
    </row>
  </sheetData>
  <mergeCells count="26">
    <mergeCell ref="A6:A7"/>
    <mergeCell ref="D6:D7"/>
    <mergeCell ref="F6:G6"/>
    <mergeCell ref="N6:O6"/>
    <mergeCell ref="E6:E7"/>
    <mergeCell ref="B6:B7"/>
    <mergeCell ref="C6:C7"/>
    <mergeCell ref="L6:M6"/>
    <mergeCell ref="H6:I6"/>
    <mergeCell ref="R6:R7"/>
    <mergeCell ref="J6:K6"/>
    <mergeCell ref="P6:Q6"/>
    <mergeCell ref="A1:R1"/>
    <mergeCell ref="A5:R5"/>
    <mergeCell ref="H2:I2"/>
    <mergeCell ref="J2:K2"/>
    <mergeCell ref="L2:M2"/>
    <mergeCell ref="N2:O2"/>
    <mergeCell ref="P2:Q2"/>
    <mergeCell ref="R2:R3"/>
    <mergeCell ref="A2:A3"/>
    <mergeCell ref="B2:B3"/>
    <mergeCell ref="C2:C3"/>
    <mergeCell ref="D2:D3"/>
    <mergeCell ref="E2:E3"/>
    <mergeCell ref="F2:G2"/>
  </mergeCells>
  <conditionalFormatting sqref="R4">
    <cfRule type="duplicateValues" dxfId="29" priority="2"/>
  </conditionalFormatting>
  <conditionalFormatting sqref="R2:R3">
    <cfRule type="cellIs" dxfId="28" priority="3" operator="equal">
      <formula>0</formula>
    </cfRule>
  </conditionalFormatting>
  <conditionalFormatting sqref="R4">
    <cfRule type="cellIs" dxfId="27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zoomScale="85" zoomScaleNormal="85" workbookViewId="0">
      <selection activeCell="A18" sqref="A18:XFD18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8.42578125" bestFit="1" customWidth="1"/>
    <col min="5" max="5" width="12.42578125" bestFit="1" customWidth="1"/>
    <col min="6" max="6" width="8.855468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.85546875" bestFit="1" customWidth="1"/>
    <col min="17" max="17" width="5.85546875" bestFit="1" customWidth="1"/>
    <col min="18" max="18" width="12.28515625" bestFit="1" customWidth="1"/>
    <col min="20" max="20" width="7.140625" bestFit="1" customWidth="1"/>
    <col min="21" max="21" width="5.140625" bestFit="1" customWidth="1"/>
    <col min="28" max="28" width="7.140625" bestFit="1" customWidth="1"/>
  </cols>
  <sheetData>
    <row r="1" spans="1:18" ht="30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8" customHeight="1" x14ac:dyDescent="0.25">
      <c r="A2" s="29" t="s">
        <v>0</v>
      </c>
      <c r="B2" s="40"/>
      <c r="C2" s="40" t="s">
        <v>1</v>
      </c>
      <c r="D2" s="32" t="s">
        <v>2</v>
      </c>
      <c r="E2" s="33" t="s">
        <v>3</v>
      </c>
      <c r="F2" s="25" t="s">
        <v>4</v>
      </c>
      <c r="G2" s="25"/>
      <c r="H2" s="26" t="s">
        <v>5</v>
      </c>
      <c r="I2" s="27"/>
      <c r="J2" s="25" t="s">
        <v>6</v>
      </c>
      <c r="K2" s="25"/>
      <c r="L2" s="26" t="s">
        <v>7</v>
      </c>
      <c r="M2" s="27"/>
      <c r="N2" s="25" t="s">
        <v>8</v>
      </c>
      <c r="O2" s="25"/>
      <c r="P2" s="26" t="s">
        <v>9</v>
      </c>
      <c r="Q2" s="27"/>
      <c r="R2" s="28" t="s">
        <v>10</v>
      </c>
    </row>
    <row r="3" spans="1:18" ht="15" customHeight="1" x14ac:dyDescent="0.25">
      <c r="A3" s="29"/>
      <c r="B3" s="41"/>
      <c r="C3" s="41"/>
      <c r="D3" s="32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28"/>
    </row>
    <row r="4" spans="1:18" ht="20.25" x14ac:dyDescent="0.25">
      <c r="A4" s="3">
        <v>1</v>
      </c>
      <c r="B4" s="4">
        <v>206</v>
      </c>
      <c r="C4" s="5">
        <v>40547</v>
      </c>
      <c r="D4" s="6" t="s">
        <v>42</v>
      </c>
      <c r="E4" s="6" t="s">
        <v>39</v>
      </c>
      <c r="F4" s="7">
        <f>IF(ISERROR(VLOOKUP(D4,'[2]60m'!$D$8:$F$1000,3,0)),"",(VLOOKUP(D4,'[2]60m'!$D$8:$F$1000,3,0)))</f>
        <v>952</v>
      </c>
      <c r="G4" s="8">
        <f>IF(ISERROR(VLOOKUP(D4,'[2]60m'!$D$8:$G$1000,4,0)),"",(VLOOKUP(D4,'[2]60m'!$D$8:$G$1000,4,0)))</f>
        <v>69</v>
      </c>
      <c r="H4" s="7" t="str">
        <f>IF(ISERROR(VLOOKUP(D4,'[2]80m'!$D$8:$F$983,3,0)),"",(VLOOKUP(D4,'[2]80m'!$D$8:$H$986,3,0)))</f>
        <v/>
      </c>
      <c r="I4" s="8" t="str">
        <f>IF(ISERROR(VLOOKUP(D4,'[2]80m'!$D$8:$G$983,4,0)),"",(VLOOKUP(D4,'[2]80m'!$D$8:$G$983,4,0)))</f>
        <v/>
      </c>
      <c r="J4" s="9" t="str">
        <f>IF(ISERROR(VLOOKUP(D4,'[2]600m'!$D$8:$F$991,3,0)),"",(VLOOKUP(D4,'[2]600m'!$D$8:$H$991,3,0)))</f>
        <v/>
      </c>
      <c r="K4" s="8" t="str">
        <f>IF(ISERROR(VLOOKUP(D4,'[2]600m'!$D$8:$G$991,4,0)),"",(VLOOKUP(D4,'[2]600m'!$D$8:$G$991,4,0)))</f>
        <v/>
      </c>
      <c r="L4" s="7">
        <f>IF(ISERROR(VLOOKUP(D4,[2]Uzun!$E$8:$J$1014,6,0)),"",(VLOOKUP(D4,[2]Uzun!$E$8:$J$1014,6,0)))</f>
        <v>384</v>
      </c>
      <c r="M4" s="8">
        <f>IF(ISERROR(VLOOKUP(D4,[2]Uzun!$E$8:$K$1014,7,0)),"",(VLOOKUP(D4,[2]Uzun!$E$8:$K$994,7,0)))</f>
        <v>49</v>
      </c>
      <c r="N4" s="7" t="str">
        <f>IF(ISERROR(VLOOKUP(D4,[2]Yüksek!$E$8:$BR$1000,63,0)),"",(VLOOKUP(D4,[2]Yüksek!$E$8:$BR$1000,63,0)))</f>
        <v/>
      </c>
      <c r="O4" s="8" t="str">
        <f>IF(ISERROR(VLOOKUP(D4,[2]Yüksek!$E$8:$BS$1000,64,0)),"",(VLOOKUP(D4,[2]Yüksek!$E$8:$BS$1000,64,0)))</f>
        <v/>
      </c>
      <c r="P4" s="10">
        <f>IF(ISERROR(VLOOKUP(D4,[2]fırlatma!$E$8:$J$1000,6,0)),"",(VLOOKUP(D4,[2]fırlatma!$E$8:$J$1000,6,0)))</f>
        <v>2904</v>
      </c>
      <c r="Q4" s="11">
        <f>IF(ISERROR(VLOOKUP(D4,[2]fırlatma!$E$8:$K$1000,7,0)),"",(VLOOKUP(D4,[2]fırlatma!$E$8:$K$1000,7,0)))</f>
        <v>33</v>
      </c>
      <c r="R4" s="12">
        <f t="shared" ref="R4:R8" si="0">SUM(G4,O4,M4,I4,K4,Q4)</f>
        <v>151</v>
      </c>
    </row>
    <row r="5" spans="1:18" ht="20.25" x14ac:dyDescent="0.25">
      <c r="A5" s="3">
        <v>2</v>
      </c>
      <c r="B5" s="4">
        <v>253</v>
      </c>
      <c r="C5" s="5">
        <v>40700</v>
      </c>
      <c r="D5" s="6" t="s">
        <v>43</v>
      </c>
      <c r="E5" s="6" t="s">
        <v>39</v>
      </c>
      <c r="F5" s="7">
        <f>IF(ISERROR(VLOOKUP(D5,'[2]60m'!$D$8:$F$1000,3,0)),"",(VLOOKUP(D5,'[2]60m'!$D$8:$F$1000,3,0)))</f>
        <v>906</v>
      </c>
      <c r="G5" s="8">
        <f>IF(ISERROR(VLOOKUP(D5,'[2]60m'!$D$8:$G$1000,4,0)),"",(VLOOKUP(D5,'[2]60m'!$D$8:$G$1000,4,0)))</f>
        <v>78</v>
      </c>
      <c r="H5" s="7" t="str">
        <f>IF(ISERROR(VLOOKUP(D5,'[2]80m'!$D$8:$F$983,3,0)),"",(VLOOKUP(D5,'[2]80m'!$D$8:$H$986,3,0)))</f>
        <v/>
      </c>
      <c r="I5" s="8" t="str">
        <f>IF(ISERROR(VLOOKUP(D5,'[2]80m'!$D$8:$G$983,4,0)),"",(VLOOKUP(D5,'[2]80m'!$D$8:$G$983,4,0)))</f>
        <v/>
      </c>
      <c r="J5" s="9" t="str">
        <f>IF(ISERROR(VLOOKUP(D5,'[2]600m'!$D$8:$F$991,3,0)),"",(VLOOKUP(D5,'[2]600m'!$D$8:$H$991,3,0)))</f>
        <v/>
      </c>
      <c r="K5" s="8" t="str">
        <f>IF(ISERROR(VLOOKUP(D5,'[2]600m'!$D$8:$G$991,4,0)),"",(VLOOKUP(D5,'[2]600m'!$D$8:$G$991,4,0)))</f>
        <v/>
      </c>
      <c r="L5" s="7">
        <f>IF(ISERROR(VLOOKUP(D5,[2]Uzun!$E$8:$J$1014,6,0)),"",(VLOOKUP(D5,[2]Uzun!$E$8:$J$1014,6,0)))</f>
        <v>335</v>
      </c>
      <c r="M5" s="8">
        <f>IF(ISERROR(VLOOKUP(D5,[2]Uzun!$E$8:$K$1014,7,0)),"",(VLOOKUP(D5,[2]Uzun!$E$8:$K$994,7,0)))</f>
        <v>33</v>
      </c>
      <c r="N5" s="7" t="str">
        <f>IF(ISERROR(VLOOKUP(D5,[2]Yüksek!$E$8:$BR$1000,63,0)),"",(VLOOKUP(D5,[2]Yüksek!$E$8:$BR$1000,63,0)))</f>
        <v/>
      </c>
      <c r="O5" s="8" t="str">
        <f>IF(ISERROR(VLOOKUP(D5,[2]Yüksek!$E$8:$BS$1000,64,0)),"",(VLOOKUP(D5,[2]Yüksek!$E$8:$BS$1000,64,0)))</f>
        <v/>
      </c>
      <c r="P5" s="10">
        <f>IF(ISERROR(VLOOKUP(D5,[2]fırlatma!$E$8:$J$1000,6,0)),"",(VLOOKUP(D5,[2]fırlatma!$E$8:$J$1000,6,0)))</f>
        <v>3245</v>
      </c>
      <c r="Q5" s="11">
        <f>IF(ISERROR(VLOOKUP(D5,[2]fırlatma!$E$8:$K$1000,7,0)),"",(VLOOKUP(D5,[2]fırlatma!$E$8:$K$1000,7,0)))</f>
        <v>39</v>
      </c>
      <c r="R5" s="12">
        <f t="shared" si="0"/>
        <v>150</v>
      </c>
    </row>
    <row r="6" spans="1:18" ht="20.25" x14ac:dyDescent="0.25">
      <c r="A6" s="3">
        <v>3</v>
      </c>
      <c r="B6" s="4">
        <v>166</v>
      </c>
      <c r="C6" s="5">
        <v>40608</v>
      </c>
      <c r="D6" s="6" t="s">
        <v>44</v>
      </c>
      <c r="E6" s="6" t="s">
        <v>39</v>
      </c>
      <c r="F6" s="7">
        <f>IF(ISERROR(VLOOKUP(D6,'[2]60m'!$D$8:$F$1000,3,0)),"",(VLOOKUP(D6,'[2]60m'!$D$8:$F$1000,3,0)))</f>
        <v>924</v>
      </c>
      <c r="G6" s="8">
        <f>IF(ISERROR(VLOOKUP(D6,'[2]60m'!$D$8:$G$1000,4,0)),"",(VLOOKUP(D6,'[2]60m'!$D$8:$G$1000,4,0)))</f>
        <v>75</v>
      </c>
      <c r="H6" s="7" t="str">
        <f>IF(ISERROR(VLOOKUP(D6,'[2]80m'!$D$8:$F$983,3,0)),"",(VLOOKUP(D6,'[2]80m'!$D$8:$H$986,3,0)))</f>
        <v/>
      </c>
      <c r="I6" s="8" t="str">
        <f>IF(ISERROR(VLOOKUP(D6,'[2]80m'!$D$8:$G$983,4,0)),"",(VLOOKUP(D6,'[2]80m'!$D$8:$G$983,4,0)))</f>
        <v/>
      </c>
      <c r="J6" s="9" t="str">
        <f>IF(ISERROR(VLOOKUP(D6,'[2]600m'!$D$8:$F$991,3,0)),"",(VLOOKUP(D6,'[2]600m'!$D$8:$H$991,3,0)))</f>
        <v/>
      </c>
      <c r="K6" s="8" t="str">
        <f>IF(ISERROR(VLOOKUP(D6,'[2]600m'!$D$8:$G$991,4,0)),"",(VLOOKUP(D6,'[2]600m'!$D$8:$G$991,4,0)))</f>
        <v/>
      </c>
      <c r="L6" s="7">
        <f>IF(ISERROR(VLOOKUP(D6,[2]Uzun!$E$8:$J$1014,6,0)),"",(VLOOKUP(D6,[2]Uzun!$E$8:$J$1014,6,0)))</f>
        <v>352</v>
      </c>
      <c r="M6" s="8">
        <f>IF(ISERROR(VLOOKUP(D6,[2]Uzun!$E$8:$K$1014,7,0)),"",(VLOOKUP(D6,[2]Uzun!$E$8:$K$994,7,0)))</f>
        <v>39</v>
      </c>
      <c r="N6" s="7" t="str">
        <f>IF(ISERROR(VLOOKUP(D6,[2]Yüksek!$E$8:$BR$1000,63,0)),"",(VLOOKUP(D6,[2]Yüksek!$E$8:$BR$1000,63,0)))</f>
        <v/>
      </c>
      <c r="O6" s="8" t="str">
        <f>IF(ISERROR(VLOOKUP(D6,[2]Yüksek!$E$8:$BS$1000,64,0)),"",(VLOOKUP(D6,[2]Yüksek!$E$8:$BS$1000,64,0)))</f>
        <v/>
      </c>
      <c r="P6" s="10">
        <f>IF(ISERROR(VLOOKUP(D6,[2]fırlatma!$E$8:$J$1000,6,0)),"",(VLOOKUP(D6,[2]fırlatma!$E$8:$J$1000,6,0)))</f>
        <v>2179</v>
      </c>
      <c r="Q6" s="11">
        <f>IF(ISERROR(VLOOKUP(D6,[2]fırlatma!$E$8:$K$1000,7,0)),"",(VLOOKUP(D6,[2]fırlatma!$E$8:$K$1000,7,0)))</f>
        <v>18</v>
      </c>
      <c r="R6" s="12">
        <f t="shared" si="0"/>
        <v>132</v>
      </c>
    </row>
    <row r="7" spans="1:18" ht="20.25" x14ac:dyDescent="0.25">
      <c r="A7" s="3">
        <v>4</v>
      </c>
      <c r="B7" s="4">
        <v>298</v>
      </c>
      <c r="C7" s="5">
        <v>40848</v>
      </c>
      <c r="D7" s="6" t="s">
        <v>45</v>
      </c>
      <c r="E7" s="6" t="s">
        <v>39</v>
      </c>
      <c r="F7" s="7">
        <f>IF(ISERROR(VLOOKUP(D7,'[2]60m'!$D$8:$F$1000,3,0)),"",(VLOOKUP(D7,'[2]60m'!$D$8:$F$1000,3,0)))</f>
        <v>998</v>
      </c>
      <c r="G7" s="8">
        <f>IF(ISERROR(VLOOKUP(D7,'[2]60m'!$D$8:$G$1000,4,0)),"",(VLOOKUP(D7,'[2]60m'!$D$8:$G$1000,4,0)))</f>
        <v>60</v>
      </c>
      <c r="H7" s="7" t="str">
        <f>IF(ISERROR(VLOOKUP(D7,'[2]80m'!$D$8:$F$983,3,0)),"",(VLOOKUP(D7,'[2]80m'!$D$8:$H$986,3,0)))</f>
        <v/>
      </c>
      <c r="I7" s="8" t="str">
        <f>IF(ISERROR(VLOOKUP(D7,'[2]80m'!$D$8:$G$983,4,0)),"",(VLOOKUP(D7,'[2]80m'!$D$8:$G$983,4,0)))</f>
        <v/>
      </c>
      <c r="J7" s="9" t="str">
        <f>IF(ISERROR(VLOOKUP(D7,'[2]600m'!$D$8:$F$991,3,0)),"",(VLOOKUP(D7,'[2]600m'!$D$8:$H$991,3,0)))</f>
        <v/>
      </c>
      <c r="K7" s="8" t="str">
        <f>IF(ISERROR(VLOOKUP(D7,'[2]600m'!$D$8:$G$991,4,0)),"",(VLOOKUP(D7,'[2]600m'!$D$8:$G$991,4,0)))</f>
        <v/>
      </c>
      <c r="L7" s="7">
        <f>IF(ISERROR(VLOOKUP(D7,[2]Uzun!$E$8:$J$1014,6,0)),"",(VLOOKUP(D7,[2]Uzun!$E$8:$J$1014,6,0)))</f>
        <v>337</v>
      </c>
      <c r="M7" s="8">
        <f>IF(ISERROR(VLOOKUP(D7,[2]Uzun!$E$8:$K$1014,7,0)),"",(VLOOKUP(D7,[2]Uzun!$E$8:$K$994,7,0)))</f>
        <v>34</v>
      </c>
      <c r="N7" s="7" t="str">
        <f>IF(ISERROR(VLOOKUP(D7,[2]Yüksek!$E$8:$BR$1000,63,0)),"",(VLOOKUP(D7,[2]Yüksek!$E$8:$BR$1000,63,0)))</f>
        <v/>
      </c>
      <c r="O7" s="8" t="str">
        <f>IF(ISERROR(VLOOKUP(D7,[2]Yüksek!$E$8:$BS$1000,64,0)),"",(VLOOKUP(D7,[2]Yüksek!$E$8:$BS$1000,64,0)))</f>
        <v/>
      </c>
      <c r="P7" s="10">
        <f>IF(ISERROR(VLOOKUP(D7,[2]fırlatma!$E$8:$J$1000,6,0)),"",(VLOOKUP(D7,[2]fırlatma!$E$8:$J$1000,6,0)))</f>
        <v>3109</v>
      </c>
      <c r="Q7" s="11">
        <f>IF(ISERROR(VLOOKUP(D7,[2]fırlatma!$E$8:$K$1000,7,0)),"",(VLOOKUP(D7,[2]fırlatma!$E$8:$K$1000,7,0)))</f>
        <v>37</v>
      </c>
      <c r="R7" s="12">
        <f t="shared" si="0"/>
        <v>131</v>
      </c>
    </row>
    <row r="8" spans="1:18" ht="20.25" x14ac:dyDescent="0.25">
      <c r="A8" s="3">
        <v>5</v>
      </c>
      <c r="B8" s="4">
        <v>254</v>
      </c>
      <c r="C8" s="5">
        <v>40547</v>
      </c>
      <c r="D8" s="6" t="s">
        <v>46</v>
      </c>
      <c r="E8" s="6" t="s">
        <v>39</v>
      </c>
      <c r="F8" s="7">
        <f>IF(ISERROR(VLOOKUP(D8,'[2]60m'!$D$8:$F$1000,3,0)),"",(VLOOKUP(D8,'[2]60m'!$D$8:$F$1000,3,0)))</f>
        <v>1002</v>
      </c>
      <c r="G8" s="8">
        <f>IF(ISERROR(VLOOKUP(D8,'[2]60m'!$D$8:$G$1000,4,0)),"",(VLOOKUP(D8,'[2]60m'!$D$8:$G$1000,4,0)))</f>
        <v>59</v>
      </c>
      <c r="H8" s="7" t="str">
        <f>IF(ISERROR(VLOOKUP(D8,'[2]80m'!$D$8:$F$983,3,0)),"",(VLOOKUP(D8,'[2]80m'!$D$8:$H$986,3,0)))</f>
        <v/>
      </c>
      <c r="I8" s="8" t="str">
        <f>IF(ISERROR(VLOOKUP(D8,'[2]80m'!$D$8:$G$983,4,0)),"",(VLOOKUP(D8,'[2]80m'!$D$8:$G$983,4,0)))</f>
        <v/>
      </c>
      <c r="J8" s="9" t="str">
        <f>IF(ISERROR(VLOOKUP(D8,'[2]600m'!$D$8:$F$991,3,0)),"",(VLOOKUP(D8,'[2]600m'!$D$8:$H$991,3,0)))</f>
        <v/>
      </c>
      <c r="K8" s="8" t="str">
        <f>IF(ISERROR(VLOOKUP(D8,'[2]600m'!$D$8:$G$991,4,0)),"",(VLOOKUP(D8,'[2]600m'!$D$8:$G$991,4,0)))</f>
        <v/>
      </c>
      <c r="L8" s="7">
        <f>IF(ISERROR(VLOOKUP(D8,[2]Uzun!$E$8:$J$1014,6,0)),"",(VLOOKUP(D8,[2]Uzun!$E$8:$J$1014,6,0)))</f>
        <v>323</v>
      </c>
      <c r="M8" s="8">
        <f>IF(ISERROR(VLOOKUP(D8,[2]Uzun!$E$8:$K$1014,7,0)),"",(VLOOKUP(D8,[2]Uzun!$E$8:$K$994,7,0)))</f>
        <v>29</v>
      </c>
      <c r="N8" s="7" t="str">
        <f>IF(ISERROR(VLOOKUP(D8,[2]Yüksek!$E$8:$BR$1000,63,0)),"",(VLOOKUP(D8,[2]Yüksek!$E$8:$BR$1000,63,0)))</f>
        <v/>
      </c>
      <c r="O8" s="8" t="str">
        <f>IF(ISERROR(VLOOKUP(D8,[2]Yüksek!$E$8:$BS$1000,64,0)),"",(VLOOKUP(D8,[2]Yüksek!$E$8:$BS$1000,64,0)))</f>
        <v/>
      </c>
      <c r="P8" s="10">
        <f>IF(ISERROR(VLOOKUP(D8,[2]fırlatma!$E$8:$J$1000,6,0)),"",(VLOOKUP(D8,[2]fırlatma!$E$8:$J$1000,6,0)))</f>
        <v>2350</v>
      </c>
      <c r="Q8" s="11">
        <f>IF(ISERROR(VLOOKUP(D8,[2]fırlatma!$E$8:$K$1000,7,0)),"",(VLOOKUP(D8,[2]fırlatma!$E$8:$K$1000,7,0)))</f>
        <v>22</v>
      </c>
      <c r="R8" s="12">
        <f t="shared" si="0"/>
        <v>110</v>
      </c>
    </row>
    <row r="9" spans="1:18" ht="30" x14ac:dyDescent="0.25">
      <c r="A9" s="38" t="s">
        <v>15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ht="18" customHeight="1" x14ac:dyDescent="0.25">
      <c r="A10" s="29" t="s">
        <v>0</v>
      </c>
      <c r="B10" s="32"/>
      <c r="C10" s="39"/>
      <c r="D10" s="32" t="s">
        <v>2</v>
      </c>
      <c r="E10" s="33" t="s">
        <v>3</v>
      </c>
      <c r="F10" s="25" t="s">
        <v>4</v>
      </c>
      <c r="G10" s="25"/>
      <c r="H10" s="26" t="s">
        <v>5</v>
      </c>
      <c r="I10" s="27"/>
      <c r="J10" s="25" t="s">
        <v>6</v>
      </c>
      <c r="K10" s="25"/>
      <c r="L10" s="26" t="s">
        <v>7</v>
      </c>
      <c r="M10" s="27"/>
      <c r="N10" s="25" t="s">
        <v>8</v>
      </c>
      <c r="O10" s="25"/>
      <c r="P10" s="26" t="s">
        <v>9</v>
      </c>
      <c r="Q10" s="27"/>
      <c r="R10" s="28" t="s">
        <v>10</v>
      </c>
    </row>
    <row r="11" spans="1:18" ht="15" customHeight="1" x14ac:dyDescent="0.25">
      <c r="A11" s="29"/>
      <c r="B11" s="32"/>
      <c r="C11" s="39"/>
      <c r="D11" s="32"/>
      <c r="E11" s="34"/>
      <c r="F11" s="1" t="s">
        <v>11</v>
      </c>
      <c r="G11" s="2" t="s">
        <v>12</v>
      </c>
      <c r="H11" s="1" t="s">
        <v>11</v>
      </c>
      <c r="I11" s="2" t="s">
        <v>12</v>
      </c>
      <c r="J11" s="1" t="s">
        <v>11</v>
      </c>
      <c r="K11" s="2" t="s">
        <v>12</v>
      </c>
      <c r="L11" s="1" t="s">
        <v>11</v>
      </c>
      <c r="M11" s="2" t="s">
        <v>12</v>
      </c>
      <c r="N11" s="1" t="s">
        <v>11</v>
      </c>
      <c r="O11" s="2" t="s">
        <v>12</v>
      </c>
      <c r="P11" s="1" t="s">
        <v>11</v>
      </c>
      <c r="Q11" s="2" t="s">
        <v>12</v>
      </c>
      <c r="R11" s="28"/>
    </row>
    <row r="12" spans="1:18" ht="20.25" x14ac:dyDescent="0.25">
      <c r="A12" s="3">
        <v>1</v>
      </c>
      <c r="B12" s="4">
        <v>282</v>
      </c>
      <c r="C12" s="13">
        <v>40603</v>
      </c>
      <c r="D12" s="6" t="s">
        <v>47</v>
      </c>
      <c r="E12" s="6" t="s">
        <v>39</v>
      </c>
      <c r="F12" s="7">
        <f>IF(ISERROR(VLOOKUP(D12,'[3]60m'!$D$8:$F$1000,3,0)),"",(VLOOKUP(D12,'[3]60m'!$D$8:$F$1000,3,0)))</f>
        <v>904</v>
      </c>
      <c r="G12" s="8">
        <f>IF(ISERROR(VLOOKUP(D12,'[3]60m'!$D$8:$G$1000,4,0)),"",(VLOOKUP(D12,'[3]60m'!$D$8:$G$1000,4,0)))</f>
        <v>65</v>
      </c>
      <c r="H12" s="7" t="str">
        <f>IF(ISERROR(VLOOKUP(D12,'[3]80m'!$D$8:$F$983,3,0)),"",(VLOOKUP(D12,'[3]80m'!$D$8:$H$986,3,0)))</f>
        <v/>
      </c>
      <c r="I12" s="8" t="str">
        <f>IF(ISERROR(VLOOKUP(D12,'[3]80m'!$D$8:$G$983,4,0)),"",(VLOOKUP(D12,'[3]80m'!$D$8:$G$983,4,0)))</f>
        <v/>
      </c>
      <c r="J12" s="9" t="str">
        <f>IF(ISERROR(VLOOKUP(D12,'[3]600m'!$D$8:$F$991,3,0)),"",(VLOOKUP(D12,'[3]600m'!$D$8:$H$991,3,0)))</f>
        <v/>
      </c>
      <c r="K12" s="8" t="str">
        <f>IF(ISERROR(VLOOKUP(D12,'[3]600m'!$D$8:$G$991,4,0)),"",(VLOOKUP(D12,'[3]600m'!$D$8:$G$991,4,0)))</f>
        <v/>
      </c>
      <c r="L12" s="7">
        <f>IF(ISERROR(VLOOKUP(D12,[3]Uzun!$E$8:$J$1014,6,0)),"",(VLOOKUP(D12,[3]Uzun!$E$8:$J$1014,6,0)))</f>
        <v>376</v>
      </c>
      <c r="M12" s="8">
        <f>IF(ISERROR(VLOOKUP(D12,[3]Uzun!$E$8:$K$1014,7,0)),"",(VLOOKUP(D12,[3]Uzun!$E$8:$K$994,7,0)))</f>
        <v>35</v>
      </c>
      <c r="N12" s="7" t="str">
        <f>IF(ISERROR(VLOOKUP(D12,[3]Yüksek!$E$8:$BR$1000,63,0)),"",(VLOOKUP(D12,[3]Yüksek!$E$8:$BR$1000,63,0)))</f>
        <v/>
      </c>
      <c r="O12" s="8" t="str">
        <f>IF(ISERROR(VLOOKUP(D12,[3]Yüksek!$E$8:$BS$1000,64,0)),"",(VLOOKUP(D12,[3]Yüksek!$E$8:$BS$1000,64,0)))</f>
        <v/>
      </c>
      <c r="P12" s="10">
        <f>IF(ISERROR(VLOOKUP(D12,[3]fırlatma!$E$8:$J$1000,6,0)),"",(VLOOKUP(D12,[3]fırlatma!$E$8:$J$1000,6,0)))</f>
        <v>3410</v>
      </c>
      <c r="Q12" s="11">
        <f>IF(ISERROR(VLOOKUP(D12,[3]fırlatma!$E$8:$K$1000,7,0)),"",(VLOOKUP(D12,[3]fırlatma!$E$8:$K$1000,7,0)))</f>
        <v>24</v>
      </c>
      <c r="R12" s="12">
        <f t="shared" ref="R12:R17" si="1">SUM(G12,O12,M12,I12,K12,Q12)</f>
        <v>124</v>
      </c>
    </row>
    <row r="13" spans="1:18" ht="20.25" x14ac:dyDescent="0.25">
      <c r="A13" s="3">
        <v>2</v>
      </c>
      <c r="B13" s="4">
        <v>261</v>
      </c>
      <c r="C13" s="13">
        <v>40610</v>
      </c>
      <c r="D13" s="6" t="s">
        <v>48</v>
      </c>
      <c r="E13" s="6" t="s">
        <v>39</v>
      </c>
      <c r="F13" s="7">
        <f>IF(ISERROR(VLOOKUP(D13,'[3]60m'!$D$8:$F$1000,3,0)),"",(VLOOKUP(D13,'[3]60m'!$D$8:$F$1000,3,0)))</f>
        <v>996</v>
      </c>
      <c r="G13" s="8">
        <f>IF(ISERROR(VLOOKUP(D13,'[3]60m'!$D$8:$G$1000,4,0)),"",(VLOOKUP(D13,'[3]60m'!$D$8:$G$1000,4,0)))</f>
        <v>46</v>
      </c>
      <c r="H13" s="7" t="str">
        <f>IF(ISERROR(VLOOKUP(D13,'[3]80m'!$D$8:$F$983,3,0)),"",(VLOOKUP(D13,'[3]80m'!$D$8:$H$986,3,0)))</f>
        <v/>
      </c>
      <c r="I13" s="8" t="str">
        <f>IF(ISERROR(VLOOKUP(D13,'[3]80m'!$D$8:$G$983,4,0)),"",(VLOOKUP(D13,'[3]80m'!$D$8:$G$983,4,0)))</f>
        <v/>
      </c>
      <c r="J13" s="9" t="str">
        <f>IF(ISERROR(VLOOKUP(D13,'[3]600m'!$D$8:$F$991,3,0)),"",(VLOOKUP(D13,'[3]600m'!$D$8:$H$991,3,0)))</f>
        <v/>
      </c>
      <c r="K13" s="8" t="str">
        <f>IF(ISERROR(VLOOKUP(D13,'[3]600m'!$D$8:$G$991,4,0)),"",(VLOOKUP(D13,'[3]600m'!$D$8:$G$991,4,0)))</f>
        <v/>
      </c>
      <c r="L13" s="7">
        <f>IF(ISERROR(VLOOKUP(D13,[3]Uzun!$E$8:$J$1014,6,0)),"",(VLOOKUP(D13,[3]Uzun!$E$8:$J$1014,6,0)))</f>
        <v>339</v>
      </c>
      <c r="M13" s="8">
        <f>IF(ISERROR(VLOOKUP(D13,[3]Uzun!$E$8:$K$1014,7,0)),"",(VLOOKUP(D13,[3]Uzun!$E$8:$K$994,7,0)))</f>
        <v>28</v>
      </c>
      <c r="N13" s="7" t="str">
        <f>IF(ISERROR(VLOOKUP(D13,[3]Yüksek!$E$8:$BR$1000,63,0)),"",(VLOOKUP(D13,[3]Yüksek!$E$8:$BR$1000,63,0)))</f>
        <v/>
      </c>
      <c r="O13" s="8" t="str">
        <f>IF(ISERROR(VLOOKUP(D13,[3]Yüksek!$E$8:$BS$1000,64,0)),"",(VLOOKUP(D13,[3]Yüksek!$E$8:$BS$1000,64,0)))</f>
        <v/>
      </c>
      <c r="P13" s="10">
        <f>IF(ISERROR(VLOOKUP(D13,[3]fırlatma!$E$8:$J$1000,6,0)),"",(VLOOKUP(D13,[3]fırlatma!$E$8:$J$1000,6,0)))</f>
        <v>4277</v>
      </c>
      <c r="Q13" s="11">
        <f>IF(ISERROR(VLOOKUP(D13,[3]fırlatma!$E$8:$K$1000,7,0)),"",(VLOOKUP(D13,[3]fırlatma!$E$8:$K$1000,7,0)))</f>
        <v>35</v>
      </c>
      <c r="R13" s="12">
        <f t="shared" si="1"/>
        <v>109</v>
      </c>
    </row>
    <row r="14" spans="1:18" ht="20.25" x14ac:dyDescent="0.25">
      <c r="A14" s="3">
        <v>3</v>
      </c>
      <c r="B14" s="4">
        <v>169</v>
      </c>
      <c r="C14" s="13">
        <v>40799</v>
      </c>
      <c r="D14" s="6" t="s">
        <v>49</v>
      </c>
      <c r="E14" s="6" t="s">
        <v>39</v>
      </c>
      <c r="F14" s="7">
        <f>IF(ISERROR(VLOOKUP(D14,'[3]60m'!$D$8:$F$1000,3,0)),"",(VLOOKUP(D14,'[3]60m'!$D$8:$F$1000,3,0)))</f>
        <v>994</v>
      </c>
      <c r="G14" s="8">
        <f>IF(ISERROR(VLOOKUP(D14,'[3]60m'!$D$8:$G$1000,4,0)),"",(VLOOKUP(D14,'[3]60m'!$D$8:$G$1000,4,0)))</f>
        <v>47</v>
      </c>
      <c r="H14" s="7" t="str">
        <f>IF(ISERROR(VLOOKUP(D14,'[3]80m'!$D$8:$F$983,3,0)),"",(VLOOKUP(D14,'[3]80m'!$D$8:$H$986,3,0)))</f>
        <v/>
      </c>
      <c r="I14" s="8" t="str">
        <f>IF(ISERROR(VLOOKUP(D14,'[3]80m'!$D$8:$G$983,4,0)),"",(VLOOKUP(D14,'[3]80m'!$D$8:$G$983,4,0)))</f>
        <v/>
      </c>
      <c r="J14" s="9" t="str">
        <f>IF(ISERROR(VLOOKUP(D14,'[3]600m'!$D$8:$F$991,3,0)),"",(VLOOKUP(D14,'[3]600m'!$D$8:$H$991,3,0)))</f>
        <v/>
      </c>
      <c r="K14" s="8" t="str">
        <f>IF(ISERROR(VLOOKUP(D14,'[3]600m'!$D$8:$G$991,4,0)),"",(VLOOKUP(D14,'[3]600m'!$D$8:$G$991,4,0)))</f>
        <v/>
      </c>
      <c r="L14" s="7">
        <f>IF(ISERROR(VLOOKUP(D14,[3]Uzun!$E$8:$J$1014,6,0)),"",(VLOOKUP(D14,[3]Uzun!$E$8:$J$1014,6,0)))</f>
        <v>349</v>
      </c>
      <c r="M14" s="8">
        <f>IF(ISERROR(VLOOKUP(D14,[3]Uzun!$E$8:$K$1014,7,0)),"",(VLOOKUP(D14,[3]Uzun!$E$8:$K$994,7,0)))</f>
        <v>29</v>
      </c>
      <c r="N14" s="7" t="str">
        <f>IF(ISERROR(VLOOKUP(D14,[3]Yüksek!$E$8:$BR$1000,63,0)),"",(VLOOKUP(D14,[3]Yüksek!$E$8:$BR$1000,63,0)))</f>
        <v/>
      </c>
      <c r="O14" s="8" t="str">
        <f>IF(ISERROR(VLOOKUP(D14,[3]Yüksek!$E$8:$BS$1000,64,0)),"",(VLOOKUP(D14,[3]Yüksek!$E$8:$BS$1000,64,0)))</f>
        <v/>
      </c>
      <c r="P14" s="10">
        <f>IF(ISERROR(VLOOKUP(D14,[3]fırlatma!$E$8:$J$1000,6,0)),"",(VLOOKUP(D14,[3]fırlatma!$E$8:$J$1000,6,0)))</f>
        <v>3846</v>
      </c>
      <c r="Q14" s="11">
        <f>IF(ISERROR(VLOOKUP(D14,[3]fırlatma!$E$8:$K$1000,7,0)),"",(VLOOKUP(D14,[3]fırlatma!$E$8:$K$1000,7,0)))</f>
        <v>29</v>
      </c>
      <c r="R14" s="12">
        <f t="shared" si="1"/>
        <v>105</v>
      </c>
    </row>
    <row r="15" spans="1:18" ht="20.25" x14ac:dyDescent="0.25">
      <c r="A15" s="3">
        <v>4</v>
      </c>
      <c r="B15" s="4">
        <v>189</v>
      </c>
      <c r="C15" s="13">
        <v>40747</v>
      </c>
      <c r="D15" s="6" t="s">
        <v>50</v>
      </c>
      <c r="E15" s="6" t="s">
        <v>39</v>
      </c>
      <c r="F15" s="7">
        <f>IF(ISERROR(VLOOKUP(D15,'[3]60m'!$D$8:$F$1000,3,0)),"",(VLOOKUP(D15,'[3]60m'!$D$8:$F$1000,3,0)))</f>
        <v>979</v>
      </c>
      <c r="G15" s="8">
        <f>IF(ISERROR(VLOOKUP(D15,'[3]60m'!$D$8:$G$1000,4,0)),"",(VLOOKUP(D15,'[3]60m'!$D$8:$G$1000,4,0)))</f>
        <v>50</v>
      </c>
      <c r="H15" s="7" t="str">
        <f>IF(ISERROR(VLOOKUP(D15,'[3]80m'!$D$8:$F$983,3,0)),"",(VLOOKUP(D15,'[3]80m'!$D$8:$H$986,3,0)))</f>
        <v/>
      </c>
      <c r="I15" s="8" t="str">
        <f>IF(ISERROR(VLOOKUP(D15,'[3]80m'!$D$8:$G$983,4,0)),"",(VLOOKUP(D15,'[3]80m'!$D$8:$G$983,4,0)))</f>
        <v/>
      </c>
      <c r="J15" s="9" t="str">
        <f>IF(ISERROR(VLOOKUP(D15,'[3]600m'!$D$8:$F$991,3,0)),"",(VLOOKUP(D15,'[3]600m'!$D$8:$H$991,3,0)))</f>
        <v/>
      </c>
      <c r="K15" s="8" t="str">
        <f>IF(ISERROR(VLOOKUP(D15,'[3]600m'!$D$8:$G$991,4,0)),"",(VLOOKUP(D15,'[3]600m'!$D$8:$G$991,4,0)))</f>
        <v/>
      </c>
      <c r="L15" s="7">
        <f>IF(ISERROR(VLOOKUP(D15,[3]Uzun!$E$8:$J$1014,6,0)),"",(VLOOKUP(D15,[3]Uzun!$E$8:$J$1014,6,0)))</f>
        <v>376</v>
      </c>
      <c r="M15" s="8">
        <f>IF(ISERROR(VLOOKUP(D15,[3]Uzun!$E$8:$K$1014,7,0)),"",(VLOOKUP(D15,[3]Uzun!$E$8:$K$994,7,0)))</f>
        <v>35</v>
      </c>
      <c r="N15" s="7" t="str">
        <f>IF(ISERROR(VLOOKUP(D15,[3]Yüksek!$E$8:$BR$1000,63,0)),"",(VLOOKUP(D15,[3]Yüksek!$E$8:$BR$1000,63,0)))</f>
        <v/>
      </c>
      <c r="O15" s="8" t="str">
        <f>IF(ISERROR(VLOOKUP(D15,[3]Yüksek!$E$8:$BS$1000,64,0)),"",(VLOOKUP(D15,[3]Yüksek!$E$8:$BS$1000,64,0)))</f>
        <v/>
      </c>
      <c r="P15" s="10">
        <f>IF(ISERROR(VLOOKUP(D15,[3]fırlatma!$E$8:$J$1000,6,0)),"",(VLOOKUP(D15,[3]fırlatma!$E$8:$J$1000,6,0)))</f>
        <v>2991</v>
      </c>
      <c r="Q15" s="11">
        <f>IF(ISERROR(VLOOKUP(D15,[3]fırlatma!$E$8:$K$1000,7,0)),"",(VLOOKUP(D15,[3]fırlatma!$E$8:$K$1000,7,0)))</f>
        <v>19</v>
      </c>
      <c r="R15" s="12">
        <f t="shared" si="1"/>
        <v>104</v>
      </c>
    </row>
    <row r="16" spans="1:18" ht="20.25" x14ac:dyDescent="0.25">
      <c r="A16" s="3">
        <v>5</v>
      </c>
      <c r="B16" s="4">
        <v>168</v>
      </c>
      <c r="C16" s="13">
        <v>40781</v>
      </c>
      <c r="D16" s="6" t="s">
        <v>51</v>
      </c>
      <c r="E16" s="6" t="s">
        <v>39</v>
      </c>
      <c r="F16" s="7">
        <f>IF(ISERROR(VLOOKUP(D16,'[3]60m'!$D$8:$F$1000,3,0)),"",(VLOOKUP(D16,'[3]60m'!$D$8:$F$1000,3,0)))</f>
        <v>978</v>
      </c>
      <c r="G16" s="8">
        <f>IF(ISERROR(VLOOKUP(D16,'[3]60m'!$D$8:$G$1000,4,0)),"",(VLOOKUP(D16,'[3]60m'!$D$8:$G$1000,4,0)))</f>
        <v>50</v>
      </c>
      <c r="H16" s="7" t="str">
        <f>IF(ISERROR(VLOOKUP(D16,'[3]80m'!$D$8:$F$983,3,0)),"",(VLOOKUP(D16,'[3]80m'!$D$8:$H$986,3,0)))</f>
        <v/>
      </c>
      <c r="I16" s="8" t="str">
        <f>IF(ISERROR(VLOOKUP(D16,'[3]80m'!$D$8:$G$983,4,0)),"",(VLOOKUP(D16,'[3]80m'!$D$8:$G$983,4,0)))</f>
        <v/>
      </c>
      <c r="J16" s="9" t="str">
        <f>IF(ISERROR(VLOOKUP(D16,'[3]600m'!$D$8:$F$991,3,0)),"",(VLOOKUP(D16,'[3]600m'!$D$8:$H$991,3,0)))</f>
        <v/>
      </c>
      <c r="K16" s="8" t="str">
        <f>IF(ISERROR(VLOOKUP(D16,'[3]600m'!$D$8:$G$991,4,0)),"",(VLOOKUP(D16,'[3]600m'!$D$8:$G$991,4,0)))</f>
        <v/>
      </c>
      <c r="L16" s="7">
        <f>IF(ISERROR(VLOOKUP(D16,[3]Uzun!$E$8:$J$1014,6,0)),"",(VLOOKUP(D16,[3]Uzun!$E$8:$J$1014,6,0)))</f>
        <v>359</v>
      </c>
      <c r="M16" s="8">
        <f>IF(ISERROR(VLOOKUP(D16,[3]Uzun!$E$8:$K$1014,7,0)),"",(VLOOKUP(D16,[3]Uzun!$E$8:$K$994,7,0)))</f>
        <v>31</v>
      </c>
      <c r="N16" s="7" t="str">
        <f>IF(ISERROR(VLOOKUP(D16,[3]Yüksek!$E$8:$BR$1000,63,0)),"",(VLOOKUP(D16,[3]Yüksek!$E$8:$BR$1000,63,0)))</f>
        <v/>
      </c>
      <c r="O16" s="8" t="str">
        <f>IF(ISERROR(VLOOKUP(D16,[3]Yüksek!$E$8:$BS$1000,64,0)),"",(VLOOKUP(D16,[3]Yüksek!$E$8:$BS$1000,64,0)))</f>
        <v/>
      </c>
      <c r="P16" s="10">
        <f>IF(ISERROR(VLOOKUP(D16,[3]fırlatma!$E$8:$J$1000,6,0)),"",(VLOOKUP(D16,[3]fırlatma!$E$8:$J$1000,6,0)))</f>
        <v>2081</v>
      </c>
      <c r="Q16" s="11">
        <f>IF(ISERROR(VLOOKUP(D16,[3]fırlatma!$E$8:$K$1000,7,0)),"",(VLOOKUP(D16,[3]fırlatma!$E$8:$K$1000,7,0)))</f>
        <v>10</v>
      </c>
      <c r="R16" s="12">
        <f>SUM(G16,O16,M16,I16,K16,Q16)</f>
        <v>91</v>
      </c>
    </row>
    <row r="17" spans="1:18" ht="20.25" x14ac:dyDescent="0.25">
      <c r="A17" s="3">
        <v>6</v>
      </c>
      <c r="B17" s="4">
        <v>184</v>
      </c>
      <c r="C17" s="13">
        <v>40546</v>
      </c>
      <c r="D17" s="6" t="s">
        <v>52</v>
      </c>
      <c r="E17" s="6" t="s">
        <v>39</v>
      </c>
      <c r="F17" s="7">
        <f>IF(ISERROR(VLOOKUP(D17,'[3]60m'!$D$8:$F$1000,3,0)),"",(VLOOKUP(D17,'[3]60m'!$D$8:$F$1000,3,0)))</f>
        <v>1033</v>
      </c>
      <c r="G17" s="8">
        <f>IF(ISERROR(VLOOKUP(D17,'[3]60m'!$D$8:$G$1000,4,0)),"",(VLOOKUP(D17,'[3]60m'!$D$8:$G$1000,4,0)))</f>
        <v>39</v>
      </c>
      <c r="H17" s="7" t="str">
        <f>IF(ISERROR(VLOOKUP(D17,'[3]80m'!$D$8:$F$983,3,0)),"",(VLOOKUP(D17,'[3]80m'!$D$8:$H$986,3,0)))</f>
        <v/>
      </c>
      <c r="I17" s="8" t="str">
        <f>IF(ISERROR(VLOOKUP(D17,'[3]80m'!$D$8:$G$983,4,0)),"",(VLOOKUP(D17,'[3]80m'!$D$8:$G$983,4,0)))</f>
        <v/>
      </c>
      <c r="J17" s="9" t="str">
        <f>IF(ISERROR(VLOOKUP(D17,'[3]600m'!$D$8:$F$991,3,0)),"",(VLOOKUP(D17,'[3]600m'!$D$8:$H$991,3,0)))</f>
        <v/>
      </c>
      <c r="K17" s="8" t="str">
        <f>IF(ISERROR(VLOOKUP(D17,'[3]600m'!$D$8:$G$991,4,0)),"",(VLOOKUP(D17,'[3]600m'!$D$8:$G$991,4,0)))</f>
        <v/>
      </c>
      <c r="L17" s="7">
        <f>IF(ISERROR(VLOOKUP(D17,[3]Uzun!$E$8:$J$1014,6,0)),"",(VLOOKUP(D17,[3]Uzun!$E$8:$J$1014,6,0)))</f>
        <v>302</v>
      </c>
      <c r="M17" s="8">
        <f>IF(ISERROR(VLOOKUP(D17,[3]Uzun!$E$8:$K$1014,7,0)),"",(VLOOKUP(D17,[3]Uzun!$E$8:$K$994,7,0)))</f>
        <v>22</v>
      </c>
      <c r="N17" s="7" t="str">
        <f>IF(ISERROR(VLOOKUP(D17,[3]Yüksek!$E$8:$BR$1000,63,0)),"",(VLOOKUP(D17,[3]Yüksek!$E$8:$BR$1000,63,0)))</f>
        <v/>
      </c>
      <c r="O17" s="8" t="str">
        <f>IF(ISERROR(VLOOKUP(D17,[3]Yüksek!$E$8:$BS$1000,64,0)),"",(VLOOKUP(D17,[3]Yüksek!$E$8:$BS$1000,64,0)))</f>
        <v/>
      </c>
      <c r="P17" s="10">
        <f>IF(ISERROR(VLOOKUP(D17,[3]fırlatma!$E$8:$J$1000,6,0)),"",(VLOOKUP(D17,[3]fırlatma!$E$8:$J$1000,6,0)))</f>
        <v>2209</v>
      </c>
      <c r="Q17" s="11">
        <f>IF(ISERROR(VLOOKUP(D17,[3]fırlatma!$E$8:$K$1000,7,0)),"",(VLOOKUP(D17,[3]fırlatma!$E$8:$K$1000,7,0)))</f>
        <v>11</v>
      </c>
      <c r="R17" s="12">
        <f t="shared" si="1"/>
        <v>72</v>
      </c>
    </row>
  </sheetData>
  <mergeCells count="26">
    <mergeCell ref="F10:G10"/>
    <mergeCell ref="A9:R9"/>
    <mergeCell ref="A10:A11"/>
    <mergeCell ref="B10:B11"/>
    <mergeCell ref="C10:C11"/>
    <mergeCell ref="D10:D11"/>
    <mergeCell ref="E10:E11"/>
    <mergeCell ref="H10:I10"/>
    <mergeCell ref="J10:K10"/>
    <mergeCell ref="L10:M10"/>
    <mergeCell ref="N10:O10"/>
    <mergeCell ref="P10:Q10"/>
    <mergeCell ref="R10:R11"/>
    <mergeCell ref="A1:R1"/>
    <mergeCell ref="R2:R3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N2:O2"/>
    <mergeCell ref="P2:Q2"/>
  </mergeCells>
  <conditionalFormatting sqref="D2:D3">
    <cfRule type="duplicateValues" dxfId="26" priority="23"/>
  </conditionalFormatting>
  <conditionalFormatting sqref="R2:R3">
    <cfRule type="containsText" dxfId="25" priority="22" operator="containsText" text="0">
      <formula>NOT(ISERROR(SEARCH("0",R2)))</formula>
    </cfRule>
  </conditionalFormatting>
  <conditionalFormatting sqref="D10:D11">
    <cfRule type="duplicateValues" dxfId="24" priority="11"/>
  </conditionalFormatting>
  <conditionalFormatting sqref="B10:B11">
    <cfRule type="duplicateValues" dxfId="23" priority="10"/>
  </conditionalFormatting>
  <conditionalFormatting sqref="D4:D8">
    <cfRule type="duplicateValues" dxfId="22" priority="5"/>
  </conditionalFormatting>
  <conditionalFormatting sqref="R4:R8">
    <cfRule type="containsText" dxfId="21" priority="4" operator="containsText" text="0">
      <formula>NOT(ISERROR(SEARCH("0",R4)))</formula>
    </cfRule>
  </conditionalFormatting>
  <conditionalFormatting sqref="R4:R8">
    <cfRule type="duplicateValues" dxfId="20" priority="6"/>
  </conditionalFormatting>
  <conditionalFormatting sqref="D12:D17">
    <cfRule type="duplicateValues" dxfId="19" priority="2"/>
  </conditionalFormatting>
  <conditionalFormatting sqref="B12:B17">
    <cfRule type="duplicateValues" dxfId="18" priority="1"/>
  </conditionalFormatting>
  <conditionalFormatting sqref="R12:R17">
    <cfRule type="duplicateValues" dxfId="17" priority="3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7"/>
  <sheetViews>
    <sheetView zoomScale="55" zoomScaleNormal="55" workbookViewId="0">
      <selection sqref="A1:XFD1048576"/>
    </sheetView>
  </sheetViews>
  <sheetFormatPr defaultRowHeight="15" x14ac:dyDescent="0.25"/>
  <cols>
    <col min="1" max="1" width="6.85546875" bestFit="1" customWidth="1"/>
    <col min="2" max="2" width="6.42578125" bestFit="1" customWidth="1"/>
    <col min="3" max="3" width="15.42578125" bestFit="1" customWidth="1"/>
    <col min="4" max="4" width="39.28515625" bestFit="1" customWidth="1"/>
    <col min="5" max="5" width="12.5703125" bestFit="1" customWidth="1"/>
    <col min="6" max="6" width="9.42578125" bestFit="1" customWidth="1"/>
    <col min="7" max="7" width="6.140625" bestFit="1" customWidth="1"/>
    <col min="8" max="8" width="8" bestFit="1" customWidth="1"/>
    <col min="9" max="9" width="6.140625" bestFit="1" customWidth="1"/>
    <col min="10" max="10" width="8" bestFit="1" customWidth="1"/>
    <col min="11" max="11" width="6.140625" bestFit="1" customWidth="1"/>
    <col min="12" max="12" width="8" bestFit="1" customWidth="1"/>
    <col min="13" max="13" width="6.140625" bestFit="1" customWidth="1"/>
    <col min="14" max="14" width="8" bestFit="1" customWidth="1"/>
    <col min="15" max="15" width="6.140625" bestFit="1" customWidth="1"/>
    <col min="16" max="16" width="8" bestFit="1" customWidth="1"/>
    <col min="17" max="17" width="6.140625" bestFit="1" customWidth="1"/>
    <col min="18" max="18" width="8" bestFit="1" customWidth="1"/>
    <col min="19" max="19" width="6.140625" bestFit="1" customWidth="1"/>
    <col min="20" max="20" width="8" bestFit="1" customWidth="1"/>
    <col min="21" max="21" width="6.140625" bestFit="1" customWidth="1"/>
    <col min="22" max="22" width="9.42578125" bestFit="1" customWidth="1"/>
    <col min="23" max="23" width="6.140625" bestFit="1" customWidth="1"/>
    <col min="24" max="24" width="8" bestFit="1" customWidth="1"/>
    <col min="25" max="25" width="6.140625" bestFit="1" customWidth="1"/>
    <col min="26" max="26" width="8" bestFit="1" customWidth="1"/>
    <col min="27" max="27" width="6.140625" bestFit="1" customWidth="1"/>
    <col min="28" max="28" width="12.140625" bestFit="1" customWidth="1"/>
  </cols>
  <sheetData>
    <row r="1" spans="1:28" ht="30" customHeight="1" x14ac:dyDescent="0.25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25">
      <c r="A2" s="29" t="s">
        <v>0</v>
      </c>
      <c r="B2" s="14"/>
      <c r="C2" s="30" t="s">
        <v>17</v>
      </c>
      <c r="D2" s="32" t="s">
        <v>2</v>
      </c>
      <c r="E2" s="33" t="s">
        <v>3</v>
      </c>
      <c r="F2" s="25" t="s">
        <v>4</v>
      </c>
      <c r="G2" s="25"/>
      <c r="H2" s="26" t="s">
        <v>5</v>
      </c>
      <c r="I2" s="27"/>
      <c r="J2" s="25" t="s">
        <v>18</v>
      </c>
      <c r="K2" s="25"/>
      <c r="L2" s="25" t="s">
        <v>19</v>
      </c>
      <c r="M2" s="25"/>
      <c r="N2" s="25" t="s">
        <v>20</v>
      </c>
      <c r="O2" s="25"/>
      <c r="P2" s="26" t="s">
        <v>7</v>
      </c>
      <c r="Q2" s="27"/>
      <c r="R2" s="25" t="s">
        <v>8</v>
      </c>
      <c r="S2" s="25"/>
      <c r="T2" s="25" t="s">
        <v>21</v>
      </c>
      <c r="U2" s="25"/>
      <c r="V2" s="25" t="s">
        <v>22</v>
      </c>
      <c r="W2" s="25"/>
      <c r="X2" s="26" t="s">
        <v>23</v>
      </c>
      <c r="Y2" s="27"/>
      <c r="Z2" s="26" t="s">
        <v>24</v>
      </c>
      <c r="AA2" s="27"/>
      <c r="AB2" s="28" t="s">
        <v>10</v>
      </c>
    </row>
    <row r="3" spans="1:28" ht="15.75" customHeight="1" x14ac:dyDescent="0.25">
      <c r="A3" s="29"/>
      <c r="B3" s="15"/>
      <c r="C3" s="31"/>
      <c r="D3" s="32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28"/>
    </row>
    <row r="4" spans="1:28" ht="20.25" x14ac:dyDescent="0.25">
      <c r="A4" s="3">
        <v>1</v>
      </c>
      <c r="B4" s="4">
        <v>227</v>
      </c>
      <c r="C4" s="5">
        <v>40288</v>
      </c>
      <c r="D4" s="6" t="s">
        <v>53</v>
      </c>
      <c r="E4" s="6" t="s">
        <v>39</v>
      </c>
      <c r="F4" s="7">
        <f>IF(ISERROR(VLOOKUP(D4,'[4]60m'!$E$8:$G$1000,3,0)),"",(VLOOKUP(D4,'[4]60m'!$E$8:$I$1000,3,0)))</f>
        <v>930</v>
      </c>
      <c r="G4" s="8">
        <f>IF(ISERROR(VLOOKUP(D4,'[4]60m'!$E$8:$H$1000,4,0)),"",(VLOOKUP(D4,'[4]60m'!$E$8:$H$1000,4,0)))</f>
        <v>74</v>
      </c>
      <c r="H4" s="7" t="str">
        <f>IF(ISERROR(VLOOKUP(D4,'[4]80m'!$D$8:$F$983,3,0)),"",(VLOOKUP(D4,'[4]80m'!$D$8:$H$986,3,0)))</f>
        <v/>
      </c>
      <c r="I4" s="8" t="str">
        <f>IF(ISERROR(VLOOKUP(D4,'[4]80m'!$D$8:$G$983,4,0)),"",(VLOOKUP(D4,'[4]80m'!$D$8:$G$983,4,0)))</f>
        <v/>
      </c>
      <c r="J4" s="7" t="str">
        <f>IF(ISERROR(VLOOKUP(D4,'[4]80m.Eng'!$D$8:$F$983,3,0)),"",(VLOOKUP(D4,'[4]80m.Eng'!$D$8:$H$986,3,0)))</f>
        <v/>
      </c>
      <c r="K4" s="8" t="str">
        <f>IF(ISERROR(VLOOKUP(D4,'[4]80m.Eng'!$D$8:$G$983,4,0)),"",(VLOOKUP(D4,'[4]80m.Eng'!$D$8:$G$983,4,0)))</f>
        <v/>
      </c>
      <c r="L4" s="9" t="str">
        <f>IF(ISERROR(VLOOKUP(D4,'[4]800m'!$D$8:$F$999,3,0)),"",(VLOOKUP(D4,'[4]800m'!$D$8:$F$999,3,0)))</f>
        <v/>
      </c>
      <c r="M4" s="8" t="str">
        <f>IF(ISERROR(VLOOKUP(D4,'[4]800m'!$D$8:$H$999,4,0)),"",(VLOOKUP(D4,'[4]800m'!$D$8:$H$999,4,0)))</f>
        <v/>
      </c>
      <c r="N4" s="9" t="str">
        <f>IF(ISERROR(VLOOKUP(D4,'[4]1500m'!$D$8:$F$999,3,0)),"",(VLOOKUP(D4,'[4]1500m'!$D$8:$F$999,3,0)))</f>
        <v/>
      </c>
      <c r="O4" s="8" t="str">
        <f>IF(ISERROR(VLOOKUP(D4,'[4]1500m'!$D$8:$H$999,4,0)),"",(VLOOKUP(D4,'[4]1500m'!$D$8:$H$999,4,0)))</f>
        <v/>
      </c>
      <c r="P4" s="7">
        <f>IF(ISERROR(VLOOKUP(D4,[4]Uzun!$E$8:$J$1030,6,0)),"",(VLOOKUP(D4,[4]Uzun!$E$8:$J$1030,6,0)))</f>
        <v>497</v>
      </c>
      <c r="Q4" s="8">
        <f>IF(ISERROR(VLOOKUP(D4,[4]Uzun!$E$8:$K$1030,7,0)),"",(VLOOKUP(D4,[4]Uzun!$E$8:$K$1010,7,0)))</f>
        <v>79</v>
      </c>
      <c r="R4" s="7" t="str">
        <f>IF(ISERROR(VLOOKUP(D4,[4]Yüksek!$E$8:$BR$1000,63,0)),"",(VLOOKUP(D4,[4]Yüksek!$E$8:$BR$1000,63,0)))</f>
        <v/>
      </c>
      <c r="S4" s="8" t="str">
        <f>IF(ISERROR(VLOOKUP(D4,[4]Yüksek!$E$8:$BS$1000,64,0)),"",(VLOOKUP(D4,[4]Yüksek!$E$8:$BS$1000,64,0)))</f>
        <v/>
      </c>
      <c r="T4" s="7">
        <f>IF(ISERROR(VLOOKUP(D4,[4]Gülle!$E$8:$J$999,6,0)),"",(VLOOKUP(D4,[4]Gülle!$E$8:$J$999,6,0)))</f>
        <v>523</v>
      </c>
      <c r="U4" s="8">
        <f>IF(ISERROR(VLOOKUP(D4,[4]Gülle!$E$8:$K$999,7,0)),"",(VLOOKUP(D4,[4]Gülle!$E$8:$K$999,7,0)))</f>
        <v>41</v>
      </c>
      <c r="V4" s="7" t="str">
        <f>IF(ISERROR(VLOOKUP(D4,[4]Disk!$E$8:$J$1000,6,0)),"",(VLOOKUP(D4,[4]Disk!$E$8:$J$1000,6,0)))</f>
        <v/>
      </c>
      <c r="W4" s="8" t="str">
        <f>IF(ISERROR(VLOOKUP(D4,[4]Disk!$E$8:$K$1000,7,0)),"",(VLOOKUP(D4,[4]Disk!$E$8:$K$1000,7,0)))</f>
        <v/>
      </c>
      <c r="X4" s="7" t="str">
        <f>IF(ISERROR(VLOOKUP(D4,[4]Cirit!$E$8:$J$999,6,0)),"",(VLOOKUP(D4,[4]Cirit!$E$8:$J$999,6,0)))</f>
        <v/>
      </c>
      <c r="Y4" s="8" t="str">
        <f>IF(ISERROR(VLOOKUP(D4,[4]Cirit!$E$8:$K$999,7,0)),"",(VLOOKUP(D4,[4]Cirit!$E$8:$K$999,7,0)))</f>
        <v/>
      </c>
      <c r="Z4" s="10" t="str">
        <f>IF(ISERROR(VLOOKUP(D4,[4]Çekiç!$E$8:$J$1000,6,0)),"",(VLOOKUP(D4,[4]Çekiç!$E$8:$J$1000,6,0)))</f>
        <v/>
      </c>
      <c r="AA4" s="11" t="str">
        <f>IF(ISERROR(VLOOKUP(D4,[4]Çekiç!$E$8:$K$1000,7,0)),"",(VLOOKUP(D4,[4]Çekiç!$E$8:$K$1000,7,0)))</f>
        <v/>
      </c>
      <c r="AB4" s="12">
        <f t="shared" ref="AB4:AB12" si="0">SUM(AA4,Y4,W4,U4,S4,Q4,O4,M4,K4,I4,G4)</f>
        <v>194</v>
      </c>
    </row>
    <row r="5" spans="1:28" ht="20.25" x14ac:dyDescent="0.25">
      <c r="A5" s="3">
        <v>2</v>
      </c>
      <c r="B5" s="4">
        <v>188</v>
      </c>
      <c r="C5" s="5">
        <v>40312</v>
      </c>
      <c r="D5" s="6" t="s">
        <v>54</v>
      </c>
      <c r="E5" s="6" t="s">
        <v>39</v>
      </c>
      <c r="F5" s="7">
        <f>IF(ISERROR(VLOOKUP(D5,'[4]60m'!$E$8:$G$1000,3,0)),"",(VLOOKUP(D5,'[4]60m'!$E$8:$I$1000,3,0)))</f>
        <v>919</v>
      </c>
      <c r="G5" s="8">
        <f>IF(ISERROR(VLOOKUP(D5,'[4]60m'!$E$8:$H$1000,4,0)),"",(VLOOKUP(D5,'[4]60m'!$E$8:$H$1000,4,0)))</f>
        <v>76</v>
      </c>
      <c r="H5" s="7" t="str">
        <f>IF(ISERROR(VLOOKUP(D5,'[4]80m'!$D$8:$F$983,3,0)),"",(VLOOKUP(D5,'[4]80m'!$D$8:$H$986,3,0)))</f>
        <v/>
      </c>
      <c r="I5" s="8" t="str">
        <f>IF(ISERROR(VLOOKUP(D5,'[4]80m'!$D$8:$G$983,4,0)),"",(VLOOKUP(D5,'[4]80m'!$D$8:$G$983,4,0)))</f>
        <v/>
      </c>
      <c r="J5" s="7" t="str">
        <f>IF(ISERROR(VLOOKUP(D5,'[4]80m.Eng'!$D$8:$F$983,3,0)),"",(VLOOKUP(D5,'[4]80m.Eng'!$D$8:$H$986,3,0)))</f>
        <v/>
      </c>
      <c r="K5" s="8" t="str">
        <f>IF(ISERROR(VLOOKUP(D5,'[4]80m.Eng'!$D$8:$G$983,4,0)),"",(VLOOKUP(D5,'[4]80m.Eng'!$D$8:$G$983,4,0)))</f>
        <v/>
      </c>
      <c r="L5" s="9" t="str">
        <f>IF(ISERROR(VLOOKUP(D5,'[4]800m'!$D$8:$F$999,3,0)),"",(VLOOKUP(D5,'[4]800m'!$D$8:$F$999,3,0)))</f>
        <v/>
      </c>
      <c r="M5" s="8" t="str">
        <f>IF(ISERROR(VLOOKUP(D5,'[4]800m'!$D$8:$H$999,4,0)),"",(VLOOKUP(D5,'[4]800m'!$D$8:$H$999,4,0)))</f>
        <v/>
      </c>
      <c r="N5" s="9" t="str">
        <f>IF(ISERROR(VLOOKUP(D5,'[4]1500m'!$D$8:$F$999,3,0)),"",(VLOOKUP(D5,'[4]1500m'!$D$8:$F$999,3,0)))</f>
        <v/>
      </c>
      <c r="O5" s="8" t="str">
        <f>IF(ISERROR(VLOOKUP(D5,'[4]1500m'!$D$8:$H$999,4,0)),"",(VLOOKUP(D5,'[4]1500m'!$D$8:$H$999,4,0)))</f>
        <v/>
      </c>
      <c r="P5" s="7">
        <f>IF(ISERROR(VLOOKUP(D5,[4]Uzun!$E$8:$J$1030,6,0)),"",(VLOOKUP(D5,[4]Uzun!$E$8:$J$1030,6,0)))</f>
        <v>419</v>
      </c>
      <c r="Q5" s="8">
        <f>IF(ISERROR(VLOOKUP(D5,[4]Uzun!$E$8:$K$1030,7,0)),"",(VLOOKUP(D5,[4]Uzun!$E$8:$K$1010,7,0)))</f>
        <v>59</v>
      </c>
      <c r="R5" s="7" t="str">
        <f>IF(ISERROR(VLOOKUP(D5,[4]Yüksek!$E$8:$BR$1000,63,0)),"",(VLOOKUP(D5,[4]Yüksek!$E$8:$BR$1000,63,0)))</f>
        <v/>
      </c>
      <c r="S5" s="8" t="str">
        <f>IF(ISERROR(VLOOKUP(D5,[4]Yüksek!$E$8:$BS$1000,64,0)),"",(VLOOKUP(D5,[4]Yüksek!$E$8:$BS$1000,64,0)))</f>
        <v/>
      </c>
      <c r="T5" s="7" t="str">
        <f>IF(ISERROR(VLOOKUP(D5,[4]Gülle!$E$8:$J$999,6,0)),"",(VLOOKUP(D5,[4]Gülle!$E$8:$J$999,6,0)))</f>
        <v/>
      </c>
      <c r="U5" s="8" t="str">
        <f>IF(ISERROR(VLOOKUP(D5,[4]Gülle!$E$8:$K$999,7,0)),"",(VLOOKUP(D5,[4]Gülle!$E$8:$K$999,7,0)))</f>
        <v/>
      </c>
      <c r="V5" s="7">
        <f>IF(ISERROR(VLOOKUP(D5,[4]Disk!$E$8:$J$1000,6,0)),"",(VLOOKUP(D5,[4]Disk!$E$8:$J$1000,6,0)))</f>
        <v>1315</v>
      </c>
      <c r="W5" s="8">
        <f>IF(ISERROR(VLOOKUP(D5,[4]Disk!$E$8:$K$1000,7,0)),"",(VLOOKUP(D5,[4]Disk!$E$8:$K$1000,7,0)))</f>
        <v>37</v>
      </c>
      <c r="X5" s="7" t="str">
        <f>IF(ISERROR(VLOOKUP(D5,[4]Cirit!$E$8:$J$999,6,0)),"",(VLOOKUP(D5,[4]Cirit!$E$8:$J$999,6,0)))</f>
        <v/>
      </c>
      <c r="Y5" s="8" t="str">
        <f>IF(ISERROR(VLOOKUP(D5,[4]Cirit!$E$8:$K$999,7,0)),"",(VLOOKUP(D5,[4]Cirit!$E$8:$K$999,7,0)))</f>
        <v/>
      </c>
      <c r="Z5" s="10" t="str">
        <f>IF(ISERROR(VLOOKUP(D5,[4]Çekiç!$E$8:$J$1000,6,0)),"",(VLOOKUP(D5,[4]Çekiç!$E$8:$J$1000,6,0)))</f>
        <v/>
      </c>
      <c r="AA5" s="11" t="str">
        <f>IF(ISERROR(VLOOKUP(D5,[4]Çekiç!$E$8:$K$1000,7,0)),"",(VLOOKUP(D5,[4]Çekiç!$E$8:$K$1000,7,0)))</f>
        <v/>
      </c>
      <c r="AB5" s="12">
        <f t="shared" si="0"/>
        <v>172</v>
      </c>
    </row>
    <row r="6" spans="1:28" ht="20.25" x14ac:dyDescent="0.25">
      <c r="A6" s="3">
        <v>3</v>
      </c>
      <c r="B6" s="4">
        <v>303</v>
      </c>
      <c r="C6" s="5">
        <v>40260</v>
      </c>
      <c r="D6" s="6" t="s">
        <v>55</v>
      </c>
      <c r="E6" s="6" t="s">
        <v>39</v>
      </c>
      <c r="F6" s="7">
        <f>IF(ISERROR(VLOOKUP(D6,'[4]60m'!$E$8:$G$1000,3,0)),"",(VLOOKUP(D6,'[4]60m'!$E$8:$I$1000,3,0)))</f>
        <v>934</v>
      </c>
      <c r="G6" s="8">
        <f>IF(ISERROR(VLOOKUP(D6,'[4]60m'!$E$8:$H$1000,4,0)),"",(VLOOKUP(D6,'[4]60m'!$E$8:$H$1000,4,0)))</f>
        <v>73</v>
      </c>
      <c r="H6" s="7" t="str">
        <f>IF(ISERROR(VLOOKUP(D6,'[4]80m'!$D$8:$F$983,3,0)),"",(VLOOKUP(D6,'[4]80m'!$D$8:$H$986,3,0)))</f>
        <v/>
      </c>
      <c r="I6" s="8" t="str">
        <f>IF(ISERROR(VLOOKUP(D6,'[4]80m'!$D$8:$G$983,4,0)),"",(VLOOKUP(D6,'[4]80m'!$D$8:$G$983,4,0)))</f>
        <v/>
      </c>
      <c r="J6" s="7" t="str">
        <f>IF(ISERROR(VLOOKUP(D6,'[4]80m.Eng'!$D$8:$F$983,3,0)),"",(VLOOKUP(D6,'[4]80m.Eng'!$D$8:$H$986,3,0)))</f>
        <v/>
      </c>
      <c r="K6" s="8" t="str">
        <f>IF(ISERROR(VLOOKUP(D6,'[4]80m.Eng'!$D$8:$G$983,4,0)),"",(VLOOKUP(D6,'[4]80m.Eng'!$D$8:$G$983,4,0)))</f>
        <v/>
      </c>
      <c r="L6" s="9" t="str">
        <f>IF(ISERROR(VLOOKUP(D6,'[4]800m'!$D$8:$F$999,3,0)),"",(VLOOKUP(D6,'[4]800m'!$D$8:$F$999,3,0)))</f>
        <v/>
      </c>
      <c r="M6" s="8" t="str">
        <f>IF(ISERROR(VLOOKUP(D6,'[4]800m'!$D$8:$H$999,4,0)),"",(VLOOKUP(D6,'[4]800m'!$D$8:$H$999,4,0)))</f>
        <v/>
      </c>
      <c r="N6" s="9" t="str">
        <f>IF(ISERROR(VLOOKUP(D6,'[4]1500m'!$D$8:$F$999,3,0)),"",(VLOOKUP(D6,'[4]1500m'!$D$8:$F$999,3,0)))</f>
        <v/>
      </c>
      <c r="O6" s="8" t="str">
        <f>IF(ISERROR(VLOOKUP(D6,'[4]1500m'!$D$8:$H$999,4,0)),"",(VLOOKUP(D6,'[4]1500m'!$D$8:$H$999,4,0)))</f>
        <v/>
      </c>
      <c r="P6" s="7">
        <f>IF(ISERROR(VLOOKUP(D6,[4]Uzun!$E$8:$J$1030,6,0)),"",(VLOOKUP(D6,[4]Uzun!$E$8:$J$1030,6,0)))</f>
        <v>390</v>
      </c>
      <c r="Q6" s="8">
        <f>IF(ISERROR(VLOOKUP(D6,[4]Uzun!$E$8:$K$1030,7,0)),"",(VLOOKUP(D6,[4]Uzun!$E$8:$K$1010,7,0)))</f>
        <v>51</v>
      </c>
      <c r="R6" s="7" t="str">
        <f>IF(ISERROR(VLOOKUP(D6,[4]Yüksek!$E$8:$BR$1000,63,0)),"",(VLOOKUP(D6,[4]Yüksek!$E$8:$BR$1000,63,0)))</f>
        <v/>
      </c>
      <c r="S6" s="8" t="str">
        <f>IF(ISERROR(VLOOKUP(D6,[4]Yüksek!$E$8:$BS$1000,64,0)),"",(VLOOKUP(D6,[4]Yüksek!$E$8:$BS$1000,64,0)))</f>
        <v/>
      </c>
      <c r="T6" s="7" t="str">
        <f>IF(ISERROR(VLOOKUP(D6,[4]Gülle!$E$8:$J$999,6,0)),"",(VLOOKUP(D6,[4]Gülle!$E$8:$J$999,6,0)))</f>
        <v/>
      </c>
      <c r="U6" s="8" t="str">
        <f>IF(ISERROR(VLOOKUP(D6,[4]Gülle!$E$8:$K$999,7,0)),"",(VLOOKUP(D6,[4]Gülle!$E$8:$K$999,7,0)))</f>
        <v/>
      </c>
      <c r="V6" s="7">
        <f>IF(ISERROR(VLOOKUP(D6,[4]Disk!$E$8:$J$1000,6,0)),"",(VLOOKUP(D6,[4]Disk!$E$8:$J$1000,6,0)))</f>
        <v>1475</v>
      </c>
      <c r="W6" s="8">
        <f>IF(ISERROR(VLOOKUP(D6,[4]Disk!$E$8:$K$1000,7,0)),"",(VLOOKUP(D6,[4]Disk!$E$8:$K$1000,7,0)))</f>
        <v>44</v>
      </c>
      <c r="X6" s="7" t="str">
        <f>IF(ISERROR(VLOOKUP(D6,[4]Cirit!$E$8:$J$999,6,0)),"",(VLOOKUP(D6,[4]Cirit!$E$8:$J$999,6,0)))</f>
        <v/>
      </c>
      <c r="Y6" s="8" t="str">
        <f>IF(ISERROR(VLOOKUP(D6,[4]Cirit!$E$8:$K$999,7,0)),"",(VLOOKUP(D6,[4]Cirit!$E$8:$K$999,7,0)))</f>
        <v/>
      </c>
      <c r="Z6" s="10" t="str">
        <f>IF(ISERROR(VLOOKUP(D6,[4]Çekiç!$E$8:$J$1000,6,0)),"",(VLOOKUP(D6,[4]Çekiç!$E$8:$J$1000,6,0)))</f>
        <v/>
      </c>
      <c r="AA6" s="11" t="str">
        <f>IF(ISERROR(VLOOKUP(D6,[4]Çekiç!$E$8:$K$1000,7,0)),"",(VLOOKUP(D6,[4]Çekiç!$E$8:$K$1000,7,0)))</f>
        <v/>
      </c>
      <c r="AB6" s="12">
        <f t="shared" si="0"/>
        <v>168</v>
      </c>
    </row>
    <row r="7" spans="1:28" ht="20.25" x14ac:dyDescent="0.25">
      <c r="A7" s="3">
        <v>4</v>
      </c>
      <c r="B7" s="4">
        <v>260</v>
      </c>
      <c r="C7" s="5">
        <v>40309</v>
      </c>
      <c r="D7" s="6" t="s">
        <v>56</v>
      </c>
      <c r="E7" s="6" t="s">
        <v>39</v>
      </c>
      <c r="F7" s="7">
        <f>IF(ISERROR(VLOOKUP(D7,'[4]60m'!$E$8:$G$1000,3,0)),"",(VLOOKUP(D7,'[4]60m'!$E$8:$I$1000,3,0)))</f>
        <v>942</v>
      </c>
      <c r="G7" s="8">
        <f>IF(ISERROR(VLOOKUP(D7,'[4]60m'!$E$8:$H$1000,4,0)),"",(VLOOKUP(D7,'[4]60m'!$E$8:$H$1000,4,0)))</f>
        <v>71</v>
      </c>
      <c r="H7" s="7" t="str">
        <f>IF(ISERROR(VLOOKUP(D7,'[4]80m'!$D$8:$F$983,3,0)),"",(VLOOKUP(D7,'[4]80m'!$D$8:$H$986,3,0)))</f>
        <v/>
      </c>
      <c r="I7" s="8" t="str">
        <f>IF(ISERROR(VLOOKUP(D7,'[4]80m'!$D$8:$G$983,4,0)),"",(VLOOKUP(D7,'[4]80m'!$D$8:$G$983,4,0)))</f>
        <v/>
      </c>
      <c r="J7" s="7" t="str">
        <f>IF(ISERROR(VLOOKUP(D7,'[4]80m.Eng'!$D$8:$F$983,3,0)),"",(VLOOKUP(D7,'[4]80m.Eng'!$D$8:$H$986,3,0)))</f>
        <v/>
      </c>
      <c r="K7" s="8" t="str">
        <f>IF(ISERROR(VLOOKUP(D7,'[4]80m.Eng'!$D$8:$G$983,4,0)),"",(VLOOKUP(D7,'[4]80m.Eng'!$D$8:$G$983,4,0)))</f>
        <v/>
      </c>
      <c r="L7" s="9" t="str">
        <f>IF(ISERROR(VLOOKUP(D7,'[4]800m'!$D$8:$F$999,3,0)),"",(VLOOKUP(D7,'[4]800m'!$D$8:$F$999,3,0)))</f>
        <v/>
      </c>
      <c r="M7" s="8" t="str">
        <f>IF(ISERROR(VLOOKUP(D7,'[4]800m'!$D$8:$H$999,4,0)),"",(VLOOKUP(D7,'[4]800m'!$D$8:$H$999,4,0)))</f>
        <v/>
      </c>
      <c r="N7" s="9" t="str">
        <f>IF(ISERROR(VLOOKUP(D7,'[4]1500m'!$D$8:$F$999,3,0)),"",(VLOOKUP(D7,'[4]1500m'!$D$8:$F$999,3,0)))</f>
        <v/>
      </c>
      <c r="O7" s="8" t="str">
        <f>IF(ISERROR(VLOOKUP(D7,'[4]1500m'!$D$8:$H$999,4,0)),"",(VLOOKUP(D7,'[4]1500m'!$D$8:$H$999,4,0)))</f>
        <v/>
      </c>
      <c r="P7" s="7">
        <f>IF(ISERROR(VLOOKUP(D7,[4]Uzun!$E$8:$J$1030,6,0)),"",(VLOOKUP(D7,[4]Uzun!$E$8:$J$1030,6,0)))</f>
        <v>400</v>
      </c>
      <c r="Q7" s="8">
        <f>IF(ISERROR(VLOOKUP(D7,[4]Uzun!$E$8:$K$1030,7,0)),"",(VLOOKUP(D7,[4]Uzun!$E$8:$K$1010,7,0)))</f>
        <v>55</v>
      </c>
      <c r="R7" s="7" t="str">
        <f>IF(ISERROR(VLOOKUP(D7,[4]Yüksek!$E$8:$BR$1000,63,0)),"",(VLOOKUP(D7,[4]Yüksek!$E$8:$BR$1000,63,0)))</f>
        <v/>
      </c>
      <c r="S7" s="8" t="str">
        <f>IF(ISERROR(VLOOKUP(D7,[4]Yüksek!$E$8:$BS$1000,64,0)),"",(VLOOKUP(D7,[4]Yüksek!$E$8:$BS$1000,64,0)))</f>
        <v/>
      </c>
      <c r="T7" s="7">
        <f>IF(ISERROR(VLOOKUP(D7,[4]Gülle!$E$8:$J$999,6,0)),"",(VLOOKUP(D7,[4]Gülle!$E$8:$J$999,6,0)))</f>
        <v>519</v>
      </c>
      <c r="U7" s="8">
        <f>IF(ISERROR(VLOOKUP(D7,[4]Gülle!$E$8:$K$999,7,0)),"",(VLOOKUP(D7,[4]Gülle!$E$8:$K$999,7,0)))</f>
        <v>41</v>
      </c>
      <c r="V7" s="7" t="str">
        <f>IF(ISERROR(VLOOKUP(D7,[4]Disk!$E$8:$J$1000,6,0)),"",(VLOOKUP(D7,[4]Disk!$E$8:$J$1000,6,0)))</f>
        <v/>
      </c>
      <c r="W7" s="8" t="str">
        <f>IF(ISERROR(VLOOKUP(D7,[4]Disk!$E$8:$K$1000,7,0)),"",(VLOOKUP(D7,[4]Disk!$E$8:$K$1000,7,0)))</f>
        <v/>
      </c>
      <c r="X7" s="7" t="str">
        <f>IF(ISERROR(VLOOKUP(D7,[4]Cirit!$E$8:$J$999,6,0)),"",(VLOOKUP(D7,[4]Cirit!$E$8:$J$999,6,0)))</f>
        <v/>
      </c>
      <c r="Y7" s="8" t="str">
        <f>IF(ISERROR(VLOOKUP(D7,[4]Cirit!$E$8:$K$999,7,0)),"",(VLOOKUP(D7,[4]Cirit!$E$8:$K$999,7,0)))</f>
        <v/>
      </c>
      <c r="Z7" s="10" t="str">
        <f>IF(ISERROR(VLOOKUP(D7,[4]Çekiç!$E$8:$J$1000,6,0)),"",(VLOOKUP(D7,[4]Çekiç!$E$8:$J$1000,6,0)))</f>
        <v/>
      </c>
      <c r="AA7" s="11" t="str">
        <f>IF(ISERROR(VLOOKUP(D7,[4]Çekiç!$E$8:$K$1000,7,0)),"",(VLOOKUP(D7,[4]Çekiç!$E$8:$K$1000,7,0)))</f>
        <v/>
      </c>
      <c r="AB7" s="12">
        <f t="shared" si="0"/>
        <v>167</v>
      </c>
    </row>
    <row r="8" spans="1:28" ht="20.25" x14ac:dyDescent="0.25">
      <c r="A8" s="3">
        <v>5</v>
      </c>
      <c r="B8" s="4">
        <v>177</v>
      </c>
      <c r="C8" s="5">
        <v>40181</v>
      </c>
      <c r="D8" s="6" t="s">
        <v>57</v>
      </c>
      <c r="E8" s="6" t="s">
        <v>39</v>
      </c>
      <c r="F8" s="7">
        <f>IF(ISERROR(VLOOKUP(D8,'[4]60m'!$E$8:$G$1000,3,0)),"",(VLOOKUP(D8,'[4]60m'!$E$8:$I$1000,3,0)))</f>
        <v>896</v>
      </c>
      <c r="G8" s="8">
        <f>IF(ISERROR(VLOOKUP(D8,'[4]60m'!$E$8:$H$1000,4,0)),"",(VLOOKUP(D8,'[4]60m'!$E$8:$H$1000,4,0)))</f>
        <v>80</v>
      </c>
      <c r="H8" s="7" t="str">
        <f>IF(ISERROR(VLOOKUP(D8,'[4]80m'!$D$8:$F$983,3,0)),"",(VLOOKUP(D8,'[4]80m'!$D$8:$H$986,3,0)))</f>
        <v/>
      </c>
      <c r="I8" s="8" t="str">
        <f>IF(ISERROR(VLOOKUP(D8,'[4]80m'!$D$8:$G$983,4,0)),"",(VLOOKUP(D8,'[4]80m'!$D$8:$G$983,4,0)))</f>
        <v/>
      </c>
      <c r="J8" s="7" t="str">
        <f>IF(ISERROR(VLOOKUP(D8,'[4]80m.Eng'!$D$8:$F$983,3,0)),"",(VLOOKUP(D8,'[4]80m.Eng'!$D$8:$H$986,3,0)))</f>
        <v/>
      </c>
      <c r="K8" s="8" t="str">
        <f>IF(ISERROR(VLOOKUP(D8,'[4]80m.Eng'!$D$8:$G$983,4,0)),"",(VLOOKUP(D8,'[4]80m.Eng'!$D$8:$G$983,4,0)))</f>
        <v/>
      </c>
      <c r="L8" s="9" t="str">
        <f>IF(ISERROR(VLOOKUP(D8,'[4]800m'!$D$8:$F$999,3,0)),"",(VLOOKUP(D8,'[4]800m'!$D$8:$F$999,3,0)))</f>
        <v/>
      </c>
      <c r="M8" s="8" t="str">
        <f>IF(ISERROR(VLOOKUP(D8,'[4]800m'!$D$8:$H$999,4,0)),"",(VLOOKUP(D8,'[4]800m'!$D$8:$H$999,4,0)))</f>
        <v/>
      </c>
      <c r="N8" s="9" t="str">
        <f>IF(ISERROR(VLOOKUP(D8,'[4]1500m'!$D$8:$F$999,3,0)),"",(VLOOKUP(D8,'[4]1500m'!$D$8:$F$999,3,0)))</f>
        <v/>
      </c>
      <c r="O8" s="8" t="str">
        <f>IF(ISERROR(VLOOKUP(D8,'[4]1500m'!$D$8:$H$999,4,0)),"",(VLOOKUP(D8,'[4]1500m'!$D$8:$H$999,4,0)))</f>
        <v/>
      </c>
      <c r="P8" s="7">
        <f>IF(ISERROR(VLOOKUP(D8,[4]Uzun!$E$8:$J$1030,6,0)),"",(VLOOKUP(D8,[4]Uzun!$E$8:$J$1030,6,0)))</f>
        <v>329</v>
      </c>
      <c r="Q8" s="8">
        <f>IF(ISERROR(VLOOKUP(D8,[4]Uzun!$E$8:$K$1030,7,0)),"",(VLOOKUP(D8,[4]Uzun!$E$8:$K$1010,7,0)))</f>
        <v>31</v>
      </c>
      <c r="R8" s="7" t="str">
        <f>IF(ISERROR(VLOOKUP(D8,[4]Yüksek!$E$8:$BR$1000,63,0)),"",(VLOOKUP(D8,[4]Yüksek!$E$8:$BR$1000,63,0)))</f>
        <v/>
      </c>
      <c r="S8" s="8" t="str">
        <f>IF(ISERROR(VLOOKUP(D8,[4]Yüksek!$E$8:$BS$1000,64,0)),"",(VLOOKUP(D8,[4]Yüksek!$E$8:$BS$1000,64,0)))</f>
        <v/>
      </c>
      <c r="T8" s="7">
        <f>IF(ISERROR(VLOOKUP(D8,[4]Gülle!$E$8:$J$999,6,0)),"",(VLOOKUP(D8,[4]Gülle!$E$8:$J$999,6,0)))</f>
        <v>613</v>
      </c>
      <c r="U8" s="8">
        <f>IF(ISERROR(VLOOKUP(D8,[4]Gülle!$E$8:$K$999,7,0)),"",(VLOOKUP(D8,[4]Gülle!$E$8:$K$999,7,0)))</f>
        <v>47</v>
      </c>
      <c r="V8" s="7" t="str">
        <f>IF(ISERROR(VLOOKUP(D8,[4]Disk!$E$8:$J$1000,6,0)),"",(VLOOKUP(D8,[4]Disk!$E$8:$J$1000,6,0)))</f>
        <v/>
      </c>
      <c r="W8" s="8" t="str">
        <f>IF(ISERROR(VLOOKUP(D8,[4]Disk!$E$8:$K$1000,7,0)),"",(VLOOKUP(D8,[4]Disk!$E$8:$K$1000,7,0)))</f>
        <v/>
      </c>
      <c r="X8" s="7" t="str">
        <f>IF(ISERROR(VLOOKUP(D8,[4]Cirit!$E$8:$J$999,6,0)),"",(VLOOKUP(D8,[4]Cirit!$E$8:$J$999,6,0)))</f>
        <v/>
      </c>
      <c r="Y8" s="8" t="str">
        <f>IF(ISERROR(VLOOKUP(D8,[4]Cirit!$E$8:$K$999,7,0)),"",(VLOOKUP(D8,[4]Cirit!$E$8:$K$999,7,0)))</f>
        <v/>
      </c>
      <c r="Z8" s="10" t="str">
        <f>IF(ISERROR(VLOOKUP(D8,[4]Çekiç!$E$8:$J$1000,6,0)),"",(VLOOKUP(D8,[4]Çekiç!$E$8:$J$1000,6,0)))</f>
        <v/>
      </c>
      <c r="AA8" s="11" t="str">
        <f>IF(ISERROR(VLOOKUP(D8,[4]Çekiç!$E$8:$K$1000,7,0)),"",(VLOOKUP(D8,[4]Çekiç!$E$8:$K$1000,7,0)))</f>
        <v/>
      </c>
      <c r="AB8" s="12">
        <f t="shared" si="0"/>
        <v>158</v>
      </c>
    </row>
    <row r="9" spans="1:28" ht="20.25" x14ac:dyDescent="0.25">
      <c r="A9" s="3">
        <v>6</v>
      </c>
      <c r="B9" s="4">
        <v>186</v>
      </c>
      <c r="C9" s="5">
        <v>40328</v>
      </c>
      <c r="D9" s="6" t="s">
        <v>58</v>
      </c>
      <c r="E9" s="6" t="s">
        <v>39</v>
      </c>
      <c r="F9" s="7">
        <f>IF(ISERROR(VLOOKUP(D9,'[4]60m'!$E$8:$G$1000,3,0)),"",(VLOOKUP(D9,'[4]60m'!$E$8:$I$1000,3,0)))</f>
        <v>973</v>
      </c>
      <c r="G9" s="8">
        <f>IF(ISERROR(VLOOKUP(D9,'[4]60m'!$E$8:$H$1000,4,0)),"",(VLOOKUP(D9,'[4]60m'!$E$8:$H$1000,4,0)))</f>
        <v>65</v>
      </c>
      <c r="H9" s="7" t="str">
        <f>IF(ISERROR(VLOOKUP(D9,'[4]80m'!$D$8:$F$983,3,0)),"",(VLOOKUP(D9,'[4]80m'!$D$8:$H$986,3,0)))</f>
        <v/>
      </c>
      <c r="I9" s="8" t="str">
        <f>IF(ISERROR(VLOOKUP(D9,'[4]80m'!$D$8:$G$983,4,0)),"",(VLOOKUP(D9,'[4]80m'!$D$8:$G$983,4,0)))</f>
        <v/>
      </c>
      <c r="J9" s="7" t="str">
        <f>IF(ISERROR(VLOOKUP(D9,'[4]80m.Eng'!$D$8:$F$983,3,0)),"",(VLOOKUP(D9,'[4]80m.Eng'!$D$8:$H$986,3,0)))</f>
        <v/>
      </c>
      <c r="K9" s="8" t="str">
        <f>IF(ISERROR(VLOOKUP(D9,'[4]80m.Eng'!$D$8:$G$983,4,0)),"",(VLOOKUP(D9,'[4]80m.Eng'!$D$8:$G$983,4,0)))</f>
        <v/>
      </c>
      <c r="L9" s="9" t="str">
        <f>IF(ISERROR(VLOOKUP(D9,'[4]800m'!$D$8:$F$999,3,0)),"",(VLOOKUP(D9,'[4]800m'!$D$8:$F$999,3,0)))</f>
        <v/>
      </c>
      <c r="M9" s="8" t="str">
        <f>IF(ISERROR(VLOOKUP(D9,'[4]800m'!$D$8:$H$999,4,0)),"",(VLOOKUP(D9,'[4]800m'!$D$8:$H$999,4,0)))</f>
        <v/>
      </c>
      <c r="N9" s="9" t="str">
        <f>IF(ISERROR(VLOOKUP(D9,'[4]1500m'!$D$8:$F$999,3,0)),"",(VLOOKUP(D9,'[4]1500m'!$D$8:$F$999,3,0)))</f>
        <v/>
      </c>
      <c r="O9" s="8" t="str">
        <f>IF(ISERROR(VLOOKUP(D9,'[4]1500m'!$D$8:$H$999,4,0)),"",(VLOOKUP(D9,'[4]1500m'!$D$8:$H$999,4,0)))</f>
        <v/>
      </c>
      <c r="P9" s="7">
        <f>IF(ISERROR(VLOOKUP(D9,[4]Uzun!$E$8:$J$1030,6,0)),"",(VLOOKUP(D9,[4]Uzun!$E$8:$J$1030,6,0)))</f>
        <v>360</v>
      </c>
      <c r="Q9" s="8">
        <f>IF(ISERROR(VLOOKUP(D9,[4]Uzun!$E$8:$K$1030,7,0)),"",(VLOOKUP(D9,[4]Uzun!$E$8:$K$1010,7,0)))</f>
        <v>42</v>
      </c>
      <c r="R9" s="7" t="str">
        <f>IF(ISERROR(VLOOKUP(D9,[4]Yüksek!$E$8:$BR$1000,63,0)),"",(VLOOKUP(D9,[4]Yüksek!$E$8:$BR$1000,63,0)))</f>
        <v/>
      </c>
      <c r="S9" s="8" t="str">
        <f>IF(ISERROR(VLOOKUP(D9,[4]Yüksek!$E$8:$BS$1000,64,0)),"",(VLOOKUP(D9,[4]Yüksek!$E$8:$BS$1000,64,0)))</f>
        <v/>
      </c>
      <c r="T9" s="7">
        <f>IF(ISERROR(VLOOKUP(D9,[4]Gülle!$E$8:$J$999,6,0)),"",(VLOOKUP(D9,[4]Gülle!$E$8:$J$999,6,0)))</f>
        <v>545</v>
      </c>
      <c r="U9" s="8">
        <f>IF(ISERROR(VLOOKUP(D9,[4]Gülle!$E$8:$K$999,7,0)),"",(VLOOKUP(D9,[4]Gülle!$E$8:$K$999,7,0)))</f>
        <v>43</v>
      </c>
      <c r="V9" s="7" t="str">
        <f>IF(ISERROR(VLOOKUP(D9,[4]Disk!$E$8:$J$1000,6,0)),"",(VLOOKUP(D9,[4]Disk!$E$8:$J$1000,6,0)))</f>
        <v/>
      </c>
      <c r="W9" s="8" t="str">
        <f>IF(ISERROR(VLOOKUP(D9,[4]Disk!$E$8:$K$1000,7,0)),"",(VLOOKUP(D9,[4]Disk!$E$8:$K$1000,7,0)))</f>
        <v/>
      </c>
      <c r="X9" s="7" t="str">
        <f>IF(ISERROR(VLOOKUP(D9,[4]Cirit!$E$8:$J$999,6,0)),"",(VLOOKUP(D9,[4]Cirit!$E$8:$J$999,6,0)))</f>
        <v/>
      </c>
      <c r="Y9" s="8" t="str">
        <f>IF(ISERROR(VLOOKUP(D9,[4]Cirit!$E$8:$K$999,7,0)),"",(VLOOKUP(D9,[4]Cirit!$E$8:$K$999,7,0)))</f>
        <v/>
      </c>
      <c r="Z9" s="10" t="str">
        <f>IF(ISERROR(VLOOKUP(D9,[4]Çekiç!$E$8:$J$1000,6,0)),"",(VLOOKUP(D9,[4]Çekiç!$E$8:$J$1000,6,0)))</f>
        <v/>
      </c>
      <c r="AA9" s="11" t="str">
        <f>IF(ISERROR(VLOOKUP(D9,[4]Çekiç!$E$8:$K$1000,7,0)),"",(VLOOKUP(D9,[4]Çekiç!$E$8:$K$1000,7,0)))</f>
        <v/>
      </c>
      <c r="AB9" s="12">
        <f t="shared" si="0"/>
        <v>150</v>
      </c>
    </row>
    <row r="10" spans="1:28" ht="20.25" x14ac:dyDescent="0.25">
      <c r="A10" s="3">
        <v>7</v>
      </c>
      <c r="B10" s="4">
        <v>209</v>
      </c>
      <c r="C10" s="5">
        <v>40381</v>
      </c>
      <c r="D10" s="6" t="s">
        <v>59</v>
      </c>
      <c r="E10" s="6" t="s">
        <v>39</v>
      </c>
      <c r="F10" s="7">
        <f>IF(ISERROR(VLOOKUP(D10,'[4]60m'!$E$8:$G$1000,3,0)),"",(VLOOKUP(D10,'[4]60m'!$E$8:$I$1000,3,0)))</f>
        <v>952</v>
      </c>
      <c r="G10" s="8">
        <f>IF(ISERROR(VLOOKUP(D10,'[4]60m'!$E$8:$H$1000,4,0)),"",(VLOOKUP(D10,'[4]60m'!$E$8:$H$1000,4,0)))</f>
        <v>69</v>
      </c>
      <c r="H10" s="7" t="str">
        <f>IF(ISERROR(VLOOKUP(D10,'[4]80m'!$D$8:$F$983,3,0)),"",(VLOOKUP(D10,'[4]80m'!$D$8:$H$986,3,0)))</f>
        <v/>
      </c>
      <c r="I10" s="8" t="str">
        <f>IF(ISERROR(VLOOKUP(D10,'[4]80m'!$D$8:$G$983,4,0)),"",(VLOOKUP(D10,'[4]80m'!$D$8:$G$983,4,0)))</f>
        <v/>
      </c>
      <c r="J10" s="7" t="str">
        <f>IF(ISERROR(VLOOKUP(D10,'[4]80m.Eng'!$D$8:$F$983,3,0)),"",(VLOOKUP(D10,'[4]80m.Eng'!$D$8:$H$986,3,0)))</f>
        <v/>
      </c>
      <c r="K10" s="8" t="str">
        <f>IF(ISERROR(VLOOKUP(D10,'[4]80m.Eng'!$D$8:$G$983,4,0)),"",(VLOOKUP(D10,'[4]80m.Eng'!$D$8:$G$983,4,0)))</f>
        <v/>
      </c>
      <c r="L10" s="9" t="str">
        <f>IF(ISERROR(VLOOKUP(D10,'[4]800m'!$D$8:$F$999,3,0)),"",(VLOOKUP(D10,'[4]800m'!$D$8:$F$999,3,0)))</f>
        <v/>
      </c>
      <c r="M10" s="8" t="str">
        <f>IF(ISERROR(VLOOKUP(D10,'[4]800m'!$D$8:$H$999,4,0)),"",(VLOOKUP(D10,'[4]800m'!$D$8:$H$999,4,0)))</f>
        <v/>
      </c>
      <c r="N10" s="9" t="str">
        <f>IF(ISERROR(VLOOKUP(D10,'[4]1500m'!$D$8:$F$999,3,0)),"",(VLOOKUP(D10,'[4]1500m'!$D$8:$F$999,3,0)))</f>
        <v/>
      </c>
      <c r="O10" s="8" t="str">
        <f>IF(ISERROR(VLOOKUP(D10,'[4]1500m'!$D$8:$H$999,4,0)),"",(VLOOKUP(D10,'[4]1500m'!$D$8:$H$999,4,0)))</f>
        <v/>
      </c>
      <c r="P10" s="7" t="str">
        <f>IF(ISERROR(VLOOKUP(D10,[4]Uzun!$E$8:$J$1030,6,0)),"",(VLOOKUP(D10,[4]Uzun!$E$8:$J$1030,6,0)))</f>
        <v/>
      </c>
      <c r="Q10" s="8" t="str">
        <f>IF(ISERROR(VLOOKUP(D10,[4]Uzun!$E$8:$K$1030,7,0)),"",(VLOOKUP(D10,[4]Uzun!$E$8:$K$1010,7,0)))</f>
        <v/>
      </c>
      <c r="R10" s="7">
        <f>IF(ISERROR(VLOOKUP(D10,[4]Yüksek!$E$8:$BR$1000,63,0)),"",(VLOOKUP(D10,[4]Yüksek!$E$8:$BR$1000,63,0)))</f>
        <v>110</v>
      </c>
      <c r="S10" s="8">
        <f>IF(ISERROR(VLOOKUP(D10,[4]Yüksek!$E$8:$BS$1000,64,0)),"",(VLOOKUP(D10,[4]Yüksek!$E$8:$BS$1000,64,0)))</f>
        <v>35</v>
      </c>
      <c r="T10" s="7">
        <f>IF(ISERROR(VLOOKUP(D10,[4]Gülle!$E$8:$J$999,6,0)),"",(VLOOKUP(D10,[4]Gülle!$E$8:$J$999,6,0)))</f>
        <v>567</v>
      </c>
      <c r="U10" s="8">
        <f>IF(ISERROR(VLOOKUP(D10,[4]Gülle!$E$8:$K$999,7,0)),"",(VLOOKUP(D10,[4]Gülle!$E$8:$K$999,7,0)))</f>
        <v>44</v>
      </c>
      <c r="V10" s="7" t="str">
        <f>IF(ISERROR(VLOOKUP(D10,[4]Disk!$E$8:$J$1000,6,0)),"",(VLOOKUP(D10,[4]Disk!$E$8:$J$1000,6,0)))</f>
        <v/>
      </c>
      <c r="W10" s="8" t="str">
        <f>IF(ISERROR(VLOOKUP(D10,[4]Disk!$E$8:$K$1000,7,0)),"",(VLOOKUP(D10,[4]Disk!$E$8:$K$1000,7,0)))</f>
        <v/>
      </c>
      <c r="X10" s="7" t="str">
        <f>IF(ISERROR(VLOOKUP(D10,[4]Cirit!$E$8:$J$999,6,0)),"",(VLOOKUP(D10,[4]Cirit!$E$8:$J$999,6,0)))</f>
        <v/>
      </c>
      <c r="Y10" s="8" t="str">
        <f>IF(ISERROR(VLOOKUP(D10,[4]Cirit!$E$8:$K$999,7,0)),"",(VLOOKUP(D10,[4]Cirit!$E$8:$K$999,7,0)))</f>
        <v/>
      </c>
      <c r="Z10" s="10" t="str">
        <f>IF(ISERROR(VLOOKUP(D10,[4]Çekiç!$E$8:$J$1000,6,0)),"",(VLOOKUP(D10,[4]Çekiç!$E$8:$J$1000,6,0)))</f>
        <v/>
      </c>
      <c r="AA10" s="11" t="str">
        <f>IF(ISERROR(VLOOKUP(D10,[4]Çekiç!$E$8:$K$1000,7,0)),"",(VLOOKUP(D10,[4]Çekiç!$E$8:$K$1000,7,0)))</f>
        <v/>
      </c>
      <c r="AB10" s="12">
        <f t="shared" si="0"/>
        <v>148</v>
      </c>
    </row>
    <row r="11" spans="1:28" ht="20.25" x14ac:dyDescent="0.25">
      <c r="A11" s="3">
        <v>8</v>
      </c>
      <c r="B11" s="4">
        <v>224</v>
      </c>
      <c r="C11" s="5">
        <v>40354</v>
      </c>
      <c r="D11" s="6" t="s">
        <v>60</v>
      </c>
      <c r="E11" s="6" t="s">
        <v>39</v>
      </c>
      <c r="F11" s="7">
        <f>IF(ISERROR(VLOOKUP(D11,'[4]60m'!$E$8:$G$1000,3,0)),"",(VLOOKUP(D11,'[4]60m'!$E$8:$I$1000,3,0)))</f>
        <v>993</v>
      </c>
      <c r="G11" s="8">
        <f>IF(ISERROR(VLOOKUP(D11,'[4]60m'!$E$8:$H$1000,4,0)),"",(VLOOKUP(D11,'[4]60m'!$E$8:$H$1000,4,0)))</f>
        <v>61</v>
      </c>
      <c r="H11" s="7" t="str">
        <f>IF(ISERROR(VLOOKUP(D11,'[4]80m'!$D$8:$F$983,3,0)),"",(VLOOKUP(D11,'[4]80m'!$D$8:$H$986,3,0)))</f>
        <v/>
      </c>
      <c r="I11" s="8" t="str">
        <f>IF(ISERROR(VLOOKUP(D11,'[4]80m'!$D$8:$G$983,4,0)),"",(VLOOKUP(D11,'[4]80m'!$D$8:$G$983,4,0)))</f>
        <v/>
      </c>
      <c r="J11" s="7" t="str">
        <f>IF(ISERROR(VLOOKUP(D11,'[4]80m.Eng'!$D$8:$F$983,3,0)),"",(VLOOKUP(D11,'[4]80m.Eng'!$D$8:$H$986,3,0)))</f>
        <v/>
      </c>
      <c r="K11" s="8" t="str">
        <f>IF(ISERROR(VLOOKUP(D11,'[4]80m.Eng'!$D$8:$G$983,4,0)),"",(VLOOKUP(D11,'[4]80m.Eng'!$D$8:$G$983,4,0)))</f>
        <v/>
      </c>
      <c r="L11" s="9" t="str">
        <f>IF(ISERROR(VLOOKUP(D11,'[4]800m'!$D$8:$F$999,3,0)),"",(VLOOKUP(D11,'[4]800m'!$D$8:$F$999,3,0)))</f>
        <v/>
      </c>
      <c r="M11" s="8" t="str">
        <f>IF(ISERROR(VLOOKUP(D11,'[4]800m'!$D$8:$H$999,4,0)),"",(VLOOKUP(D11,'[4]800m'!$D$8:$H$999,4,0)))</f>
        <v/>
      </c>
      <c r="N11" s="9" t="str">
        <f>IF(ISERROR(VLOOKUP(D11,'[4]1500m'!$D$8:$F$999,3,0)),"",(VLOOKUP(D11,'[4]1500m'!$D$8:$F$999,3,0)))</f>
        <v/>
      </c>
      <c r="O11" s="8" t="str">
        <f>IF(ISERROR(VLOOKUP(D11,'[4]1500m'!$D$8:$H$999,4,0)),"",(VLOOKUP(D11,'[4]1500m'!$D$8:$H$999,4,0)))</f>
        <v/>
      </c>
      <c r="P11" s="7">
        <f>IF(ISERROR(VLOOKUP(D11,[4]Uzun!$E$8:$J$1030,6,0)),"",(VLOOKUP(D11,[4]Uzun!$E$8:$J$1030,6,0)))</f>
        <v>356</v>
      </c>
      <c r="Q11" s="8">
        <f>IF(ISERROR(VLOOKUP(D11,[4]Uzun!$E$8:$K$1030,7,0)),"",(VLOOKUP(D11,[4]Uzun!$E$8:$K$1010,7,0)))</f>
        <v>40</v>
      </c>
      <c r="R11" s="7" t="str">
        <f>IF(ISERROR(VLOOKUP(D11,[4]Yüksek!$E$8:$BR$1000,63,0)),"",(VLOOKUP(D11,[4]Yüksek!$E$8:$BR$1000,63,0)))</f>
        <v/>
      </c>
      <c r="S11" s="8" t="str">
        <f>IF(ISERROR(VLOOKUP(D11,[4]Yüksek!$E$8:$BS$1000,64,0)),"",(VLOOKUP(D11,[4]Yüksek!$E$8:$BS$1000,64,0)))</f>
        <v/>
      </c>
      <c r="T11" s="7" t="str">
        <f>IF(ISERROR(VLOOKUP(D11,[4]Gülle!$E$8:$J$999,6,0)),"",(VLOOKUP(D11,[4]Gülle!$E$8:$J$999,6,0)))</f>
        <v/>
      </c>
      <c r="U11" s="8" t="str">
        <f>IF(ISERROR(VLOOKUP(D11,[4]Gülle!$E$8:$K$999,7,0)),"",(VLOOKUP(D11,[4]Gülle!$E$8:$K$999,7,0)))</f>
        <v/>
      </c>
      <c r="V11" s="7">
        <f>IF(ISERROR(VLOOKUP(D11,[4]Disk!$E$8:$J$1000,6,0)),"",(VLOOKUP(D11,[4]Disk!$E$8:$J$1000,6,0)))</f>
        <v>1514</v>
      </c>
      <c r="W11" s="8">
        <f>IF(ISERROR(VLOOKUP(D11,[4]Disk!$E$8:$K$1000,7,0)),"",(VLOOKUP(D11,[4]Disk!$E$8:$K$1000,7,0)))</f>
        <v>45</v>
      </c>
      <c r="X11" s="7" t="str">
        <f>IF(ISERROR(VLOOKUP(D11,[4]Cirit!$E$8:$J$999,6,0)),"",(VLOOKUP(D11,[4]Cirit!$E$8:$J$999,6,0)))</f>
        <v/>
      </c>
      <c r="Y11" s="8" t="str">
        <f>IF(ISERROR(VLOOKUP(D11,[4]Cirit!$E$8:$K$999,7,0)),"",(VLOOKUP(D11,[4]Cirit!$E$8:$K$999,7,0)))</f>
        <v/>
      </c>
      <c r="Z11" s="10" t="str">
        <f>IF(ISERROR(VLOOKUP(D11,[4]Çekiç!$E$8:$J$1000,6,0)),"",(VLOOKUP(D11,[4]Çekiç!$E$8:$J$1000,6,0)))</f>
        <v/>
      </c>
      <c r="AA11" s="11" t="str">
        <f>IF(ISERROR(VLOOKUP(D11,[4]Çekiç!$E$8:$K$1000,7,0)),"",(VLOOKUP(D11,[4]Çekiç!$E$8:$K$1000,7,0)))</f>
        <v/>
      </c>
      <c r="AB11" s="12">
        <f t="shared" si="0"/>
        <v>146</v>
      </c>
    </row>
    <row r="12" spans="1:28" ht="20.25" x14ac:dyDescent="0.25">
      <c r="A12" s="3">
        <v>9</v>
      </c>
      <c r="B12" s="4">
        <v>269</v>
      </c>
      <c r="C12" s="5">
        <v>40427</v>
      </c>
      <c r="D12" s="6" t="s">
        <v>61</v>
      </c>
      <c r="E12" s="6" t="s">
        <v>39</v>
      </c>
      <c r="F12" s="7">
        <f>IF(ISERROR(VLOOKUP(D12,'[4]60m'!$E$8:$G$1000,3,0)),"",(VLOOKUP(D12,'[4]60m'!$E$8:$I$1000,3,0)))</f>
        <v>983</v>
      </c>
      <c r="G12" s="8">
        <f>IF(ISERROR(VLOOKUP(D12,'[4]60m'!$E$8:$H$1000,4,0)),"",(VLOOKUP(D12,'[4]60m'!$E$8:$H$1000,4,0)))</f>
        <v>63</v>
      </c>
      <c r="H12" s="7" t="str">
        <f>IF(ISERROR(VLOOKUP(D12,'[4]80m'!$D$8:$F$983,3,0)),"",(VLOOKUP(D12,'[4]80m'!$D$8:$H$986,3,0)))</f>
        <v/>
      </c>
      <c r="I12" s="8" t="str">
        <f>IF(ISERROR(VLOOKUP(D12,'[4]80m'!$D$8:$G$983,4,0)),"",(VLOOKUP(D12,'[4]80m'!$D$8:$G$983,4,0)))</f>
        <v/>
      </c>
      <c r="J12" s="7" t="str">
        <f>IF(ISERROR(VLOOKUP(D12,'[4]80m.Eng'!$D$8:$F$983,3,0)),"",(VLOOKUP(D12,'[4]80m.Eng'!$D$8:$H$986,3,0)))</f>
        <v/>
      </c>
      <c r="K12" s="8" t="str">
        <f>IF(ISERROR(VLOOKUP(D12,'[4]80m.Eng'!$D$8:$G$983,4,0)),"",(VLOOKUP(D12,'[4]80m.Eng'!$D$8:$G$983,4,0)))</f>
        <v/>
      </c>
      <c r="L12" s="9" t="str">
        <f>IF(ISERROR(VLOOKUP(D12,'[4]800m'!$D$8:$F$999,3,0)),"",(VLOOKUP(D12,'[4]800m'!$D$8:$F$999,3,0)))</f>
        <v/>
      </c>
      <c r="M12" s="8" t="str">
        <f>IF(ISERROR(VLOOKUP(D12,'[4]800m'!$D$8:$H$999,4,0)),"",(VLOOKUP(D12,'[4]800m'!$D$8:$H$999,4,0)))</f>
        <v/>
      </c>
      <c r="N12" s="9" t="str">
        <f>IF(ISERROR(VLOOKUP(D12,'[4]1500m'!$D$8:$F$999,3,0)),"",(VLOOKUP(D12,'[4]1500m'!$D$8:$F$999,3,0)))</f>
        <v/>
      </c>
      <c r="O12" s="8" t="str">
        <f>IF(ISERROR(VLOOKUP(D12,'[4]1500m'!$D$8:$H$999,4,0)),"",(VLOOKUP(D12,'[4]1500m'!$D$8:$H$999,4,0)))</f>
        <v/>
      </c>
      <c r="P12" s="7">
        <f>IF(ISERROR(VLOOKUP(D12,[4]Uzun!$E$8:$J$1030,6,0)),"",(VLOOKUP(D12,[4]Uzun!$E$8:$J$1030,6,0)))</f>
        <v>347</v>
      </c>
      <c r="Q12" s="8">
        <f>IF(ISERROR(VLOOKUP(D12,[4]Uzun!$E$8:$K$1030,7,0)),"",(VLOOKUP(D12,[4]Uzun!$E$8:$K$1010,7,0)))</f>
        <v>37</v>
      </c>
      <c r="R12" s="7" t="str">
        <f>IF(ISERROR(VLOOKUP(D12,[4]Yüksek!$E$8:$BR$1000,63,0)),"",(VLOOKUP(D12,[4]Yüksek!$E$8:$BR$1000,63,0)))</f>
        <v/>
      </c>
      <c r="S12" s="8" t="str">
        <f>IF(ISERROR(VLOOKUP(D12,[4]Yüksek!$E$8:$BS$1000,64,0)),"",(VLOOKUP(D12,[4]Yüksek!$E$8:$BS$1000,64,0)))</f>
        <v/>
      </c>
      <c r="T12" s="7">
        <f>IF(ISERROR(VLOOKUP(D12,[4]Gülle!$E$8:$J$999,6,0)),"",(VLOOKUP(D12,[4]Gülle!$E$8:$J$999,6,0)))</f>
        <v>474</v>
      </c>
      <c r="U12" s="8">
        <f>IF(ISERROR(VLOOKUP(D12,[4]Gülle!$E$8:$K$999,7,0)),"",(VLOOKUP(D12,[4]Gülle!$E$8:$K$999,7,0)))</f>
        <v>38</v>
      </c>
      <c r="V12" s="7" t="str">
        <f>IF(ISERROR(VLOOKUP(D12,[4]Disk!$E$8:$J$1000,6,0)),"",(VLOOKUP(D12,[4]Disk!$E$8:$J$1000,6,0)))</f>
        <v/>
      </c>
      <c r="W12" s="8" t="str">
        <f>IF(ISERROR(VLOOKUP(D12,[4]Disk!$E$8:$K$1000,7,0)),"",(VLOOKUP(D12,[4]Disk!$E$8:$K$1000,7,0)))</f>
        <v/>
      </c>
      <c r="X12" s="7" t="str">
        <f>IF(ISERROR(VLOOKUP(D12,[4]Cirit!$E$8:$J$999,6,0)),"",(VLOOKUP(D12,[4]Cirit!$E$8:$J$999,6,0)))</f>
        <v/>
      </c>
      <c r="Y12" s="8" t="str">
        <f>IF(ISERROR(VLOOKUP(D12,[4]Cirit!$E$8:$K$999,7,0)),"",(VLOOKUP(D12,[4]Cirit!$E$8:$K$999,7,0)))</f>
        <v/>
      </c>
      <c r="Z12" s="10" t="str">
        <f>IF(ISERROR(VLOOKUP(D12,[4]Çekiç!$E$8:$J$1000,6,0)),"",(VLOOKUP(D12,[4]Çekiç!$E$8:$J$1000,6,0)))</f>
        <v/>
      </c>
      <c r="AA12" s="11" t="str">
        <f>IF(ISERROR(VLOOKUP(D12,[4]Çekiç!$E$8:$K$1000,7,0)),"",(VLOOKUP(D12,[4]Çekiç!$E$8:$K$1000,7,0)))</f>
        <v/>
      </c>
      <c r="AB12" s="12">
        <f t="shared" si="0"/>
        <v>138</v>
      </c>
    </row>
    <row r="13" spans="1:28" ht="20.25" x14ac:dyDescent="0.25">
      <c r="A13" s="16"/>
      <c r="B13" s="16"/>
      <c r="C13" s="17"/>
      <c r="D13" s="18"/>
      <c r="E13" s="18"/>
      <c r="F13" s="19"/>
      <c r="G13" s="20"/>
      <c r="H13" s="19"/>
      <c r="I13" s="21"/>
      <c r="J13" s="19"/>
      <c r="K13" s="21"/>
      <c r="L13" s="22"/>
      <c r="M13" s="20"/>
      <c r="N13" s="22"/>
      <c r="O13" s="20"/>
      <c r="P13" s="19"/>
      <c r="Q13" s="20"/>
      <c r="R13" s="19"/>
      <c r="S13" s="21"/>
      <c r="T13" s="19"/>
      <c r="U13" s="20"/>
      <c r="V13" s="19"/>
      <c r="W13" s="20"/>
      <c r="X13" s="19"/>
      <c r="Y13" s="20"/>
      <c r="Z13" s="23"/>
      <c r="AA13" s="24"/>
      <c r="AB13" s="20"/>
    </row>
    <row r="14" spans="1:28" ht="30" x14ac:dyDescent="0.25">
      <c r="A14" s="35" t="s">
        <v>25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8" customHeight="1" x14ac:dyDescent="0.25">
      <c r="A15" s="29" t="s">
        <v>0</v>
      </c>
      <c r="B15" s="14"/>
      <c r="C15" s="36" t="s">
        <v>17</v>
      </c>
      <c r="D15" s="32" t="s">
        <v>2</v>
      </c>
      <c r="E15" s="33" t="s">
        <v>3</v>
      </c>
      <c r="F15" s="25" t="s">
        <v>4</v>
      </c>
      <c r="G15" s="25"/>
      <c r="H15" s="26" t="s">
        <v>5</v>
      </c>
      <c r="I15" s="27"/>
      <c r="J15" s="25" t="s">
        <v>28</v>
      </c>
      <c r="K15" s="25"/>
      <c r="L15" s="25" t="s">
        <v>19</v>
      </c>
      <c r="M15" s="25"/>
      <c r="N15" s="25" t="s">
        <v>29</v>
      </c>
      <c r="O15" s="25"/>
      <c r="P15" s="26" t="s">
        <v>7</v>
      </c>
      <c r="Q15" s="27"/>
      <c r="R15" s="25" t="s">
        <v>8</v>
      </c>
      <c r="S15" s="25"/>
      <c r="T15" s="25" t="s">
        <v>21</v>
      </c>
      <c r="U15" s="25"/>
      <c r="V15" s="25" t="s">
        <v>22</v>
      </c>
      <c r="W15" s="25"/>
      <c r="X15" s="26" t="s">
        <v>23</v>
      </c>
      <c r="Y15" s="27"/>
      <c r="Z15" s="26" t="s">
        <v>24</v>
      </c>
      <c r="AA15" s="27"/>
      <c r="AB15" s="28" t="s">
        <v>10</v>
      </c>
    </row>
    <row r="16" spans="1:28" ht="15.75" customHeight="1" x14ac:dyDescent="0.25">
      <c r="A16" s="29"/>
      <c r="B16" s="15"/>
      <c r="C16" s="37"/>
      <c r="D16" s="32"/>
      <c r="E16" s="34"/>
      <c r="F16" s="1" t="s">
        <v>11</v>
      </c>
      <c r="G16" s="2" t="s">
        <v>12</v>
      </c>
      <c r="H16" s="1" t="s">
        <v>11</v>
      </c>
      <c r="I16" s="2" t="s">
        <v>12</v>
      </c>
      <c r="J16" s="1" t="s">
        <v>11</v>
      </c>
      <c r="K16" s="2" t="s">
        <v>12</v>
      </c>
      <c r="L16" s="1" t="s">
        <v>11</v>
      </c>
      <c r="M16" s="2" t="s">
        <v>12</v>
      </c>
      <c r="N16" s="1" t="s">
        <v>11</v>
      </c>
      <c r="O16" s="2" t="s">
        <v>12</v>
      </c>
      <c r="P16" s="1" t="s">
        <v>11</v>
      </c>
      <c r="Q16" s="2" t="s">
        <v>12</v>
      </c>
      <c r="R16" s="1" t="s">
        <v>11</v>
      </c>
      <c r="S16" s="2" t="s">
        <v>12</v>
      </c>
      <c r="T16" s="1" t="s">
        <v>11</v>
      </c>
      <c r="U16" s="2" t="s">
        <v>12</v>
      </c>
      <c r="V16" s="1" t="s">
        <v>11</v>
      </c>
      <c r="W16" s="2" t="s">
        <v>12</v>
      </c>
      <c r="X16" s="1" t="s">
        <v>11</v>
      </c>
      <c r="Y16" s="2" t="s">
        <v>12</v>
      </c>
      <c r="Z16" s="1" t="s">
        <v>11</v>
      </c>
      <c r="AA16" s="2" t="s">
        <v>12</v>
      </c>
      <c r="AB16" s="28"/>
    </row>
    <row r="17" spans="1:28" ht="20.25" x14ac:dyDescent="0.25">
      <c r="A17" s="3">
        <v>1</v>
      </c>
      <c r="B17" s="4">
        <v>262</v>
      </c>
      <c r="C17" s="13">
        <v>40397</v>
      </c>
      <c r="D17" s="6" t="s">
        <v>62</v>
      </c>
      <c r="E17" s="6" t="s">
        <v>39</v>
      </c>
      <c r="F17" s="7">
        <f>IF(ISERROR(VLOOKUP(D17,'[5]60m'!$E$8:$G$1000,3,0)),"",(VLOOKUP(D17,'[5]60m'!$E$8:$I$1000,3,0)))</f>
        <v>867</v>
      </c>
      <c r="G17" s="8">
        <f>IF(ISERROR(VLOOKUP(D17,'[5]60m'!$E$8:$H$1000,4,0)),"",(VLOOKUP(D17,'[5]60m'!$E$8:$H$1000,4,0)))</f>
        <v>72</v>
      </c>
      <c r="H17" s="7" t="str">
        <f>IF(ISERROR(VLOOKUP(D17,'[5]80m'!$D$8:$F$983,3,0)),"",(VLOOKUP(D17,'[5]80m'!$D$8:$H$986,3,0)))</f>
        <v/>
      </c>
      <c r="I17" s="8" t="str">
        <f>IF(ISERROR(VLOOKUP(D17,'[5]80m'!$D$8:$G$983,4,0)),"",(VLOOKUP(D17,'[5]80m'!$D$8:$G$983,4,0)))</f>
        <v/>
      </c>
      <c r="J17" s="7" t="str">
        <f>IF(ISERROR(VLOOKUP(D17,'[5]100m.Eng'!$D$8:$F$983,3,0)),"",(VLOOKUP(D17,'[5]100m.Eng'!$D$8:$H$986,3,0)))</f>
        <v/>
      </c>
      <c r="K17" s="8" t="str">
        <f>IF(ISERROR(VLOOKUP(D17,'[5]100m.Eng'!$D$8:$G$983,4,0)),"",(VLOOKUP(D17,'[5]100m.Eng'!$D$8:$G$983,4,0)))</f>
        <v/>
      </c>
      <c r="L17" s="9" t="str">
        <f>IF(ISERROR(VLOOKUP(D17,'[5]800m'!$D$8:$F$1000,3,0)),"",(VLOOKUP(D17,'[5]800m'!$D$8:$F$1000,3,0)))</f>
        <v/>
      </c>
      <c r="M17" s="8" t="str">
        <f>IF(ISERROR(VLOOKUP(D17,'[5]800m'!$D$8:$H$1000,4,0)),"",(VLOOKUP(D17,'[5]800m'!$D$8:$H$1000,4,0)))</f>
        <v/>
      </c>
      <c r="N17" s="9" t="str">
        <f>IF(ISERROR(VLOOKUP(D17,'[5]2000m'!$D$8:$F$999,3,0)),"",(VLOOKUP(D17,'[5]2000m'!$D$8:$F$999,3,0)))</f>
        <v/>
      </c>
      <c r="O17" s="8" t="str">
        <f>IF(ISERROR(VLOOKUP(D17,'[5]2000m'!$D$8:$H$999,4,0)),"",(VLOOKUP(D17,'[5]2000m'!$D$8:$H$999,4,0)))</f>
        <v/>
      </c>
      <c r="P17" s="7">
        <f>IF(ISERROR(VLOOKUP(D17,[5]Uzun!$E$8:$J$1014,6,0)),"",(VLOOKUP(D17,[5]Uzun!$E$8:$J$1014,6,0)))</f>
        <v>450</v>
      </c>
      <c r="Q17" s="8">
        <f>IF(ISERROR(VLOOKUP(D17,[5]Uzun!$E$8:$K$1014,7,0)),"",(VLOOKUP(D17,[5]Uzun!$E$8:$K$994,7,0)))</f>
        <v>52</v>
      </c>
      <c r="R17" s="7" t="str">
        <f>IF(ISERROR(VLOOKUP(D17,[5]Yüksek!$E$8:$BR$1000,63,0)),"",(VLOOKUP(D17,[5]Yüksek!$E$8:$BR$1000,63,0)))</f>
        <v/>
      </c>
      <c r="S17" s="8" t="str">
        <f>IF(ISERROR(VLOOKUP(D17,[5]Yüksek!$E$8:$BS$1000,64,0)),"",(VLOOKUP(D17,[5]Yüksek!$E$8:$BS$1000,64,0)))</f>
        <v/>
      </c>
      <c r="T17" s="7" t="str">
        <f>IF(ISERROR(VLOOKUP(D17,[5]Gülle!$E$8:$J$1000,6,0)),"",(VLOOKUP(D17,[5]Gülle!$E$8:$J$1000,6,0)))</f>
        <v/>
      </c>
      <c r="U17" s="8" t="str">
        <f>IF(ISERROR(VLOOKUP(D17,[5]Gülle!$E$8:$K$1000,7,0)),"",(VLOOKUP(D17,[5]Gülle!$E$8:$K$1000,7,0)))</f>
        <v/>
      </c>
      <c r="V17" s="7">
        <f>IF(ISERROR(VLOOKUP(D17,[5]Disk!$E$8:$J$1000,6,0)),"",(VLOOKUP(D17,[5]Disk!$E$8:$J$1000,6,0)))</f>
        <v>1977</v>
      </c>
      <c r="W17" s="8">
        <f>IF(ISERROR(VLOOKUP(D17,[5]Disk!$E$8:$K$1000,7,0)),"",(VLOOKUP(D17,[5]Disk!$E$8:$K$1000,7,0)))</f>
        <v>64</v>
      </c>
      <c r="X17" s="7" t="str">
        <f>IF(ISERROR(VLOOKUP(D17,[5]Cirit!$E$8:$J$1000,6,0)),"",(VLOOKUP(D17,[5]Cirit!$E$8:$J$1000,6,0)))</f>
        <v/>
      </c>
      <c r="Y17" s="8" t="str">
        <f>IF(ISERROR(VLOOKUP(D17,[5]Cirit!$E$8:$K$1000,7,0)),"",(VLOOKUP(D17,[5]Cirit!$E$8:$K$1000,7,0)))</f>
        <v/>
      </c>
      <c r="Z17" s="10" t="str">
        <f>IF(ISERROR(VLOOKUP(D17,[5]Çekiç!$E$8:$J$1000,6,0)),"",(VLOOKUP(D17,[5]Çekiç!$E$8:$J$1000,6,0)))</f>
        <v/>
      </c>
      <c r="AA17" s="11" t="str">
        <f>IF(ISERROR(VLOOKUP(D17,[5]Çekiç!$E$8:$K$1000,7,0)),"",(VLOOKUP(D17,[5]Çekiç!$E$8:$K$1000,7,0)))</f>
        <v/>
      </c>
      <c r="AB17" s="12">
        <f t="shared" ref="AB17:AB27" si="1">SUM(AA17,Y17,W17,U17,S17,Q17,O17,M17,K17,I17,G17)</f>
        <v>188</v>
      </c>
    </row>
    <row r="18" spans="1:28" ht="20.25" x14ac:dyDescent="0.25">
      <c r="A18" s="3">
        <v>2</v>
      </c>
      <c r="B18" s="4">
        <v>170</v>
      </c>
      <c r="C18" s="13">
        <v>40240</v>
      </c>
      <c r="D18" s="6" t="s">
        <v>63</v>
      </c>
      <c r="E18" s="6" t="s">
        <v>39</v>
      </c>
      <c r="F18" s="7">
        <f>IF(ISERROR(VLOOKUP(D18,'[5]60m'!$E$8:$G$1000,3,0)),"",(VLOOKUP(D18,'[5]60m'!$E$8:$I$1000,3,0)))</f>
        <v>903</v>
      </c>
      <c r="G18" s="8">
        <f>IF(ISERROR(VLOOKUP(D18,'[5]60m'!$E$8:$H$1000,4,0)),"",(VLOOKUP(D18,'[5]60m'!$E$8:$H$1000,4,0)))</f>
        <v>65</v>
      </c>
      <c r="H18" s="7" t="str">
        <f>IF(ISERROR(VLOOKUP(D18,'[5]80m'!$D$8:$F$983,3,0)),"",(VLOOKUP(D18,'[5]80m'!$D$8:$H$986,3,0)))</f>
        <v/>
      </c>
      <c r="I18" s="8" t="str">
        <f>IF(ISERROR(VLOOKUP(D18,'[5]80m'!$D$8:$G$983,4,0)),"",(VLOOKUP(D18,'[5]80m'!$D$8:$G$983,4,0)))</f>
        <v/>
      </c>
      <c r="J18" s="7" t="str">
        <f>IF(ISERROR(VLOOKUP(D18,'[5]100m.Eng'!$D$8:$F$983,3,0)),"",(VLOOKUP(D18,'[5]100m.Eng'!$D$8:$H$986,3,0)))</f>
        <v/>
      </c>
      <c r="K18" s="8" t="str">
        <f>IF(ISERROR(VLOOKUP(D18,'[5]100m.Eng'!$D$8:$G$983,4,0)),"",(VLOOKUP(D18,'[5]100m.Eng'!$D$8:$G$983,4,0)))</f>
        <v/>
      </c>
      <c r="L18" s="9" t="str">
        <f>IF(ISERROR(VLOOKUP(D18,'[5]800m'!$D$8:$F$1000,3,0)),"",(VLOOKUP(D18,'[5]800m'!$D$8:$F$1000,3,0)))</f>
        <v/>
      </c>
      <c r="M18" s="8" t="str">
        <f>IF(ISERROR(VLOOKUP(D18,'[5]800m'!$D$8:$H$1000,4,0)),"",(VLOOKUP(D18,'[5]800m'!$D$8:$H$1000,4,0)))</f>
        <v/>
      </c>
      <c r="N18" s="9" t="str">
        <f>IF(ISERROR(VLOOKUP(D18,'[5]2000m'!$D$8:$F$999,3,0)),"",(VLOOKUP(D18,'[5]2000m'!$D$8:$F$999,3,0)))</f>
        <v/>
      </c>
      <c r="O18" s="8" t="str">
        <f>IF(ISERROR(VLOOKUP(D18,'[5]2000m'!$D$8:$H$999,4,0)),"",(VLOOKUP(D18,'[5]2000m'!$D$8:$H$999,4,0)))</f>
        <v/>
      </c>
      <c r="P18" s="7">
        <f>IF(ISERROR(VLOOKUP(D18,[5]Uzun!$E$8:$J$1014,6,0)),"",(VLOOKUP(D18,[5]Uzun!$E$8:$J$1014,6,0)))</f>
        <v>414</v>
      </c>
      <c r="Q18" s="8">
        <f>IF(ISERROR(VLOOKUP(D18,[5]Uzun!$E$8:$K$1014,7,0)),"",(VLOOKUP(D18,[5]Uzun!$E$8:$K$994,7,0)))</f>
        <v>43</v>
      </c>
      <c r="R18" s="7" t="str">
        <f>IF(ISERROR(VLOOKUP(D18,[5]Yüksek!$E$8:$BR$1000,63,0)),"",(VLOOKUP(D18,[5]Yüksek!$E$8:$BR$1000,63,0)))</f>
        <v/>
      </c>
      <c r="S18" s="8" t="str">
        <f>IF(ISERROR(VLOOKUP(D18,[5]Yüksek!$E$8:$BS$1000,64,0)),"",(VLOOKUP(D18,[5]Yüksek!$E$8:$BS$1000,64,0)))</f>
        <v/>
      </c>
      <c r="T18" s="7" t="str">
        <f>IF(ISERROR(VLOOKUP(D18,[5]Gülle!$E$8:$J$1000,6,0)),"",(VLOOKUP(D18,[5]Gülle!$E$8:$J$1000,6,0)))</f>
        <v/>
      </c>
      <c r="U18" s="8" t="str">
        <f>IF(ISERROR(VLOOKUP(D18,[5]Gülle!$E$8:$K$1000,7,0)),"",(VLOOKUP(D18,[5]Gülle!$E$8:$K$1000,7,0)))</f>
        <v/>
      </c>
      <c r="V18" s="7">
        <f>IF(ISERROR(VLOOKUP(D18,[5]Disk!$E$8:$J$1000,6,0)),"",(VLOOKUP(D18,[5]Disk!$E$8:$J$1000,6,0)))</f>
        <v>1391</v>
      </c>
      <c r="W18" s="8">
        <f>IF(ISERROR(VLOOKUP(D18,[5]Disk!$E$8:$K$1000,7,0)),"",(VLOOKUP(D18,[5]Disk!$E$8:$K$1000,7,0)))</f>
        <v>40</v>
      </c>
      <c r="X18" s="7" t="str">
        <f>IF(ISERROR(VLOOKUP(D18,[5]Cirit!$E$8:$J$1000,6,0)),"",(VLOOKUP(D18,[5]Cirit!$E$8:$J$1000,6,0)))</f>
        <v/>
      </c>
      <c r="Y18" s="8" t="str">
        <f>IF(ISERROR(VLOOKUP(D18,[5]Cirit!$E$8:$K$1000,7,0)),"",(VLOOKUP(D18,[5]Cirit!$E$8:$K$1000,7,0)))</f>
        <v/>
      </c>
      <c r="Z18" s="10" t="str">
        <f>IF(ISERROR(VLOOKUP(D18,[5]Çekiç!$E$8:$J$1000,6,0)),"",(VLOOKUP(D18,[5]Çekiç!$E$8:$J$1000,6,0)))</f>
        <v/>
      </c>
      <c r="AA18" s="11" t="str">
        <f>IF(ISERROR(VLOOKUP(D18,[5]Çekiç!$E$8:$K$1000,7,0)),"",(VLOOKUP(D18,[5]Çekiç!$E$8:$K$1000,7,0)))</f>
        <v/>
      </c>
      <c r="AB18" s="12">
        <f t="shared" si="1"/>
        <v>148</v>
      </c>
    </row>
    <row r="19" spans="1:28" ht="20.25" x14ac:dyDescent="0.25">
      <c r="A19" s="3">
        <v>3</v>
      </c>
      <c r="B19" s="4">
        <v>264</v>
      </c>
      <c r="C19" s="13">
        <v>40309</v>
      </c>
      <c r="D19" s="6" t="s">
        <v>64</v>
      </c>
      <c r="E19" s="6" t="s">
        <v>39</v>
      </c>
      <c r="F19" s="7">
        <f>IF(ISERROR(VLOOKUP(D19,'[5]60m'!$E$8:$G$1000,3,0)),"",(VLOOKUP(D19,'[5]60m'!$E$8:$I$1000,3,0)))</f>
        <v>946</v>
      </c>
      <c r="G19" s="8">
        <f>IF(ISERROR(VLOOKUP(D19,'[5]60m'!$E$8:$H$1000,4,0)),"",(VLOOKUP(D19,'[5]60m'!$E$8:$H$1000,4,0)))</f>
        <v>56</v>
      </c>
      <c r="H19" s="7" t="str">
        <f>IF(ISERROR(VLOOKUP(D19,'[5]80m'!$D$8:$F$983,3,0)),"",(VLOOKUP(D19,'[5]80m'!$D$8:$H$986,3,0)))</f>
        <v/>
      </c>
      <c r="I19" s="8" t="str">
        <f>IF(ISERROR(VLOOKUP(D19,'[5]80m'!$D$8:$G$983,4,0)),"",(VLOOKUP(D19,'[5]80m'!$D$8:$G$983,4,0)))</f>
        <v/>
      </c>
      <c r="J19" s="7" t="str">
        <f>IF(ISERROR(VLOOKUP(D19,'[5]100m.Eng'!$D$8:$F$983,3,0)),"",(VLOOKUP(D19,'[5]100m.Eng'!$D$8:$H$986,3,0)))</f>
        <v/>
      </c>
      <c r="K19" s="8" t="str">
        <f>IF(ISERROR(VLOOKUP(D19,'[5]100m.Eng'!$D$8:$G$983,4,0)),"",(VLOOKUP(D19,'[5]100m.Eng'!$D$8:$G$983,4,0)))</f>
        <v/>
      </c>
      <c r="L19" s="9" t="str">
        <f>IF(ISERROR(VLOOKUP(D19,'[5]800m'!$D$8:$F$1000,3,0)),"",(VLOOKUP(D19,'[5]800m'!$D$8:$F$1000,3,0)))</f>
        <v/>
      </c>
      <c r="M19" s="8" t="str">
        <f>IF(ISERROR(VLOOKUP(D19,'[5]800m'!$D$8:$H$1000,4,0)),"",(VLOOKUP(D19,'[5]800m'!$D$8:$H$1000,4,0)))</f>
        <v/>
      </c>
      <c r="N19" s="9" t="str">
        <f>IF(ISERROR(VLOOKUP(D19,'[5]2000m'!$D$8:$F$999,3,0)),"",(VLOOKUP(D19,'[5]2000m'!$D$8:$F$999,3,0)))</f>
        <v/>
      </c>
      <c r="O19" s="8" t="str">
        <f>IF(ISERROR(VLOOKUP(D19,'[5]2000m'!$D$8:$H$999,4,0)),"",(VLOOKUP(D19,'[5]2000m'!$D$8:$H$999,4,0)))</f>
        <v/>
      </c>
      <c r="P19" s="7">
        <f>IF(ISERROR(VLOOKUP(D19,[5]Uzun!$E$8:$J$1014,6,0)),"",(VLOOKUP(D19,[5]Uzun!$E$8:$J$1014,6,0)))</f>
        <v>402</v>
      </c>
      <c r="Q19" s="8">
        <f>IF(ISERROR(VLOOKUP(D19,[5]Uzun!$E$8:$K$1014,7,0)),"",(VLOOKUP(D19,[5]Uzun!$E$8:$K$994,7,0)))</f>
        <v>40</v>
      </c>
      <c r="R19" s="7" t="str">
        <f>IF(ISERROR(VLOOKUP(D19,[5]Yüksek!$E$8:$BR$1000,63,0)),"",(VLOOKUP(D19,[5]Yüksek!$E$8:$BR$1000,63,0)))</f>
        <v/>
      </c>
      <c r="S19" s="8" t="str">
        <f>IF(ISERROR(VLOOKUP(D19,[5]Yüksek!$E$8:$BS$1000,64,0)),"",(VLOOKUP(D19,[5]Yüksek!$E$8:$BS$1000,64,0)))</f>
        <v/>
      </c>
      <c r="T19" s="7" t="str">
        <f>IF(ISERROR(VLOOKUP(D19,[5]Gülle!$E$8:$J$1000,6,0)),"",(VLOOKUP(D19,[5]Gülle!$E$8:$J$1000,6,0)))</f>
        <v/>
      </c>
      <c r="U19" s="8" t="str">
        <f>IF(ISERROR(VLOOKUP(D19,[5]Gülle!$E$8:$K$1000,7,0)),"",(VLOOKUP(D19,[5]Gülle!$E$8:$K$1000,7,0)))</f>
        <v/>
      </c>
      <c r="V19" s="7">
        <f>IF(ISERROR(VLOOKUP(D19,[5]Disk!$E$8:$J$1000,6,0)),"",(VLOOKUP(D19,[5]Disk!$E$8:$J$1000,6,0)))</f>
        <v>1267</v>
      </c>
      <c r="W19" s="8">
        <f>IF(ISERROR(VLOOKUP(D19,[5]Disk!$E$8:$K$1000,7,0)),"",(VLOOKUP(D19,[5]Disk!$E$8:$K$1000,7,0)))</f>
        <v>35</v>
      </c>
      <c r="X19" s="7" t="str">
        <f>IF(ISERROR(VLOOKUP(D19,[5]Cirit!$E$8:$J$1000,6,0)),"",(VLOOKUP(D19,[5]Cirit!$E$8:$J$1000,6,0)))</f>
        <v/>
      </c>
      <c r="Y19" s="8" t="str">
        <f>IF(ISERROR(VLOOKUP(D19,[5]Cirit!$E$8:$K$1000,7,0)),"",(VLOOKUP(D19,[5]Cirit!$E$8:$K$1000,7,0)))</f>
        <v/>
      </c>
      <c r="Z19" s="10" t="str">
        <f>IF(ISERROR(VLOOKUP(D19,[5]Çekiç!$E$8:$J$1000,6,0)),"",(VLOOKUP(D19,[5]Çekiç!$E$8:$J$1000,6,0)))</f>
        <v/>
      </c>
      <c r="AA19" s="11" t="str">
        <f>IF(ISERROR(VLOOKUP(D19,[5]Çekiç!$E$8:$K$1000,7,0)),"",(VLOOKUP(D19,[5]Çekiç!$E$8:$K$1000,7,0)))</f>
        <v/>
      </c>
      <c r="AB19" s="12">
        <f t="shared" si="1"/>
        <v>131</v>
      </c>
    </row>
    <row r="20" spans="1:28" ht="20.25" x14ac:dyDescent="0.25">
      <c r="A20" s="3">
        <v>4</v>
      </c>
      <c r="B20" s="4">
        <v>178</v>
      </c>
      <c r="C20" s="13">
        <v>40381</v>
      </c>
      <c r="D20" s="6" t="s">
        <v>65</v>
      </c>
      <c r="E20" s="6" t="s">
        <v>39</v>
      </c>
      <c r="F20" s="7">
        <f>IF(ISERROR(VLOOKUP(D20,'[5]60m'!$E$8:$G$1000,3,0)),"",(VLOOKUP(D20,'[5]60m'!$E$8:$I$1000,3,0)))</f>
        <v>959</v>
      </c>
      <c r="G20" s="8">
        <f>IF(ISERROR(VLOOKUP(D20,'[5]60m'!$E$8:$H$1000,4,0)),"",(VLOOKUP(D20,'[5]60m'!$E$8:$H$1000,4,0)))</f>
        <v>54</v>
      </c>
      <c r="H20" s="7" t="str">
        <f>IF(ISERROR(VLOOKUP(D20,'[5]80m'!$D$8:$F$983,3,0)),"",(VLOOKUP(D20,'[5]80m'!$D$8:$H$986,3,0)))</f>
        <v/>
      </c>
      <c r="I20" s="8" t="str">
        <f>IF(ISERROR(VLOOKUP(D20,'[5]80m'!$D$8:$G$983,4,0)),"",(VLOOKUP(D20,'[5]80m'!$D$8:$G$983,4,0)))</f>
        <v/>
      </c>
      <c r="J20" s="7" t="str">
        <f>IF(ISERROR(VLOOKUP(D20,'[5]100m.Eng'!$D$8:$F$983,3,0)),"",(VLOOKUP(D20,'[5]100m.Eng'!$D$8:$H$986,3,0)))</f>
        <v/>
      </c>
      <c r="K20" s="8" t="str">
        <f>IF(ISERROR(VLOOKUP(D20,'[5]100m.Eng'!$D$8:$G$983,4,0)),"",(VLOOKUP(D20,'[5]100m.Eng'!$D$8:$G$983,4,0)))</f>
        <v/>
      </c>
      <c r="L20" s="9" t="str">
        <f>IF(ISERROR(VLOOKUP(D20,'[5]800m'!$D$8:$F$1000,3,0)),"",(VLOOKUP(D20,'[5]800m'!$D$8:$F$1000,3,0)))</f>
        <v/>
      </c>
      <c r="M20" s="8" t="str">
        <f>IF(ISERROR(VLOOKUP(D20,'[5]800m'!$D$8:$H$1000,4,0)),"",(VLOOKUP(D20,'[5]800m'!$D$8:$H$1000,4,0)))</f>
        <v/>
      </c>
      <c r="N20" s="9" t="str">
        <f>IF(ISERROR(VLOOKUP(D20,'[5]2000m'!$D$8:$F$999,3,0)),"",(VLOOKUP(D20,'[5]2000m'!$D$8:$F$999,3,0)))</f>
        <v/>
      </c>
      <c r="O20" s="8" t="str">
        <f>IF(ISERROR(VLOOKUP(D20,'[5]2000m'!$D$8:$H$999,4,0)),"",(VLOOKUP(D20,'[5]2000m'!$D$8:$H$999,4,0)))</f>
        <v/>
      </c>
      <c r="P20" s="7">
        <f>IF(ISERROR(VLOOKUP(D20,[5]Uzun!$E$8:$J$1014,6,0)),"",(VLOOKUP(D20,[5]Uzun!$E$8:$J$1014,6,0)))</f>
        <v>382</v>
      </c>
      <c r="Q20" s="8">
        <f>IF(ISERROR(VLOOKUP(D20,[5]Uzun!$E$8:$K$1014,7,0)),"",(VLOOKUP(D20,[5]Uzun!$E$8:$K$994,7,0)))</f>
        <v>36</v>
      </c>
      <c r="R20" s="7" t="str">
        <f>IF(ISERROR(VLOOKUP(D20,[5]Yüksek!$E$8:$BR$1000,63,0)),"",(VLOOKUP(D20,[5]Yüksek!$E$8:$BR$1000,63,0)))</f>
        <v/>
      </c>
      <c r="S20" s="8" t="str">
        <f>IF(ISERROR(VLOOKUP(D20,[5]Yüksek!$E$8:$BS$1000,64,0)),"",(VLOOKUP(D20,[5]Yüksek!$E$8:$BS$1000,64,0)))</f>
        <v/>
      </c>
      <c r="T20" s="7" t="str">
        <f>IF(ISERROR(VLOOKUP(D20,[5]Gülle!$E$8:$J$1000,6,0)),"",(VLOOKUP(D20,[5]Gülle!$E$8:$J$1000,6,0)))</f>
        <v/>
      </c>
      <c r="U20" s="8" t="str">
        <f>IF(ISERROR(VLOOKUP(D20,[5]Gülle!$E$8:$K$1000,7,0)),"",(VLOOKUP(D20,[5]Gülle!$E$8:$K$1000,7,0)))</f>
        <v/>
      </c>
      <c r="V20" s="7">
        <f>IF(ISERROR(VLOOKUP(D20,[5]Disk!$E$8:$J$1000,6,0)),"",(VLOOKUP(D20,[5]Disk!$E$8:$J$1000,6,0)))</f>
        <v>1415</v>
      </c>
      <c r="W20" s="8">
        <f>IF(ISERROR(VLOOKUP(D20,[5]Disk!$E$8:$K$1000,7,0)),"",(VLOOKUP(D20,[5]Disk!$E$8:$K$1000,7,0)))</f>
        <v>41</v>
      </c>
      <c r="X20" s="7" t="str">
        <f>IF(ISERROR(VLOOKUP(D20,[5]Cirit!$E$8:$J$1000,6,0)),"",(VLOOKUP(D20,[5]Cirit!$E$8:$J$1000,6,0)))</f>
        <v/>
      </c>
      <c r="Y20" s="8" t="str">
        <f>IF(ISERROR(VLOOKUP(D20,[5]Cirit!$E$8:$K$1000,7,0)),"",(VLOOKUP(D20,[5]Cirit!$E$8:$K$1000,7,0)))</f>
        <v/>
      </c>
      <c r="Z20" s="10" t="str">
        <f>IF(ISERROR(VLOOKUP(D20,[5]Çekiç!$E$8:$J$1000,6,0)),"",(VLOOKUP(D20,[5]Çekiç!$E$8:$J$1000,6,0)))</f>
        <v/>
      </c>
      <c r="AA20" s="11" t="str">
        <f>IF(ISERROR(VLOOKUP(D20,[5]Çekiç!$E$8:$K$1000,7,0)),"",(VLOOKUP(D20,[5]Çekiç!$E$8:$K$1000,7,0)))</f>
        <v/>
      </c>
      <c r="AB20" s="12">
        <f t="shared" si="1"/>
        <v>131</v>
      </c>
    </row>
    <row r="21" spans="1:28" ht="20.25" x14ac:dyDescent="0.25">
      <c r="A21" s="3">
        <v>5</v>
      </c>
      <c r="B21" s="4">
        <v>161</v>
      </c>
      <c r="C21" s="13">
        <v>40302</v>
      </c>
      <c r="D21" s="6" t="s">
        <v>66</v>
      </c>
      <c r="E21" s="6" t="s">
        <v>39</v>
      </c>
      <c r="F21" s="7">
        <f>IF(ISERROR(VLOOKUP(D21,'[5]60m'!$E$8:$G$1000,3,0)),"",(VLOOKUP(D21,'[5]60m'!$E$8:$I$1000,3,0)))</f>
        <v>961</v>
      </c>
      <c r="G21" s="8">
        <f>IF(ISERROR(VLOOKUP(D21,'[5]60m'!$E$8:$H$1000,4,0)),"",(VLOOKUP(D21,'[5]60m'!$E$8:$H$1000,4,0)))</f>
        <v>53</v>
      </c>
      <c r="H21" s="7" t="str">
        <f>IF(ISERROR(VLOOKUP(D21,'[5]80m'!$D$8:$F$983,3,0)),"",(VLOOKUP(D21,'[5]80m'!$D$8:$H$986,3,0)))</f>
        <v/>
      </c>
      <c r="I21" s="8" t="str">
        <f>IF(ISERROR(VLOOKUP(D21,'[5]80m'!$D$8:$G$983,4,0)),"",(VLOOKUP(D21,'[5]80m'!$D$8:$G$983,4,0)))</f>
        <v/>
      </c>
      <c r="J21" s="7" t="str">
        <f>IF(ISERROR(VLOOKUP(D21,'[5]100m.Eng'!$D$8:$F$983,3,0)),"",(VLOOKUP(D21,'[5]100m.Eng'!$D$8:$H$986,3,0)))</f>
        <v/>
      </c>
      <c r="K21" s="8" t="str">
        <f>IF(ISERROR(VLOOKUP(D21,'[5]100m.Eng'!$D$8:$G$983,4,0)),"",(VLOOKUP(D21,'[5]100m.Eng'!$D$8:$G$983,4,0)))</f>
        <v/>
      </c>
      <c r="L21" s="9" t="str">
        <f>IF(ISERROR(VLOOKUP(D21,'[5]800m'!$D$8:$F$1000,3,0)),"",(VLOOKUP(D21,'[5]800m'!$D$8:$F$1000,3,0)))</f>
        <v/>
      </c>
      <c r="M21" s="8" t="str">
        <f>IF(ISERROR(VLOOKUP(D21,'[5]800m'!$D$8:$H$1000,4,0)),"",(VLOOKUP(D21,'[5]800m'!$D$8:$H$1000,4,0)))</f>
        <v/>
      </c>
      <c r="N21" s="9" t="str">
        <f>IF(ISERROR(VLOOKUP(D21,'[5]2000m'!$D$8:$F$999,3,0)),"",(VLOOKUP(D21,'[5]2000m'!$D$8:$F$999,3,0)))</f>
        <v/>
      </c>
      <c r="O21" s="8" t="str">
        <f>IF(ISERROR(VLOOKUP(D21,'[5]2000m'!$D$8:$H$999,4,0)),"",(VLOOKUP(D21,'[5]2000m'!$D$8:$H$999,4,0)))</f>
        <v/>
      </c>
      <c r="P21" s="7">
        <f>IF(ISERROR(VLOOKUP(D21,[5]Uzun!$E$8:$J$1014,6,0)),"",(VLOOKUP(D21,[5]Uzun!$E$8:$J$1014,6,0)))</f>
        <v>391</v>
      </c>
      <c r="Q21" s="8">
        <f>IF(ISERROR(VLOOKUP(D21,[5]Uzun!$E$8:$K$1014,7,0)),"",(VLOOKUP(D21,[5]Uzun!$E$8:$K$994,7,0)))</f>
        <v>38</v>
      </c>
      <c r="R21" s="7" t="str">
        <f>IF(ISERROR(VLOOKUP(D21,[5]Yüksek!$E$8:$BR$1000,63,0)),"",(VLOOKUP(D21,[5]Yüksek!$E$8:$BR$1000,63,0)))</f>
        <v/>
      </c>
      <c r="S21" s="8" t="str">
        <f>IF(ISERROR(VLOOKUP(D21,[5]Yüksek!$E$8:$BS$1000,64,0)),"",(VLOOKUP(D21,[5]Yüksek!$E$8:$BS$1000,64,0)))</f>
        <v/>
      </c>
      <c r="T21" s="7">
        <f>IF(ISERROR(VLOOKUP(D21,[5]Gülle!$E$8:$J$1000,6,0)),"",(VLOOKUP(D21,[5]Gülle!$E$8:$J$1000,6,0)))</f>
        <v>704</v>
      </c>
      <c r="U21" s="8">
        <f>IF(ISERROR(VLOOKUP(D21,[5]Gülle!$E$8:$K$1000,7,0)),"",(VLOOKUP(D21,[5]Gülle!$E$8:$K$1000,7,0)))</f>
        <v>40</v>
      </c>
      <c r="V21" s="7" t="str">
        <f>IF(ISERROR(VLOOKUP(D21,[5]Disk!$E$8:$J$1000,6,0)),"",(VLOOKUP(D21,[5]Disk!$E$8:$J$1000,6,0)))</f>
        <v/>
      </c>
      <c r="W21" s="8" t="str">
        <f>IF(ISERROR(VLOOKUP(D21,[5]Disk!$E$8:$K$1000,7,0)),"",(VLOOKUP(D21,[5]Disk!$E$8:$K$1000,7,0)))</f>
        <v/>
      </c>
      <c r="X21" s="7" t="str">
        <f>IF(ISERROR(VLOOKUP(D21,[5]Cirit!$E$8:$J$1000,6,0)),"",(VLOOKUP(D21,[5]Cirit!$E$8:$J$1000,6,0)))</f>
        <v/>
      </c>
      <c r="Y21" s="8" t="str">
        <f>IF(ISERROR(VLOOKUP(D21,[5]Cirit!$E$8:$K$1000,7,0)),"",(VLOOKUP(D21,[5]Cirit!$E$8:$K$1000,7,0)))</f>
        <v/>
      </c>
      <c r="Z21" s="10" t="str">
        <f>IF(ISERROR(VLOOKUP(D21,[5]Çekiç!$E$8:$J$1000,6,0)),"",(VLOOKUP(D21,[5]Çekiç!$E$8:$J$1000,6,0)))</f>
        <v/>
      </c>
      <c r="AA21" s="11" t="str">
        <f>IF(ISERROR(VLOOKUP(D21,[5]Çekiç!$E$8:$K$1000,7,0)),"",(VLOOKUP(D21,[5]Çekiç!$E$8:$K$1000,7,0)))</f>
        <v/>
      </c>
      <c r="AB21" s="12">
        <f t="shared" si="1"/>
        <v>131</v>
      </c>
    </row>
    <row r="22" spans="1:28" ht="20.25" x14ac:dyDescent="0.25">
      <c r="A22" s="3">
        <v>6</v>
      </c>
      <c r="B22" s="4">
        <v>300</v>
      </c>
      <c r="C22" s="13">
        <v>40275</v>
      </c>
      <c r="D22" s="6" t="s">
        <v>67</v>
      </c>
      <c r="E22" s="6" t="s">
        <v>39</v>
      </c>
      <c r="F22" s="7">
        <f>IF(ISERROR(VLOOKUP(D22,'[5]60m'!$E$8:$G$1000,3,0)),"",(VLOOKUP(D22,'[5]60m'!$E$8:$I$1000,3,0)))</f>
        <v>931</v>
      </c>
      <c r="G22" s="8">
        <f>IF(ISERROR(VLOOKUP(D22,'[5]60m'!$E$8:$H$1000,4,0)),"",(VLOOKUP(D22,'[5]60m'!$E$8:$H$1000,4,0)))</f>
        <v>59</v>
      </c>
      <c r="H22" s="7" t="str">
        <f>IF(ISERROR(VLOOKUP(D22,'[5]80m'!$D$8:$F$983,3,0)),"",(VLOOKUP(D22,'[5]80m'!$D$8:$H$986,3,0)))</f>
        <v/>
      </c>
      <c r="I22" s="8" t="str">
        <f>IF(ISERROR(VLOOKUP(D22,'[5]80m'!$D$8:$G$983,4,0)),"",(VLOOKUP(D22,'[5]80m'!$D$8:$G$983,4,0)))</f>
        <v/>
      </c>
      <c r="J22" s="7" t="str">
        <f>IF(ISERROR(VLOOKUP(D22,'[5]100m.Eng'!$D$8:$F$983,3,0)),"",(VLOOKUP(D22,'[5]100m.Eng'!$D$8:$H$986,3,0)))</f>
        <v/>
      </c>
      <c r="K22" s="8" t="str">
        <f>IF(ISERROR(VLOOKUP(D22,'[5]100m.Eng'!$D$8:$G$983,4,0)),"",(VLOOKUP(D22,'[5]100m.Eng'!$D$8:$G$983,4,0)))</f>
        <v/>
      </c>
      <c r="L22" s="9" t="str">
        <f>IF(ISERROR(VLOOKUP(D22,'[5]800m'!$D$8:$F$1000,3,0)),"",(VLOOKUP(D22,'[5]800m'!$D$8:$F$1000,3,0)))</f>
        <v/>
      </c>
      <c r="M22" s="8" t="str">
        <f>IF(ISERROR(VLOOKUP(D22,'[5]800m'!$D$8:$H$1000,4,0)),"",(VLOOKUP(D22,'[5]800m'!$D$8:$H$1000,4,0)))</f>
        <v/>
      </c>
      <c r="N22" s="9" t="str">
        <f>IF(ISERROR(VLOOKUP(D22,'[5]2000m'!$D$8:$F$999,3,0)),"",(VLOOKUP(D22,'[5]2000m'!$D$8:$F$999,3,0)))</f>
        <v/>
      </c>
      <c r="O22" s="8" t="str">
        <f>IF(ISERROR(VLOOKUP(D22,'[5]2000m'!$D$8:$H$999,4,0)),"",(VLOOKUP(D22,'[5]2000m'!$D$8:$H$999,4,0)))</f>
        <v/>
      </c>
      <c r="P22" s="7">
        <f>IF(ISERROR(VLOOKUP(D22,[5]Uzun!$E$8:$J$1014,6,0)),"",(VLOOKUP(D22,[5]Uzun!$E$8:$J$1014,6,0)))</f>
        <v>399</v>
      </c>
      <c r="Q22" s="8">
        <f>IF(ISERROR(VLOOKUP(D22,[5]Uzun!$E$8:$K$1014,7,0)),"",(VLOOKUP(D22,[5]Uzun!$E$8:$K$994,7,0)))</f>
        <v>39</v>
      </c>
      <c r="R22" s="7" t="str">
        <f>IF(ISERROR(VLOOKUP(D22,[5]Yüksek!$E$8:$BR$1000,63,0)),"",(VLOOKUP(D22,[5]Yüksek!$E$8:$BR$1000,63,0)))</f>
        <v/>
      </c>
      <c r="S22" s="8" t="str">
        <f>IF(ISERROR(VLOOKUP(D22,[5]Yüksek!$E$8:$BS$1000,64,0)),"",(VLOOKUP(D22,[5]Yüksek!$E$8:$BS$1000,64,0)))</f>
        <v/>
      </c>
      <c r="T22" s="7">
        <f>IF(ISERROR(VLOOKUP(D22,[5]Gülle!$E$8:$J$1000,6,0)),"",(VLOOKUP(D22,[5]Gülle!$E$8:$J$1000,6,0)))</f>
        <v>588</v>
      </c>
      <c r="U22" s="8">
        <f>IF(ISERROR(VLOOKUP(D22,[5]Gülle!$E$8:$K$1000,7,0)),"",(VLOOKUP(D22,[5]Gülle!$E$8:$K$1000,7,0)))</f>
        <v>32</v>
      </c>
      <c r="V22" s="7" t="str">
        <f>IF(ISERROR(VLOOKUP(D22,[5]Disk!$E$8:$J$1000,6,0)),"",(VLOOKUP(D22,[5]Disk!$E$8:$J$1000,6,0)))</f>
        <v/>
      </c>
      <c r="W22" s="8" t="str">
        <f>IF(ISERROR(VLOOKUP(D22,[5]Disk!$E$8:$K$1000,7,0)),"",(VLOOKUP(D22,[5]Disk!$E$8:$K$1000,7,0)))</f>
        <v/>
      </c>
      <c r="X22" s="7" t="str">
        <f>IF(ISERROR(VLOOKUP(D22,[5]Cirit!$E$8:$J$1000,6,0)),"",(VLOOKUP(D22,[5]Cirit!$E$8:$J$1000,6,0)))</f>
        <v/>
      </c>
      <c r="Y22" s="8" t="str">
        <f>IF(ISERROR(VLOOKUP(D22,[5]Cirit!$E$8:$K$1000,7,0)),"",(VLOOKUP(D22,[5]Cirit!$E$8:$K$1000,7,0)))</f>
        <v/>
      </c>
      <c r="Z22" s="10" t="str">
        <f>IF(ISERROR(VLOOKUP(D22,[5]Çekiç!$E$8:$J$1000,6,0)),"",(VLOOKUP(D22,[5]Çekiç!$E$8:$J$1000,6,0)))</f>
        <v/>
      </c>
      <c r="AA22" s="11" t="str">
        <f>IF(ISERROR(VLOOKUP(D22,[5]Çekiç!$E$8:$K$1000,7,0)),"",(VLOOKUP(D22,[5]Çekiç!$E$8:$K$1000,7,0)))</f>
        <v/>
      </c>
      <c r="AB22" s="12">
        <f t="shared" si="1"/>
        <v>130</v>
      </c>
    </row>
    <row r="23" spans="1:28" ht="20.25" x14ac:dyDescent="0.25">
      <c r="A23" s="3">
        <v>7</v>
      </c>
      <c r="B23" s="4">
        <v>371</v>
      </c>
      <c r="C23" s="13">
        <v>40340</v>
      </c>
      <c r="D23" s="6" t="s">
        <v>68</v>
      </c>
      <c r="E23" s="6" t="s">
        <v>69</v>
      </c>
      <c r="F23" s="7">
        <f>IF(ISERROR(VLOOKUP(D23,'[5]60m'!$E$8:$G$1000,3,0)),"",(VLOOKUP(D23,'[5]60m'!$E$8:$I$1000,3,0)))</f>
        <v>955</v>
      </c>
      <c r="G23" s="8">
        <f>IF(ISERROR(VLOOKUP(D23,'[5]60m'!$E$8:$H$1000,4,0)),"",(VLOOKUP(D23,'[5]60m'!$E$8:$H$1000,4,0)))</f>
        <v>55</v>
      </c>
      <c r="H23" s="7" t="str">
        <f>IF(ISERROR(VLOOKUP(D23,'[5]80m'!$D$8:$F$983,3,0)),"",(VLOOKUP(D23,'[5]80m'!$D$8:$H$986,3,0)))</f>
        <v/>
      </c>
      <c r="I23" s="8" t="str">
        <f>IF(ISERROR(VLOOKUP(D23,'[5]80m'!$D$8:$G$983,4,0)),"",(VLOOKUP(D23,'[5]80m'!$D$8:$G$983,4,0)))</f>
        <v/>
      </c>
      <c r="J23" s="7" t="str">
        <f>IF(ISERROR(VLOOKUP(D23,'[5]100m.Eng'!$D$8:$F$983,3,0)),"",(VLOOKUP(D23,'[5]100m.Eng'!$D$8:$H$986,3,0)))</f>
        <v/>
      </c>
      <c r="K23" s="8" t="str">
        <f>IF(ISERROR(VLOOKUP(D23,'[5]100m.Eng'!$D$8:$G$983,4,0)),"",(VLOOKUP(D23,'[5]100m.Eng'!$D$8:$G$983,4,0)))</f>
        <v/>
      </c>
      <c r="L23" s="9" t="str">
        <f>IF(ISERROR(VLOOKUP(D23,'[5]800m'!$D$8:$F$1000,3,0)),"",(VLOOKUP(D23,'[5]800m'!$D$8:$F$1000,3,0)))</f>
        <v/>
      </c>
      <c r="M23" s="8" t="str">
        <f>IF(ISERROR(VLOOKUP(D23,'[5]800m'!$D$8:$H$1000,4,0)),"",(VLOOKUP(D23,'[5]800m'!$D$8:$H$1000,4,0)))</f>
        <v/>
      </c>
      <c r="N23" s="9" t="str">
        <f>IF(ISERROR(VLOOKUP(D23,'[5]2000m'!$D$8:$F$999,3,0)),"",(VLOOKUP(D23,'[5]2000m'!$D$8:$F$999,3,0)))</f>
        <v/>
      </c>
      <c r="O23" s="8" t="str">
        <f>IF(ISERROR(VLOOKUP(D23,'[5]2000m'!$D$8:$H$999,4,0)),"",(VLOOKUP(D23,'[5]2000m'!$D$8:$H$999,4,0)))</f>
        <v/>
      </c>
      <c r="P23" s="7">
        <f>IF(ISERROR(VLOOKUP(D23,[5]Uzun!$E$8:$J$1014,6,0)),"",(VLOOKUP(D23,[5]Uzun!$E$8:$J$1014,6,0)))</f>
        <v>373</v>
      </c>
      <c r="Q23" s="8">
        <f>IF(ISERROR(VLOOKUP(D23,[5]Uzun!$E$8:$K$1014,7,0)),"",(VLOOKUP(D23,[5]Uzun!$E$8:$K$994,7,0)))</f>
        <v>34</v>
      </c>
      <c r="R23" s="7" t="str">
        <f>IF(ISERROR(VLOOKUP(D23,[5]Yüksek!$E$8:$BR$1000,63,0)),"",(VLOOKUP(D23,[5]Yüksek!$E$8:$BR$1000,63,0)))</f>
        <v/>
      </c>
      <c r="S23" s="8" t="str">
        <f>IF(ISERROR(VLOOKUP(D23,[5]Yüksek!$E$8:$BS$1000,64,0)),"",(VLOOKUP(D23,[5]Yüksek!$E$8:$BS$1000,64,0)))</f>
        <v/>
      </c>
      <c r="T23" s="7">
        <f>IF(ISERROR(VLOOKUP(D23,[5]Gülle!$E$8:$J$1000,6,0)),"",(VLOOKUP(D23,[5]Gülle!$E$8:$J$1000,6,0)))</f>
        <v>647</v>
      </c>
      <c r="U23" s="8">
        <f>IF(ISERROR(VLOOKUP(D23,[5]Gülle!$E$8:$K$1000,7,0)),"",(VLOOKUP(D23,[5]Gülle!$E$8:$K$1000,7,0)))</f>
        <v>36</v>
      </c>
      <c r="V23" s="7" t="str">
        <f>IF(ISERROR(VLOOKUP(D23,[5]Disk!$E$8:$J$1000,6,0)),"",(VLOOKUP(D23,[5]Disk!$E$8:$J$1000,6,0)))</f>
        <v/>
      </c>
      <c r="W23" s="8" t="str">
        <f>IF(ISERROR(VLOOKUP(D23,[5]Disk!$E$8:$K$1000,7,0)),"",(VLOOKUP(D23,[5]Disk!$E$8:$K$1000,7,0)))</f>
        <v/>
      </c>
      <c r="X23" s="7" t="str">
        <f>IF(ISERROR(VLOOKUP(D23,[5]Cirit!$E$8:$J$1000,6,0)),"",(VLOOKUP(D23,[5]Cirit!$E$8:$J$1000,6,0)))</f>
        <v/>
      </c>
      <c r="Y23" s="8" t="str">
        <f>IF(ISERROR(VLOOKUP(D23,[5]Cirit!$E$8:$K$1000,7,0)),"",(VLOOKUP(D23,[5]Cirit!$E$8:$K$1000,7,0)))</f>
        <v/>
      </c>
      <c r="Z23" s="10" t="str">
        <f>IF(ISERROR(VLOOKUP(D23,[5]Çekiç!$E$8:$J$1000,6,0)),"",(VLOOKUP(D23,[5]Çekiç!$E$8:$J$1000,6,0)))</f>
        <v/>
      </c>
      <c r="AA23" s="11" t="str">
        <f>IF(ISERROR(VLOOKUP(D23,[5]Çekiç!$E$8:$K$1000,7,0)),"",(VLOOKUP(D23,[5]Çekiç!$E$8:$K$1000,7,0)))</f>
        <v/>
      </c>
      <c r="AB23" s="12">
        <f t="shared" si="1"/>
        <v>125</v>
      </c>
    </row>
    <row r="24" spans="1:28" ht="20.25" x14ac:dyDescent="0.25">
      <c r="A24" s="3">
        <v>8</v>
      </c>
      <c r="B24" s="4">
        <v>172</v>
      </c>
      <c r="C24" s="13">
        <v>40235</v>
      </c>
      <c r="D24" s="6" t="s">
        <v>70</v>
      </c>
      <c r="E24" s="6" t="s">
        <v>39</v>
      </c>
      <c r="F24" s="7">
        <f>IF(ISERROR(VLOOKUP(D24,'[5]60m'!$E$8:$G$1000,3,0)),"",(VLOOKUP(D24,'[5]60m'!$E$8:$I$1000,3,0)))</f>
        <v>980</v>
      </c>
      <c r="G24" s="8">
        <f>IF(ISERROR(VLOOKUP(D24,'[5]60m'!$E$8:$H$1000,4,0)),"",(VLOOKUP(D24,'[5]60m'!$E$8:$H$1000,4,0)))</f>
        <v>50</v>
      </c>
      <c r="H24" s="7" t="str">
        <f>IF(ISERROR(VLOOKUP(D24,'[5]80m'!$D$8:$F$983,3,0)),"",(VLOOKUP(D24,'[5]80m'!$D$8:$H$986,3,0)))</f>
        <v/>
      </c>
      <c r="I24" s="8" t="str">
        <f>IF(ISERROR(VLOOKUP(D24,'[5]80m'!$D$8:$G$983,4,0)),"",(VLOOKUP(D24,'[5]80m'!$D$8:$G$983,4,0)))</f>
        <v/>
      </c>
      <c r="J24" s="7" t="str">
        <f>IF(ISERROR(VLOOKUP(D24,'[5]100m.Eng'!$D$8:$F$983,3,0)),"",(VLOOKUP(D24,'[5]100m.Eng'!$D$8:$H$986,3,0)))</f>
        <v/>
      </c>
      <c r="K24" s="8" t="str">
        <f>IF(ISERROR(VLOOKUP(D24,'[5]100m.Eng'!$D$8:$G$983,4,0)),"",(VLOOKUP(D24,'[5]100m.Eng'!$D$8:$G$983,4,0)))</f>
        <v/>
      </c>
      <c r="L24" s="9" t="str">
        <f>IF(ISERROR(VLOOKUP(D24,'[5]800m'!$D$8:$F$1000,3,0)),"",(VLOOKUP(D24,'[5]800m'!$D$8:$F$1000,3,0)))</f>
        <v/>
      </c>
      <c r="M24" s="8" t="str">
        <f>IF(ISERROR(VLOOKUP(D24,'[5]800m'!$D$8:$H$1000,4,0)),"",(VLOOKUP(D24,'[5]800m'!$D$8:$H$1000,4,0)))</f>
        <v/>
      </c>
      <c r="N24" s="9" t="str">
        <f>IF(ISERROR(VLOOKUP(D24,'[5]2000m'!$D$8:$F$999,3,0)),"",(VLOOKUP(D24,'[5]2000m'!$D$8:$F$999,3,0)))</f>
        <v/>
      </c>
      <c r="O24" s="8" t="str">
        <f>IF(ISERROR(VLOOKUP(D24,'[5]2000m'!$D$8:$H$999,4,0)),"",(VLOOKUP(D24,'[5]2000m'!$D$8:$H$999,4,0)))</f>
        <v/>
      </c>
      <c r="P24" s="7">
        <f>IF(ISERROR(VLOOKUP(D24,[5]Uzun!$E$8:$J$1014,6,0)),"",(VLOOKUP(D24,[5]Uzun!$E$8:$J$1014,6,0)))</f>
        <v>363</v>
      </c>
      <c r="Q24" s="8">
        <f>IF(ISERROR(VLOOKUP(D24,[5]Uzun!$E$8:$K$1014,7,0)),"",(VLOOKUP(D24,[5]Uzun!$E$8:$K$994,7,0)))</f>
        <v>32</v>
      </c>
      <c r="R24" s="7" t="str">
        <f>IF(ISERROR(VLOOKUP(D24,[5]Yüksek!$E$8:$BR$1000,63,0)),"",(VLOOKUP(D24,[5]Yüksek!$E$8:$BR$1000,63,0)))</f>
        <v/>
      </c>
      <c r="S24" s="8" t="str">
        <f>IF(ISERROR(VLOOKUP(D24,[5]Yüksek!$E$8:$BS$1000,64,0)),"",(VLOOKUP(D24,[5]Yüksek!$E$8:$BS$1000,64,0)))</f>
        <v/>
      </c>
      <c r="T24" s="7" t="str">
        <f>IF(ISERROR(VLOOKUP(D24,[5]Gülle!$E$8:$J$1000,6,0)),"",(VLOOKUP(D24,[5]Gülle!$E$8:$J$1000,6,0)))</f>
        <v/>
      </c>
      <c r="U24" s="8" t="str">
        <f>IF(ISERROR(VLOOKUP(D24,[5]Gülle!$E$8:$K$1000,7,0)),"",(VLOOKUP(D24,[5]Gülle!$E$8:$K$1000,7,0)))</f>
        <v/>
      </c>
      <c r="V24" s="7">
        <f>IF(ISERROR(VLOOKUP(D24,[5]Disk!$E$8:$J$1000,6,0)),"",(VLOOKUP(D24,[5]Disk!$E$8:$J$1000,6,0)))</f>
        <v>1379</v>
      </c>
      <c r="W24" s="8">
        <f>IF(ISERROR(VLOOKUP(D24,[5]Disk!$E$8:$K$1000,7,0)),"",(VLOOKUP(D24,[5]Disk!$E$8:$K$1000,7,0)))</f>
        <v>40</v>
      </c>
      <c r="X24" s="7" t="str">
        <f>IF(ISERROR(VLOOKUP(D24,[5]Cirit!$E$8:$J$1000,6,0)),"",(VLOOKUP(D24,[5]Cirit!$E$8:$J$1000,6,0)))</f>
        <v/>
      </c>
      <c r="Y24" s="8" t="str">
        <f>IF(ISERROR(VLOOKUP(D24,[5]Cirit!$E$8:$K$1000,7,0)),"",(VLOOKUP(D24,[5]Cirit!$E$8:$K$1000,7,0)))</f>
        <v/>
      </c>
      <c r="Z24" s="10" t="str">
        <f>IF(ISERROR(VLOOKUP(D24,[5]Çekiç!$E$8:$J$1000,6,0)),"",(VLOOKUP(D24,[5]Çekiç!$E$8:$J$1000,6,0)))</f>
        <v/>
      </c>
      <c r="AA24" s="11" t="str">
        <f>IF(ISERROR(VLOOKUP(D24,[5]Çekiç!$E$8:$K$1000,7,0)),"",(VLOOKUP(D24,[5]Çekiç!$E$8:$K$1000,7,0)))</f>
        <v/>
      </c>
      <c r="AB24" s="12">
        <f t="shared" si="1"/>
        <v>122</v>
      </c>
    </row>
    <row r="25" spans="1:28" ht="20.25" x14ac:dyDescent="0.25">
      <c r="A25" s="3">
        <v>9</v>
      </c>
      <c r="B25" s="4">
        <v>252</v>
      </c>
      <c r="C25" s="13">
        <v>40425</v>
      </c>
      <c r="D25" s="6" t="s">
        <v>71</v>
      </c>
      <c r="E25" s="6" t="s">
        <v>39</v>
      </c>
      <c r="F25" s="7">
        <f>IF(ISERROR(VLOOKUP(D25,'[5]60m'!$E$8:$G$1000,3,0)),"",(VLOOKUP(D25,'[5]60m'!$E$8:$I$1000,3,0)))</f>
        <v>979</v>
      </c>
      <c r="G25" s="8">
        <f>IF(ISERROR(VLOOKUP(D25,'[5]60m'!$E$8:$H$1000,4,0)),"",(VLOOKUP(D25,'[5]60m'!$E$8:$H$1000,4,0)))</f>
        <v>50</v>
      </c>
      <c r="H25" s="7" t="str">
        <f>IF(ISERROR(VLOOKUP(D25,'[5]80m'!$D$8:$F$983,3,0)),"",(VLOOKUP(D25,'[5]80m'!$D$8:$H$986,3,0)))</f>
        <v/>
      </c>
      <c r="I25" s="8" t="str">
        <f>IF(ISERROR(VLOOKUP(D25,'[5]80m'!$D$8:$G$983,4,0)),"",(VLOOKUP(D25,'[5]80m'!$D$8:$G$983,4,0)))</f>
        <v/>
      </c>
      <c r="J25" s="7" t="str">
        <f>IF(ISERROR(VLOOKUP(D25,'[5]100m.Eng'!$D$8:$F$983,3,0)),"",(VLOOKUP(D25,'[5]100m.Eng'!$D$8:$H$986,3,0)))</f>
        <v/>
      </c>
      <c r="K25" s="8" t="str">
        <f>IF(ISERROR(VLOOKUP(D25,'[5]100m.Eng'!$D$8:$G$983,4,0)),"",(VLOOKUP(D25,'[5]100m.Eng'!$D$8:$G$983,4,0)))</f>
        <v/>
      </c>
      <c r="L25" s="9" t="str">
        <f>IF(ISERROR(VLOOKUP(D25,'[5]800m'!$D$8:$F$1000,3,0)),"",(VLOOKUP(D25,'[5]800m'!$D$8:$F$1000,3,0)))</f>
        <v/>
      </c>
      <c r="M25" s="8" t="str">
        <f>IF(ISERROR(VLOOKUP(D25,'[5]800m'!$D$8:$H$1000,4,0)),"",(VLOOKUP(D25,'[5]800m'!$D$8:$H$1000,4,0)))</f>
        <v/>
      </c>
      <c r="N25" s="9" t="str">
        <f>IF(ISERROR(VLOOKUP(D25,'[5]2000m'!$D$8:$F$999,3,0)),"",(VLOOKUP(D25,'[5]2000m'!$D$8:$F$999,3,0)))</f>
        <v/>
      </c>
      <c r="O25" s="8" t="str">
        <f>IF(ISERROR(VLOOKUP(D25,'[5]2000m'!$D$8:$H$999,4,0)),"",(VLOOKUP(D25,'[5]2000m'!$D$8:$H$999,4,0)))</f>
        <v/>
      </c>
      <c r="P25" s="7">
        <f>IF(ISERROR(VLOOKUP(D25,[5]Uzun!$E$8:$J$1014,6,0)),"",(VLOOKUP(D25,[5]Uzun!$E$8:$J$1014,6,0)))</f>
        <v>330</v>
      </c>
      <c r="Q25" s="8">
        <f>IF(ISERROR(VLOOKUP(D25,[5]Uzun!$E$8:$K$1014,7,0)),"",(VLOOKUP(D25,[5]Uzun!$E$8:$K$994,7,0)))</f>
        <v>26</v>
      </c>
      <c r="R25" s="7" t="str">
        <f>IF(ISERROR(VLOOKUP(D25,[5]Yüksek!$E$8:$BR$1000,63,0)),"",(VLOOKUP(D25,[5]Yüksek!$E$8:$BR$1000,63,0)))</f>
        <v/>
      </c>
      <c r="S25" s="8" t="str">
        <f>IF(ISERROR(VLOOKUP(D25,[5]Yüksek!$E$8:$BS$1000,64,0)),"",(VLOOKUP(D25,[5]Yüksek!$E$8:$BS$1000,64,0)))</f>
        <v/>
      </c>
      <c r="T25" s="7">
        <f>IF(ISERROR(VLOOKUP(D25,[5]Gülle!$E$8:$J$1000,6,0)),"",(VLOOKUP(D25,[5]Gülle!$E$8:$J$1000,6,0)))</f>
        <v>565</v>
      </c>
      <c r="U25" s="8">
        <f>IF(ISERROR(VLOOKUP(D25,[5]Gülle!$E$8:$K$1000,7,0)),"",(VLOOKUP(D25,[5]Gülle!$E$8:$K$1000,7,0)))</f>
        <v>31</v>
      </c>
      <c r="V25" s="7" t="str">
        <f>IF(ISERROR(VLOOKUP(D25,[5]Disk!$E$8:$J$1000,6,0)),"",(VLOOKUP(D25,[5]Disk!$E$8:$J$1000,6,0)))</f>
        <v/>
      </c>
      <c r="W25" s="8" t="str">
        <f>IF(ISERROR(VLOOKUP(D25,[5]Disk!$E$8:$K$1000,7,0)),"",(VLOOKUP(D25,[5]Disk!$E$8:$K$1000,7,0)))</f>
        <v/>
      </c>
      <c r="X25" s="7" t="str">
        <f>IF(ISERROR(VLOOKUP(D25,[5]Cirit!$E$8:$J$1000,6,0)),"",(VLOOKUP(D25,[5]Cirit!$E$8:$J$1000,6,0)))</f>
        <v/>
      </c>
      <c r="Y25" s="8" t="str">
        <f>IF(ISERROR(VLOOKUP(D25,[5]Cirit!$E$8:$K$1000,7,0)),"",(VLOOKUP(D25,[5]Cirit!$E$8:$K$1000,7,0)))</f>
        <v/>
      </c>
      <c r="Z25" s="10" t="str">
        <f>IF(ISERROR(VLOOKUP(D25,[5]Çekiç!$E$8:$J$1000,6,0)),"",(VLOOKUP(D25,[5]Çekiç!$E$8:$J$1000,6,0)))</f>
        <v/>
      </c>
      <c r="AA25" s="11" t="str">
        <f>IF(ISERROR(VLOOKUP(D25,[5]Çekiç!$E$8:$K$1000,7,0)),"",(VLOOKUP(D25,[5]Çekiç!$E$8:$K$1000,7,0)))</f>
        <v/>
      </c>
      <c r="AB25" s="12">
        <f t="shared" si="1"/>
        <v>107</v>
      </c>
    </row>
    <row r="26" spans="1:28" ht="20.25" x14ac:dyDescent="0.25">
      <c r="A26" s="3">
        <v>10</v>
      </c>
      <c r="B26" s="4">
        <v>258</v>
      </c>
      <c r="C26" s="13">
        <v>40248</v>
      </c>
      <c r="D26" s="6" t="s">
        <v>72</v>
      </c>
      <c r="E26" s="6" t="s">
        <v>39</v>
      </c>
      <c r="F26" s="7">
        <f>IF(ISERROR(VLOOKUP(D26,'[5]60m'!$E$8:$G$1000,3,0)),"",(VLOOKUP(D26,'[5]60m'!$E$8:$I$1000,3,0)))</f>
        <v>1014</v>
      </c>
      <c r="G26" s="8">
        <f>IF(ISERROR(VLOOKUP(D26,'[5]60m'!$E$8:$H$1000,4,0)),"",(VLOOKUP(D26,'[5]60m'!$E$8:$H$1000,4,0)))</f>
        <v>43</v>
      </c>
      <c r="H26" s="7" t="str">
        <f>IF(ISERROR(VLOOKUP(D26,'[5]80m'!$D$8:$F$983,3,0)),"",(VLOOKUP(D26,'[5]80m'!$D$8:$H$986,3,0)))</f>
        <v/>
      </c>
      <c r="I26" s="8" t="str">
        <f>IF(ISERROR(VLOOKUP(D26,'[5]80m'!$D$8:$G$983,4,0)),"",(VLOOKUP(D26,'[5]80m'!$D$8:$G$983,4,0)))</f>
        <v/>
      </c>
      <c r="J26" s="7" t="str">
        <f>IF(ISERROR(VLOOKUP(D26,'[5]100m.Eng'!$D$8:$F$983,3,0)),"",(VLOOKUP(D26,'[5]100m.Eng'!$D$8:$H$986,3,0)))</f>
        <v/>
      </c>
      <c r="K26" s="8" t="str">
        <f>IF(ISERROR(VLOOKUP(D26,'[5]100m.Eng'!$D$8:$G$983,4,0)),"",(VLOOKUP(D26,'[5]100m.Eng'!$D$8:$G$983,4,0)))</f>
        <v/>
      </c>
      <c r="L26" s="9" t="str">
        <f>IF(ISERROR(VLOOKUP(D26,'[5]800m'!$D$8:$F$1000,3,0)),"",(VLOOKUP(D26,'[5]800m'!$D$8:$F$1000,3,0)))</f>
        <v/>
      </c>
      <c r="M26" s="8" t="str">
        <f>IF(ISERROR(VLOOKUP(D26,'[5]800m'!$D$8:$H$1000,4,0)),"",(VLOOKUP(D26,'[5]800m'!$D$8:$H$1000,4,0)))</f>
        <v/>
      </c>
      <c r="N26" s="9" t="str">
        <f>IF(ISERROR(VLOOKUP(D26,'[5]2000m'!$D$8:$F$999,3,0)),"",(VLOOKUP(D26,'[5]2000m'!$D$8:$F$999,3,0)))</f>
        <v/>
      </c>
      <c r="O26" s="8" t="str">
        <f>IF(ISERROR(VLOOKUP(D26,'[5]2000m'!$D$8:$H$999,4,0)),"",(VLOOKUP(D26,'[5]2000m'!$D$8:$H$999,4,0)))</f>
        <v/>
      </c>
      <c r="P26" s="7">
        <f>IF(ISERROR(VLOOKUP(D26,[5]Uzun!$E$8:$J$1014,6,0)),"",(VLOOKUP(D26,[5]Uzun!$E$8:$J$1014,6,0)))</f>
        <v>335</v>
      </c>
      <c r="Q26" s="8">
        <f>IF(ISERROR(VLOOKUP(D26,[5]Uzun!$E$8:$K$1014,7,0)),"",(VLOOKUP(D26,[5]Uzun!$E$8:$K$994,7,0)))</f>
        <v>27</v>
      </c>
      <c r="R26" s="7" t="str">
        <f>IF(ISERROR(VLOOKUP(D26,[5]Yüksek!$E$8:$BR$1000,63,0)),"",(VLOOKUP(D26,[5]Yüksek!$E$8:$BR$1000,63,0)))</f>
        <v/>
      </c>
      <c r="S26" s="8" t="str">
        <f>IF(ISERROR(VLOOKUP(D26,[5]Yüksek!$E$8:$BS$1000,64,0)),"",(VLOOKUP(D26,[5]Yüksek!$E$8:$BS$1000,64,0)))</f>
        <v/>
      </c>
      <c r="T26" s="7" t="str">
        <f>IF(ISERROR(VLOOKUP(D26,[5]Gülle!$E$8:$J$1000,6,0)),"",(VLOOKUP(D26,[5]Gülle!$E$8:$J$1000,6,0)))</f>
        <v/>
      </c>
      <c r="U26" s="8" t="str">
        <f>IF(ISERROR(VLOOKUP(D26,[5]Gülle!$E$8:$K$1000,7,0)),"",(VLOOKUP(D26,[5]Gülle!$E$8:$K$1000,7,0)))</f>
        <v/>
      </c>
      <c r="V26" s="7">
        <f>IF(ISERROR(VLOOKUP(D26,[5]Disk!$E$8:$J$1000,6,0)),"",(VLOOKUP(D26,[5]Disk!$E$8:$J$1000,6,0)))</f>
        <v>1131</v>
      </c>
      <c r="W26" s="8">
        <f>IF(ISERROR(VLOOKUP(D26,[5]Disk!$E$8:$K$1000,7,0)),"",(VLOOKUP(D26,[5]Disk!$E$8:$K$1000,7,0)))</f>
        <v>30</v>
      </c>
      <c r="X26" s="7" t="str">
        <f>IF(ISERROR(VLOOKUP(D26,[5]Cirit!$E$8:$J$1000,6,0)),"",(VLOOKUP(D26,[5]Cirit!$E$8:$J$1000,6,0)))</f>
        <v/>
      </c>
      <c r="Y26" s="8" t="str">
        <f>IF(ISERROR(VLOOKUP(D26,[5]Cirit!$E$8:$K$1000,7,0)),"",(VLOOKUP(D26,[5]Cirit!$E$8:$K$1000,7,0)))</f>
        <v/>
      </c>
      <c r="Z26" s="10" t="str">
        <f>IF(ISERROR(VLOOKUP(D26,[5]Çekiç!$E$8:$J$1000,6,0)),"",(VLOOKUP(D26,[5]Çekiç!$E$8:$J$1000,6,0)))</f>
        <v/>
      </c>
      <c r="AA26" s="11" t="str">
        <f>IF(ISERROR(VLOOKUP(D26,[5]Çekiç!$E$8:$K$1000,7,0)),"",(VLOOKUP(D26,[5]Çekiç!$E$8:$K$1000,7,0)))</f>
        <v/>
      </c>
      <c r="AB26" s="12">
        <f t="shared" si="1"/>
        <v>100</v>
      </c>
    </row>
    <row r="27" spans="1:28" ht="20.25" x14ac:dyDescent="0.25">
      <c r="A27" s="3">
        <v>11</v>
      </c>
      <c r="B27" s="4">
        <v>174</v>
      </c>
      <c r="C27" s="13">
        <v>40371</v>
      </c>
      <c r="D27" s="6" t="s">
        <v>73</v>
      </c>
      <c r="E27" s="6" t="s">
        <v>39</v>
      </c>
      <c r="F27" s="7">
        <f>IF(ISERROR(VLOOKUP(D27,'[5]60m'!$E$8:$G$1000,3,0)),"",(VLOOKUP(D27,'[5]60m'!$E$8:$I$1000,3,0)))</f>
        <v>918</v>
      </c>
      <c r="G27" s="8">
        <f>IF(ISERROR(VLOOKUP(D27,'[5]60m'!$E$8:$H$1000,4,0)),"",(VLOOKUP(D27,'[5]60m'!$E$8:$H$1000,4,0)))</f>
        <v>62</v>
      </c>
      <c r="H27" s="7" t="str">
        <f>IF(ISERROR(VLOOKUP(D27,'[5]80m'!$D$8:$F$983,3,0)),"",(VLOOKUP(D27,'[5]80m'!$D$8:$H$986,3,0)))</f>
        <v/>
      </c>
      <c r="I27" s="8" t="str">
        <f>IF(ISERROR(VLOOKUP(D27,'[5]80m'!$D$8:$G$983,4,0)),"",(VLOOKUP(D27,'[5]80m'!$D$8:$G$983,4,0)))</f>
        <v/>
      </c>
      <c r="J27" s="7" t="str">
        <f>IF(ISERROR(VLOOKUP(D27,'[5]100m.Eng'!$D$8:$F$983,3,0)),"",(VLOOKUP(D27,'[5]100m.Eng'!$D$8:$H$986,3,0)))</f>
        <v/>
      </c>
      <c r="K27" s="8" t="str">
        <f>IF(ISERROR(VLOOKUP(D27,'[5]100m.Eng'!$D$8:$G$983,4,0)),"",(VLOOKUP(D27,'[5]100m.Eng'!$D$8:$G$983,4,0)))</f>
        <v/>
      </c>
      <c r="L27" s="9" t="str">
        <f>IF(ISERROR(VLOOKUP(D27,'[5]800m'!$D$8:$F$1000,3,0)),"",(VLOOKUP(D27,'[5]800m'!$D$8:$F$1000,3,0)))</f>
        <v/>
      </c>
      <c r="M27" s="8" t="str">
        <f>IF(ISERROR(VLOOKUP(D27,'[5]800m'!$D$8:$H$1000,4,0)),"",(VLOOKUP(D27,'[5]800m'!$D$8:$H$1000,4,0)))</f>
        <v/>
      </c>
      <c r="N27" s="9" t="str">
        <f>IF(ISERROR(VLOOKUP(D27,'[5]2000m'!$D$8:$F$999,3,0)),"",(VLOOKUP(D27,'[5]2000m'!$D$8:$F$999,3,0)))</f>
        <v/>
      </c>
      <c r="O27" s="8" t="str">
        <f>IF(ISERROR(VLOOKUP(D27,'[5]2000m'!$D$8:$H$999,4,0)),"",(VLOOKUP(D27,'[5]2000m'!$D$8:$H$999,4,0)))</f>
        <v/>
      </c>
      <c r="P27" s="7">
        <f>IF(ISERROR(VLOOKUP(D27,[5]Uzun!$E$8:$J$1014,6,0)),"",(VLOOKUP(D27,[5]Uzun!$E$8:$J$1014,6,0)))</f>
        <v>386</v>
      </c>
      <c r="Q27" s="8">
        <f>IF(ISERROR(VLOOKUP(D27,[5]Uzun!$E$8:$K$1014,7,0)),"",(VLOOKUP(D27,[5]Uzun!$E$8:$K$994,7,0)))</f>
        <v>37</v>
      </c>
      <c r="R27" s="7" t="str">
        <f>IF(ISERROR(VLOOKUP(D27,[5]Yüksek!$E$8:$BR$1000,63,0)),"",(VLOOKUP(D27,[5]Yüksek!$E$8:$BR$1000,63,0)))</f>
        <v/>
      </c>
      <c r="S27" s="8" t="str">
        <f>IF(ISERROR(VLOOKUP(D27,[5]Yüksek!$E$8:$BS$1000,64,0)),"",(VLOOKUP(D27,[5]Yüksek!$E$8:$BS$1000,64,0)))</f>
        <v/>
      </c>
      <c r="T27" s="7" t="str">
        <f>IF(ISERROR(VLOOKUP(D27,[5]Gülle!$E$8:$J$1000,6,0)),"",(VLOOKUP(D27,[5]Gülle!$E$8:$J$1000,6,0)))</f>
        <v/>
      </c>
      <c r="U27" s="8" t="str">
        <f>IF(ISERROR(VLOOKUP(D27,[5]Gülle!$E$8:$K$1000,7,0)),"",(VLOOKUP(D27,[5]Gülle!$E$8:$K$1000,7,0)))</f>
        <v/>
      </c>
      <c r="V27" s="7" t="str">
        <f>IF(ISERROR(VLOOKUP(D27,[5]Disk!$E$8:$J$1000,6,0)),"",(VLOOKUP(D27,[5]Disk!$E$8:$J$1000,6,0)))</f>
        <v>NM</v>
      </c>
      <c r="W27" s="8" t="str">
        <f>IF(ISERROR(VLOOKUP(D27,[5]Disk!$E$8:$K$1000,7,0)),"",(VLOOKUP(D27,[5]Disk!$E$8:$K$1000,7,0)))</f>
        <v xml:space="preserve"> </v>
      </c>
      <c r="X27" s="7" t="str">
        <f>IF(ISERROR(VLOOKUP(D27,[5]Cirit!$E$8:$J$1000,6,0)),"",(VLOOKUP(D27,[5]Cirit!$E$8:$J$1000,6,0)))</f>
        <v/>
      </c>
      <c r="Y27" s="8" t="str">
        <f>IF(ISERROR(VLOOKUP(D27,[5]Cirit!$E$8:$K$1000,7,0)),"",(VLOOKUP(D27,[5]Cirit!$E$8:$K$1000,7,0)))</f>
        <v/>
      </c>
      <c r="Z27" s="10" t="str">
        <f>IF(ISERROR(VLOOKUP(D27,[5]Çekiç!$E$8:$J$1000,6,0)),"",(VLOOKUP(D27,[5]Çekiç!$E$8:$J$1000,6,0)))</f>
        <v/>
      </c>
      <c r="AA27" s="11" t="str">
        <f>IF(ISERROR(VLOOKUP(D27,[5]Çekiç!$E$8:$K$1000,7,0)),"",(VLOOKUP(D27,[5]Çekiç!$E$8:$K$1000,7,0)))</f>
        <v/>
      </c>
      <c r="AB27" s="12">
        <f t="shared" si="1"/>
        <v>99</v>
      </c>
    </row>
  </sheetData>
  <mergeCells count="34">
    <mergeCell ref="X15:Y15"/>
    <mergeCell ref="Z15:AA15"/>
    <mergeCell ref="AB15:AB16"/>
    <mergeCell ref="L15:M15"/>
    <mergeCell ref="N15:O15"/>
    <mergeCell ref="P15:Q15"/>
    <mergeCell ref="R15:S15"/>
    <mergeCell ref="T15:U15"/>
    <mergeCell ref="V15:W15"/>
    <mergeCell ref="AB2:AB3"/>
    <mergeCell ref="A1:AB1"/>
    <mergeCell ref="A14:AB14"/>
    <mergeCell ref="A15:A16"/>
    <mergeCell ref="C15:C16"/>
    <mergeCell ref="D15:D16"/>
    <mergeCell ref="E15:E16"/>
    <mergeCell ref="F15:G15"/>
    <mergeCell ref="H15:I15"/>
    <mergeCell ref="J15:K15"/>
    <mergeCell ref="P2:Q2"/>
    <mergeCell ref="R2:S2"/>
    <mergeCell ref="T2:U2"/>
    <mergeCell ref="V2:W2"/>
    <mergeCell ref="X2:Y2"/>
    <mergeCell ref="Z2:AA2"/>
    <mergeCell ref="H2:I2"/>
    <mergeCell ref="J2:K2"/>
    <mergeCell ref="L2:M2"/>
    <mergeCell ref="N2:O2"/>
    <mergeCell ref="A2:A3"/>
    <mergeCell ref="C2:C3"/>
    <mergeCell ref="D2:D3"/>
    <mergeCell ref="E2:E3"/>
    <mergeCell ref="F2:G2"/>
  </mergeCells>
  <conditionalFormatting sqref="D13">
    <cfRule type="duplicateValues" dxfId="16" priority="43"/>
  </conditionalFormatting>
  <conditionalFormatting sqref="AB13">
    <cfRule type="duplicateValues" dxfId="15" priority="44"/>
  </conditionalFormatting>
  <conditionalFormatting sqref="B13">
    <cfRule type="duplicateValues" dxfId="14" priority="42"/>
  </conditionalFormatting>
  <conditionalFormatting sqref="D2:D3">
    <cfRule type="duplicateValues" dxfId="13" priority="35"/>
  </conditionalFormatting>
  <conditionalFormatting sqref="B2:B3">
    <cfRule type="duplicateValues" dxfId="12" priority="37"/>
  </conditionalFormatting>
  <conditionalFormatting sqref="D4:D12">
    <cfRule type="duplicateValues" dxfId="11" priority="4"/>
  </conditionalFormatting>
  <conditionalFormatting sqref="B4:B12">
    <cfRule type="duplicateValues" dxfId="10" priority="3"/>
  </conditionalFormatting>
  <conditionalFormatting sqref="AB4:AB12">
    <cfRule type="duplicateValues" dxfId="9" priority="5"/>
  </conditionalFormatting>
  <conditionalFormatting sqref="D17:D27">
    <cfRule type="duplicateValues" dxfId="8" priority="1"/>
  </conditionalFormatting>
  <conditionalFormatting sqref="AB17:AB27">
    <cfRule type="duplicateValues" dxfId="7" priority="2"/>
  </conditionalFormatting>
  <conditionalFormatting sqref="D15:D16">
    <cfRule type="duplicateValues" dxfId="6" priority="45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9"/>
  <sheetViews>
    <sheetView zoomScale="55" zoomScaleNormal="55" workbookViewId="0">
      <selection activeCell="A20" sqref="A20:XFD25"/>
    </sheetView>
  </sheetViews>
  <sheetFormatPr defaultRowHeight="15" x14ac:dyDescent="0.25"/>
  <cols>
    <col min="1" max="1" width="6.85546875" bestFit="1" customWidth="1"/>
    <col min="2" max="2" width="6.42578125" bestFit="1" customWidth="1"/>
    <col min="3" max="3" width="15.42578125" bestFit="1" customWidth="1"/>
    <col min="4" max="4" width="37.5703125" bestFit="1" customWidth="1"/>
    <col min="5" max="5" width="12.5703125" bestFit="1" customWidth="1"/>
    <col min="6" max="6" width="8" bestFit="1" customWidth="1"/>
    <col min="7" max="7" width="6.140625" bestFit="1" customWidth="1"/>
    <col min="8" max="8" width="9.42578125" bestFit="1" customWidth="1"/>
    <col min="9" max="9" width="6.140625" bestFit="1" customWidth="1"/>
    <col min="10" max="10" width="9.42578125" bestFit="1" customWidth="1"/>
    <col min="11" max="11" width="7.140625" bestFit="1" customWidth="1"/>
    <col min="12" max="12" width="12.140625" bestFit="1" customWidth="1"/>
    <col min="13" max="13" width="6.140625" bestFit="1" customWidth="1"/>
    <col min="14" max="14" width="8" bestFit="1" customWidth="1"/>
    <col min="15" max="15" width="6.140625" bestFit="1" customWidth="1"/>
    <col min="16" max="16" width="8" bestFit="1" customWidth="1"/>
    <col min="17" max="17" width="6.140625" bestFit="1" customWidth="1"/>
    <col min="18" max="18" width="8" bestFit="1" customWidth="1"/>
    <col min="19" max="19" width="6.140625" bestFit="1" customWidth="1"/>
    <col min="20" max="20" width="8" bestFit="1" customWidth="1"/>
    <col min="21" max="21" width="6.140625" bestFit="1" customWidth="1"/>
    <col min="22" max="22" width="9.42578125" bestFit="1" customWidth="1"/>
    <col min="23" max="23" width="6.140625" bestFit="1" customWidth="1"/>
    <col min="24" max="24" width="8" bestFit="1" customWidth="1"/>
    <col min="25" max="25" width="6.140625" bestFit="1" customWidth="1"/>
    <col min="26" max="26" width="8" bestFit="1" customWidth="1"/>
    <col min="27" max="27" width="6.140625" bestFit="1" customWidth="1"/>
    <col min="28" max="28" width="12.140625" bestFit="1" customWidth="1"/>
  </cols>
  <sheetData>
    <row r="1" spans="1:28" ht="30" x14ac:dyDescent="0.25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x14ac:dyDescent="0.25">
      <c r="A2" s="29" t="s">
        <v>0</v>
      </c>
      <c r="B2" s="14" t="s">
        <v>26</v>
      </c>
      <c r="C2" s="30" t="s">
        <v>17</v>
      </c>
      <c r="D2" s="32" t="s">
        <v>2</v>
      </c>
      <c r="E2" s="33" t="s">
        <v>3</v>
      </c>
      <c r="F2" s="25" t="s">
        <v>4</v>
      </c>
      <c r="G2" s="25"/>
      <c r="H2" s="26" t="s">
        <v>5</v>
      </c>
      <c r="I2" s="27"/>
      <c r="J2" s="25" t="s">
        <v>18</v>
      </c>
      <c r="K2" s="25"/>
      <c r="L2" s="25" t="s">
        <v>19</v>
      </c>
      <c r="M2" s="25"/>
      <c r="N2" s="25" t="s">
        <v>20</v>
      </c>
      <c r="O2" s="25"/>
      <c r="P2" s="26" t="s">
        <v>7</v>
      </c>
      <c r="Q2" s="27"/>
      <c r="R2" s="25" t="s">
        <v>8</v>
      </c>
      <c r="S2" s="25"/>
      <c r="T2" s="25" t="s">
        <v>21</v>
      </c>
      <c r="U2" s="25"/>
      <c r="V2" s="25" t="s">
        <v>22</v>
      </c>
      <c r="W2" s="25"/>
      <c r="X2" s="26" t="s">
        <v>23</v>
      </c>
      <c r="Y2" s="27"/>
      <c r="Z2" s="26" t="s">
        <v>24</v>
      </c>
      <c r="AA2" s="27"/>
      <c r="AB2" s="28" t="s">
        <v>10</v>
      </c>
    </row>
    <row r="3" spans="1:28" ht="15.75" customHeight="1" x14ac:dyDescent="0.25">
      <c r="A3" s="29"/>
      <c r="B3" s="15" t="s">
        <v>27</v>
      </c>
      <c r="C3" s="31"/>
      <c r="D3" s="32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28"/>
    </row>
    <row r="4" spans="1:28" ht="20.25" x14ac:dyDescent="0.25">
      <c r="A4" s="3">
        <v>1</v>
      </c>
      <c r="B4" s="4">
        <v>187</v>
      </c>
      <c r="C4" s="5">
        <v>40056</v>
      </c>
      <c r="D4" s="6" t="s">
        <v>74</v>
      </c>
      <c r="E4" s="6" t="s">
        <v>39</v>
      </c>
      <c r="F4" s="7" t="str">
        <f>IF(ISERROR(VLOOKUP(D4,'[6]60m'!$E$8:$G$1000,3,0)),"",(VLOOKUP(D4,'[6]60m'!$E$8:$I$1000,3,0)))</f>
        <v/>
      </c>
      <c r="G4" s="8" t="str">
        <f>IF(ISERROR(VLOOKUP(D4,'[6]60m'!$E$8:$H$1000,4,0)),"",(VLOOKUP(D4,'[6]60m'!$E$8:$H$1000,4,0)))</f>
        <v/>
      </c>
      <c r="H4" s="7" t="str">
        <f>IF(ISERROR(VLOOKUP(D4,'[6]80m'!$D$8:$F$983,3,0)),"",(VLOOKUP(D4,'[6]80m'!$D$8:$H$986,3,0)))</f>
        <v/>
      </c>
      <c r="I4" s="8" t="str">
        <f>IF(ISERROR(VLOOKUP(D4,'[6]80m'!$D$8:$G$983,4,0)),"",(VLOOKUP(D4,'[6]80m'!$D$8:$G$983,4,0)))</f>
        <v/>
      </c>
      <c r="J4" s="7">
        <f>IF(ISERROR(VLOOKUP(D4,'[6]80m.Eng'!$D$8:$F$983,3,0)),"",(VLOOKUP(D4,'[6]80m.Eng'!$D$8:$H$986,3,0)))</f>
        <v>1254</v>
      </c>
      <c r="K4" s="8">
        <f>IF(ISERROR(VLOOKUP(D4,'[6]80m.Eng'!$D$8:$G$983,4,0)),"",(VLOOKUP(D4,'[6]80m.Eng'!$D$8:$G$983,4,0)))</f>
        <v>100</v>
      </c>
      <c r="L4" s="9" t="str">
        <f>IF(ISERROR(VLOOKUP(D4,'[6]800m'!$D$8:$F$995,3,0)),"",(VLOOKUP(D4,'[6]800m'!$D$8:$F$995,3,0)))</f>
        <v/>
      </c>
      <c r="M4" s="8" t="str">
        <f>IF(ISERROR(VLOOKUP(D4,'[6]800m'!$D$8:$H$995,4,0)),"",(VLOOKUP(D4,'[6]800m'!$D$8:$H$995,4,0)))</f>
        <v/>
      </c>
      <c r="N4" s="9" t="str">
        <f>IF(ISERROR(VLOOKUP(D4,'[6]1500m'!$D$8:$F$995,3,0)),"",(VLOOKUP(D4,'[6]1500m'!$D$8:$F$995,3,0)))</f>
        <v/>
      </c>
      <c r="O4" s="8" t="str">
        <f>IF(ISERROR(VLOOKUP(D4,'[6]1500m'!$D$8:$H$995,4,0)),"",(VLOOKUP(D4,'[6]1500m'!$D$8:$H$995,4,0)))</f>
        <v/>
      </c>
      <c r="P4" s="7">
        <f>IF(ISERROR(VLOOKUP(D4,[6]Uzun!$E$8:$J$1014,6,0)),"",(VLOOKUP(D4,[6]Uzun!$E$8:$J$1014,6,0)))</f>
        <v>505</v>
      </c>
      <c r="Q4" s="8">
        <f>IF(ISERROR(VLOOKUP(D4,[6]Uzun!$E$8:$K$1014,7,0)),"",(VLOOKUP(D4,[6]Uzun!$E$8:$K$994,7,0)))</f>
        <v>81</v>
      </c>
      <c r="R4" s="7" t="str">
        <f>IF(ISERROR(VLOOKUP(D4,[6]Yüksek!$E$8:$BR$1000,63,0)),"",(VLOOKUP(D4,[6]Yüksek!$E$8:$BR$1000,63,0)))</f>
        <v/>
      </c>
      <c r="S4" s="8" t="str">
        <f>IF(ISERROR(VLOOKUP(D4,[6]Yüksek!$E$8:$BS$1000,64,0)),"",(VLOOKUP(D4,[6]Yüksek!$E$8:$BS$1000,64,0)))</f>
        <v/>
      </c>
      <c r="T4" s="7" t="str">
        <f>IF(ISERROR(VLOOKUP(D4,[6]Gülle!$E$8:$J$1000,6,0)),"",(VLOOKUP(D4,[6]Gülle!$E$8:$J$1000,6,0)))</f>
        <v/>
      </c>
      <c r="U4" s="8" t="str">
        <f>IF(ISERROR(VLOOKUP(D4,[6]Gülle!$E$8:$K$1000,7,0)),"",(VLOOKUP(D4,[6]Gülle!$E$8:$K$1000,7,0)))</f>
        <v/>
      </c>
      <c r="V4" s="7">
        <f>IF(ISERROR(VLOOKUP(D4,[6]Disk!$E$8:$J$1000,6,0)),"",(VLOOKUP(D4,[6]Disk!$E$8:$J$1000,6,0)))</f>
        <v>1986</v>
      </c>
      <c r="W4" s="8">
        <f>IF(ISERROR(VLOOKUP(D4,[6]Disk!$E$8:$K$1000,7,0)),"",(VLOOKUP(D4,[6]Disk!$E$8:$K$1000,7,0)))</f>
        <v>64</v>
      </c>
      <c r="X4" s="7" t="str">
        <f>IF(ISERROR(VLOOKUP(D4,[6]Cirit!$E$8:$J$1000,6,0)),"",(VLOOKUP(D4,[6]Cirit!$E$8:$J$1000,6,0)))</f>
        <v/>
      </c>
      <c r="Y4" s="8" t="str">
        <f>IF(ISERROR(VLOOKUP(D4,[6]Cirit!$E$8:$K$1000,7,0)),"",(VLOOKUP(D4,[6]Cirit!$E$8:$K$1000,7,0)))</f>
        <v/>
      </c>
      <c r="Z4" s="10" t="str">
        <f>IF(ISERROR(VLOOKUP(D4,[6]Çekiç!$E$8:$J$1000,6,0)),"",(VLOOKUP(D4,[6]Çekiç!$E$8:$J$1000,6,0)))</f>
        <v/>
      </c>
      <c r="AA4" s="11" t="str">
        <f>IF(ISERROR(VLOOKUP(D4,[6]Çekiç!$E$8:$K$1000,7,0)),"",(VLOOKUP(D4,[6]Çekiç!$E$8:$K$1000,7,0)))</f>
        <v/>
      </c>
      <c r="AB4" s="12">
        <f t="shared" ref="AB4:AB10" si="0">SUM(AA4,Y4,W4,U4,S4,Q4,O4,M4,K4,I4,G4)</f>
        <v>245</v>
      </c>
    </row>
    <row r="5" spans="1:28" ht="20.25" x14ac:dyDescent="0.25">
      <c r="A5" s="3">
        <v>2</v>
      </c>
      <c r="B5" s="4">
        <v>285</v>
      </c>
      <c r="C5" s="5">
        <v>39987</v>
      </c>
      <c r="D5" s="6" t="s">
        <v>75</v>
      </c>
      <c r="E5" s="6" t="s">
        <v>39</v>
      </c>
      <c r="F5" s="7">
        <f>IF(ISERROR(VLOOKUP(D5,'[6]60m'!$E$8:$G$1000,3,0)),"",(VLOOKUP(D5,'[6]60m'!$E$8:$I$1000,3,0)))</f>
        <v>929</v>
      </c>
      <c r="G5" s="8">
        <f>IF(ISERROR(VLOOKUP(D5,'[6]60m'!$E$8:$H$1000,4,0)),"",(VLOOKUP(D5,'[6]60m'!$E$8:$H$1000,4,0)))</f>
        <v>74</v>
      </c>
      <c r="H5" s="7" t="str">
        <f>IF(ISERROR(VLOOKUP(D5,'[6]80m'!$D$8:$F$983,3,0)),"",(VLOOKUP(D5,'[6]80m'!$D$8:$H$986,3,0)))</f>
        <v/>
      </c>
      <c r="I5" s="8" t="str">
        <f>IF(ISERROR(VLOOKUP(D5,'[6]80m'!$D$8:$G$983,4,0)),"",(VLOOKUP(D5,'[6]80m'!$D$8:$G$983,4,0)))</f>
        <v/>
      </c>
      <c r="J5" s="7" t="str">
        <f>IF(ISERROR(VLOOKUP(D5,'[6]80m.Eng'!$D$8:$F$983,3,0)),"",(VLOOKUP(D5,'[6]80m.Eng'!$D$8:$H$986,3,0)))</f>
        <v/>
      </c>
      <c r="K5" s="8" t="str">
        <f>IF(ISERROR(VLOOKUP(D5,'[6]80m.Eng'!$D$8:$G$983,4,0)),"",(VLOOKUP(D5,'[6]80m.Eng'!$D$8:$G$983,4,0)))</f>
        <v/>
      </c>
      <c r="L5" s="9" t="str">
        <f>IF(ISERROR(VLOOKUP(D5,'[6]800m'!$D$8:$F$995,3,0)),"",(VLOOKUP(D5,'[6]800m'!$D$8:$F$995,3,0)))</f>
        <v/>
      </c>
      <c r="M5" s="8" t="str">
        <f>IF(ISERROR(VLOOKUP(D5,'[6]800m'!$D$8:$H$995,4,0)),"",(VLOOKUP(D5,'[6]800m'!$D$8:$H$995,4,0)))</f>
        <v/>
      </c>
      <c r="N5" s="9" t="str">
        <f>IF(ISERROR(VLOOKUP(D5,'[6]1500m'!$D$8:$F$995,3,0)),"",(VLOOKUP(D5,'[6]1500m'!$D$8:$F$995,3,0)))</f>
        <v/>
      </c>
      <c r="O5" s="8" t="str">
        <f>IF(ISERROR(VLOOKUP(D5,'[6]1500m'!$D$8:$H$995,4,0)),"",(VLOOKUP(D5,'[6]1500m'!$D$8:$H$995,4,0)))</f>
        <v/>
      </c>
      <c r="P5" s="7">
        <f>IF(ISERROR(VLOOKUP(D5,[6]Uzun!$E$8:$J$1014,6,0)),"",(VLOOKUP(D5,[6]Uzun!$E$8:$J$1014,6,0)))</f>
        <v>405</v>
      </c>
      <c r="Q5" s="8">
        <f>IF(ISERROR(VLOOKUP(D5,[6]Uzun!$E$8:$K$1014,7,0)),"",(VLOOKUP(D5,[6]Uzun!$E$8:$K$994,7,0)))</f>
        <v>56</v>
      </c>
      <c r="R5" s="7" t="str">
        <f>IF(ISERROR(VLOOKUP(D5,[6]Yüksek!$E$8:$BR$1000,63,0)),"",(VLOOKUP(D5,[6]Yüksek!$E$8:$BR$1000,63,0)))</f>
        <v/>
      </c>
      <c r="S5" s="8" t="str">
        <f>IF(ISERROR(VLOOKUP(D5,[6]Yüksek!$E$8:$BS$1000,64,0)),"",(VLOOKUP(D5,[6]Yüksek!$E$8:$BS$1000,64,0)))</f>
        <v/>
      </c>
      <c r="T5" s="7" t="str">
        <f>IF(ISERROR(VLOOKUP(D5,[6]Gülle!$E$8:$J$1000,6,0)),"",(VLOOKUP(D5,[6]Gülle!$E$8:$J$1000,6,0)))</f>
        <v/>
      </c>
      <c r="U5" s="8" t="str">
        <f>IF(ISERROR(VLOOKUP(D5,[6]Gülle!$E$8:$K$1000,7,0)),"",(VLOOKUP(D5,[6]Gülle!$E$8:$K$1000,7,0)))</f>
        <v/>
      </c>
      <c r="V5" s="7">
        <f>IF(ISERROR(VLOOKUP(D5,[6]Disk!$E$8:$J$1000,6,0)),"",(VLOOKUP(D5,[6]Disk!$E$8:$J$1000,6,0)))</f>
        <v>1976</v>
      </c>
      <c r="W5" s="8">
        <f>IF(ISERROR(VLOOKUP(D5,[6]Disk!$E$8:$K$1000,7,0)),"",(VLOOKUP(D5,[6]Disk!$E$8:$K$1000,7,0)))</f>
        <v>64</v>
      </c>
      <c r="X5" s="7" t="str">
        <f>IF(ISERROR(VLOOKUP(D5,[6]Cirit!$E$8:$J$1000,6,0)),"",(VLOOKUP(D5,[6]Cirit!$E$8:$J$1000,6,0)))</f>
        <v/>
      </c>
      <c r="Y5" s="8" t="str">
        <f>IF(ISERROR(VLOOKUP(D5,[6]Cirit!$E$8:$K$1000,7,0)),"",(VLOOKUP(D5,[6]Cirit!$E$8:$K$1000,7,0)))</f>
        <v/>
      </c>
      <c r="Z5" s="10" t="str">
        <f>IF(ISERROR(VLOOKUP(D5,[6]Çekiç!$E$8:$J$1000,6,0)),"",(VLOOKUP(D5,[6]Çekiç!$E$8:$J$1000,6,0)))</f>
        <v/>
      </c>
      <c r="AA5" s="11" t="str">
        <f>IF(ISERROR(VLOOKUP(D5,[6]Çekiç!$E$8:$K$1000,7,0)),"",(VLOOKUP(D5,[6]Çekiç!$E$8:$K$1000,7,0)))</f>
        <v/>
      </c>
      <c r="AB5" s="12">
        <f t="shared" si="0"/>
        <v>194</v>
      </c>
    </row>
    <row r="6" spans="1:28" ht="20.25" x14ac:dyDescent="0.25">
      <c r="A6" s="3">
        <v>3</v>
      </c>
      <c r="B6" s="4">
        <v>185</v>
      </c>
      <c r="C6" s="5">
        <v>39835</v>
      </c>
      <c r="D6" s="6" t="s">
        <v>76</v>
      </c>
      <c r="E6" s="6" t="s">
        <v>39</v>
      </c>
      <c r="F6" s="7" t="str">
        <f>IF(ISERROR(VLOOKUP(D6,'[6]60m'!$E$8:$G$1000,3,0)),"",(VLOOKUP(D6,'[6]60m'!$E$8:$I$1000,3,0)))</f>
        <v/>
      </c>
      <c r="G6" s="8" t="str">
        <f>IF(ISERROR(VLOOKUP(D6,'[6]60m'!$E$8:$H$1000,4,0)),"",(VLOOKUP(D6,'[6]60m'!$E$8:$H$1000,4,0)))</f>
        <v/>
      </c>
      <c r="H6" s="7" t="str">
        <f>IF(ISERROR(VLOOKUP(D6,'[6]80m'!$D$8:$F$983,3,0)),"",(VLOOKUP(D6,'[6]80m'!$D$8:$H$986,3,0)))</f>
        <v/>
      </c>
      <c r="I6" s="8" t="str">
        <f>IF(ISERROR(VLOOKUP(D6,'[6]80m'!$D$8:$G$983,4,0)),"",(VLOOKUP(D6,'[6]80m'!$D$8:$G$983,4,0)))</f>
        <v/>
      </c>
      <c r="J6" s="7">
        <f>IF(ISERROR(VLOOKUP(D6,'[6]80m.Eng'!$D$8:$F$983,3,0)),"",(VLOOKUP(D6,'[6]80m.Eng'!$D$8:$H$986,3,0)))</f>
        <v>1404</v>
      </c>
      <c r="K6" s="8">
        <f>IF(ISERROR(VLOOKUP(D6,'[6]80m.Eng'!$D$8:$G$983,4,0)),"",(VLOOKUP(D6,'[6]80m.Eng'!$D$8:$G$983,4,0)))</f>
        <v>79</v>
      </c>
      <c r="L6" s="9" t="str">
        <f>IF(ISERROR(VLOOKUP(D6,'[6]800m'!$D$8:$F$995,3,0)),"",(VLOOKUP(D6,'[6]800m'!$D$8:$F$995,3,0)))</f>
        <v/>
      </c>
      <c r="M6" s="8" t="str">
        <f>IF(ISERROR(VLOOKUP(D6,'[6]800m'!$D$8:$H$995,4,0)),"",(VLOOKUP(D6,'[6]800m'!$D$8:$H$995,4,0)))</f>
        <v/>
      </c>
      <c r="N6" s="9" t="str">
        <f>IF(ISERROR(VLOOKUP(D6,'[6]1500m'!$D$8:$F$995,3,0)),"",(VLOOKUP(D6,'[6]1500m'!$D$8:$F$995,3,0)))</f>
        <v/>
      </c>
      <c r="O6" s="8" t="str">
        <f>IF(ISERROR(VLOOKUP(D6,'[6]1500m'!$D$8:$H$995,4,0)),"",(VLOOKUP(D6,'[6]1500m'!$D$8:$H$995,4,0)))</f>
        <v/>
      </c>
      <c r="P6" s="7">
        <f>IF(ISERROR(VLOOKUP(D6,[6]Uzun!$E$8:$J$1014,6,0)),"",(VLOOKUP(D6,[6]Uzun!$E$8:$J$1014,6,0)))</f>
        <v>420</v>
      </c>
      <c r="Q6" s="8">
        <f>IF(ISERROR(VLOOKUP(D6,[6]Uzun!$E$8:$K$1014,7,0)),"",(VLOOKUP(D6,[6]Uzun!$E$8:$K$994,7,0)))</f>
        <v>60</v>
      </c>
      <c r="R6" s="7" t="str">
        <f>IF(ISERROR(VLOOKUP(D6,[6]Yüksek!$E$8:$BR$1000,63,0)),"",(VLOOKUP(D6,[6]Yüksek!$E$8:$BR$1000,63,0)))</f>
        <v/>
      </c>
      <c r="S6" s="8" t="str">
        <f>IF(ISERROR(VLOOKUP(D6,[6]Yüksek!$E$8:$BS$1000,64,0)),"",(VLOOKUP(D6,[6]Yüksek!$E$8:$BS$1000,64,0)))</f>
        <v/>
      </c>
      <c r="T6" s="7" t="str">
        <f>IF(ISERROR(VLOOKUP(D6,[6]Gülle!$E$8:$J$1000,6,0)),"",(VLOOKUP(D6,[6]Gülle!$E$8:$J$1000,6,0)))</f>
        <v/>
      </c>
      <c r="U6" s="8" t="str">
        <f>IF(ISERROR(VLOOKUP(D6,[6]Gülle!$E$8:$K$1000,7,0)),"",(VLOOKUP(D6,[6]Gülle!$E$8:$K$1000,7,0)))</f>
        <v/>
      </c>
      <c r="V6" s="7">
        <f>IF(ISERROR(VLOOKUP(D6,[6]Disk!$E$8:$J$1000,6,0)),"",(VLOOKUP(D6,[6]Disk!$E$8:$J$1000,6,0)))</f>
        <v>1525</v>
      </c>
      <c r="W6" s="8">
        <f>IF(ISERROR(VLOOKUP(D6,[6]Disk!$E$8:$K$1000,7,0)),"",(VLOOKUP(D6,[6]Disk!$E$8:$K$1000,7,0)))</f>
        <v>46</v>
      </c>
      <c r="X6" s="7" t="str">
        <f>IF(ISERROR(VLOOKUP(D6,[6]Cirit!$E$8:$J$1000,6,0)),"",(VLOOKUP(D6,[6]Cirit!$E$8:$J$1000,6,0)))</f>
        <v/>
      </c>
      <c r="Y6" s="8" t="str">
        <f>IF(ISERROR(VLOOKUP(D6,[6]Cirit!$E$8:$K$1000,7,0)),"",(VLOOKUP(D6,[6]Cirit!$E$8:$K$1000,7,0)))</f>
        <v/>
      </c>
      <c r="Z6" s="10" t="str">
        <f>IF(ISERROR(VLOOKUP(D6,[6]Çekiç!$E$8:$J$1000,6,0)),"",(VLOOKUP(D6,[6]Çekiç!$E$8:$J$1000,6,0)))</f>
        <v/>
      </c>
      <c r="AA6" s="11" t="str">
        <f>IF(ISERROR(VLOOKUP(D6,[6]Çekiç!$E$8:$K$1000,7,0)),"",(VLOOKUP(D6,[6]Çekiç!$E$8:$K$1000,7,0)))</f>
        <v/>
      </c>
      <c r="AB6" s="12">
        <f t="shared" si="0"/>
        <v>185</v>
      </c>
    </row>
    <row r="7" spans="1:28" ht="20.25" x14ac:dyDescent="0.25">
      <c r="A7" s="3">
        <v>4</v>
      </c>
      <c r="B7" s="4">
        <v>165</v>
      </c>
      <c r="C7" s="5">
        <v>40036</v>
      </c>
      <c r="D7" s="6" t="s">
        <v>77</v>
      </c>
      <c r="E7" s="6" t="s">
        <v>39</v>
      </c>
      <c r="F7" s="7">
        <f>IF(ISERROR(VLOOKUP(D7,'[6]60m'!$E$8:$G$1000,3,0)),"",(VLOOKUP(D7,'[6]60m'!$E$8:$I$1000,3,0)))</f>
        <v>933</v>
      </c>
      <c r="G7" s="8">
        <f>IF(ISERROR(VLOOKUP(D7,'[6]60m'!$E$8:$H$1000,4,0)),"",(VLOOKUP(D7,'[6]60m'!$E$8:$H$1000,4,0)))</f>
        <v>73</v>
      </c>
      <c r="H7" s="7" t="str">
        <f>IF(ISERROR(VLOOKUP(D7,'[6]80m'!$D$8:$F$983,3,0)),"",(VLOOKUP(D7,'[6]80m'!$D$8:$H$986,3,0)))</f>
        <v/>
      </c>
      <c r="I7" s="8" t="str">
        <f>IF(ISERROR(VLOOKUP(D7,'[6]80m'!$D$8:$G$983,4,0)),"",(VLOOKUP(D7,'[6]80m'!$D$8:$G$983,4,0)))</f>
        <v/>
      </c>
      <c r="J7" s="7" t="str">
        <f>IF(ISERROR(VLOOKUP(D7,'[6]80m.Eng'!$D$8:$F$983,3,0)),"",(VLOOKUP(D7,'[6]80m.Eng'!$D$8:$H$986,3,0)))</f>
        <v/>
      </c>
      <c r="K7" s="8" t="str">
        <f>IF(ISERROR(VLOOKUP(D7,'[6]80m.Eng'!$D$8:$G$983,4,0)),"",(VLOOKUP(D7,'[6]80m.Eng'!$D$8:$G$983,4,0)))</f>
        <v/>
      </c>
      <c r="L7" s="9" t="str">
        <f>IF(ISERROR(VLOOKUP(D7,'[6]800m'!$D$8:$F$995,3,0)),"",(VLOOKUP(D7,'[6]800m'!$D$8:$F$995,3,0)))</f>
        <v/>
      </c>
      <c r="M7" s="8" t="str">
        <f>IF(ISERROR(VLOOKUP(D7,'[6]800m'!$D$8:$H$995,4,0)),"",(VLOOKUP(D7,'[6]800m'!$D$8:$H$995,4,0)))</f>
        <v/>
      </c>
      <c r="N7" s="9" t="str">
        <f>IF(ISERROR(VLOOKUP(D7,'[6]1500m'!$D$8:$F$995,3,0)),"",(VLOOKUP(D7,'[6]1500m'!$D$8:$F$995,3,0)))</f>
        <v/>
      </c>
      <c r="O7" s="8" t="str">
        <f>IF(ISERROR(VLOOKUP(D7,'[6]1500m'!$D$8:$H$995,4,0)),"",(VLOOKUP(D7,'[6]1500m'!$D$8:$H$995,4,0)))</f>
        <v/>
      </c>
      <c r="P7" s="7">
        <f>IF(ISERROR(VLOOKUP(D7,[6]Uzun!$E$8:$J$1014,6,0)),"",(VLOOKUP(D7,[6]Uzun!$E$8:$J$1014,6,0)))</f>
        <v>376</v>
      </c>
      <c r="Q7" s="8">
        <f>IF(ISERROR(VLOOKUP(D7,[6]Uzun!$E$8:$K$1014,7,0)),"",(VLOOKUP(D7,[6]Uzun!$E$8:$K$994,7,0)))</f>
        <v>47</v>
      </c>
      <c r="R7" s="7" t="str">
        <f>IF(ISERROR(VLOOKUP(D7,[6]Yüksek!$E$8:$BR$1000,63,0)),"",(VLOOKUP(D7,[6]Yüksek!$E$8:$BR$1000,63,0)))</f>
        <v/>
      </c>
      <c r="S7" s="8" t="str">
        <f>IF(ISERROR(VLOOKUP(D7,[6]Yüksek!$E$8:$BS$1000,64,0)),"",(VLOOKUP(D7,[6]Yüksek!$E$8:$BS$1000,64,0)))</f>
        <v/>
      </c>
      <c r="T7" s="7">
        <f>IF(ISERROR(VLOOKUP(D7,[6]Gülle!$E$8:$J$1000,6,0)),"",(VLOOKUP(D7,[6]Gülle!$E$8:$J$1000,6,0)))</f>
        <v>664</v>
      </c>
      <c r="U7" s="8">
        <f>IF(ISERROR(VLOOKUP(D7,[6]Gülle!$E$8:$K$1000,7,0)),"",(VLOOKUP(D7,[6]Gülle!$E$8:$K$1000,7,0)))</f>
        <v>50</v>
      </c>
      <c r="V7" s="7" t="str">
        <f>IF(ISERROR(VLOOKUP(D7,[6]Disk!$E$8:$J$1000,6,0)),"",(VLOOKUP(D7,[6]Disk!$E$8:$J$1000,6,0)))</f>
        <v/>
      </c>
      <c r="W7" s="8" t="str">
        <f>IF(ISERROR(VLOOKUP(D7,[6]Disk!$E$8:$K$1000,7,0)),"",(VLOOKUP(D7,[6]Disk!$E$8:$K$1000,7,0)))</f>
        <v/>
      </c>
      <c r="X7" s="7" t="str">
        <f>IF(ISERROR(VLOOKUP(D7,[6]Cirit!$E$8:$J$1000,6,0)),"",(VLOOKUP(D7,[6]Cirit!$E$8:$J$1000,6,0)))</f>
        <v/>
      </c>
      <c r="Y7" s="8" t="str">
        <f>IF(ISERROR(VLOOKUP(D7,[6]Cirit!$E$8:$K$1000,7,0)),"",(VLOOKUP(D7,[6]Cirit!$E$8:$K$1000,7,0)))</f>
        <v/>
      </c>
      <c r="Z7" s="10" t="str">
        <f>IF(ISERROR(VLOOKUP(D7,[6]Çekiç!$E$8:$J$1000,6,0)),"",(VLOOKUP(D7,[6]Çekiç!$E$8:$J$1000,6,0)))</f>
        <v/>
      </c>
      <c r="AA7" s="11" t="str">
        <f>IF(ISERROR(VLOOKUP(D7,[6]Çekiç!$E$8:$K$1000,7,0)),"",(VLOOKUP(D7,[6]Çekiç!$E$8:$K$1000,7,0)))</f>
        <v/>
      </c>
      <c r="AB7" s="12">
        <f t="shared" si="0"/>
        <v>170</v>
      </c>
    </row>
    <row r="8" spans="1:28" ht="20.25" x14ac:dyDescent="0.25">
      <c r="A8" s="3">
        <v>5</v>
      </c>
      <c r="B8" s="4">
        <v>176</v>
      </c>
      <c r="C8" s="5">
        <v>39899</v>
      </c>
      <c r="D8" s="6" t="s">
        <v>78</v>
      </c>
      <c r="E8" s="6" t="s">
        <v>39</v>
      </c>
      <c r="F8" s="7">
        <f>IF(ISERROR(VLOOKUP(D8,'[6]60m'!$E$8:$G$1000,3,0)),"",(VLOOKUP(D8,'[6]60m'!$E$8:$I$1000,3,0)))</f>
        <v>955</v>
      </c>
      <c r="G8" s="8">
        <f>IF(ISERROR(VLOOKUP(D8,'[6]60m'!$E$8:$H$1000,4,0)),"",(VLOOKUP(D8,'[6]60m'!$E$8:$H$1000,4,0)))</f>
        <v>69</v>
      </c>
      <c r="H8" s="7" t="str">
        <f>IF(ISERROR(VLOOKUP(D8,'[6]80m'!$D$8:$F$983,3,0)),"",(VLOOKUP(D8,'[6]80m'!$D$8:$H$986,3,0)))</f>
        <v/>
      </c>
      <c r="I8" s="8" t="str">
        <f>IF(ISERROR(VLOOKUP(D8,'[6]80m'!$D$8:$G$983,4,0)),"",(VLOOKUP(D8,'[6]80m'!$D$8:$G$983,4,0)))</f>
        <v/>
      </c>
      <c r="J8" s="7" t="str">
        <f>IF(ISERROR(VLOOKUP(D8,'[6]80m.Eng'!$D$8:$F$983,3,0)),"",(VLOOKUP(D8,'[6]80m.Eng'!$D$8:$H$986,3,0)))</f>
        <v/>
      </c>
      <c r="K8" s="8" t="str">
        <f>IF(ISERROR(VLOOKUP(D8,'[6]80m.Eng'!$D$8:$G$983,4,0)),"",(VLOOKUP(D8,'[6]80m.Eng'!$D$8:$G$983,4,0)))</f>
        <v/>
      </c>
      <c r="L8" s="9" t="str">
        <f>IF(ISERROR(VLOOKUP(D8,'[6]800m'!$D$8:$F$995,3,0)),"",(VLOOKUP(D8,'[6]800m'!$D$8:$F$995,3,0)))</f>
        <v/>
      </c>
      <c r="M8" s="8" t="str">
        <f>IF(ISERROR(VLOOKUP(D8,'[6]800m'!$D$8:$H$995,4,0)),"",(VLOOKUP(D8,'[6]800m'!$D$8:$H$995,4,0)))</f>
        <v/>
      </c>
      <c r="N8" s="9" t="str">
        <f>IF(ISERROR(VLOOKUP(D8,'[6]1500m'!$D$8:$F$995,3,0)),"",(VLOOKUP(D8,'[6]1500m'!$D$8:$F$995,3,0)))</f>
        <v/>
      </c>
      <c r="O8" s="8" t="str">
        <f>IF(ISERROR(VLOOKUP(D8,'[6]1500m'!$D$8:$H$995,4,0)),"",(VLOOKUP(D8,'[6]1500m'!$D$8:$H$995,4,0)))</f>
        <v/>
      </c>
      <c r="P8" s="7">
        <f>IF(ISERROR(VLOOKUP(D8,[6]Uzun!$E$8:$J$1014,6,0)),"",(VLOOKUP(D8,[6]Uzun!$E$8:$J$1014,6,0)))</f>
        <v>387</v>
      </c>
      <c r="Q8" s="8">
        <f>IF(ISERROR(VLOOKUP(D8,[6]Uzun!$E$8:$K$1014,7,0)),"",(VLOOKUP(D8,[6]Uzun!$E$8:$K$994,7,0)))</f>
        <v>50</v>
      </c>
      <c r="R8" s="7" t="str">
        <f>IF(ISERROR(VLOOKUP(D8,[6]Yüksek!$E$8:$BR$1000,63,0)),"",(VLOOKUP(D8,[6]Yüksek!$E$8:$BR$1000,63,0)))</f>
        <v/>
      </c>
      <c r="S8" s="8" t="str">
        <f>IF(ISERROR(VLOOKUP(D8,[6]Yüksek!$E$8:$BS$1000,64,0)),"",(VLOOKUP(D8,[6]Yüksek!$E$8:$BS$1000,64,0)))</f>
        <v/>
      </c>
      <c r="T8" s="7">
        <f>IF(ISERROR(VLOOKUP(D8,[6]Gülle!$E$8:$J$1000,6,0)),"",(VLOOKUP(D8,[6]Gülle!$E$8:$J$1000,6,0)))</f>
        <v>632</v>
      </c>
      <c r="U8" s="8">
        <f>IF(ISERROR(VLOOKUP(D8,[6]Gülle!$E$8:$K$1000,7,0)),"",(VLOOKUP(D8,[6]Gülle!$E$8:$K$1000,7,0)))</f>
        <v>48</v>
      </c>
      <c r="V8" s="7" t="str">
        <f>IF(ISERROR(VLOOKUP(D8,[6]Disk!$E$8:$J$1000,6,0)),"",(VLOOKUP(D8,[6]Disk!$E$8:$J$1000,6,0)))</f>
        <v/>
      </c>
      <c r="W8" s="8" t="str">
        <f>IF(ISERROR(VLOOKUP(D8,[6]Disk!$E$8:$K$1000,7,0)),"",(VLOOKUP(D8,[6]Disk!$E$8:$K$1000,7,0)))</f>
        <v/>
      </c>
      <c r="X8" s="7" t="str">
        <f>IF(ISERROR(VLOOKUP(D8,[6]Cirit!$E$8:$J$1000,6,0)),"",(VLOOKUP(D8,[6]Cirit!$E$8:$J$1000,6,0)))</f>
        <v/>
      </c>
      <c r="Y8" s="8" t="str">
        <f>IF(ISERROR(VLOOKUP(D8,[6]Cirit!$E$8:$K$1000,7,0)),"",(VLOOKUP(D8,[6]Cirit!$E$8:$K$1000,7,0)))</f>
        <v/>
      </c>
      <c r="Z8" s="10" t="str">
        <f>IF(ISERROR(VLOOKUP(D8,[6]Çekiç!$E$8:$J$1000,6,0)),"",(VLOOKUP(D8,[6]Çekiç!$E$8:$J$1000,6,0)))</f>
        <v/>
      </c>
      <c r="AA8" s="11" t="str">
        <f>IF(ISERROR(VLOOKUP(D8,[6]Çekiç!$E$8:$K$1000,7,0)),"",(VLOOKUP(D8,[6]Çekiç!$E$8:$K$1000,7,0)))</f>
        <v/>
      </c>
      <c r="AB8" s="12">
        <f>SUM(AA8,Y8,W8,U8,S8,Q8,O8,M8,K8,I8,G8)</f>
        <v>167</v>
      </c>
    </row>
    <row r="9" spans="1:28" ht="20.25" x14ac:dyDescent="0.25">
      <c r="A9" s="3">
        <v>6</v>
      </c>
      <c r="B9" s="4">
        <v>163</v>
      </c>
      <c r="C9" s="5">
        <v>39837</v>
      </c>
      <c r="D9" s="6" t="s">
        <v>79</v>
      </c>
      <c r="E9" s="6" t="s">
        <v>39</v>
      </c>
      <c r="F9" s="7">
        <f>IF(ISERROR(VLOOKUP(D9,'[6]60m'!$E$8:$G$1000,3,0)),"",(VLOOKUP(D9,'[6]60m'!$E$8:$I$1000,3,0)))</f>
        <v>946</v>
      </c>
      <c r="G9" s="8">
        <f>IF(ISERROR(VLOOKUP(D9,'[6]60m'!$E$8:$H$1000,4,0)),"",(VLOOKUP(D9,'[6]60m'!$E$8:$H$1000,4,0)))</f>
        <v>70</v>
      </c>
      <c r="H9" s="7" t="str">
        <f>IF(ISERROR(VLOOKUP(D9,'[6]80m'!$D$8:$F$983,3,0)),"",(VLOOKUP(D9,'[6]80m'!$D$8:$H$986,3,0)))</f>
        <v/>
      </c>
      <c r="I9" s="8" t="str">
        <f>IF(ISERROR(VLOOKUP(D9,'[6]80m'!$D$8:$G$983,4,0)),"",(VLOOKUP(D9,'[6]80m'!$D$8:$G$983,4,0)))</f>
        <v/>
      </c>
      <c r="J9" s="7" t="str">
        <f>IF(ISERROR(VLOOKUP(D9,'[6]80m.Eng'!$D$8:$F$983,3,0)),"",(VLOOKUP(D9,'[6]80m.Eng'!$D$8:$H$986,3,0)))</f>
        <v/>
      </c>
      <c r="K9" s="8" t="str">
        <f>IF(ISERROR(VLOOKUP(D9,'[6]80m.Eng'!$D$8:$G$983,4,0)),"",(VLOOKUP(D9,'[6]80m.Eng'!$D$8:$G$983,4,0)))</f>
        <v/>
      </c>
      <c r="L9" s="9" t="str">
        <f>IF(ISERROR(VLOOKUP(D9,'[6]800m'!$D$8:$F$995,3,0)),"",(VLOOKUP(D9,'[6]800m'!$D$8:$F$995,3,0)))</f>
        <v/>
      </c>
      <c r="M9" s="8" t="str">
        <f>IF(ISERROR(VLOOKUP(D9,'[6]800m'!$D$8:$H$995,4,0)),"",(VLOOKUP(D9,'[6]800m'!$D$8:$H$995,4,0)))</f>
        <v/>
      </c>
      <c r="N9" s="9" t="str">
        <f>IF(ISERROR(VLOOKUP(D9,'[6]1500m'!$D$8:$F$995,3,0)),"",(VLOOKUP(D9,'[6]1500m'!$D$8:$F$995,3,0)))</f>
        <v/>
      </c>
      <c r="O9" s="8" t="str">
        <f>IF(ISERROR(VLOOKUP(D9,'[6]1500m'!$D$8:$H$995,4,0)),"",(VLOOKUP(D9,'[6]1500m'!$D$8:$H$995,4,0)))</f>
        <v/>
      </c>
      <c r="P9" s="7">
        <f>IF(ISERROR(VLOOKUP(D9,[6]Uzun!$E$8:$J$1014,6,0)),"",(VLOOKUP(D9,[6]Uzun!$E$8:$J$1014,6,0)))</f>
        <v>392</v>
      </c>
      <c r="Q9" s="8">
        <f>IF(ISERROR(VLOOKUP(D9,[6]Uzun!$E$8:$K$1014,7,0)),"",(VLOOKUP(D9,[6]Uzun!$E$8:$K$994,7,0)))</f>
        <v>52</v>
      </c>
      <c r="R9" s="7" t="str">
        <f>IF(ISERROR(VLOOKUP(D9,[6]Yüksek!$E$8:$BR$1000,63,0)),"",(VLOOKUP(D9,[6]Yüksek!$E$8:$BR$1000,63,0)))</f>
        <v/>
      </c>
      <c r="S9" s="8" t="str">
        <f>IF(ISERROR(VLOOKUP(D9,[6]Yüksek!$E$8:$BS$1000,64,0)),"",(VLOOKUP(D9,[6]Yüksek!$E$8:$BS$1000,64,0)))</f>
        <v/>
      </c>
      <c r="T9" s="7" t="str">
        <f>IF(ISERROR(VLOOKUP(D9,[6]Gülle!$E$8:$J$1000,6,0)),"",(VLOOKUP(D9,[6]Gülle!$E$8:$J$1000,6,0)))</f>
        <v/>
      </c>
      <c r="U9" s="8" t="str">
        <f>IF(ISERROR(VLOOKUP(D9,[6]Gülle!$E$8:$K$1000,7,0)),"",(VLOOKUP(D9,[6]Gülle!$E$8:$K$1000,7,0)))</f>
        <v/>
      </c>
      <c r="V9" s="7">
        <f>IF(ISERROR(VLOOKUP(D9,[6]Disk!$E$8:$J$1000,6,0)),"",(VLOOKUP(D9,[6]Disk!$E$8:$J$1000,6,0)))</f>
        <v>1393</v>
      </c>
      <c r="W9" s="8">
        <f>IF(ISERROR(VLOOKUP(D9,[6]Disk!$E$8:$K$1000,7,0)),"",(VLOOKUP(D9,[6]Disk!$E$8:$K$1000,7,0)))</f>
        <v>40</v>
      </c>
      <c r="X9" s="7" t="str">
        <f>IF(ISERROR(VLOOKUP(D9,[6]Cirit!$E$8:$J$1000,6,0)),"",(VLOOKUP(D9,[6]Cirit!$E$8:$J$1000,6,0)))</f>
        <v/>
      </c>
      <c r="Y9" s="8" t="str">
        <f>IF(ISERROR(VLOOKUP(D9,[6]Cirit!$E$8:$K$1000,7,0)),"",(VLOOKUP(D9,[6]Cirit!$E$8:$K$1000,7,0)))</f>
        <v/>
      </c>
      <c r="Z9" s="10" t="str">
        <f>IF(ISERROR(VLOOKUP(D9,[6]Çekiç!$E$8:$J$1000,6,0)),"",(VLOOKUP(D9,[6]Çekiç!$E$8:$J$1000,6,0)))</f>
        <v/>
      </c>
      <c r="AA9" s="11" t="str">
        <f>IF(ISERROR(VLOOKUP(D9,[6]Çekiç!$E$8:$K$1000,7,0)),"",(VLOOKUP(D9,[6]Çekiç!$E$8:$K$1000,7,0)))</f>
        <v/>
      </c>
      <c r="AB9" s="12">
        <f t="shared" si="0"/>
        <v>162</v>
      </c>
    </row>
    <row r="10" spans="1:28" ht="20.25" x14ac:dyDescent="0.25">
      <c r="A10" s="3">
        <v>7</v>
      </c>
      <c r="B10" s="4">
        <v>259</v>
      </c>
      <c r="C10" s="5">
        <v>40030</v>
      </c>
      <c r="D10" s="6" t="s">
        <v>80</v>
      </c>
      <c r="E10" s="6" t="s">
        <v>39</v>
      </c>
      <c r="F10" s="7" t="str">
        <f>IF(ISERROR(VLOOKUP(D10,'[6]60m'!$E$8:$G$1000,3,0)),"",(VLOOKUP(D10,'[6]60m'!$E$8:$I$1000,3,0)))</f>
        <v/>
      </c>
      <c r="G10" s="8" t="str">
        <f>IF(ISERROR(VLOOKUP(D10,'[6]60m'!$E$8:$H$1000,4,0)),"",(VLOOKUP(D10,'[6]60m'!$E$8:$H$1000,4,0)))</f>
        <v/>
      </c>
      <c r="H10" s="7">
        <f>IF(ISERROR(VLOOKUP(D10,'[6]80m'!$D$8:$F$983,3,0)),"",(VLOOKUP(D10,'[6]80m'!$D$8:$H$986,3,0)))</f>
        <v>1209</v>
      </c>
      <c r="I10" s="8">
        <f>IF(ISERROR(VLOOKUP(D10,'[6]80m'!$D$8:$G$983,4,0)),"",(VLOOKUP(D10,'[6]80m'!$D$8:$G$983,4,0)))</f>
        <v>66</v>
      </c>
      <c r="J10" s="7" t="str">
        <f>IF(ISERROR(VLOOKUP(D10,'[6]80m.Eng'!$D$8:$F$983,3,0)),"",(VLOOKUP(D10,'[6]80m.Eng'!$D$8:$H$986,3,0)))</f>
        <v/>
      </c>
      <c r="K10" s="8" t="str">
        <f>IF(ISERROR(VLOOKUP(D10,'[6]80m.Eng'!$D$8:$G$983,4,0)),"",(VLOOKUP(D10,'[6]80m.Eng'!$D$8:$G$983,4,0)))</f>
        <v/>
      </c>
      <c r="L10" s="9" t="str">
        <f>IF(ISERROR(VLOOKUP(D10,'[6]800m'!$D$8:$F$995,3,0)),"",(VLOOKUP(D10,'[6]800m'!$D$8:$F$995,3,0)))</f>
        <v/>
      </c>
      <c r="M10" s="8" t="str">
        <f>IF(ISERROR(VLOOKUP(D10,'[6]800m'!$D$8:$H$995,4,0)),"",(VLOOKUP(D10,'[6]800m'!$D$8:$H$995,4,0)))</f>
        <v/>
      </c>
      <c r="N10" s="9" t="str">
        <f>IF(ISERROR(VLOOKUP(D10,'[6]1500m'!$D$8:$F$995,3,0)),"",(VLOOKUP(D10,'[6]1500m'!$D$8:$F$995,3,0)))</f>
        <v/>
      </c>
      <c r="O10" s="8" t="str">
        <f>IF(ISERROR(VLOOKUP(D10,'[6]1500m'!$D$8:$H$995,4,0)),"",(VLOOKUP(D10,'[6]1500m'!$D$8:$H$995,4,0)))</f>
        <v/>
      </c>
      <c r="P10" s="7">
        <f>IF(ISERROR(VLOOKUP(D10,[6]Uzun!$E$8:$J$1014,6,0)),"",(VLOOKUP(D10,[6]Uzun!$E$8:$J$1014,6,0)))</f>
        <v>395</v>
      </c>
      <c r="Q10" s="8">
        <f>IF(ISERROR(VLOOKUP(D10,[6]Uzun!$E$8:$K$1014,7,0)),"",(VLOOKUP(D10,[6]Uzun!$E$8:$K$994,7,0)))</f>
        <v>53</v>
      </c>
      <c r="R10" s="7" t="str">
        <f>IF(ISERROR(VLOOKUP(D10,[6]Yüksek!$E$8:$BR$1000,63,0)),"",(VLOOKUP(D10,[6]Yüksek!$E$8:$BR$1000,63,0)))</f>
        <v/>
      </c>
      <c r="S10" s="8" t="str">
        <f>IF(ISERROR(VLOOKUP(D10,[6]Yüksek!$E$8:$BS$1000,64,0)),"",(VLOOKUP(D10,[6]Yüksek!$E$8:$BS$1000,64,0)))</f>
        <v/>
      </c>
      <c r="T10" s="7" t="str">
        <f>IF(ISERROR(VLOOKUP(D10,[6]Gülle!$E$8:$J$1000,6,0)),"",(VLOOKUP(D10,[6]Gülle!$E$8:$J$1000,6,0)))</f>
        <v/>
      </c>
      <c r="U10" s="8" t="str">
        <f>IF(ISERROR(VLOOKUP(D10,[6]Gülle!$E$8:$K$1000,7,0)),"",(VLOOKUP(D10,[6]Gülle!$E$8:$K$1000,7,0)))</f>
        <v/>
      </c>
      <c r="V10" s="7">
        <f>IF(ISERROR(VLOOKUP(D10,[6]Disk!$E$8:$J$1000,6,0)),"",(VLOOKUP(D10,[6]Disk!$E$8:$J$1000,6,0)))</f>
        <v>945</v>
      </c>
      <c r="W10" s="8">
        <f>IF(ISERROR(VLOOKUP(D10,[6]Disk!$E$8:$K$1000,7,0)),"",(VLOOKUP(D10,[6]Disk!$E$8:$K$1000,7,0)))</f>
        <v>22</v>
      </c>
      <c r="X10" s="7" t="str">
        <f>IF(ISERROR(VLOOKUP(D10,[6]Cirit!$E$8:$J$1000,6,0)),"",(VLOOKUP(D10,[6]Cirit!$E$8:$J$1000,6,0)))</f>
        <v/>
      </c>
      <c r="Y10" s="8" t="str">
        <f>IF(ISERROR(VLOOKUP(D10,[6]Cirit!$E$8:$K$1000,7,0)),"",(VLOOKUP(D10,[6]Cirit!$E$8:$K$1000,7,0)))</f>
        <v/>
      </c>
      <c r="Z10" s="10" t="str">
        <f>IF(ISERROR(VLOOKUP(D10,[6]Çekiç!$E$8:$J$1000,6,0)),"",(VLOOKUP(D10,[6]Çekiç!$E$8:$J$1000,6,0)))</f>
        <v/>
      </c>
      <c r="AA10" s="11" t="str">
        <f>IF(ISERROR(VLOOKUP(D10,[6]Çekiç!$E$8:$K$1000,7,0)),"",(VLOOKUP(D10,[6]Çekiç!$E$8:$K$1000,7,0)))</f>
        <v/>
      </c>
      <c r="AB10" s="12">
        <f t="shared" si="0"/>
        <v>141</v>
      </c>
    </row>
    <row r="11" spans="1:28" ht="30" x14ac:dyDescent="0.25">
      <c r="A11" s="35" t="s">
        <v>31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</row>
    <row r="12" spans="1:28" ht="18" x14ac:dyDescent="0.25">
      <c r="A12" s="29" t="s">
        <v>0</v>
      </c>
      <c r="B12" s="14"/>
      <c r="C12" s="30" t="s">
        <v>17</v>
      </c>
      <c r="D12" s="32" t="s">
        <v>2</v>
      </c>
      <c r="E12" s="33" t="s">
        <v>3</v>
      </c>
      <c r="F12" s="25" t="s">
        <v>4</v>
      </c>
      <c r="G12" s="25"/>
      <c r="H12" s="26" t="s">
        <v>5</v>
      </c>
      <c r="I12" s="27"/>
      <c r="J12" s="25" t="s">
        <v>28</v>
      </c>
      <c r="K12" s="25"/>
      <c r="L12" s="25" t="s">
        <v>19</v>
      </c>
      <c r="M12" s="25"/>
      <c r="N12" s="25" t="s">
        <v>29</v>
      </c>
      <c r="O12" s="25"/>
      <c r="P12" s="26" t="s">
        <v>7</v>
      </c>
      <c r="Q12" s="27"/>
      <c r="R12" s="25" t="s">
        <v>8</v>
      </c>
      <c r="S12" s="25"/>
      <c r="T12" s="25" t="s">
        <v>21</v>
      </c>
      <c r="U12" s="25"/>
      <c r="V12" s="25" t="s">
        <v>22</v>
      </c>
      <c r="W12" s="25"/>
      <c r="X12" s="26" t="s">
        <v>23</v>
      </c>
      <c r="Y12" s="27"/>
      <c r="Z12" s="26" t="s">
        <v>24</v>
      </c>
      <c r="AA12" s="27"/>
      <c r="AB12" s="28" t="s">
        <v>10</v>
      </c>
    </row>
    <row r="13" spans="1:28" ht="15.75" customHeight="1" x14ac:dyDescent="0.25">
      <c r="A13" s="29"/>
      <c r="B13" s="15"/>
      <c r="C13" s="31"/>
      <c r="D13" s="32"/>
      <c r="E13" s="34"/>
      <c r="F13" s="1" t="s">
        <v>11</v>
      </c>
      <c r="G13" s="2" t="s">
        <v>12</v>
      </c>
      <c r="H13" s="1" t="s">
        <v>11</v>
      </c>
      <c r="I13" s="2" t="s">
        <v>12</v>
      </c>
      <c r="J13" s="1" t="s">
        <v>11</v>
      </c>
      <c r="K13" s="2" t="s">
        <v>12</v>
      </c>
      <c r="L13" s="1" t="s">
        <v>11</v>
      </c>
      <c r="M13" s="2" t="s">
        <v>12</v>
      </c>
      <c r="N13" s="1" t="s">
        <v>11</v>
      </c>
      <c r="O13" s="2" t="s">
        <v>12</v>
      </c>
      <c r="P13" s="1" t="s">
        <v>11</v>
      </c>
      <c r="Q13" s="2" t="s">
        <v>12</v>
      </c>
      <c r="R13" s="1" t="s">
        <v>11</v>
      </c>
      <c r="S13" s="2" t="s">
        <v>12</v>
      </c>
      <c r="T13" s="1" t="s">
        <v>11</v>
      </c>
      <c r="U13" s="2" t="s">
        <v>12</v>
      </c>
      <c r="V13" s="1" t="s">
        <v>11</v>
      </c>
      <c r="W13" s="2" t="s">
        <v>12</v>
      </c>
      <c r="X13" s="1" t="s">
        <v>11</v>
      </c>
      <c r="Y13" s="2" t="s">
        <v>12</v>
      </c>
      <c r="Z13" s="1" t="s">
        <v>11</v>
      </c>
      <c r="AA13" s="2" t="s">
        <v>12</v>
      </c>
      <c r="AB13" s="28"/>
    </row>
    <row r="14" spans="1:28" ht="20.25" x14ac:dyDescent="0.25">
      <c r="A14" s="3">
        <v>1</v>
      </c>
      <c r="B14" s="4">
        <v>162</v>
      </c>
      <c r="C14" s="5">
        <v>39893</v>
      </c>
      <c r="D14" s="6" t="s">
        <v>81</v>
      </c>
      <c r="E14" s="6" t="s">
        <v>39</v>
      </c>
      <c r="F14" s="7">
        <f>IF(ISERROR(VLOOKUP(D14,'[7]60m'!$E$8:$G$1000,3,0)),"",(VLOOKUP(D14,'[7]60m'!$E$8:$I$1000,3,0)))</f>
        <v>840</v>
      </c>
      <c r="G14" s="8">
        <f>IF(ISERROR(VLOOKUP(D14,'[7]60m'!$E$8:$H$1000,4,0)),"",(VLOOKUP(D14,'[7]60m'!$E$8:$H$1000,4,0)))</f>
        <v>78</v>
      </c>
      <c r="H14" s="7" t="str">
        <f>IF(ISERROR(VLOOKUP(D14,'[7]80m'!$D$8:$F$983,3,0)),"",(VLOOKUP(D14,'[7]80m'!$D$8:$H$986,3,0)))</f>
        <v/>
      </c>
      <c r="I14" s="8" t="str">
        <f>IF(ISERROR(VLOOKUP(D14,'[7]80m'!$D$8:$G$983,4,0)),"",(VLOOKUP(D14,'[7]80m'!$D$8:$G$983,4,0)))</f>
        <v/>
      </c>
      <c r="J14" s="7" t="str">
        <f>IF(ISERROR(VLOOKUP(D14,'[7]100m.Eng'!$D$8:$F$983,3,0)),"",(VLOOKUP(D14,'[7]100m.Eng'!$D$8:$H$986,3,0)))</f>
        <v/>
      </c>
      <c r="K14" s="8" t="str">
        <f>IF(ISERROR(VLOOKUP(D14,'[7]100m.Eng'!$D$8:$G$983,4,0)),"",(VLOOKUP(D14,'[7]100m.Eng'!$D$8:$G$983,4,0)))</f>
        <v/>
      </c>
      <c r="L14" s="9" t="str">
        <f>IF(ISERROR(VLOOKUP(D14,'[7]800m'!$D$8:$F$995,3,0)),"",(VLOOKUP(D14,'[7]800m'!$D$8:$F$995,3,0)))</f>
        <v/>
      </c>
      <c r="M14" s="8" t="str">
        <f>IF(ISERROR(VLOOKUP(D14,'[7]800m'!$D$8:$H$995,4,0)),"",(VLOOKUP(D14,'[7]800m'!$D$8:$H$995,4,0)))</f>
        <v/>
      </c>
      <c r="N14" s="9" t="str">
        <f>IF(ISERROR(VLOOKUP(D14,'[7]2000m'!$D$8:$F$995,3,0)),"",(VLOOKUP(D14,'[7]2000m'!$D$8:$F$995,3,0)))</f>
        <v/>
      </c>
      <c r="O14" s="8" t="str">
        <f>IF(ISERROR(VLOOKUP(D14,'[7]2000m'!$D$8:$H$995,4,0)),"",(VLOOKUP(D14,'[7]2000m'!$D$8:$H$995,4,0)))</f>
        <v/>
      </c>
      <c r="P14" s="7">
        <f>IF(ISERROR(VLOOKUP(D14,[7]Uzun!$E$8:$J$1014,6,0)),"",(VLOOKUP(D14,[7]Uzun!$E$8:$J$1014,6,0)))</f>
        <v>477</v>
      </c>
      <c r="Q14" s="8">
        <f>IF(ISERROR(VLOOKUP(D14,[7]Uzun!$E$8:$K$1014,7,0)),"",(VLOOKUP(D14,[7]Uzun!$E$8:$K$994,7,0)))</f>
        <v>59</v>
      </c>
      <c r="R14" s="7" t="str">
        <f>IF(ISERROR(VLOOKUP(D14,[7]Yüksek!$E$8:$BR$1000,63,0)),"",(VLOOKUP(D14,[7]Yüksek!$E$8:$BR$1000,63,0)))</f>
        <v/>
      </c>
      <c r="S14" s="8" t="str">
        <f>IF(ISERROR(VLOOKUP(D14,[7]Yüksek!$E$8:$BS$1000,64,0)),"",(VLOOKUP(D14,[7]Yüksek!$E$8:$BS$1000,64,0)))</f>
        <v/>
      </c>
      <c r="T14" s="7">
        <f>IF(ISERROR(VLOOKUP(D14,[7]Gülle!$E$8:$J$1000,6,0)),"",(VLOOKUP(D14,[7]Gülle!$E$8:$J$1000,6,0)))</f>
        <v>682</v>
      </c>
      <c r="U14" s="8">
        <f>IF(ISERROR(VLOOKUP(D14,[7]Gülle!$E$8:$K$1000,7,0)),"",(VLOOKUP(D14,[7]Gülle!$E$8:$K$1000,7,0)))</f>
        <v>39</v>
      </c>
      <c r="V14" s="7" t="str">
        <f>IF(ISERROR(VLOOKUP(D14,[7]Disk!$E$8:$J$1000,6,0)),"",(VLOOKUP(D14,[7]Disk!$E$8:$J$1000,6,0)))</f>
        <v/>
      </c>
      <c r="W14" s="8" t="str">
        <f>IF(ISERROR(VLOOKUP(D14,[7]Disk!$E$8:$K$1000,7,0)),"",(VLOOKUP(D14,[7]Disk!$E$8:$K$1000,7,0)))</f>
        <v/>
      </c>
      <c r="X14" s="7" t="str">
        <f>IF(ISERROR(VLOOKUP(D14,[7]Cirit!$E$8:$J$1000,6,0)),"",(VLOOKUP(D14,[7]Cirit!$E$8:$J$1000,6,0)))</f>
        <v/>
      </c>
      <c r="Y14" s="8" t="str">
        <f>IF(ISERROR(VLOOKUP(D14,[7]Cirit!$E$8:$K$1000,7,0)),"",(VLOOKUP(D14,[7]Cirit!$E$8:$K$1000,7,0)))</f>
        <v/>
      </c>
      <c r="Z14" s="10" t="str">
        <f>IF(ISERROR(VLOOKUP(D14,[7]Çekiç!$E$8:$J$1000,6,0)),"",(VLOOKUP(D14,[7]Çekiç!$E$8:$J$1000,6,0)))</f>
        <v/>
      </c>
      <c r="AA14" s="11" t="str">
        <f>IF(ISERROR(VLOOKUP(D14,[7]Çekiç!$E$8:$K$1000,7,0)),"",(VLOOKUP(D14,[7]Çekiç!$E$8:$K$1000,7,0)))</f>
        <v/>
      </c>
      <c r="AB14" s="12">
        <f t="shared" ref="AB14:AB19" si="1">SUM(AA14,Y14,W14,U14,S14,Q14,O14,M14,K14,I14,G14)</f>
        <v>176</v>
      </c>
    </row>
    <row r="15" spans="1:28" ht="20.25" x14ac:dyDescent="0.25">
      <c r="A15" s="3">
        <v>2</v>
      </c>
      <c r="B15" s="4">
        <v>301</v>
      </c>
      <c r="C15" s="5">
        <v>39938</v>
      </c>
      <c r="D15" s="6" t="s">
        <v>82</v>
      </c>
      <c r="E15" s="6" t="s">
        <v>39</v>
      </c>
      <c r="F15" s="7" t="str">
        <f>IF(ISERROR(VLOOKUP(D15,'[7]60m'!$E$8:$G$1000,3,0)),"",(VLOOKUP(D15,'[7]60m'!$E$8:$I$1000,3,0)))</f>
        <v/>
      </c>
      <c r="G15" s="8" t="str">
        <f>IF(ISERROR(VLOOKUP(D15,'[7]60m'!$E$8:$H$1000,4,0)),"",(VLOOKUP(D15,'[7]60m'!$E$8:$H$1000,4,0)))</f>
        <v/>
      </c>
      <c r="H15" s="7">
        <f>IF(ISERROR(VLOOKUP(D15,'[7]80m'!$D$8:$F$983,3,0)),"",(VLOOKUP(D15,'[7]80m'!$D$8:$H$986,3,0)))</f>
        <v>1118</v>
      </c>
      <c r="I15" s="8">
        <f>IF(ISERROR(VLOOKUP(D15,'[7]80m'!$D$8:$G$983,4,0)),"",(VLOOKUP(D15,'[7]80m'!$D$8:$G$983,4,0)))</f>
        <v>66</v>
      </c>
      <c r="J15" s="7" t="str">
        <f>IF(ISERROR(VLOOKUP(D15,'[7]100m.Eng'!$D$8:$F$983,3,0)),"",(VLOOKUP(D15,'[7]100m.Eng'!$D$8:$H$986,3,0)))</f>
        <v/>
      </c>
      <c r="K15" s="8" t="str">
        <f>IF(ISERROR(VLOOKUP(D15,'[7]100m.Eng'!$D$8:$G$983,4,0)),"",(VLOOKUP(D15,'[7]100m.Eng'!$D$8:$G$983,4,0)))</f>
        <v/>
      </c>
      <c r="L15" s="9" t="str">
        <f>IF(ISERROR(VLOOKUP(D15,'[7]800m'!$D$8:$F$995,3,0)),"",(VLOOKUP(D15,'[7]800m'!$D$8:$F$995,3,0)))</f>
        <v/>
      </c>
      <c r="M15" s="8" t="str">
        <f>IF(ISERROR(VLOOKUP(D15,'[7]800m'!$D$8:$H$995,4,0)),"",(VLOOKUP(D15,'[7]800m'!$D$8:$H$995,4,0)))</f>
        <v/>
      </c>
      <c r="N15" s="9" t="str">
        <f>IF(ISERROR(VLOOKUP(D15,'[7]2000m'!$D$8:$F$995,3,0)),"",(VLOOKUP(D15,'[7]2000m'!$D$8:$F$995,3,0)))</f>
        <v/>
      </c>
      <c r="O15" s="8" t="str">
        <f>IF(ISERROR(VLOOKUP(D15,'[7]2000m'!$D$8:$H$995,4,0)),"",(VLOOKUP(D15,'[7]2000m'!$D$8:$H$995,4,0)))</f>
        <v/>
      </c>
      <c r="P15" s="7">
        <f>IF(ISERROR(VLOOKUP(D15,[7]Uzun!$E$8:$J$1014,6,0)),"",(VLOOKUP(D15,[7]Uzun!$E$8:$J$1014,6,0)))</f>
        <v>460</v>
      </c>
      <c r="Q15" s="8">
        <f>IF(ISERROR(VLOOKUP(D15,[7]Uzun!$E$8:$K$1014,7,0)),"",(VLOOKUP(D15,[7]Uzun!$E$8:$K$994,7,0)))</f>
        <v>55</v>
      </c>
      <c r="R15" s="7" t="str">
        <f>IF(ISERROR(VLOOKUP(D15,[7]Yüksek!$E$8:$BR$1000,63,0)),"",(VLOOKUP(D15,[7]Yüksek!$E$8:$BR$1000,63,0)))</f>
        <v/>
      </c>
      <c r="S15" s="8" t="str">
        <f>IF(ISERROR(VLOOKUP(D15,[7]Yüksek!$E$8:$BS$1000,64,0)),"",(VLOOKUP(D15,[7]Yüksek!$E$8:$BS$1000,64,0)))</f>
        <v/>
      </c>
      <c r="T15" s="7">
        <f>IF(ISERROR(VLOOKUP(D15,[7]Gülle!$E$8:$J$1000,6,0)),"",(VLOOKUP(D15,[7]Gülle!$E$8:$J$1000,6,0)))</f>
        <v>563</v>
      </c>
      <c r="U15" s="8">
        <f>IF(ISERROR(VLOOKUP(D15,[7]Gülle!$E$8:$K$1000,7,0)),"",(VLOOKUP(D15,[7]Gülle!$E$8:$K$1000,7,0)))</f>
        <v>31</v>
      </c>
      <c r="V15" s="7" t="str">
        <f>IF(ISERROR(VLOOKUP(D15,[7]Disk!$E$8:$J$1000,6,0)),"",(VLOOKUP(D15,[7]Disk!$E$8:$J$1000,6,0)))</f>
        <v/>
      </c>
      <c r="W15" s="8" t="str">
        <f>IF(ISERROR(VLOOKUP(D15,[7]Disk!$E$8:$K$1000,7,0)),"",(VLOOKUP(D15,[7]Disk!$E$8:$K$1000,7,0)))</f>
        <v/>
      </c>
      <c r="X15" s="7" t="str">
        <f>IF(ISERROR(VLOOKUP(D15,[7]Cirit!$E$8:$J$1000,6,0)),"",(VLOOKUP(D15,[7]Cirit!$E$8:$J$1000,6,0)))</f>
        <v/>
      </c>
      <c r="Y15" s="8" t="str">
        <f>IF(ISERROR(VLOOKUP(D15,[7]Cirit!$E$8:$K$1000,7,0)),"",(VLOOKUP(D15,[7]Cirit!$E$8:$K$1000,7,0)))</f>
        <v/>
      </c>
      <c r="Z15" s="10" t="str">
        <f>IF(ISERROR(VLOOKUP(D15,[7]Çekiç!$E$8:$J$1000,6,0)),"",(VLOOKUP(D15,[7]Çekiç!$E$8:$J$1000,6,0)))</f>
        <v/>
      </c>
      <c r="AA15" s="11" t="str">
        <f>IF(ISERROR(VLOOKUP(D15,[7]Çekiç!$E$8:$K$1000,7,0)),"",(VLOOKUP(D15,[7]Çekiç!$E$8:$K$1000,7,0)))</f>
        <v/>
      </c>
      <c r="AB15" s="12">
        <f t="shared" si="1"/>
        <v>152</v>
      </c>
    </row>
    <row r="16" spans="1:28" ht="20.25" x14ac:dyDescent="0.25">
      <c r="A16" s="3">
        <v>3</v>
      </c>
      <c r="B16" s="4">
        <v>171</v>
      </c>
      <c r="C16" s="5">
        <v>39874</v>
      </c>
      <c r="D16" s="6" t="s">
        <v>83</v>
      </c>
      <c r="E16" s="6" t="s">
        <v>39</v>
      </c>
      <c r="F16" s="7">
        <f>IF(ISERROR(VLOOKUP(D16,'[7]60m'!$E$8:$G$1000,3,0)),"",(VLOOKUP(D16,'[7]60m'!$E$8:$I$1000,3,0)))</f>
        <v>875</v>
      </c>
      <c r="G16" s="8">
        <f>IF(ISERROR(VLOOKUP(D16,'[7]60m'!$E$8:$H$1000,4,0)),"",(VLOOKUP(D16,'[7]60m'!$E$8:$H$1000,4,0)))</f>
        <v>71</v>
      </c>
      <c r="H16" s="7" t="str">
        <f>IF(ISERROR(VLOOKUP(D16,'[7]80m'!$D$8:$F$983,3,0)),"",(VLOOKUP(D16,'[7]80m'!$D$8:$H$986,3,0)))</f>
        <v/>
      </c>
      <c r="I16" s="8" t="str">
        <f>IF(ISERROR(VLOOKUP(D16,'[7]80m'!$D$8:$G$983,4,0)),"",(VLOOKUP(D16,'[7]80m'!$D$8:$G$983,4,0)))</f>
        <v/>
      </c>
      <c r="J16" s="7" t="str">
        <f>IF(ISERROR(VLOOKUP(D16,'[7]100m.Eng'!$D$8:$F$983,3,0)),"",(VLOOKUP(D16,'[7]100m.Eng'!$D$8:$H$986,3,0)))</f>
        <v/>
      </c>
      <c r="K16" s="8" t="str">
        <f>IF(ISERROR(VLOOKUP(D16,'[7]100m.Eng'!$D$8:$G$983,4,0)),"",(VLOOKUP(D16,'[7]100m.Eng'!$D$8:$G$983,4,0)))</f>
        <v/>
      </c>
      <c r="L16" s="9" t="str">
        <f>IF(ISERROR(VLOOKUP(D16,'[7]800m'!$D$8:$F$995,3,0)),"",(VLOOKUP(D16,'[7]800m'!$D$8:$F$995,3,0)))</f>
        <v/>
      </c>
      <c r="M16" s="8" t="str">
        <f>IF(ISERROR(VLOOKUP(D16,'[7]800m'!$D$8:$H$995,4,0)),"",(VLOOKUP(D16,'[7]800m'!$D$8:$H$995,4,0)))</f>
        <v/>
      </c>
      <c r="N16" s="9" t="str">
        <f>IF(ISERROR(VLOOKUP(D16,'[7]2000m'!$D$8:$F$995,3,0)),"",(VLOOKUP(D16,'[7]2000m'!$D$8:$F$995,3,0)))</f>
        <v/>
      </c>
      <c r="O16" s="8" t="str">
        <f>IF(ISERROR(VLOOKUP(D16,'[7]2000m'!$D$8:$H$995,4,0)),"",(VLOOKUP(D16,'[7]2000m'!$D$8:$H$995,4,0)))</f>
        <v/>
      </c>
      <c r="P16" s="7">
        <f>IF(ISERROR(VLOOKUP(D16,[7]Uzun!$E$8:$J$1014,6,0)),"",(VLOOKUP(D16,[7]Uzun!$E$8:$J$1014,6,0)))</f>
        <v>416</v>
      </c>
      <c r="Q16" s="8">
        <f>IF(ISERROR(VLOOKUP(D16,[7]Uzun!$E$8:$K$1014,7,0)),"",(VLOOKUP(D16,[7]Uzun!$E$8:$K$994,7,0)))</f>
        <v>44</v>
      </c>
      <c r="R16" s="7" t="str">
        <f>IF(ISERROR(VLOOKUP(D16,[7]Yüksek!$E$8:$BR$1000,63,0)),"",(VLOOKUP(D16,[7]Yüksek!$E$8:$BR$1000,63,0)))</f>
        <v/>
      </c>
      <c r="S16" s="8" t="str">
        <f>IF(ISERROR(VLOOKUP(D16,[7]Yüksek!$E$8:$BS$1000,64,0)),"",(VLOOKUP(D16,[7]Yüksek!$E$8:$BS$1000,64,0)))</f>
        <v/>
      </c>
      <c r="T16" s="7">
        <f>IF(ISERROR(VLOOKUP(D16,[7]Gülle!$E$8:$J$1000,6,0)),"",(VLOOKUP(D16,[7]Gülle!$E$8:$J$1000,6,0)))</f>
        <v>547</v>
      </c>
      <c r="U16" s="8">
        <f>IF(ISERROR(VLOOKUP(D16,[7]Gülle!$E$8:$K$1000,7,0)),"",(VLOOKUP(D16,[7]Gülle!$E$8:$K$1000,7,0)))</f>
        <v>30</v>
      </c>
      <c r="V16" s="7" t="str">
        <f>IF(ISERROR(VLOOKUP(D16,[7]Disk!$E$8:$J$1000,6,0)),"",(VLOOKUP(D16,[7]Disk!$E$8:$J$1000,6,0)))</f>
        <v/>
      </c>
      <c r="W16" s="8" t="str">
        <f>IF(ISERROR(VLOOKUP(D16,[7]Disk!$E$8:$K$1000,7,0)),"",(VLOOKUP(D16,[7]Disk!$E$8:$K$1000,7,0)))</f>
        <v/>
      </c>
      <c r="X16" s="7" t="str">
        <f>IF(ISERROR(VLOOKUP(D16,[7]Cirit!$E$8:$J$1000,6,0)),"",(VLOOKUP(D16,[7]Cirit!$E$8:$J$1000,6,0)))</f>
        <v/>
      </c>
      <c r="Y16" s="8" t="str">
        <f>IF(ISERROR(VLOOKUP(D16,[7]Cirit!$E$8:$K$1000,7,0)),"",(VLOOKUP(D16,[7]Cirit!$E$8:$K$1000,7,0)))</f>
        <v/>
      </c>
      <c r="Z16" s="10" t="str">
        <f>IF(ISERROR(VLOOKUP(D16,[7]Çekiç!$E$8:$J$1000,6,0)),"",(VLOOKUP(D16,[7]Çekiç!$E$8:$J$1000,6,0)))</f>
        <v/>
      </c>
      <c r="AA16" s="11" t="str">
        <f>IF(ISERROR(VLOOKUP(D16,[7]Çekiç!$E$8:$K$1000,7,0)),"",(VLOOKUP(D16,[7]Çekiç!$E$8:$K$1000,7,0)))</f>
        <v/>
      </c>
      <c r="AB16" s="12">
        <f t="shared" si="1"/>
        <v>145</v>
      </c>
    </row>
    <row r="17" spans="1:28" ht="20.25" x14ac:dyDescent="0.25">
      <c r="A17" s="3">
        <v>4</v>
      </c>
      <c r="B17" s="4">
        <v>281</v>
      </c>
      <c r="C17" s="5">
        <v>40006</v>
      </c>
      <c r="D17" s="6" t="s">
        <v>84</v>
      </c>
      <c r="E17" s="6" t="s">
        <v>39</v>
      </c>
      <c r="F17" s="7">
        <f>IF(ISERROR(VLOOKUP(D17,'[7]60m'!$E$8:$G$1000,3,0)),"",(VLOOKUP(D17,'[7]60m'!$E$8:$I$1000,3,0)))</f>
        <v>966</v>
      </c>
      <c r="G17" s="8">
        <f>IF(ISERROR(VLOOKUP(D17,'[7]60m'!$E$8:$H$1000,4,0)),"",(VLOOKUP(D17,'[7]60m'!$E$8:$H$1000,4,0)))</f>
        <v>52</v>
      </c>
      <c r="H17" s="7" t="str">
        <f>IF(ISERROR(VLOOKUP(D17,'[7]80m'!$D$8:$F$983,3,0)),"",(VLOOKUP(D17,'[7]80m'!$D$8:$H$986,3,0)))</f>
        <v/>
      </c>
      <c r="I17" s="8" t="str">
        <f>IF(ISERROR(VLOOKUP(D17,'[7]80m'!$D$8:$G$983,4,0)),"",(VLOOKUP(D17,'[7]80m'!$D$8:$G$983,4,0)))</f>
        <v/>
      </c>
      <c r="J17" s="7" t="str">
        <f>IF(ISERROR(VLOOKUP(D17,'[7]100m.Eng'!$D$8:$F$983,3,0)),"",(VLOOKUP(D17,'[7]100m.Eng'!$D$8:$H$986,3,0)))</f>
        <v/>
      </c>
      <c r="K17" s="8" t="str">
        <f>IF(ISERROR(VLOOKUP(D17,'[7]100m.Eng'!$D$8:$G$983,4,0)),"",(VLOOKUP(D17,'[7]100m.Eng'!$D$8:$G$983,4,0)))</f>
        <v/>
      </c>
      <c r="L17" s="9" t="str">
        <f>IF(ISERROR(VLOOKUP(D17,'[7]800m'!$D$8:$F$995,3,0)),"",(VLOOKUP(D17,'[7]800m'!$D$8:$F$995,3,0)))</f>
        <v/>
      </c>
      <c r="M17" s="8" t="str">
        <f>IF(ISERROR(VLOOKUP(D17,'[7]800m'!$D$8:$H$995,4,0)),"",(VLOOKUP(D17,'[7]800m'!$D$8:$H$995,4,0)))</f>
        <v/>
      </c>
      <c r="N17" s="9" t="str">
        <f>IF(ISERROR(VLOOKUP(D17,'[7]2000m'!$D$8:$F$995,3,0)),"",(VLOOKUP(D17,'[7]2000m'!$D$8:$F$995,3,0)))</f>
        <v/>
      </c>
      <c r="O17" s="8" t="str">
        <f>IF(ISERROR(VLOOKUP(D17,'[7]2000m'!$D$8:$H$995,4,0)),"",(VLOOKUP(D17,'[7]2000m'!$D$8:$H$995,4,0)))</f>
        <v/>
      </c>
      <c r="P17" s="7">
        <f>IF(ISERROR(VLOOKUP(D17,[7]Uzun!$E$8:$J$1014,6,0)),"",(VLOOKUP(D17,[7]Uzun!$E$8:$J$1014,6,0)))</f>
        <v>415</v>
      </c>
      <c r="Q17" s="8">
        <f>IF(ISERROR(VLOOKUP(D17,[7]Uzun!$E$8:$K$1014,7,0)),"",(VLOOKUP(D17,[7]Uzun!$E$8:$K$994,7,0)))</f>
        <v>43</v>
      </c>
      <c r="R17" s="7" t="str">
        <f>IF(ISERROR(VLOOKUP(D17,[7]Yüksek!$E$8:$BR$1000,63,0)),"",(VLOOKUP(D17,[7]Yüksek!$E$8:$BR$1000,63,0)))</f>
        <v/>
      </c>
      <c r="S17" s="8" t="str">
        <f>IF(ISERROR(VLOOKUP(D17,[7]Yüksek!$E$8:$BS$1000,64,0)),"",(VLOOKUP(D17,[7]Yüksek!$E$8:$BS$1000,64,0)))</f>
        <v/>
      </c>
      <c r="T17" s="7" t="str">
        <f>IF(ISERROR(VLOOKUP(D17,[7]Gülle!$E$8:$J$1000,6,0)),"",(VLOOKUP(D17,[7]Gülle!$E$8:$J$1000,6,0)))</f>
        <v/>
      </c>
      <c r="U17" s="8" t="str">
        <f>IF(ISERROR(VLOOKUP(D17,[7]Gülle!$E$8:$K$1000,7,0)),"",(VLOOKUP(D17,[7]Gülle!$E$8:$K$1000,7,0)))</f>
        <v/>
      </c>
      <c r="V17" s="7">
        <f>IF(ISERROR(VLOOKUP(D17,[7]Disk!$E$8:$J$1000,6,0)),"",(VLOOKUP(D17,[7]Disk!$E$8:$J$1000,6,0)))</f>
        <v>1408</v>
      </c>
      <c r="W17" s="8">
        <f>IF(ISERROR(VLOOKUP(D17,[7]Disk!$E$8:$K$1000,7,0)),"",(VLOOKUP(D17,[7]Disk!$E$8:$K$1000,7,0)))</f>
        <v>41</v>
      </c>
      <c r="X17" s="7" t="str">
        <f>IF(ISERROR(VLOOKUP(D17,[7]Cirit!$E$8:$J$1000,6,0)),"",(VLOOKUP(D17,[7]Cirit!$E$8:$J$1000,6,0)))</f>
        <v/>
      </c>
      <c r="Y17" s="8" t="str">
        <f>IF(ISERROR(VLOOKUP(D17,[7]Cirit!$E$8:$K$1000,7,0)),"",(VLOOKUP(D17,[7]Cirit!$E$8:$K$1000,7,0)))</f>
        <v/>
      </c>
      <c r="Z17" s="10" t="str">
        <f>IF(ISERROR(VLOOKUP(D17,[7]Çekiç!$E$8:$J$1000,6,0)),"",(VLOOKUP(D17,[7]Çekiç!$E$8:$J$1000,6,0)))</f>
        <v/>
      </c>
      <c r="AA17" s="11" t="str">
        <f>IF(ISERROR(VLOOKUP(D17,[7]Çekiç!$E$8:$K$1000,7,0)),"",(VLOOKUP(D17,[7]Çekiç!$E$8:$K$1000,7,0)))</f>
        <v/>
      </c>
      <c r="AB17" s="12">
        <f t="shared" si="1"/>
        <v>136</v>
      </c>
    </row>
    <row r="18" spans="1:28" ht="20.25" x14ac:dyDescent="0.25">
      <c r="A18" s="3">
        <v>5</v>
      </c>
      <c r="B18" s="4">
        <v>283</v>
      </c>
      <c r="C18" s="5">
        <v>39976</v>
      </c>
      <c r="D18" s="6" t="s">
        <v>85</v>
      </c>
      <c r="E18" s="6" t="s">
        <v>39</v>
      </c>
      <c r="F18" s="7" t="str">
        <f>IF(ISERROR(VLOOKUP(D18,'[7]60m'!$E$8:$G$1000,3,0)),"",(VLOOKUP(D18,'[7]60m'!$E$8:$I$1000,3,0)))</f>
        <v/>
      </c>
      <c r="G18" s="8" t="str">
        <f>IF(ISERROR(VLOOKUP(D18,'[7]60m'!$E$8:$H$1000,4,0)),"",(VLOOKUP(D18,'[7]60m'!$E$8:$H$1000,4,0)))</f>
        <v/>
      </c>
      <c r="H18" s="7" t="str">
        <f>IF(ISERROR(VLOOKUP(D18,'[7]80m'!$D$8:$F$983,3,0)),"",(VLOOKUP(D18,'[7]80m'!$D$8:$H$986,3,0)))</f>
        <v/>
      </c>
      <c r="I18" s="8" t="str">
        <f>IF(ISERROR(VLOOKUP(D18,'[7]80m'!$D$8:$G$983,4,0)),"",(VLOOKUP(D18,'[7]80m'!$D$8:$G$983,4,0)))</f>
        <v/>
      </c>
      <c r="J18" s="7" t="str">
        <f>IF(ISERROR(VLOOKUP(D18,'[7]100m.Eng'!$D$8:$F$983,3,0)),"",(VLOOKUP(D18,'[7]100m.Eng'!$D$8:$H$986,3,0)))</f>
        <v/>
      </c>
      <c r="K18" s="8" t="str">
        <f>IF(ISERROR(VLOOKUP(D18,'[7]100m.Eng'!$D$8:$G$983,4,0)),"",(VLOOKUP(D18,'[7]100m.Eng'!$D$8:$G$983,4,0)))</f>
        <v/>
      </c>
      <c r="L18" s="9" t="str">
        <f>IF(ISERROR(VLOOKUP(D18,'[7]800m'!$D$8:$F$995,3,0)),"",(VLOOKUP(D18,'[7]800m'!$D$8:$F$995,3,0)))</f>
        <v/>
      </c>
      <c r="M18" s="8" t="str">
        <f>IF(ISERROR(VLOOKUP(D18,'[7]800m'!$D$8:$H$995,4,0)),"",(VLOOKUP(D18,'[7]800m'!$D$8:$H$995,4,0)))</f>
        <v/>
      </c>
      <c r="N18" s="9">
        <f>IF(ISERROR(VLOOKUP(D18,'[7]2000m'!$D$8:$F$995,3,0)),"",(VLOOKUP(D18,'[7]2000m'!$D$8:$F$995,3,0)))</f>
        <v>71745</v>
      </c>
      <c r="O18" s="8">
        <f>IF(ISERROR(VLOOKUP(D18,'[7]2000m'!$D$8:$H$995,4,0)),"",(VLOOKUP(D18,'[7]2000m'!$D$8:$H$995,4,0)))</f>
        <v>30</v>
      </c>
      <c r="P18" s="7">
        <f>IF(ISERROR(VLOOKUP(D18,[7]Uzun!$E$8:$J$1014,6,0)),"",(VLOOKUP(D18,[7]Uzun!$E$8:$J$1014,6,0)))</f>
        <v>408</v>
      </c>
      <c r="Q18" s="8">
        <f>IF(ISERROR(VLOOKUP(D18,[7]Uzun!$E$8:$K$1014,7,0)),"",(VLOOKUP(D18,[7]Uzun!$E$8:$K$994,7,0)))</f>
        <v>42</v>
      </c>
      <c r="R18" s="7" t="str">
        <f>IF(ISERROR(VLOOKUP(D18,[7]Yüksek!$E$8:$BR$1000,63,0)),"",(VLOOKUP(D18,[7]Yüksek!$E$8:$BR$1000,63,0)))</f>
        <v/>
      </c>
      <c r="S18" s="8" t="str">
        <f>IF(ISERROR(VLOOKUP(D18,[7]Yüksek!$E$8:$BS$1000,64,0)),"",(VLOOKUP(D18,[7]Yüksek!$E$8:$BS$1000,64,0)))</f>
        <v/>
      </c>
      <c r="T18" s="7">
        <f>IF(ISERROR(VLOOKUP(D18,[7]Gülle!$E$8:$J$1000,6,0)),"",(VLOOKUP(D18,[7]Gülle!$E$8:$J$1000,6,0)))</f>
        <v>519</v>
      </c>
      <c r="U18" s="8">
        <f>IF(ISERROR(VLOOKUP(D18,[7]Gülle!$E$8:$K$1000,7,0)),"",(VLOOKUP(D18,[7]Gülle!$E$8:$K$1000,7,0)))</f>
        <v>28</v>
      </c>
      <c r="V18" s="7" t="str">
        <f>IF(ISERROR(VLOOKUP(D18,[7]Disk!$E$8:$J$1000,6,0)),"",(VLOOKUP(D18,[7]Disk!$E$8:$J$1000,6,0)))</f>
        <v/>
      </c>
      <c r="W18" s="8" t="str">
        <f>IF(ISERROR(VLOOKUP(D18,[7]Disk!$E$8:$K$1000,7,0)),"",(VLOOKUP(D18,[7]Disk!$E$8:$K$1000,7,0)))</f>
        <v/>
      </c>
      <c r="X18" s="7" t="str">
        <f>IF(ISERROR(VLOOKUP(D18,[7]Cirit!$E$8:$J$1000,6,0)),"",(VLOOKUP(D18,[7]Cirit!$E$8:$J$1000,6,0)))</f>
        <v/>
      </c>
      <c r="Y18" s="8" t="str">
        <f>IF(ISERROR(VLOOKUP(D18,[7]Cirit!$E$8:$K$1000,7,0)),"",(VLOOKUP(D18,[7]Cirit!$E$8:$K$1000,7,0)))</f>
        <v/>
      </c>
      <c r="Z18" s="10" t="str">
        <f>IF(ISERROR(VLOOKUP(D18,[7]Çekiç!$E$8:$J$1000,6,0)),"",(VLOOKUP(D18,[7]Çekiç!$E$8:$J$1000,6,0)))</f>
        <v/>
      </c>
      <c r="AA18" s="11" t="str">
        <f>IF(ISERROR(VLOOKUP(D18,[7]Çekiç!$E$8:$K$1000,7,0)),"",(VLOOKUP(D18,[7]Çekiç!$E$8:$K$1000,7,0)))</f>
        <v/>
      </c>
      <c r="AB18" s="12">
        <f t="shared" si="1"/>
        <v>100</v>
      </c>
    </row>
    <row r="19" spans="1:28" ht="20.25" x14ac:dyDescent="0.25">
      <c r="A19" s="3">
        <v>6</v>
      </c>
      <c r="B19" s="4">
        <v>648</v>
      </c>
      <c r="C19" s="5">
        <v>39814</v>
      </c>
      <c r="D19" s="6" t="s">
        <v>86</v>
      </c>
      <c r="E19" s="6" t="s">
        <v>39</v>
      </c>
      <c r="F19" s="7" t="str">
        <f>IF(ISERROR(VLOOKUP(D19,'[7]60m'!$E$8:$G$1000,3,0)),"",(VLOOKUP(D19,'[7]60m'!$E$8:$I$1000,3,0)))</f>
        <v/>
      </c>
      <c r="G19" s="8" t="str">
        <f>IF(ISERROR(VLOOKUP(D19,'[7]60m'!$E$8:$H$1000,4,0)),"",(VLOOKUP(D19,'[7]60m'!$E$8:$H$1000,4,0)))</f>
        <v/>
      </c>
      <c r="H19" s="7">
        <f>IF(ISERROR(VLOOKUP(D19,'[7]80m'!$D$8:$F$983,3,0)),"",(VLOOKUP(D19,'[7]80m'!$D$8:$H$986,3,0)))</f>
        <v>1336</v>
      </c>
      <c r="I19" s="8">
        <f>IF(ISERROR(VLOOKUP(D19,'[7]80m'!$D$8:$G$983,4,0)),"",(VLOOKUP(D19,'[7]80m'!$D$8:$G$983,4,0)))</f>
        <v>22</v>
      </c>
      <c r="J19" s="7" t="str">
        <f>IF(ISERROR(VLOOKUP(D19,'[7]100m.Eng'!$D$8:$F$983,3,0)),"",(VLOOKUP(D19,'[7]100m.Eng'!$D$8:$H$986,3,0)))</f>
        <v/>
      </c>
      <c r="K19" s="8" t="str">
        <f>IF(ISERROR(VLOOKUP(D19,'[7]100m.Eng'!$D$8:$G$983,4,0)),"",(VLOOKUP(D19,'[7]100m.Eng'!$D$8:$G$983,4,0)))</f>
        <v/>
      </c>
      <c r="L19" s="9" t="str">
        <f>IF(ISERROR(VLOOKUP(D19,'[7]800m'!$D$8:$F$995,3,0)),"",(VLOOKUP(D19,'[7]800m'!$D$8:$F$995,3,0)))</f>
        <v/>
      </c>
      <c r="M19" s="8" t="str">
        <f>IF(ISERROR(VLOOKUP(D19,'[7]800m'!$D$8:$H$995,4,0)),"",(VLOOKUP(D19,'[7]800m'!$D$8:$H$995,4,0)))</f>
        <v/>
      </c>
      <c r="N19" s="9" t="str">
        <f>IF(ISERROR(VLOOKUP(D19,'[7]2000m'!$D$8:$F$995,3,0)),"",(VLOOKUP(D19,'[7]2000m'!$D$8:$F$995,3,0)))</f>
        <v/>
      </c>
      <c r="O19" s="8" t="str">
        <f>IF(ISERROR(VLOOKUP(D19,'[7]2000m'!$D$8:$H$995,4,0)),"",(VLOOKUP(D19,'[7]2000m'!$D$8:$H$995,4,0)))</f>
        <v/>
      </c>
      <c r="P19" s="7" t="str">
        <f>IF(ISERROR(VLOOKUP(D19,[7]Uzun!$E$8:$J$1014,6,0)),"",(VLOOKUP(D19,[7]Uzun!$E$8:$J$1014,6,0)))</f>
        <v/>
      </c>
      <c r="Q19" s="8" t="str">
        <f>IF(ISERROR(VLOOKUP(D19,[7]Uzun!$E$8:$K$1014,7,0)),"",(VLOOKUP(D19,[7]Uzun!$E$8:$K$994,7,0)))</f>
        <v/>
      </c>
      <c r="R19" s="7" t="str">
        <f>IF(ISERROR(VLOOKUP(D19,[7]Yüksek!$E$8:$BR$1000,63,0)),"",(VLOOKUP(D19,[7]Yüksek!$E$8:$BR$1000,63,0)))</f>
        <v/>
      </c>
      <c r="S19" s="8" t="str">
        <f>IF(ISERROR(VLOOKUP(D19,[7]Yüksek!$E$8:$BS$1000,64,0)),"",(VLOOKUP(D19,[7]Yüksek!$E$8:$BS$1000,64,0)))</f>
        <v/>
      </c>
      <c r="T19" s="7" t="str">
        <f>IF(ISERROR(VLOOKUP(D19,[7]Gülle!$E$8:$J$1000,6,0)),"",(VLOOKUP(D19,[7]Gülle!$E$8:$J$1000,6,0)))</f>
        <v/>
      </c>
      <c r="U19" s="8" t="str">
        <f>IF(ISERROR(VLOOKUP(D19,[7]Gülle!$E$8:$K$1000,7,0)),"",(VLOOKUP(D19,[7]Gülle!$E$8:$K$1000,7,0)))</f>
        <v/>
      </c>
      <c r="V19" s="7">
        <f>IF(ISERROR(VLOOKUP(D19,[7]Disk!$E$8:$J$1000,6,0)),"",(VLOOKUP(D19,[7]Disk!$E$8:$J$1000,6,0)))</f>
        <v>1598</v>
      </c>
      <c r="W19" s="8">
        <f>IF(ISERROR(VLOOKUP(D19,[7]Disk!$E$8:$K$1000,7,0)),"",(VLOOKUP(D19,[7]Disk!$E$8:$K$1000,7,0)))</f>
        <v>48</v>
      </c>
      <c r="X19" s="7" t="str">
        <f>IF(ISERROR(VLOOKUP(D19,[7]Cirit!$E$8:$J$1000,6,0)),"",(VLOOKUP(D19,[7]Cirit!$E$8:$J$1000,6,0)))</f>
        <v/>
      </c>
      <c r="Y19" s="8" t="str">
        <f>IF(ISERROR(VLOOKUP(D19,[7]Cirit!$E$8:$K$1000,7,0)),"",(VLOOKUP(D19,[7]Cirit!$E$8:$K$1000,7,0)))</f>
        <v/>
      </c>
      <c r="Z19" s="10" t="str">
        <f>IF(ISERROR(VLOOKUP(D19,[7]Çekiç!$E$8:$J$1000,6,0)),"",(VLOOKUP(D19,[7]Çekiç!$E$8:$J$1000,6,0)))</f>
        <v/>
      </c>
      <c r="AA19" s="11" t="str">
        <f>IF(ISERROR(VLOOKUP(D19,[7]Çekiç!$E$8:$K$1000,7,0)),"",(VLOOKUP(D19,[7]Çekiç!$E$8:$K$1000,7,0)))</f>
        <v/>
      </c>
      <c r="AB19" s="12">
        <f t="shared" si="1"/>
        <v>70</v>
      </c>
    </row>
  </sheetData>
  <mergeCells count="34">
    <mergeCell ref="V12:W12"/>
    <mergeCell ref="X12:Y12"/>
    <mergeCell ref="V2:W2"/>
    <mergeCell ref="X2:Y2"/>
    <mergeCell ref="AB12:AB13"/>
    <mergeCell ref="A11:AB11"/>
    <mergeCell ref="H12:I12"/>
    <mergeCell ref="J12:K12"/>
    <mergeCell ref="L12:M12"/>
    <mergeCell ref="N12:O12"/>
    <mergeCell ref="P12:Q12"/>
    <mergeCell ref="R12:S12"/>
    <mergeCell ref="A12:A13"/>
    <mergeCell ref="C12:C13"/>
    <mergeCell ref="D12:D13"/>
    <mergeCell ref="E12:E13"/>
    <mergeCell ref="F12:G12"/>
    <mergeCell ref="T12:U12"/>
    <mergeCell ref="Z2:AA2"/>
    <mergeCell ref="AB2:AB3"/>
    <mergeCell ref="Z12:AA12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</mergeCells>
  <conditionalFormatting sqref="D2:D3">
    <cfRule type="duplicateValues" dxfId="5" priority="23"/>
  </conditionalFormatting>
  <conditionalFormatting sqref="D4:D10">
    <cfRule type="duplicateValues" dxfId="4" priority="2"/>
  </conditionalFormatting>
  <conditionalFormatting sqref="AB4:AB10">
    <cfRule type="duplicateValues" dxfId="3" priority="3"/>
  </conditionalFormatting>
  <conditionalFormatting sqref="AB14:AB19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1"/>
  <sheetViews>
    <sheetView tabSelected="1" zoomScale="70" zoomScaleNormal="70" workbookViewId="0">
      <selection activeCell="A22" sqref="A22:XFD27"/>
    </sheetView>
  </sheetViews>
  <sheetFormatPr defaultRowHeight="15" x14ac:dyDescent="0.25"/>
  <cols>
    <col min="1" max="2" width="6.28515625" bestFit="1" customWidth="1"/>
    <col min="3" max="3" width="15.85546875" bestFit="1" customWidth="1"/>
    <col min="4" max="4" width="33.7109375" bestFit="1" customWidth="1"/>
    <col min="5" max="5" width="12.42578125" bestFit="1" customWidth="1"/>
    <col min="6" max="6" width="8" bestFit="1" customWidth="1"/>
    <col min="7" max="7" width="6.28515625" bestFit="1" customWidth="1"/>
    <col min="8" max="8" width="8.7109375" bestFit="1" customWidth="1"/>
    <col min="9" max="9" width="7.28515625" bestFit="1" customWidth="1"/>
    <col min="10" max="10" width="8.7109375" bestFit="1" customWidth="1"/>
    <col min="11" max="11" width="6.28515625" bestFit="1" customWidth="1"/>
    <col min="12" max="12" width="11.28515625" bestFit="1" customWidth="1"/>
    <col min="13" max="13" width="6.28515625" bestFit="1" customWidth="1"/>
    <col min="14" max="14" width="8" bestFit="1" customWidth="1"/>
    <col min="15" max="15" width="6.28515625" bestFit="1" customWidth="1"/>
    <col min="16" max="16" width="8" bestFit="1" customWidth="1"/>
    <col min="17" max="17" width="6.28515625" bestFit="1" customWidth="1"/>
    <col min="18" max="18" width="8" bestFit="1" customWidth="1"/>
    <col min="19" max="19" width="6.28515625" bestFit="1" customWidth="1"/>
    <col min="20" max="20" width="8" bestFit="1" customWidth="1"/>
    <col min="21" max="21" width="6.28515625" bestFit="1" customWidth="1"/>
    <col min="22" max="22" width="8.7109375" bestFit="1" customWidth="1"/>
    <col min="23" max="23" width="6.28515625" bestFit="1" customWidth="1"/>
    <col min="24" max="24" width="8.7109375" bestFit="1" customWidth="1"/>
    <col min="25" max="25" width="6.28515625" bestFit="1" customWidth="1"/>
    <col min="26" max="26" width="8" bestFit="1" customWidth="1"/>
    <col min="27" max="27" width="6.28515625" bestFit="1" customWidth="1"/>
    <col min="28" max="28" width="12" bestFit="1" customWidth="1"/>
  </cols>
  <sheetData>
    <row r="1" spans="1:28" ht="30" x14ac:dyDescent="0.25">
      <c r="A1" s="35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x14ac:dyDescent="0.25">
      <c r="A2" s="29" t="s">
        <v>0</v>
      </c>
      <c r="B2" s="14"/>
      <c r="C2" s="36" t="s">
        <v>17</v>
      </c>
      <c r="D2" s="32" t="s">
        <v>2</v>
      </c>
      <c r="E2" s="33" t="s">
        <v>3</v>
      </c>
      <c r="F2" s="25" t="s">
        <v>4</v>
      </c>
      <c r="G2" s="25"/>
      <c r="H2" s="26" t="s">
        <v>5</v>
      </c>
      <c r="I2" s="27"/>
      <c r="J2" s="25" t="s">
        <v>18</v>
      </c>
      <c r="K2" s="25"/>
      <c r="L2" s="25" t="s">
        <v>19</v>
      </c>
      <c r="M2" s="25"/>
      <c r="N2" s="25" t="s">
        <v>20</v>
      </c>
      <c r="O2" s="25"/>
      <c r="P2" s="26" t="s">
        <v>7</v>
      </c>
      <c r="Q2" s="27"/>
      <c r="R2" s="25" t="s">
        <v>8</v>
      </c>
      <c r="S2" s="25"/>
      <c r="T2" s="25" t="s">
        <v>21</v>
      </c>
      <c r="U2" s="25"/>
      <c r="V2" s="25" t="s">
        <v>22</v>
      </c>
      <c r="W2" s="25"/>
      <c r="X2" s="26" t="s">
        <v>23</v>
      </c>
      <c r="Y2" s="27"/>
      <c r="Z2" s="26" t="s">
        <v>24</v>
      </c>
      <c r="AA2" s="27"/>
      <c r="AB2" s="28" t="s">
        <v>10</v>
      </c>
    </row>
    <row r="3" spans="1:28" ht="15.75" customHeight="1" x14ac:dyDescent="0.25">
      <c r="A3" s="29"/>
      <c r="B3" s="15"/>
      <c r="C3" s="37"/>
      <c r="D3" s="32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28"/>
    </row>
    <row r="4" spans="1:28" ht="20.25" x14ac:dyDescent="0.25">
      <c r="A4" s="3">
        <v>1</v>
      </c>
      <c r="B4" s="4">
        <v>255</v>
      </c>
      <c r="C4" s="13">
        <v>39785</v>
      </c>
      <c r="D4" s="6" t="s">
        <v>87</v>
      </c>
      <c r="E4" s="6" t="s">
        <v>39</v>
      </c>
      <c r="F4" s="7">
        <f>IF(ISERROR(VLOOKUP(D4,'[8]60m'!$E$8:$G$1000,3,0)),"",(VLOOKUP(D4,'[8]60m'!$E$8:$I$1000,3,0)))</f>
        <v>940</v>
      </c>
      <c r="G4" s="8">
        <f>IF(ISERROR(VLOOKUP(D4,'[8]60m'!$E$8:$H$1000,4,0)),"",(VLOOKUP(D4,'[8]60m'!$E$8:$H$1000,4,0)))</f>
        <v>72</v>
      </c>
      <c r="H4" s="7" t="str">
        <f>IF(ISERROR(VLOOKUP(D4,'[8]80m'!$D$8:$F$983,3,0)),"",(VLOOKUP(D4,'[8]80m'!$D$8:$H$986,3,0)))</f>
        <v/>
      </c>
      <c r="I4" s="8" t="str">
        <f>IF(ISERROR(VLOOKUP(D4,'[8]80m'!$D$8:$G$983,4,0)),"",(VLOOKUP(D4,'[8]80m'!$D$8:$G$983,4,0)))</f>
        <v/>
      </c>
      <c r="J4" s="7" t="str">
        <f>IF(ISERROR(VLOOKUP(D4,'[8]80m.Eng'!$D$8:$F$983,3,0)),"",(VLOOKUP(D4,'[8]80m.Eng'!$D$8:$H$986,3,0)))</f>
        <v/>
      </c>
      <c r="K4" s="8" t="str">
        <f>IF(ISERROR(VLOOKUP(D4,'[8]80m.Eng'!$D$8:$G$983,4,0)),"",(VLOOKUP(D4,'[8]80m.Eng'!$D$8:$G$983,4,0)))</f>
        <v/>
      </c>
      <c r="L4" s="9" t="str">
        <f>IF(ISERROR(VLOOKUP(D4,'[8]800m'!$D$8:$F$1000,3,0)),"",(VLOOKUP(D4,'[8]800m'!$D$8:$F$1000,3,0)))</f>
        <v/>
      </c>
      <c r="M4" s="8" t="str">
        <f>IF(ISERROR(VLOOKUP(D4,'[8]800m'!$D$8:$H$1000,4,0)),"",(VLOOKUP(D4,'[8]800m'!$D$8:$H$1000,4,0)))</f>
        <v/>
      </c>
      <c r="N4" s="9" t="str">
        <f>IF(ISERROR(VLOOKUP(D4,'[8]1500m'!$D$8:$F$999,3,0)),"",(VLOOKUP(D4,'[8]1500m'!$D$8:$F$999,3,0)))</f>
        <v/>
      </c>
      <c r="O4" s="8" t="str">
        <f>IF(ISERROR(VLOOKUP(D4,'[8]1500m'!$D$8:$H$999,4,0)),"",(VLOOKUP(D4,'[8]1500m'!$D$8:$H$999,4,0)))</f>
        <v/>
      </c>
      <c r="P4" s="7">
        <f>IF(ISERROR(VLOOKUP(D4,[8]Uzun!$E$8:$J$1014,6,0)),"",(VLOOKUP(D4,[8]Uzun!$E$8:$J$1014,6,0)))</f>
        <v>414</v>
      </c>
      <c r="Q4" s="8">
        <f>IF(ISERROR(VLOOKUP(D4,[8]Uzun!$E$8:$K$1014,7,0)),"",(VLOOKUP(D4,[8]Uzun!$E$8:$K$994,7,0)))</f>
        <v>58</v>
      </c>
      <c r="R4" s="7" t="str">
        <f>IF(ISERROR(VLOOKUP(D4,[8]Yüksek!$E$8:$BR$1000,63,0)),"",(VLOOKUP(D4,[8]Yüksek!$E$8:$BR$1000,63,0)))</f>
        <v/>
      </c>
      <c r="S4" s="8" t="str">
        <f>IF(ISERROR(VLOOKUP(D4,[8]Yüksek!$E$8:$BS$1000,64,0)),"",(VLOOKUP(D4,[8]Yüksek!$E$8:$BS$1000,64,0)))</f>
        <v/>
      </c>
      <c r="T4" s="7" t="str">
        <f>IF(ISERROR(VLOOKUP(D4,[8]Gülle!$E$8:$J$1000,6,0)),"",(VLOOKUP(D4,[8]Gülle!$E$8:$J$1000,6,0)))</f>
        <v/>
      </c>
      <c r="U4" s="8" t="str">
        <f>IF(ISERROR(VLOOKUP(D4,[8]Gülle!$E$8:$K$1000,7,0)),"",(VLOOKUP(D4,[8]Gülle!$E$8:$K$1000,7,0)))</f>
        <v/>
      </c>
      <c r="V4" s="7">
        <f>IF(ISERROR(VLOOKUP(D4,[8]Disk!$E$8:$J$1000,6,0)),"",(VLOOKUP(D4,[8]Disk!$E$8:$J$1000,6,0)))</f>
        <v>3072</v>
      </c>
      <c r="W4" s="8">
        <f>IF(ISERROR(VLOOKUP(D4,[8]Disk!$E$8:$K$1000,7,0)),"",(VLOOKUP(D4,[8]Disk!$E$8:$K$1000,7,0)))</f>
        <v>86</v>
      </c>
      <c r="X4" s="7" t="str">
        <f>IF(ISERROR(VLOOKUP(D4,[8]Cirit!$E$8:$J$1000,6,0)),"",(VLOOKUP(D4,[8]Cirit!$E$8:$J$1000,6,0)))</f>
        <v/>
      </c>
      <c r="Y4" s="8" t="str">
        <f>IF(ISERROR(VLOOKUP(D4,[8]Cirit!$E$8:$K$1000,7,0)),"",(VLOOKUP(D4,[8]Cirit!$E$8:$K$1000,7,0)))</f>
        <v/>
      </c>
      <c r="Z4" s="10" t="str">
        <f>IF(ISERROR(VLOOKUP(D4,[8]Çekiç!$E$8:$J$1000,6,0)),"",(VLOOKUP(D4,[8]Çekiç!$E$8:$J$1000,6,0)))</f>
        <v/>
      </c>
      <c r="AA4" s="11" t="str">
        <f>IF(ISERROR(VLOOKUP(D4,[8]Çekiç!$E$8:$K$1000,7,0)),"",(VLOOKUP(D4,[8]Çekiç!$E$8:$K$1000,7,0)))</f>
        <v/>
      </c>
      <c r="AB4" s="12">
        <f t="shared" ref="AB4:AB13" si="0">SUM(AA4,Y4,W4,U4,S4,Q4,O4,M4,K4,I4,G4)</f>
        <v>216</v>
      </c>
    </row>
    <row r="5" spans="1:28" ht="20.25" x14ac:dyDescent="0.25">
      <c r="A5" s="3">
        <v>2</v>
      </c>
      <c r="B5" s="4">
        <v>223</v>
      </c>
      <c r="C5" s="13">
        <v>39747</v>
      </c>
      <c r="D5" s="6" t="s">
        <v>88</v>
      </c>
      <c r="E5" s="6" t="s">
        <v>39</v>
      </c>
      <c r="F5" s="7">
        <f>IF(ISERROR(VLOOKUP(D5,'[8]60m'!$E$8:$G$1000,3,0)),"",(VLOOKUP(D5,'[8]60m'!$E$8:$I$1000,3,0)))</f>
        <v>916</v>
      </c>
      <c r="G5" s="8">
        <f>IF(ISERROR(VLOOKUP(D5,'[8]60m'!$E$8:$H$1000,4,0)),"",(VLOOKUP(D5,'[8]60m'!$E$8:$H$1000,4,0)))</f>
        <v>76</v>
      </c>
      <c r="H5" s="7" t="str">
        <f>IF(ISERROR(VLOOKUP(D5,'[8]80m'!$D$8:$F$983,3,0)),"",(VLOOKUP(D5,'[8]80m'!$D$8:$H$986,3,0)))</f>
        <v/>
      </c>
      <c r="I5" s="8" t="str">
        <f>IF(ISERROR(VLOOKUP(D5,'[8]80m'!$D$8:$G$983,4,0)),"",(VLOOKUP(D5,'[8]80m'!$D$8:$G$983,4,0)))</f>
        <v/>
      </c>
      <c r="J5" s="7" t="str">
        <f>IF(ISERROR(VLOOKUP(D5,'[8]80m.Eng'!$D$8:$F$983,3,0)),"",(VLOOKUP(D5,'[8]80m.Eng'!$D$8:$H$986,3,0)))</f>
        <v/>
      </c>
      <c r="K5" s="8" t="str">
        <f>IF(ISERROR(VLOOKUP(D5,'[8]80m.Eng'!$D$8:$G$983,4,0)),"",(VLOOKUP(D5,'[8]80m.Eng'!$D$8:$G$983,4,0)))</f>
        <v/>
      </c>
      <c r="L5" s="9" t="str">
        <f>IF(ISERROR(VLOOKUP(D5,'[8]800m'!$D$8:$F$1000,3,0)),"",(VLOOKUP(D5,'[8]800m'!$D$8:$F$1000,3,0)))</f>
        <v/>
      </c>
      <c r="M5" s="8" t="str">
        <f>IF(ISERROR(VLOOKUP(D5,'[8]800m'!$D$8:$H$1000,4,0)),"",(VLOOKUP(D5,'[8]800m'!$D$8:$H$1000,4,0)))</f>
        <v/>
      </c>
      <c r="N5" s="9" t="str">
        <f>IF(ISERROR(VLOOKUP(D5,'[8]1500m'!$D$8:$F$999,3,0)),"",(VLOOKUP(D5,'[8]1500m'!$D$8:$F$999,3,0)))</f>
        <v/>
      </c>
      <c r="O5" s="8" t="str">
        <f>IF(ISERROR(VLOOKUP(D5,'[8]1500m'!$D$8:$H$999,4,0)),"",(VLOOKUP(D5,'[8]1500m'!$D$8:$H$999,4,0)))</f>
        <v/>
      </c>
      <c r="P5" s="7">
        <f>IF(ISERROR(VLOOKUP(D5,[8]Uzun!$E$8:$J$1014,6,0)),"",(VLOOKUP(D5,[8]Uzun!$E$8:$J$1014,6,0)))</f>
        <v>422</v>
      </c>
      <c r="Q5" s="8">
        <f>IF(ISERROR(VLOOKUP(D5,[8]Uzun!$E$8:$K$1014,7,0)),"",(VLOOKUP(D5,[8]Uzun!$E$8:$K$994,7,0)))</f>
        <v>60</v>
      </c>
      <c r="R5" s="7" t="str">
        <f>IF(ISERROR(VLOOKUP(D5,[8]Yüksek!$E$8:$BR$1000,63,0)),"",(VLOOKUP(D5,[8]Yüksek!$E$8:$BR$1000,63,0)))</f>
        <v/>
      </c>
      <c r="S5" s="8" t="str">
        <f>IF(ISERROR(VLOOKUP(D5,[8]Yüksek!$E$8:$BS$1000,64,0)),"",(VLOOKUP(D5,[8]Yüksek!$E$8:$BS$1000,64,0)))</f>
        <v/>
      </c>
      <c r="T5" s="7" t="str">
        <f>IF(ISERROR(VLOOKUP(D5,[8]Gülle!$E$8:$J$1000,6,0)),"",(VLOOKUP(D5,[8]Gülle!$E$8:$J$1000,6,0)))</f>
        <v/>
      </c>
      <c r="U5" s="8" t="str">
        <f>IF(ISERROR(VLOOKUP(D5,[8]Gülle!$E$8:$K$1000,7,0)),"",(VLOOKUP(D5,[8]Gülle!$E$8:$K$1000,7,0)))</f>
        <v/>
      </c>
      <c r="V5" s="7">
        <f>IF(ISERROR(VLOOKUP(D5,[8]Disk!$E$8:$J$1000,6,0)),"",(VLOOKUP(D5,[8]Disk!$E$8:$J$1000,6,0)))</f>
        <v>2489</v>
      </c>
      <c r="W5" s="8">
        <f>IF(ISERROR(VLOOKUP(D5,[8]Disk!$E$8:$K$1000,7,0)),"",(VLOOKUP(D5,[8]Disk!$E$8:$K$1000,7,0)))</f>
        <v>78</v>
      </c>
      <c r="X5" s="7" t="str">
        <f>IF(ISERROR(VLOOKUP(D5,[8]Cirit!$E$8:$J$1000,6,0)),"",(VLOOKUP(D5,[8]Cirit!$E$8:$J$1000,6,0)))</f>
        <v/>
      </c>
      <c r="Y5" s="8" t="str">
        <f>IF(ISERROR(VLOOKUP(D5,[8]Cirit!$E$8:$K$1000,7,0)),"",(VLOOKUP(D5,[8]Cirit!$E$8:$K$1000,7,0)))</f>
        <v/>
      </c>
      <c r="Z5" s="10" t="str">
        <f>IF(ISERROR(VLOOKUP(D5,[8]Çekiç!$E$8:$J$1000,6,0)),"",(VLOOKUP(D5,[8]Çekiç!$E$8:$J$1000,6,0)))</f>
        <v/>
      </c>
      <c r="AA5" s="11" t="str">
        <f>IF(ISERROR(VLOOKUP(D5,[8]Çekiç!$E$8:$K$1000,7,0)),"",(VLOOKUP(D5,[8]Çekiç!$E$8:$K$1000,7,0)))</f>
        <v/>
      </c>
      <c r="AB5" s="12">
        <f t="shared" si="0"/>
        <v>214</v>
      </c>
    </row>
    <row r="6" spans="1:28" ht="20.25" x14ac:dyDescent="0.25">
      <c r="A6" s="3">
        <v>3</v>
      </c>
      <c r="B6" s="4">
        <v>293</v>
      </c>
      <c r="C6" s="13">
        <v>39767</v>
      </c>
      <c r="D6" s="6" t="s">
        <v>89</v>
      </c>
      <c r="E6" s="6" t="s">
        <v>39</v>
      </c>
      <c r="F6" s="7">
        <f>IF(ISERROR(VLOOKUP(D6,'[8]60m'!$E$8:$G$1000,3,0)),"",(VLOOKUP(D6,'[8]60m'!$E$8:$I$1000,3,0)))</f>
        <v>885</v>
      </c>
      <c r="G6" s="8">
        <f>IF(ISERROR(VLOOKUP(D6,'[8]60m'!$E$8:$H$1000,4,0)),"",(VLOOKUP(D6,'[8]60m'!$E$8:$H$1000,4,0)))</f>
        <v>83</v>
      </c>
      <c r="H6" s="7" t="str">
        <f>IF(ISERROR(VLOOKUP(D6,'[8]80m'!$D$8:$F$983,3,0)),"",(VLOOKUP(D6,'[8]80m'!$D$8:$H$986,3,0)))</f>
        <v/>
      </c>
      <c r="I6" s="8" t="str">
        <f>IF(ISERROR(VLOOKUP(D6,'[8]80m'!$D$8:$G$983,4,0)),"",(VLOOKUP(D6,'[8]80m'!$D$8:$G$983,4,0)))</f>
        <v/>
      </c>
      <c r="J6" s="7" t="str">
        <f>IF(ISERROR(VLOOKUP(D6,'[8]80m.Eng'!$D$8:$F$983,3,0)),"",(VLOOKUP(D6,'[8]80m.Eng'!$D$8:$H$986,3,0)))</f>
        <v/>
      </c>
      <c r="K6" s="8" t="str">
        <f>IF(ISERROR(VLOOKUP(D6,'[8]80m.Eng'!$D$8:$G$983,4,0)),"",(VLOOKUP(D6,'[8]80m.Eng'!$D$8:$G$983,4,0)))</f>
        <v/>
      </c>
      <c r="L6" s="9" t="str">
        <f>IF(ISERROR(VLOOKUP(D6,'[8]800m'!$D$8:$F$1000,3,0)),"",(VLOOKUP(D6,'[8]800m'!$D$8:$F$1000,3,0)))</f>
        <v/>
      </c>
      <c r="M6" s="8" t="str">
        <f>IF(ISERROR(VLOOKUP(D6,'[8]800m'!$D$8:$H$1000,4,0)),"",(VLOOKUP(D6,'[8]800m'!$D$8:$H$1000,4,0)))</f>
        <v/>
      </c>
      <c r="N6" s="9" t="str">
        <f>IF(ISERROR(VLOOKUP(D6,'[8]1500m'!$D$8:$F$999,3,0)),"",(VLOOKUP(D6,'[8]1500m'!$D$8:$F$999,3,0)))</f>
        <v/>
      </c>
      <c r="O6" s="8" t="str">
        <f>IF(ISERROR(VLOOKUP(D6,'[8]1500m'!$D$8:$H$999,4,0)),"",(VLOOKUP(D6,'[8]1500m'!$D$8:$H$999,4,0)))</f>
        <v/>
      </c>
      <c r="P6" s="7">
        <f>IF(ISERROR(VLOOKUP(D6,[8]Uzun!$E$8:$J$1014,6,0)),"",(VLOOKUP(D6,[8]Uzun!$E$8:$J$1014,6,0)))</f>
        <v>470</v>
      </c>
      <c r="Q6" s="8">
        <f>IF(ISERROR(VLOOKUP(D6,[8]Uzun!$E$8:$K$1014,7,0)),"",(VLOOKUP(D6,[8]Uzun!$E$8:$K$994,7,0)))</f>
        <v>72</v>
      </c>
      <c r="R6" s="7" t="str">
        <f>IF(ISERROR(VLOOKUP(D6,[8]Yüksek!$E$8:$BR$1000,63,0)),"",(VLOOKUP(D6,[8]Yüksek!$E$8:$BR$1000,63,0)))</f>
        <v/>
      </c>
      <c r="S6" s="8" t="str">
        <f>IF(ISERROR(VLOOKUP(D6,[8]Yüksek!$E$8:$BS$1000,64,0)),"",(VLOOKUP(D6,[8]Yüksek!$E$8:$BS$1000,64,0)))</f>
        <v/>
      </c>
      <c r="T6" s="7" t="str">
        <f>IF(ISERROR(VLOOKUP(D6,[8]Gülle!$E$8:$J$1000,6,0)),"",(VLOOKUP(D6,[8]Gülle!$E$8:$J$1000,6,0)))</f>
        <v/>
      </c>
      <c r="U6" s="8" t="str">
        <f>IF(ISERROR(VLOOKUP(D6,[8]Gülle!$E$8:$K$1000,7,0)),"",(VLOOKUP(D6,[8]Gülle!$E$8:$K$1000,7,0)))</f>
        <v/>
      </c>
      <c r="V6" s="7">
        <f>IF(ISERROR(VLOOKUP(D6,[8]Disk!$E$8:$J$1000,6,0)),"",(VLOOKUP(D6,[8]Disk!$E$8:$J$1000,6,0)))</f>
        <v>1832</v>
      </c>
      <c r="W6" s="8">
        <f>IF(ISERROR(VLOOKUP(D6,[8]Disk!$E$8:$K$1000,7,0)),"",(VLOOKUP(D6,[8]Disk!$E$8:$K$1000,7,0)))</f>
        <v>58</v>
      </c>
      <c r="X6" s="7" t="str">
        <f>IF(ISERROR(VLOOKUP(D6,[8]Cirit!$E$8:$J$1000,6,0)),"",(VLOOKUP(D6,[8]Cirit!$E$8:$J$1000,6,0)))</f>
        <v/>
      </c>
      <c r="Y6" s="8" t="str">
        <f>IF(ISERROR(VLOOKUP(D6,[8]Cirit!$E$8:$K$1000,7,0)),"",(VLOOKUP(D6,[8]Cirit!$E$8:$K$1000,7,0)))</f>
        <v/>
      </c>
      <c r="Z6" s="10" t="str">
        <f>IF(ISERROR(VLOOKUP(D6,[8]Çekiç!$E$8:$J$1000,6,0)),"",(VLOOKUP(D6,[8]Çekiç!$E$8:$J$1000,6,0)))</f>
        <v/>
      </c>
      <c r="AA6" s="11" t="str">
        <f>IF(ISERROR(VLOOKUP(D6,[8]Çekiç!$E$8:$K$1000,7,0)),"",(VLOOKUP(D6,[8]Çekiç!$E$8:$K$1000,7,0)))</f>
        <v/>
      </c>
      <c r="AB6" s="12">
        <f t="shared" si="0"/>
        <v>213</v>
      </c>
    </row>
    <row r="7" spans="1:28" ht="20.25" x14ac:dyDescent="0.25">
      <c r="A7" s="3">
        <v>4</v>
      </c>
      <c r="B7" s="4">
        <v>256</v>
      </c>
      <c r="C7" s="13">
        <v>39618</v>
      </c>
      <c r="D7" s="6" t="s">
        <v>90</v>
      </c>
      <c r="E7" s="6" t="s">
        <v>39</v>
      </c>
      <c r="F7" s="7" t="str">
        <f>IF(ISERROR(VLOOKUP(D7,'[8]60m'!$E$8:$G$1000,3,0)),"",(VLOOKUP(D7,'[8]60m'!$E$8:$I$1000,3,0)))</f>
        <v/>
      </c>
      <c r="G7" s="8" t="str">
        <f>IF(ISERROR(VLOOKUP(D7,'[8]60m'!$E$8:$H$1000,4,0)),"",(VLOOKUP(D7,'[8]60m'!$E$8:$H$1000,4,0)))</f>
        <v/>
      </c>
      <c r="H7" s="7">
        <f>IF(ISERROR(VLOOKUP(D7,'[8]80m'!$D$8:$F$983,3,0)),"",(VLOOKUP(D7,'[8]80m'!$D$8:$H$986,3,0)))</f>
        <v>1121</v>
      </c>
      <c r="I7" s="8">
        <f>IF(ISERROR(VLOOKUP(D7,'[8]80m'!$D$8:$G$983,4,0)),"",(VLOOKUP(D7,'[8]80m'!$D$8:$G$983,4,0)))</f>
        <v>83</v>
      </c>
      <c r="J7" s="7" t="str">
        <f>IF(ISERROR(VLOOKUP(D7,'[8]80m.Eng'!$D$8:$F$983,3,0)),"",(VLOOKUP(D7,'[8]80m.Eng'!$D$8:$H$986,3,0)))</f>
        <v/>
      </c>
      <c r="K7" s="8" t="str">
        <f>IF(ISERROR(VLOOKUP(D7,'[8]80m.Eng'!$D$8:$G$983,4,0)),"",(VLOOKUP(D7,'[8]80m.Eng'!$D$8:$G$983,4,0)))</f>
        <v/>
      </c>
      <c r="L7" s="9" t="str">
        <f>IF(ISERROR(VLOOKUP(D7,'[8]800m'!$D$8:$F$1000,3,0)),"",(VLOOKUP(D7,'[8]800m'!$D$8:$F$1000,3,0)))</f>
        <v/>
      </c>
      <c r="M7" s="8" t="str">
        <f>IF(ISERROR(VLOOKUP(D7,'[8]800m'!$D$8:$H$1000,4,0)),"",(VLOOKUP(D7,'[8]800m'!$D$8:$H$1000,4,0)))</f>
        <v/>
      </c>
      <c r="N7" s="9" t="str">
        <f>IF(ISERROR(VLOOKUP(D7,'[8]1500m'!$D$8:$F$999,3,0)),"",(VLOOKUP(D7,'[8]1500m'!$D$8:$F$999,3,0)))</f>
        <v/>
      </c>
      <c r="O7" s="8" t="str">
        <f>IF(ISERROR(VLOOKUP(D7,'[8]1500m'!$D$8:$H$999,4,0)),"",(VLOOKUP(D7,'[8]1500m'!$D$8:$H$999,4,0)))</f>
        <v/>
      </c>
      <c r="P7" s="7">
        <f>IF(ISERROR(VLOOKUP(D7,[8]Uzun!$E$8:$J$1014,6,0)),"",(VLOOKUP(D7,[8]Uzun!$E$8:$J$1014,6,0)))</f>
        <v>465</v>
      </c>
      <c r="Q7" s="8">
        <f>IF(ISERROR(VLOOKUP(D7,[8]Uzun!$E$8:$K$1014,7,0)),"",(VLOOKUP(D7,[8]Uzun!$E$8:$K$994,7,0)))</f>
        <v>71</v>
      </c>
      <c r="R7" s="7" t="str">
        <f>IF(ISERROR(VLOOKUP(D7,[8]Yüksek!$E$8:$BR$1000,63,0)),"",(VLOOKUP(D7,[8]Yüksek!$E$8:$BR$1000,63,0)))</f>
        <v/>
      </c>
      <c r="S7" s="8" t="str">
        <f>IF(ISERROR(VLOOKUP(D7,[8]Yüksek!$E$8:$BS$1000,64,0)),"",(VLOOKUP(D7,[8]Yüksek!$E$8:$BS$1000,64,0)))</f>
        <v/>
      </c>
      <c r="T7" s="7" t="str">
        <f>IF(ISERROR(VLOOKUP(D7,[8]Gülle!$E$8:$J$1000,6,0)),"",(VLOOKUP(D7,[8]Gülle!$E$8:$J$1000,6,0)))</f>
        <v/>
      </c>
      <c r="U7" s="8" t="str">
        <f>IF(ISERROR(VLOOKUP(D7,[8]Gülle!$E$8:$K$1000,7,0)),"",(VLOOKUP(D7,[8]Gülle!$E$8:$K$1000,7,0)))</f>
        <v/>
      </c>
      <c r="V7" s="7">
        <f>IF(ISERROR(VLOOKUP(D7,[8]Disk!$E$8:$J$1000,6,0)),"",(VLOOKUP(D7,[8]Disk!$E$8:$J$1000,6,0)))</f>
        <v>1685</v>
      </c>
      <c r="W7" s="8">
        <f>IF(ISERROR(VLOOKUP(D7,[8]Disk!$E$8:$K$1000,7,0)),"",(VLOOKUP(D7,[8]Disk!$E$8:$K$1000,7,0)))</f>
        <v>52</v>
      </c>
      <c r="X7" s="7" t="str">
        <f>IF(ISERROR(VLOOKUP(D7,[8]Cirit!$E$8:$J$1000,6,0)),"",(VLOOKUP(D7,[8]Cirit!$E$8:$J$1000,6,0)))</f>
        <v/>
      </c>
      <c r="Y7" s="8" t="str">
        <f>IF(ISERROR(VLOOKUP(D7,[8]Cirit!$E$8:$K$1000,7,0)),"",(VLOOKUP(D7,[8]Cirit!$E$8:$K$1000,7,0)))</f>
        <v/>
      </c>
      <c r="Z7" s="10" t="str">
        <f>IF(ISERROR(VLOOKUP(D7,[8]Çekiç!$E$8:$J$1000,6,0)),"",(VLOOKUP(D7,[8]Çekiç!$E$8:$J$1000,6,0)))</f>
        <v/>
      </c>
      <c r="AA7" s="11" t="str">
        <f>IF(ISERROR(VLOOKUP(D7,[8]Çekiç!$E$8:$K$1000,7,0)),"",(VLOOKUP(D7,[8]Çekiç!$E$8:$K$1000,7,0)))</f>
        <v/>
      </c>
      <c r="AB7" s="12">
        <f t="shared" si="0"/>
        <v>206</v>
      </c>
    </row>
    <row r="8" spans="1:28" ht="20.25" x14ac:dyDescent="0.25">
      <c r="A8" s="3">
        <v>5</v>
      </c>
      <c r="B8" s="4">
        <v>304</v>
      </c>
      <c r="C8" s="13">
        <v>44684</v>
      </c>
      <c r="D8" s="6" t="s">
        <v>91</v>
      </c>
      <c r="E8" s="6" t="s">
        <v>39</v>
      </c>
      <c r="F8" s="7" t="str">
        <f>IF(ISERROR(VLOOKUP(D8,'[8]60m'!$E$8:$G$1000,3,0)),"",(VLOOKUP(D8,'[8]60m'!$E$8:$I$1000,3,0)))</f>
        <v/>
      </c>
      <c r="G8" s="8" t="str">
        <f>IF(ISERROR(VLOOKUP(D8,'[8]60m'!$E$8:$H$1000,4,0)),"",(VLOOKUP(D8,'[8]60m'!$E$8:$H$1000,4,0)))</f>
        <v/>
      </c>
      <c r="H8" s="7" t="str">
        <f>IF(ISERROR(VLOOKUP(D8,'[8]80m'!$D$8:$F$983,3,0)),"",(VLOOKUP(D8,'[8]80m'!$D$8:$H$986,3,0)))</f>
        <v/>
      </c>
      <c r="I8" s="8" t="str">
        <f>IF(ISERROR(VLOOKUP(D8,'[8]80m'!$D$8:$G$983,4,0)),"",(VLOOKUP(D8,'[8]80m'!$D$8:$G$983,4,0)))</f>
        <v/>
      </c>
      <c r="J8" s="7">
        <f>IF(ISERROR(VLOOKUP(D8,'[8]80m.Eng'!$D$8:$F$983,3,0)),"",(VLOOKUP(D8,'[8]80m.Eng'!$D$8:$H$986,3,0)))</f>
        <v>1378</v>
      </c>
      <c r="K8" s="8">
        <f>IF(ISERROR(VLOOKUP(D8,'[8]80m.Eng'!$D$8:$G$983,4,0)),"",(VLOOKUP(D8,'[8]80m.Eng'!$D$8:$G$983,4,0)))</f>
        <v>84</v>
      </c>
      <c r="L8" s="9" t="str">
        <f>IF(ISERROR(VLOOKUP(D8,'[8]800m'!$D$8:$F$1000,3,0)),"",(VLOOKUP(D8,'[8]800m'!$D$8:$F$1000,3,0)))</f>
        <v/>
      </c>
      <c r="M8" s="8" t="str">
        <f>IF(ISERROR(VLOOKUP(D8,'[8]800m'!$D$8:$H$1000,4,0)),"",(VLOOKUP(D8,'[8]800m'!$D$8:$H$1000,4,0)))</f>
        <v/>
      </c>
      <c r="N8" s="9" t="str">
        <f>IF(ISERROR(VLOOKUP(D8,'[8]1500m'!$D$8:$F$999,3,0)),"",(VLOOKUP(D8,'[8]1500m'!$D$8:$F$999,3,0)))</f>
        <v/>
      </c>
      <c r="O8" s="8" t="str">
        <f>IF(ISERROR(VLOOKUP(D8,'[8]1500m'!$D$8:$H$999,4,0)),"",(VLOOKUP(D8,'[8]1500m'!$D$8:$H$999,4,0)))</f>
        <v/>
      </c>
      <c r="P8" s="7">
        <f>IF(ISERROR(VLOOKUP(D8,[8]Uzun!$E$8:$J$1014,6,0)),"",(VLOOKUP(D8,[8]Uzun!$E$8:$J$1014,6,0)))</f>
        <v>478</v>
      </c>
      <c r="Q8" s="8">
        <f>IF(ISERROR(VLOOKUP(D8,[8]Uzun!$E$8:$K$1014,7,0)),"",(VLOOKUP(D8,[8]Uzun!$E$8:$K$994,7,0)))</f>
        <v>74</v>
      </c>
      <c r="R8" s="7" t="str">
        <f>IF(ISERROR(VLOOKUP(D8,[8]Yüksek!$E$8:$BR$1000,63,0)),"",(VLOOKUP(D8,[8]Yüksek!$E$8:$BR$1000,63,0)))</f>
        <v/>
      </c>
      <c r="S8" s="8" t="str">
        <f>IF(ISERROR(VLOOKUP(D8,[8]Yüksek!$E$8:$BS$1000,64,0)),"",(VLOOKUP(D8,[8]Yüksek!$E$8:$BS$1000,64,0)))</f>
        <v/>
      </c>
      <c r="T8" s="7" t="str">
        <f>IF(ISERROR(VLOOKUP(D8,[8]Gülle!$E$8:$J$1000,6,0)),"",(VLOOKUP(D8,[8]Gülle!$E$8:$J$1000,6,0)))</f>
        <v/>
      </c>
      <c r="U8" s="8" t="str">
        <f>IF(ISERROR(VLOOKUP(D8,[8]Gülle!$E$8:$K$1000,7,0)),"",(VLOOKUP(D8,[8]Gülle!$E$8:$K$1000,7,0)))</f>
        <v/>
      </c>
      <c r="V8" s="7">
        <f>IF(ISERROR(VLOOKUP(D8,[8]Disk!$E$8:$J$1000,6,0)),"",(VLOOKUP(D8,[8]Disk!$E$8:$J$1000,6,0)))</f>
        <v>1569</v>
      </c>
      <c r="W8" s="8">
        <f>IF(ISERROR(VLOOKUP(D8,[8]Disk!$E$8:$K$1000,7,0)),"",(VLOOKUP(D8,[8]Disk!$E$8:$K$1000,7,0)))</f>
        <v>47</v>
      </c>
      <c r="X8" s="7" t="str">
        <f>IF(ISERROR(VLOOKUP(D8,[8]Cirit!$E$8:$J$1000,6,0)),"",(VLOOKUP(D8,[8]Cirit!$E$8:$J$1000,6,0)))</f>
        <v/>
      </c>
      <c r="Y8" s="8" t="str">
        <f>IF(ISERROR(VLOOKUP(D8,[8]Cirit!$E$8:$K$1000,7,0)),"",(VLOOKUP(D8,[8]Cirit!$E$8:$K$1000,7,0)))</f>
        <v/>
      </c>
      <c r="Z8" s="10" t="str">
        <f>IF(ISERROR(VLOOKUP(D8,[8]Çekiç!$E$8:$J$1000,6,0)),"",(VLOOKUP(D8,[8]Çekiç!$E$8:$J$1000,6,0)))</f>
        <v/>
      </c>
      <c r="AA8" s="11" t="str">
        <f>IF(ISERROR(VLOOKUP(D8,[8]Çekiç!$E$8:$K$1000,7,0)),"",(VLOOKUP(D8,[8]Çekiç!$E$8:$K$1000,7,0)))</f>
        <v/>
      </c>
      <c r="AB8" s="12">
        <f t="shared" si="0"/>
        <v>205</v>
      </c>
    </row>
    <row r="9" spans="1:28" ht="20.25" x14ac:dyDescent="0.25">
      <c r="A9" s="3">
        <v>6</v>
      </c>
      <c r="B9" s="4">
        <v>225</v>
      </c>
      <c r="C9" s="13">
        <v>39731</v>
      </c>
      <c r="D9" s="6" t="s">
        <v>92</v>
      </c>
      <c r="E9" s="6" t="s">
        <v>39</v>
      </c>
      <c r="F9" s="7">
        <f>IF(ISERROR(VLOOKUP(D9,'[8]60m'!$E$8:$G$1000,3,0)),"",(VLOOKUP(D9,'[8]60m'!$E$8:$I$1000,3,0)))</f>
        <v>900</v>
      </c>
      <c r="G9" s="8">
        <f>IF(ISERROR(VLOOKUP(D9,'[8]60m'!$E$8:$H$1000,4,0)),"",(VLOOKUP(D9,'[8]60m'!$E$8:$H$1000,4,0)))</f>
        <v>80</v>
      </c>
      <c r="H9" s="7" t="str">
        <f>IF(ISERROR(VLOOKUP(D9,'[8]80m'!$D$8:$F$983,3,0)),"",(VLOOKUP(D9,'[8]80m'!$D$8:$H$986,3,0)))</f>
        <v/>
      </c>
      <c r="I9" s="8" t="str">
        <f>IF(ISERROR(VLOOKUP(D9,'[8]80m'!$D$8:$G$983,4,0)),"",(VLOOKUP(D9,'[8]80m'!$D$8:$G$983,4,0)))</f>
        <v/>
      </c>
      <c r="J9" s="7" t="str">
        <f>IF(ISERROR(VLOOKUP(D9,'[8]80m.Eng'!$D$8:$F$983,3,0)),"",(VLOOKUP(D9,'[8]80m.Eng'!$D$8:$H$986,3,0)))</f>
        <v/>
      </c>
      <c r="K9" s="8" t="str">
        <f>IF(ISERROR(VLOOKUP(D9,'[8]80m.Eng'!$D$8:$G$983,4,0)),"",(VLOOKUP(D9,'[8]80m.Eng'!$D$8:$G$983,4,0)))</f>
        <v/>
      </c>
      <c r="L9" s="9" t="str">
        <f>IF(ISERROR(VLOOKUP(D9,'[8]800m'!$D$8:$F$1000,3,0)),"",(VLOOKUP(D9,'[8]800m'!$D$8:$F$1000,3,0)))</f>
        <v/>
      </c>
      <c r="M9" s="8" t="str">
        <f>IF(ISERROR(VLOOKUP(D9,'[8]800m'!$D$8:$H$1000,4,0)),"",(VLOOKUP(D9,'[8]800m'!$D$8:$H$1000,4,0)))</f>
        <v/>
      </c>
      <c r="N9" s="9" t="str">
        <f>IF(ISERROR(VLOOKUP(D9,'[8]1500m'!$D$8:$F$999,3,0)),"",(VLOOKUP(D9,'[8]1500m'!$D$8:$F$999,3,0)))</f>
        <v/>
      </c>
      <c r="O9" s="8" t="str">
        <f>IF(ISERROR(VLOOKUP(D9,'[8]1500m'!$D$8:$H$999,4,0)),"",(VLOOKUP(D9,'[8]1500m'!$D$8:$H$999,4,0)))</f>
        <v/>
      </c>
      <c r="P9" s="7">
        <f>IF(ISERROR(VLOOKUP(D9,[8]Uzun!$E$8:$J$1014,6,0)),"",(VLOOKUP(D9,[8]Uzun!$E$8:$J$1014,6,0)))</f>
        <v>433</v>
      </c>
      <c r="Q9" s="8">
        <f>IF(ISERROR(VLOOKUP(D9,[8]Uzun!$E$8:$K$1014,7,0)),"",(VLOOKUP(D9,[8]Uzun!$E$8:$K$994,7,0)))</f>
        <v>63</v>
      </c>
      <c r="R9" s="7" t="str">
        <f>IF(ISERROR(VLOOKUP(D9,[8]Yüksek!$E$8:$BR$1000,63,0)),"",(VLOOKUP(D9,[8]Yüksek!$E$8:$BR$1000,63,0)))</f>
        <v/>
      </c>
      <c r="S9" s="8" t="str">
        <f>IF(ISERROR(VLOOKUP(D9,[8]Yüksek!$E$8:$BS$1000,64,0)),"",(VLOOKUP(D9,[8]Yüksek!$E$8:$BS$1000,64,0)))</f>
        <v/>
      </c>
      <c r="T9" s="7">
        <f>IF(ISERROR(VLOOKUP(D9,[8]Gülle!$E$8:$J$1000,6,0)),"",(VLOOKUP(D9,[8]Gülle!$E$8:$J$1000,6,0)))</f>
        <v>806</v>
      </c>
      <c r="U9" s="8">
        <f>IF(ISERROR(VLOOKUP(D9,[8]Gülle!$E$8:$K$1000,7,0)),"",(VLOOKUP(D9,[8]Gülle!$E$8:$K$1000,7,0)))</f>
        <v>60</v>
      </c>
      <c r="V9" s="7" t="str">
        <f>IF(ISERROR(VLOOKUP(D9,[8]Disk!$E$8:$J$1000,6,0)),"",(VLOOKUP(D9,[8]Disk!$E$8:$J$1000,6,0)))</f>
        <v/>
      </c>
      <c r="W9" s="8" t="str">
        <f>IF(ISERROR(VLOOKUP(D9,[8]Disk!$E$8:$K$1000,7,0)),"",(VLOOKUP(D9,[8]Disk!$E$8:$K$1000,7,0)))</f>
        <v/>
      </c>
      <c r="X9" s="7" t="str">
        <f>IF(ISERROR(VLOOKUP(D9,[8]Cirit!$E$8:$J$1000,6,0)),"",(VLOOKUP(D9,[8]Cirit!$E$8:$J$1000,6,0)))</f>
        <v/>
      </c>
      <c r="Y9" s="8" t="str">
        <f>IF(ISERROR(VLOOKUP(D9,[8]Cirit!$E$8:$K$1000,7,0)),"",(VLOOKUP(D9,[8]Cirit!$E$8:$K$1000,7,0)))</f>
        <v/>
      </c>
      <c r="Z9" s="10" t="str">
        <f>IF(ISERROR(VLOOKUP(D9,[8]Çekiç!$E$8:$J$1000,6,0)),"",(VLOOKUP(D9,[8]Çekiç!$E$8:$J$1000,6,0)))</f>
        <v/>
      </c>
      <c r="AA9" s="11" t="str">
        <f>IF(ISERROR(VLOOKUP(D9,[8]Çekiç!$E$8:$K$1000,7,0)),"",(VLOOKUP(D9,[8]Çekiç!$E$8:$K$1000,7,0)))</f>
        <v/>
      </c>
      <c r="AB9" s="12">
        <f t="shared" si="0"/>
        <v>203</v>
      </c>
    </row>
    <row r="10" spans="1:28" ht="20.25" x14ac:dyDescent="0.25">
      <c r="A10" s="3">
        <v>7</v>
      </c>
      <c r="B10" s="4">
        <v>284</v>
      </c>
      <c r="C10" s="13">
        <v>39626</v>
      </c>
      <c r="D10" s="6" t="s">
        <v>93</v>
      </c>
      <c r="E10" s="6" t="s">
        <v>39</v>
      </c>
      <c r="F10" s="7">
        <f>IF(ISERROR(VLOOKUP(D10,'[8]60m'!$E$8:$G$1000,3,0)),"",(VLOOKUP(D10,'[8]60m'!$E$8:$I$1000,3,0)))</f>
        <v>889</v>
      </c>
      <c r="G10" s="8">
        <f>IF(ISERROR(VLOOKUP(D10,'[8]60m'!$E$8:$H$1000,4,0)),"",(VLOOKUP(D10,'[8]60m'!$E$8:$H$1000,4,0)))</f>
        <v>82</v>
      </c>
      <c r="H10" s="7" t="str">
        <f>IF(ISERROR(VLOOKUP(D10,'[8]80m'!$D$8:$F$983,3,0)),"",(VLOOKUP(D10,'[8]80m'!$D$8:$H$986,3,0)))</f>
        <v/>
      </c>
      <c r="I10" s="8" t="str">
        <f>IF(ISERROR(VLOOKUP(D10,'[8]80m'!$D$8:$G$983,4,0)),"",(VLOOKUP(D10,'[8]80m'!$D$8:$G$983,4,0)))</f>
        <v/>
      </c>
      <c r="J10" s="7" t="str">
        <f>IF(ISERROR(VLOOKUP(D10,'[8]80m.Eng'!$D$8:$F$983,3,0)),"",(VLOOKUP(D10,'[8]80m.Eng'!$D$8:$H$986,3,0)))</f>
        <v/>
      </c>
      <c r="K10" s="8" t="str">
        <f>IF(ISERROR(VLOOKUP(D10,'[8]80m.Eng'!$D$8:$G$983,4,0)),"",(VLOOKUP(D10,'[8]80m.Eng'!$D$8:$G$983,4,0)))</f>
        <v/>
      </c>
      <c r="L10" s="9" t="str">
        <f>IF(ISERROR(VLOOKUP(D10,'[8]800m'!$D$8:$F$1000,3,0)),"",(VLOOKUP(D10,'[8]800m'!$D$8:$F$1000,3,0)))</f>
        <v/>
      </c>
      <c r="M10" s="8" t="str">
        <f>IF(ISERROR(VLOOKUP(D10,'[8]800m'!$D$8:$H$1000,4,0)),"",(VLOOKUP(D10,'[8]800m'!$D$8:$H$1000,4,0)))</f>
        <v/>
      </c>
      <c r="N10" s="9" t="str">
        <f>IF(ISERROR(VLOOKUP(D10,'[8]1500m'!$D$8:$F$999,3,0)),"",(VLOOKUP(D10,'[8]1500m'!$D$8:$F$999,3,0)))</f>
        <v/>
      </c>
      <c r="O10" s="8" t="str">
        <f>IF(ISERROR(VLOOKUP(D10,'[8]1500m'!$D$8:$H$999,4,0)),"",(VLOOKUP(D10,'[8]1500m'!$D$8:$H$999,4,0)))</f>
        <v/>
      </c>
      <c r="P10" s="7">
        <f>IF(ISERROR(VLOOKUP(D10,[8]Uzun!$E$8:$J$1014,6,0)),"",(VLOOKUP(D10,[8]Uzun!$E$8:$J$1014,6,0)))</f>
        <v>408</v>
      </c>
      <c r="Q10" s="8">
        <f>IF(ISERROR(VLOOKUP(D10,[8]Uzun!$E$8:$K$1014,7,0)),"",(VLOOKUP(D10,[8]Uzun!$E$8:$K$994,7,0)))</f>
        <v>57</v>
      </c>
      <c r="R10" s="7" t="str">
        <f>IF(ISERROR(VLOOKUP(D10,[8]Yüksek!$E$8:$BR$1000,63,0)),"",(VLOOKUP(D10,[8]Yüksek!$E$8:$BR$1000,63,0)))</f>
        <v/>
      </c>
      <c r="S10" s="8" t="str">
        <f>IF(ISERROR(VLOOKUP(D10,[8]Yüksek!$E$8:$BS$1000,64,0)),"",(VLOOKUP(D10,[8]Yüksek!$E$8:$BS$1000,64,0)))</f>
        <v/>
      </c>
      <c r="T10" s="7" t="str">
        <f>IF(ISERROR(VLOOKUP(D10,[8]Gülle!$E$8:$J$1000,6,0)),"",(VLOOKUP(D10,[8]Gülle!$E$8:$J$1000,6,0)))</f>
        <v/>
      </c>
      <c r="U10" s="8" t="str">
        <f>IF(ISERROR(VLOOKUP(D10,[8]Gülle!$E$8:$K$1000,7,0)),"",(VLOOKUP(D10,[8]Gülle!$E$8:$K$1000,7,0)))</f>
        <v/>
      </c>
      <c r="V10" s="7">
        <f>IF(ISERROR(VLOOKUP(D10,[8]Disk!$E$8:$J$1000,6,0)),"",(VLOOKUP(D10,[8]Disk!$E$8:$J$1000,6,0)))</f>
        <v>1680</v>
      </c>
      <c r="W10" s="8">
        <f>IF(ISERROR(VLOOKUP(D10,[8]Disk!$E$8:$K$1000,7,0)),"",(VLOOKUP(D10,[8]Disk!$E$8:$K$1000,7,0)))</f>
        <v>52</v>
      </c>
      <c r="X10" s="7" t="str">
        <f>IF(ISERROR(VLOOKUP(D10,[8]Cirit!$E$8:$J$1000,6,0)),"",(VLOOKUP(D10,[8]Cirit!$E$8:$J$1000,6,0)))</f>
        <v/>
      </c>
      <c r="Y10" s="8" t="str">
        <f>IF(ISERROR(VLOOKUP(D10,[8]Cirit!$E$8:$K$1000,7,0)),"",(VLOOKUP(D10,[8]Cirit!$E$8:$K$1000,7,0)))</f>
        <v/>
      </c>
      <c r="Z10" s="10" t="str">
        <f>IF(ISERROR(VLOOKUP(D10,[8]Çekiç!$E$8:$J$1000,6,0)),"",(VLOOKUP(D10,[8]Çekiç!$E$8:$J$1000,6,0)))</f>
        <v/>
      </c>
      <c r="AA10" s="11" t="str">
        <f>IF(ISERROR(VLOOKUP(D10,[8]Çekiç!$E$8:$K$1000,7,0)),"",(VLOOKUP(D10,[8]Çekiç!$E$8:$K$1000,7,0)))</f>
        <v/>
      </c>
      <c r="AB10" s="12">
        <f t="shared" si="0"/>
        <v>191</v>
      </c>
    </row>
    <row r="11" spans="1:28" ht="20.25" x14ac:dyDescent="0.25">
      <c r="A11" s="3">
        <v>8</v>
      </c>
      <c r="B11" s="4">
        <v>265</v>
      </c>
      <c r="C11" s="13">
        <v>39700</v>
      </c>
      <c r="D11" s="6" t="s">
        <v>94</v>
      </c>
      <c r="E11" s="6" t="s">
        <v>39</v>
      </c>
      <c r="F11" s="7">
        <f>IF(ISERROR(VLOOKUP(D11,'[8]60m'!$E$8:$G$1000,3,0)),"",(VLOOKUP(D11,'[8]60m'!$E$8:$I$1000,3,0)))</f>
        <v>882</v>
      </c>
      <c r="G11" s="8">
        <f>IF(ISERROR(VLOOKUP(D11,'[8]60m'!$E$8:$H$1000,4,0)),"",(VLOOKUP(D11,'[8]60m'!$E$8:$H$1000,4,0)))</f>
        <v>83</v>
      </c>
      <c r="H11" s="7" t="str">
        <f>IF(ISERROR(VLOOKUP(D11,'[8]80m'!$D$8:$F$983,3,0)),"",(VLOOKUP(D11,'[8]80m'!$D$8:$H$986,3,0)))</f>
        <v/>
      </c>
      <c r="I11" s="8" t="str">
        <f>IF(ISERROR(VLOOKUP(D11,'[8]80m'!$D$8:$G$983,4,0)),"",(VLOOKUP(D11,'[8]80m'!$D$8:$G$983,4,0)))</f>
        <v/>
      </c>
      <c r="J11" s="7" t="str">
        <f>IF(ISERROR(VLOOKUP(D11,'[8]80m.Eng'!$D$8:$F$983,3,0)),"",(VLOOKUP(D11,'[8]80m.Eng'!$D$8:$H$986,3,0)))</f>
        <v/>
      </c>
      <c r="K11" s="8" t="str">
        <f>IF(ISERROR(VLOOKUP(D11,'[8]80m.Eng'!$D$8:$G$983,4,0)),"",(VLOOKUP(D11,'[8]80m.Eng'!$D$8:$G$983,4,0)))</f>
        <v/>
      </c>
      <c r="L11" s="9" t="str">
        <f>IF(ISERROR(VLOOKUP(D11,'[8]800m'!$D$8:$F$1000,3,0)),"",(VLOOKUP(D11,'[8]800m'!$D$8:$F$1000,3,0)))</f>
        <v/>
      </c>
      <c r="M11" s="8" t="str">
        <f>IF(ISERROR(VLOOKUP(D11,'[8]800m'!$D$8:$H$1000,4,0)),"",(VLOOKUP(D11,'[8]800m'!$D$8:$H$1000,4,0)))</f>
        <v/>
      </c>
      <c r="N11" s="9" t="str">
        <f>IF(ISERROR(VLOOKUP(D11,'[8]1500m'!$D$8:$F$999,3,0)),"",(VLOOKUP(D11,'[8]1500m'!$D$8:$F$999,3,0)))</f>
        <v/>
      </c>
      <c r="O11" s="8" t="str">
        <f>IF(ISERROR(VLOOKUP(D11,'[8]1500m'!$D$8:$H$999,4,0)),"",(VLOOKUP(D11,'[8]1500m'!$D$8:$H$999,4,0)))</f>
        <v/>
      </c>
      <c r="P11" s="7">
        <f>IF(ISERROR(VLOOKUP(D11,[8]Uzun!$E$8:$J$1014,6,0)),"",(VLOOKUP(D11,[8]Uzun!$E$8:$J$1014,6,0)))</f>
        <v>446</v>
      </c>
      <c r="Q11" s="8">
        <f>IF(ISERROR(VLOOKUP(D11,[8]Uzun!$E$8:$K$1014,7,0)),"",(VLOOKUP(D11,[8]Uzun!$E$8:$K$994,7,0)))</f>
        <v>66</v>
      </c>
      <c r="R11" s="7" t="str">
        <f>IF(ISERROR(VLOOKUP(D11,[8]Yüksek!$E$8:$BR$1000,63,0)),"",(VLOOKUP(D11,[8]Yüksek!$E$8:$BR$1000,63,0)))</f>
        <v/>
      </c>
      <c r="S11" s="8" t="str">
        <f>IF(ISERROR(VLOOKUP(D11,[8]Yüksek!$E$8:$BS$1000,64,0)),"",(VLOOKUP(D11,[8]Yüksek!$E$8:$BS$1000,64,0)))</f>
        <v/>
      </c>
      <c r="T11" s="7" t="str">
        <f>IF(ISERROR(VLOOKUP(D11,[8]Gülle!$E$8:$J$1000,6,0)),"",(VLOOKUP(D11,[8]Gülle!$E$8:$J$1000,6,0)))</f>
        <v/>
      </c>
      <c r="U11" s="8" t="str">
        <f>IF(ISERROR(VLOOKUP(D11,[8]Gülle!$E$8:$K$1000,7,0)),"",(VLOOKUP(D11,[8]Gülle!$E$8:$K$1000,7,0)))</f>
        <v/>
      </c>
      <c r="V11" s="7" t="str">
        <f>IF(ISERROR(VLOOKUP(D11,[8]Disk!$E$8:$J$1000,6,0)),"",(VLOOKUP(D11,[8]Disk!$E$8:$J$1000,6,0)))</f>
        <v/>
      </c>
      <c r="W11" s="8" t="str">
        <f>IF(ISERROR(VLOOKUP(D11,[8]Disk!$E$8:$K$1000,7,0)),"",(VLOOKUP(D11,[8]Disk!$E$8:$K$1000,7,0)))</f>
        <v/>
      </c>
      <c r="X11" s="7">
        <f>IF(ISERROR(VLOOKUP(D11,[8]Cirit!$E$8:$J$1000,6,0)),"",(VLOOKUP(D11,[8]Cirit!$E$8:$J$1000,6,0)))</f>
        <v>1362</v>
      </c>
      <c r="Y11" s="8">
        <f>IF(ISERROR(VLOOKUP(D11,[8]Cirit!$E$8:$K$1000,7,0)),"",(VLOOKUP(D11,[8]Cirit!$E$8:$K$1000,7,0)))</f>
        <v>36</v>
      </c>
      <c r="Z11" s="10" t="str">
        <f>IF(ISERROR(VLOOKUP(D11,[8]Çekiç!$E$8:$J$1000,6,0)),"",(VLOOKUP(D11,[8]Çekiç!$E$8:$J$1000,6,0)))</f>
        <v/>
      </c>
      <c r="AA11" s="11" t="str">
        <f>IF(ISERROR(VLOOKUP(D11,[8]Çekiç!$E$8:$K$1000,7,0)),"",(VLOOKUP(D11,[8]Çekiç!$E$8:$K$1000,7,0)))</f>
        <v/>
      </c>
      <c r="AB11" s="12">
        <f t="shared" si="0"/>
        <v>185</v>
      </c>
    </row>
    <row r="12" spans="1:28" ht="20.25" x14ac:dyDescent="0.25">
      <c r="A12" s="3">
        <v>9</v>
      </c>
      <c r="B12" s="4">
        <v>266</v>
      </c>
      <c r="C12" s="13">
        <v>39550</v>
      </c>
      <c r="D12" s="6" t="s">
        <v>95</v>
      </c>
      <c r="E12" s="6" t="s">
        <v>39</v>
      </c>
      <c r="F12" s="7" t="str">
        <f>IF(ISERROR(VLOOKUP(D12,'[8]60m'!$E$8:$G$1000,3,0)),"",(VLOOKUP(D12,'[8]60m'!$E$8:$I$1000,3,0)))</f>
        <v/>
      </c>
      <c r="G12" s="8" t="str">
        <f>IF(ISERROR(VLOOKUP(D12,'[8]60m'!$E$8:$H$1000,4,0)),"",(VLOOKUP(D12,'[8]60m'!$E$8:$H$1000,4,0)))</f>
        <v/>
      </c>
      <c r="H12" s="7" t="str">
        <f>IF(ISERROR(VLOOKUP(D12,'[8]80m'!$D$8:$F$983,3,0)),"",(VLOOKUP(D12,'[8]80m'!$D$8:$H$986,3,0)))</f>
        <v/>
      </c>
      <c r="I12" s="8" t="str">
        <f>IF(ISERROR(VLOOKUP(D12,'[8]80m'!$D$8:$G$983,4,0)),"",(VLOOKUP(D12,'[8]80m'!$D$8:$G$983,4,0)))</f>
        <v/>
      </c>
      <c r="J12" s="7" t="str">
        <f>IF(ISERROR(VLOOKUP(D12,'[8]80m.Eng'!$D$8:$F$983,3,0)),"",(VLOOKUP(D12,'[8]80m.Eng'!$D$8:$H$986,3,0)))</f>
        <v/>
      </c>
      <c r="K12" s="8" t="str">
        <f>IF(ISERROR(VLOOKUP(D12,'[8]80m.Eng'!$D$8:$G$983,4,0)),"",(VLOOKUP(D12,'[8]80m.Eng'!$D$8:$G$983,4,0)))</f>
        <v/>
      </c>
      <c r="L12" s="9">
        <f>IF(ISERROR(VLOOKUP(D12,'[8]800m'!$D$8:$F$1000,3,0)),"",(VLOOKUP(D12,'[8]800m'!$D$8:$F$1000,3,0)))</f>
        <v>22614</v>
      </c>
      <c r="M12" s="8">
        <f>IF(ISERROR(VLOOKUP(D12,'[8]800m'!$D$8:$H$1000,4,0)),"",(VLOOKUP(D12,'[8]800m'!$D$8:$H$1000,4,0)))</f>
        <v>57</v>
      </c>
      <c r="N12" s="9" t="str">
        <f>IF(ISERROR(VLOOKUP(D12,'[8]1500m'!$D$8:$F$999,3,0)),"",(VLOOKUP(D12,'[8]1500m'!$D$8:$F$999,3,0)))</f>
        <v/>
      </c>
      <c r="O12" s="8" t="str">
        <f>IF(ISERROR(VLOOKUP(D12,'[8]1500m'!$D$8:$H$999,4,0)),"",(VLOOKUP(D12,'[8]1500m'!$D$8:$H$999,4,0)))</f>
        <v/>
      </c>
      <c r="P12" s="7">
        <f>IF(ISERROR(VLOOKUP(D12,[8]Uzun!$E$8:$J$1014,6,0)),"",(VLOOKUP(D12,[8]Uzun!$E$8:$J$1014,6,0)))</f>
        <v>432</v>
      </c>
      <c r="Q12" s="8">
        <f>IF(ISERROR(VLOOKUP(D12,[8]Uzun!$E$8:$K$1014,7,0)),"",(VLOOKUP(D12,[8]Uzun!$E$8:$K$994,7,0)))</f>
        <v>63</v>
      </c>
      <c r="R12" s="7" t="str">
        <f>IF(ISERROR(VLOOKUP(D12,[8]Yüksek!$E$8:$BR$1000,63,0)),"",(VLOOKUP(D12,[8]Yüksek!$E$8:$BR$1000,63,0)))</f>
        <v/>
      </c>
      <c r="S12" s="8" t="str">
        <f>IF(ISERROR(VLOOKUP(D12,[8]Yüksek!$E$8:$BS$1000,64,0)),"",(VLOOKUP(D12,[8]Yüksek!$E$8:$BS$1000,64,0)))</f>
        <v/>
      </c>
      <c r="T12" s="7">
        <f>IF(ISERROR(VLOOKUP(D12,[8]Gülle!$E$8:$J$1000,6,0)),"",(VLOOKUP(D12,[8]Gülle!$E$8:$J$1000,6,0)))</f>
        <v>574</v>
      </c>
      <c r="U12" s="8">
        <f>IF(ISERROR(VLOOKUP(D12,[8]Gülle!$E$8:$K$1000,7,0)),"",(VLOOKUP(D12,[8]Gülle!$E$8:$K$1000,7,0)))</f>
        <v>44</v>
      </c>
      <c r="V12" s="7" t="str">
        <f>IF(ISERROR(VLOOKUP(D12,[8]Disk!$E$8:$J$1000,6,0)),"",(VLOOKUP(D12,[8]Disk!$E$8:$J$1000,6,0)))</f>
        <v/>
      </c>
      <c r="W12" s="8" t="str">
        <f>IF(ISERROR(VLOOKUP(D12,[8]Disk!$E$8:$K$1000,7,0)),"",(VLOOKUP(D12,[8]Disk!$E$8:$K$1000,7,0)))</f>
        <v/>
      </c>
      <c r="X12" s="7" t="str">
        <f>IF(ISERROR(VLOOKUP(D12,[8]Cirit!$E$8:$J$1000,6,0)),"",(VLOOKUP(D12,[8]Cirit!$E$8:$J$1000,6,0)))</f>
        <v/>
      </c>
      <c r="Y12" s="8" t="str">
        <f>IF(ISERROR(VLOOKUP(D12,[8]Cirit!$E$8:$K$1000,7,0)),"",(VLOOKUP(D12,[8]Cirit!$E$8:$K$1000,7,0)))</f>
        <v/>
      </c>
      <c r="Z12" s="10" t="str">
        <f>IF(ISERROR(VLOOKUP(D12,[8]Çekiç!$E$8:$J$1000,6,0)),"",(VLOOKUP(D12,[8]Çekiç!$E$8:$J$1000,6,0)))</f>
        <v/>
      </c>
      <c r="AA12" s="11" t="str">
        <f>IF(ISERROR(VLOOKUP(D12,[8]Çekiç!$E$8:$K$1000,7,0)),"",(VLOOKUP(D12,[8]Çekiç!$E$8:$K$1000,7,0)))</f>
        <v/>
      </c>
      <c r="AB12" s="12">
        <f t="shared" si="0"/>
        <v>164</v>
      </c>
    </row>
    <row r="13" spans="1:28" ht="20.25" x14ac:dyDescent="0.25">
      <c r="A13" s="3">
        <v>10</v>
      </c>
      <c r="B13" s="4">
        <v>164</v>
      </c>
      <c r="C13" s="13">
        <v>39707</v>
      </c>
      <c r="D13" s="6" t="s">
        <v>96</v>
      </c>
      <c r="E13" s="6" t="s">
        <v>39</v>
      </c>
      <c r="F13" s="7" t="str">
        <f>IF(ISERROR(VLOOKUP(D13,'[8]60m'!$E$8:$G$1000,3,0)),"",(VLOOKUP(D13,'[8]60m'!$E$8:$I$1000,3,0)))</f>
        <v/>
      </c>
      <c r="G13" s="8" t="str">
        <f>IF(ISERROR(VLOOKUP(D13,'[8]60m'!$E$8:$H$1000,4,0)),"",(VLOOKUP(D13,'[8]60m'!$E$8:$H$1000,4,0)))</f>
        <v/>
      </c>
      <c r="H13" s="7">
        <f>IF(ISERROR(VLOOKUP(D13,'[8]80m'!$D$8:$F$983,3,0)),"",(VLOOKUP(D13,'[8]80m'!$D$8:$H$986,3,0)))</f>
        <v>1221</v>
      </c>
      <c r="I13" s="8">
        <f>IF(ISERROR(VLOOKUP(D13,'[8]80m'!$D$8:$G$983,4,0)),"",(VLOOKUP(D13,'[8]80m'!$D$8:$G$983,4,0)))</f>
        <v>63</v>
      </c>
      <c r="J13" s="7" t="str">
        <f>IF(ISERROR(VLOOKUP(D13,'[8]80m.Eng'!$D$8:$F$983,3,0)),"",(VLOOKUP(D13,'[8]80m.Eng'!$D$8:$H$986,3,0)))</f>
        <v/>
      </c>
      <c r="K13" s="8" t="str">
        <f>IF(ISERROR(VLOOKUP(D13,'[8]80m.Eng'!$D$8:$G$983,4,0)),"",(VLOOKUP(D13,'[8]80m.Eng'!$D$8:$G$983,4,0)))</f>
        <v/>
      </c>
      <c r="L13" s="9" t="str">
        <f>IF(ISERROR(VLOOKUP(D13,'[8]800m'!$D$8:$F$1000,3,0)),"",(VLOOKUP(D13,'[8]800m'!$D$8:$F$1000,3,0)))</f>
        <v/>
      </c>
      <c r="M13" s="8" t="str">
        <f>IF(ISERROR(VLOOKUP(D13,'[8]800m'!$D$8:$H$1000,4,0)),"",(VLOOKUP(D13,'[8]800m'!$D$8:$H$1000,4,0)))</f>
        <v/>
      </c>
      <c r="N13" s="9" t="str">
        <f>IF(ISERROR(VLOOKUP(D13,'[8]1500m'!$D$8:$F$999,3,0)),"",(VLOOKUP(D13,'[8]1500m'!$D$8:$F$999,3,0)))</f>
        <v/>
      </c>
      <c r="O13" s="8" t="str">
        <f>IF(ISERROR(VLOOKUP(D13,'[8]1500m'!$D$8:$H$999,4,0)),"",(VLOOKUP(D13,'[8]1500m'!$D$8:$H$999,4,0)))</f>
        <v/>
      </c>
      <c r="P13" s="7" t="str">
        <f>IF(ISERROR(VLOOKUP(D13,[8]Uzun!$E$8:$J$1014,6,0)),"",(VLOOKUP(D13,[8]Uzun!$E$8:$J$1014,6,0)))</f>
        <v/>
      </c>
      <c r="Q13" s="8" t="str">
        <f>IF(ISERROR(VLOOKUP(D13,[8]Uzun!$E$8:$K$1014,7,0)),"",(VLOOKUP(D13,[8]Uzun!$E$8:$K$994,7,0)))</f>
        <v/>
      </c>
      <c r="R13" s="7">
        <f>IF(ISERROR(VLOOKUP(D13,[8]Yüksek!$E$8:$BR$1000,63,0)),"",(VLOOKUP(D13,[8]Yüksek!$E$8:$BR$1000,63,0)))</f>
        <v>137</v>
      </c>
      <c r="S13" s="8">
        <f>IF(ISERROR(VLOOKUP(D13,[8]Yüksek!$E$8:$BS$1000,64,0)),"",(VLOOKUP(D13,[8]Yüksek!$E$8:$BS$1000,64,0)))</f>
        <v>62</v>
      </c>
      <c r="T13" s="7" t="str">
        <f>IF(ISERROR(VLOOKUP(D13,[8]Gülle!$E$8:$J$1000,6,0)),"",(VLOOKUP(D13,[8]Gülle!$E$8:$J$1000,6,0)))</f>
        <v/>
      </c>
      <c r="U13" s="8" t="str">
        <f>IF(ISERROR(VLOOKUP(D13,[8]Gülle!$E$8:$K$1000,7,0)),"",(VLOOKUP(D13,[8]Gülle!$E$8:$K$1000,7,0)))</f>
        <v/>
      </c>
      <c r="V13" s="7" t="str">
        <f>IF(ISERROR(VLOOKUP(D13,[8]Disk!$E$8:$J$1000,6,0)),"",(VLOOKUP(D13,[8]Disk!$E$8:$J$1000,6,0)))</f>
        <v/>
      </c>
      <c r="W13" s="8" t="str">
        <f>IF(ISERROR(VLOOKUP(D13,[8]Disk!$E$8:$K$1000,7,0)),"",(VLOOKUP(D13,[8]Disk!$E$8:$K$1000,7,0)))</f>
        <v/>
      </c>
      <c r="X13" s="7">
        <f>IF(ISERROR(VLOOKUP(D13,[8]Cirit!$E$8:$J$1000,6,0)),"",(VLOOKUP(D13,[8]Cirit!$E$8:$J$1000,6,0)))</f>
        <v>1246</v>
      </c>
      <c r="Y13" s="8">
        <f>IF(ISERROR(VLOOKUP(D13,[8]Cirit!$E$8:$K$1000,7,0)),"",(VLOOKUP(D13,[8]Cirit!$E$8:$K$1000,7,0)))</f>
        <v>31</v>
      </c>
      <c r="Z13" s="10" t="str">
        <f>IF(ISERROR(VLOOKUP(D13,[8]Çekiç!$E$8:$J$1000,6,0)),"",(VLOOKUP(D13,[8]Çekiç!$E$8:$J$1000,6,0)))</f>
        <v/>
      </c>
      <c r="AA13" s="11" t="str">
        <f>IF(ISERROR(VLOOKUP(D13,[8]Çekiç!$E$8:$K$1000,7,0)),"",(VLOOKUP(D13,[8]Çekiç!$E$8:$K$1000,7,0)))</f>
        <v/>
      </c>
      <c r="AB13" s="12">
        <f t="shared" si="0"/>
        <v>156</v>
      </c>
    </row>
    <row r="14" spans="1:28" ht="30" x14ac:dyDescent="0.25">
      <c r="A14" s="35" t="s">
        <v>32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8" x14ac:dyDescent="0.25">
      <c r="A15" s="29" t="s">
        <v>0</v>
      </c>
      <c r="B15" s="14"/>
      <c r="C15" s="30" t="s">
        <v>17</v>
      </c>
      <c r="D15" s="32" t="s">
        <v>2</v>
      </c>
      <c r="E15" s="33" t="s">
        <v>3</v>
      </c>
      <c r="F15" s="25" t="s">
        <v>4</v>
      </c>
      <c r="G15" s="25"/>
      <c r="H15" s="26" t="s">
        <v>5</v>
      </c>
      <c r="I15" s="27"/>
      <c r="J15" s="25" t="s">
        <v>28</v>
      </c>
      <c r="K15" s="25"/>
      <c r="L15" s="25" t="s">
        <v>19</v>
      </c>
      <c r="M15" s="25"/>
      <c r="N15" s="25" t="s">
        <v>29</v>
      </c>
      <c r="O15" s="25"/>
      <c r="P15" s="26" t="s">
        <v>7</v>
      </c>
      <c r="Q15" s="27"/>
      <c r="R15" s="25" t="s">
        <v>8</v>
      </c>
      <c r="S15" s="25"/>
      <c r="T15" s="25" t="s">
        <v>21</v>
      </c>
      <c r="U15" s="25"/>
      <c r="V15" s="25" t="s">
        <v>22</v>
      </c>
      <c r="W15" s="25"/>
      <c r="X15" s="26" t="s">
        <v>23</v>
      </c>
      <c r="Y15" s="27"/>
      <c r="Z15" s="26" t="s">
        <v>24</v>
      </c>
      <c r="AA15" s="27"/>
      <c r="AB15" s="28" t="s">
        <v>10</v>
      </c>
    </row>
    <row r="16" spans="1:28" ht="15.75" customHeight="1" x14ac:dyDescent="0.25">
      <c r="A16" s="29"/>
      <c r="B16" s="15"/>
      <c r="C16" s="31"/>
      <c r="D16" s="32"/>
      <c r="E16" s="34"/>
      <c r="F16" s="1" t="s">
        <v>11</v>
      </c>
      <c r="G16" s="2" t="s">
        <v>12</v>
      </c>
      <c r="H16" s="1" t="s">
        <v>11</v>
      </c>
      <c r="I16" s="2" t="s">
        <v>12</v>
      </c>
      <c r="J16" s="1" t="s">
        <v>11</v>
      </c>
      <c r="K16" s="2" t="s">
        <v>12</v>
      </c>
      <c r="L16" s="1" t="s">
        <v>11</v>
      </c>
      <c r="M16" s="2" t="s">
        <v>12</v>
      </c>
      <c r="N16" s="1" t="s">
        <v>11</v>
      </c>
      <c r="O16" s="2" t="s">
        <v>12</v>
      </c>
      <c r="P16" s="1" t="s">
        <v>11</v>
      </c>
      <c r="Q16" s="2" t="s">
        <v>12</v>
      </c>
      <c r="R16" s="1" t="s">
        <v>11</v>
      </c>
      <c r="S16" s="2" t="s">
        <v>12</v>
      </c>
      <c r="T16" s="1" t="s">
        <v>11</v>
      </c>
      <c r="U16" s="2" t="s">
        <v>12</v>
      </c>
      <c r="V16" s="1" t="s">
        <v>11</v>
      </c>
      <c r="W16" s="2" t="s">
        <v>12</v>
      </c>
      <c r="X16" s="1" t="s">
        <v>11</v>
      </c>
      <c r="Y16" s="2" t="s">
        <v>12</v>
      </c>
      <c r="Z16" s="1" t="s">
        <v>11</v>
      </c>
      <c r="AA16" s="2" t="s">
        <v>12</v>
      </c>
      <c r="AB16" s="28"/>
    </row>
    <row r="17" spans="1:28" ht="20.25" x14ac:dyDescent="0.25">
      <c r="A17" s="3">
        <v>1</v>
      </c>
      <c r="B17" s="4">
        <v>205</v>
      </c>
      <c r="C17" s="5">
        <v>39551</v>
      </c>
      <c r="D17" s="6" t="s">
        <v>97</v>
      </c>
      <c r="E17" s="6" t="s">
        <v>39</v>
      </c>
      <c r="F17" s="7">
        <f>IF(ISERROR(VLOOKUP(D17,'[9]60m'!$E$8:$G$1000,3,0)),"",(VLOOKUP(D17,'[9]60m'!$E$8:$I$1000,3,0)))</f>
        <v>830</v>
      </c>
      <c r="G17" s="8">
        <f>IF(ISERROR(VLOOKUP(D17,'[9]60m'!$E$8:$H$1000,4,0)),"",(VLOOKUP(D17,'[9]60m'!$E$8:$H$1000,4,0)))</f>
        <v>80</v>
      </c>
      <c r="H17" s="7" t="str">
        <f>IF(ISERROR(VLOOKUP(D17,'[9]80m'!$D$8:$F$983,3,0)),"",(VLOOKUP(D17,'[9]80m'!$D$8:$H$986,3,0)))</f>
        <v/>
      </c>
      <c r="I17" s="8" t="str">
        <f>IF(ISERROR(VLOOKUP(D17,'[9]80m'!$D$8:$G$983,4,0)),"",(VLOOKUP(D17,'[9]80m'!$D$8:$G$983,4,0)))</f>
        <v/>
      </c>
      <c r="J17" s="7" t="str">
        <f>IF(ISERROR(VLOOKUP(D17,'[9]100m.Eng'!$D$8:$F$983,3,0)),"",(VLOOKUP(D17,'[9]100m.Eng'!$D$8:$H$986,3,0)))</f>
        <v/>
      </c>
      <c r="K17" s="8" t="str">
        <f>IF(ISERROR(VLOOKUP(D17,'[9]100m.Eng'!$D$8:$G$983,4,0)),"",(VLOOKUP(D17,'[9]100m.Eng'!$D$8:$G$983,4,0)))</f>
        <v/>
      </c>
      <c r="L17" s="9" t="str">
        <f>IF(ISERROR(VLOOKUP(D17,'[9]800m'!$D$8:$F$1000,3,0)),"",(VLOOKUP(D17,'[9]800m'!$D$8:$F$1000,3,0)))</f>
        <v/>
      </c>
      <c r="M17" s="8" t="str">
        <f>IF(ISERROR(VLOOKUP(D17,'[9]800m'!$D$8:$H$1000,4,0)),"",(VLOOKUP(D17,'[9]800m'!$D$8:$H$1000,4,0)))</f>
        <v/>
      </c>
      <c r="N17" s="9" t="str">
        <f>IF(ISERROR(VLOOKUP(D17,'[9]2000m'!$D$8:$F$999,3,0)),"",(VLOOKUP(D17,'[9]2000m'!$D$8:$F$999,3,0)))</f>
        <v/>
      </c>
      <c r="O17" s="8" t="str">
        <f>IF(ISERROR(VLOOKUP(D17,'[9]2000m'!$D$8:$H$999,4,0)),"",(VLOOKUP(D17,'[9]2000m'!$D$8:$H$999,4,0)))</f>
        <v/>
      </c>
      <c r="P17" s="7">
        <f>IF(ISERROR(VLOOKUP(D17,[9]Uzun!$E$8:$J$1014,6,0)),"",(VLOOKUP(D17,[9]Uzun!$E$8:$J$1014,6,0)))</f>
        <v>490</v>
      </c>
      <c r="Q17" s="8">
        <f>IF(ISERROR(VLOOKUP(D17,[9]Uzun!$E$8:$K$1014,7,0)),"",(VLOOKUP(D17,[9]Uzun!$E$8:$K$994,7,0)))</f>
        <v>62</v>
      </c>
      <c r="R17" s="7" t="str">
        <f>IF(ISERROR(VLOOKUP(D17,[9]Yüksek!$E$8:$BR$1000,63,0)),"",(VLOOKUP(D17,[9]Yüksek!$E$8:$BR$1000,63,0)))</f>
        <v/>
      </c>
      <c r="S17" s="8" t="str">
        <f>IF(ISERROR(VLOOKUP(D17,[9]Yüksek!$E$8:$BS$1000,64,0)),"",(VLOOKUP(D17,[9]Yüksek!$E$8:$BS$1000,64,0)))</f>
        <v/>
      </c>
      <c r="T17" s="7" t="str">
        <f>IF(ISERROR(VLOOKUP(D17,[9]Gülle!$E$8:$J$1000,6,0)),"",(VLOOKUP(D17,[9]Gülle!$E$8:$J$1000,6,0)))</f>
        <v/>
      </c>
      <c r="U17" s="8" t="str">
        <f>IF(ISERROR(VLOOKUP(D17,[9]Gülle!$E$8:$K$1000,7,0)),"",(VLOOKUP(D17,[9]Gülle!$E$8:$K$1000,7,0)))</f>
        <v/>
      </c>
      <c r="V17" s="7">
        <f>IF(ISERROR(VLOOKUP(D17,[9]Disk!$E$8:$J$1000,6,0)),"",(VLOOKUP(D17,[9]Disk!$E$8:$J$1000,6,0)))</f>
        <v>2405</v>
      </c>
      <c r="W17" s="8">
        <f>IF(ISERROR(VLOOKUP(D17,[9]Disk!$E$8:$K$1000,7,0)),"",(VLOOKUP(D17,[9]Disk!$E$8:$K$1000,7,0)))</f>
        <v>77</v>
      </c>
      <c r="X17" s="7" t="str">
        <f>IF(ISERROR(VLOOKUP(D17,[9]Cirit!$E$8:$J$1000,6,0)),"",(VLOOKUP(D17,[9]Cirit!$E$8:$J$1000,6,0)))</f>
        <v/>
      </c>
      <c r="Y17" s="8" t="str">
        <f>IF(ISERROR(VLOOKUP(D17,[9]Cirit!$E$8:$K$1000,7,0)),"",(VLOOKUP(D17,[9]Cirit!$E$8:$K$1000,7,0)))</f>
        <v/>
      </c>
      <c r="Z17" s="10" t="str">
        <f>IF(ISERROR(VLOOKUP(D17,[9]Çekiç!$E$8:$J$1000,6,0)),"",(VLOOKUP(D17,[9]Çekiç!$E$8:$J$1000,6,0)))</f>
        <v/>
      </c>
      <c r="AA17" s="11" t="str">
        <f>IF(ISERROR(VLOOKUP(D17,[9]Çekiç!$E$8:$K$1000,7,0)),"",(VLOOKUP(D17,[9]Çekiç!$E$8:$K$1000,7,0)))</f>
        <v/>
      </c>
      <c r="AB17" s="12">
        <f t="shared" ref="AB17:AB21" si="1">SUM(AA17,Y17,W17,U17,S17,Q17,O17,M17,K17,I17,G17)</f>
        <v>219</v>
      </c>
    </row>
    <row r="18" spans="1:28" ht="20.25" x14ac:dyDescent="0.25">
      <c r="A18" s="3">
        <v>2</v>
      </c>
      <c r="B18" s="4">
        <v>299</v>
      </c>
      <c r="C18" s="5">
        <v>39526</v>
      </c>
      <c r="D18" s="6" t="s">
        <v>98</v>
      </c>
      <c r="E18" s="6" t="s">
        <v>39</v>
      </c>
      <c r="F18" s="7" t="str">
        <f>IF(ISERROR(VLOOKUP(D18,'[9]60m'!$E$8:$G$1000,3,0)),"",(VLOOKUP(D18,'[9]60m'!$E$8:$I$1000,3,0)))</f>
        <v/>
      </c>
      <c r="G18" s="8" t="str">
        <f>IF(ISERROR(VLOOKUP(D18,'[9]60m'!$E$8:$H$1000,4,0)),"",(VLOOKUP(D18,'[9]60m'!$E$8:$H$1000,4,0)))</f>
        <v/>
      </c>
      <c r="H18" s="7">
        <f>IF(ISERROR(VLOOKUP(D18,'[9]80m'!$D$8:$F$983,3,0)),"",(VLOOKUP(D18,'[9]80m'!$D$8:$H$986,3,0)))</f>
        <v>1048</v>
      </c>
      <c r="I18" s="8">
        <f>IF(ISERROR(VLOOKUP(D18,'[9]80m'!$D$8:$G$983,4,0)),"",(VLOOKUP(D18,'[9]80m'!$D$8:$G$983,4,0)))</f>
        <v>80</v>
      </c>
      <c r="J18" s="7" t="str">
        <f>IF(ISERROR(VLOOKUP(D18,'[9]100m.Eng'!$D$8:$F$983,3,0)),"",(VLOOKUP(D18,'[9]100m.Eng'!$D$8:$H$986,3,0)))</f>
        <v/>
      </c>
      <c r="K18" s="8" t="str">
        <f>IF(ISERROR(VLOOKUP(D18,'[9]100m.Eng'!$D$8:$G$983,4,0)),"",(VLOOKUP(D18,'[9]100m.Eng'!$D$8:$G$983,4,0)))</f>
        <v/>
      </c>
      <c r="L18" s="9" t="str">
        <f>IF(ISERROR(VLOOKUP(D18,'[9]800m'!$D$8:$F$1000,3,0)),"",(VLOOKUP(D18,'[9]800m'!$D$8:$F$1000,3,0)))</f>
        <v/>
      </c>
      <c r="M18" s="8" t="str">
        <f>IF(ISERROR(VLOOKUP(D18,'[9]800m'!$D$8:$H$1000,4,0)),"",(VLOOKUP(D18,'[9]800m'!$D$8:$H$1000,4,0)))</f>
        <v/>
      </c>
      <c r="N18" s="9" t="str">
        <f>IF(ISERROR(VLOOKUP(D18,'[9]2000m'!$D$8:$F$999,3,0)),"",(VLOOKUP(D18,'[9]2000m'!$D$8:$F$999,3,0)))</f>
        <v/>
      </c>
      <c r="O18" s="8" t="str">
        <f>IF(ISERROR(VLOOKUP(D18,'[9]2000m'!$D$8:$H$999,4,0)),"",(VLOOKUP(D18,'[9]2000m'!$D$8:$H$999,4,0)))</f>
        <v/>
      </c>
      <c r="P18" s="7">
        <f>IF(ISERROR(VLOOKUP(D18,[9]Uzun!$E$8:$J$1014,6,0)),"",(VLOOKUP(D18,[9]Uzun!$E$8:$J$1014,6,0)))</f>
        <v>489</v>
      </c>
      <c r="Q18" s="8">
        <f>IF(ISERROR(VLOOKUP(D18,[9]Uzun!$E$8:$K$1014,7,0)),"",(VLOOKUP(D18,[9]Uzun!$E$8:$K$994,7,0)))</f>
        <v>62</v>
      </c>
      <c r="R18" s="7" t="str">
        <f>IF(ISERROR(VLOOKUP(D18,[9]Yüksek!$E$8:$BR$1000,63,0)),"",(VLOOKUP(D18,[9]Yüksek!$E$8:$BR$1000,63,0)))</f>
        <v/>
      </c>
      <c r="S18" s="8" t="str">
        <f>IF(ISERROR(VLOOKUP(D18,[9]Yüksek!$E$8:$BS$1000,64,0)),"",(VLOOKUP(D18,[9]Yüksek!$E$8:$BS$1000,64,0)))</f>
        <v/>
      </c>
      <c r="T18" s="7" t="str">
        <f>IF(ISERROR(VLOOKUP(D18,[9]Gülle!$E$8:$J$1000,6,0)),"",(VLOOKUP(D18,[9]Gülle!$E$8:$J$1000,6,0)))</f>
        <v/>
      </c>
      <c r="U18" s="8" t="str">
        <f>IF(ISERROR(VLOOKUP(D18,[9]Gülle!$E$8:$K$1000,7,0)),"",(VLOOKUP(D18,[9]Gülle!$E$8:$K$1000,7,0)))</f>
        <v/>
      </c>
      <c r="V18" s="7">
        <f>IF(ISERROR(VLOOKUP(D18,[9]Disk!$E$8:$J$1000,6,0)),"",(VLOOKUP(D18,[9]Disk!$E$8:$J$1000,6,0)))</f>
        <v>1443</v>
      </c>
      <c r="W18" s="8">
        <f>IF(ISERROR(VLOOKUP(D18,[9]Disk!$E$8:$K$1000,7,0)),"",(VLOOKUP(D18,[9]Disk!$E$8:$K$1000,7,0)))</f>
        <v>42</v>
      </c>
      <c r="X18" s="7" t="str">
        <f>IF(ISERROR(VLOOKUP(D18,[9]Cirit!$E$8:$J$1000,6,0)),"",(VLOOKUP(D18,[9]Cirit!$E$8:$J$1000,6,0)))</f>
        <v/>
      </c>
      <c r="Y18" s="8" t="str">
        <f>IF(ISERROR(VLOOKUP(D18,[9]Cirit!$E$8:$K$1000,7,0)),"",(VLOOKUP(D18,[9]Cirit!$E$8:$K$1000,7,0)))</f>
        <v/>
      </c>
      <c r="Z18" s="10" t="str">
        <f>IF(ISERROR(VLOOKUP(D18,[9]Çekiç!$E$8:$J$1000,6,0)),"",(VLOOKUP(D18,[9]Çekiç!$E$8:$J$1000,6,0)))</f>
        <v/>
      </c>
      <c r="AA18" s="11" t="str">
        <f>IF(ISERROR(VLOOKUP(D18,[9]Çekiç!$E$8:$K$1000,7,0)),"",(VLOOKUP(D18,[9]Çekiç!$E$8:$K$1000,7,0)))</f>
        <v/>
      </c>
      <c r="AB18" s="12">
        <f t="shared" si="1"/>
        <v>184</v>
      </c>
    </row>
    <row r="19" spans="1:28" ht="20.25" x14ac:dyDescent="0.25">
      <c r="A19" s="3">
        <v>3</v>
      </c>
      <c r="B19" s="4">
        <v>257</v>
      </c>
      <c r="C19" s="5">
        <v>39494</v>
      </c>
      <c r="D19" s="6" t="s">
        <v>99</v>
      </c>
      <c r="E19" s="6" t="s">
        <v>39</v>
      </c>
      <c r="F19" s="7" t="str">
        <f>IF(ISERROR(VLOOKUP(D19,'[9]60m'!$E$8:$G$1000,3,0)),"",(VLOOKUP(D19,'[9]60m'!$E$8:$I$1000,3,0)))</f>
        <v/>
      </c>
      <c r="G19" s="8" t="str">
        <f>IF(ISERROR(VLOOKUP(D19,'[9]60m'!$E$8:$H$1000,4,0)),"",(VLOOKUP(D19,'[9]60m'!$E$8:$H$1000,4,0)))</f>
        <v/>
      </c>
      <c r="H19" s="7">
        <f>IF(ISERROR(VLOOKUP(D19,'[9]80m'!$D$8:$F$983,3,0)),"",(VLOOKUP(D19,'[9]80m'!$D$8:$H$986,3,0)))</f>
        <v>1065</v>
      </c>
      <c r="I19" s="8">
        <f>IF(ISERROR(VLOOKUP(D19,'[9]80m'!$D$8:$G$983,4,0)),"",(VLOOKUP(D19,'[9]80m'!$D$8:$G$983,4,0)))</f>
        <v>77</v>
      </c>
      <c r="J19" s="7" t="str">
        <f>IF(ISERROR(VLOOKUP(D19,'[9]100m.Eng'!$D$8:$F$983,3,0)),"",(VLOOKUP(D19,'[9]100m.Eng'!$D$8:$H$986,3,0)))</f>
        <v/>
      </c>
      <c r="K19" s="8" t="str">
        <f>IF(ISERROR(VLOOKUP(D19,'[9]100m.Eng'!$D$8:$G$983,4,0)),"",(VLOOKUP(D19,'[9]100m.Eng'!$D$8:$G$983,4,0)))</f>
        <v/>
      </c>
      <c r="L19" s="9" t="str">
        <f>IF(ISERROR(VLOOKUP(D19,'[9]800m'!$D$8:$F$1000,3,0)),"",(VLOOKUP(D19,'[9]800m'!$D$8:$F$1000,3,0)))</f>
        <v/>
      </c>
      <c r="M19" s="8" t="str">
        <f>IF(ISERROR(VLOOKUP(D19,'[9]800m'!$D$8:$H$1000,4,0)),"",(VLOOKUP(D19,'[9]800m'!$D$8:$H$1000,4,0)))</f>
        <v/>
      </c>
      <c r="N19" s="9" t="str">
        <f>IF(ISERROR(VLOOKUP(D19,'[9]2000m'!$D$8:$F$999,3,0)),"",(VLOOKUP(D19,'[9]2000m'!$D$8:$F$999,3,0)))</f>
        <v/>
      </c>
      <c r="O19" s="8" t="str">
        <f>IF(ISERROR(VLOOKUP(D19,'[9]2000m'!$D$8:$H$999,4,0)),"",(VLOOKUP(D19,'[9]2000m'!$D$8:$H$999,4,0)))</f>
        <v/>
      </c>
      <c r="P19" s="7">
        <f>IF(ISERROR(VLOOKUP(D19,[9]Uzun!$E$8:$J$1014,6,0)),"",(VLOOKUP(D19,[9]Uzun!$E$8:$J$1014,6,0)))</f>
        <v>477</v>
      </c>
      <c r="Q19" s="8">
        <f>IF(ISERROR(VLOOKUP(D19,[9]Uzun!$E$8:$K$1014,7,0)),"",(VLOOKUP(D19,[9]Uzun!$E$8:$K$994,7,0)))</f>
        <v>59</v>
      </c>
      <c r="R19" s="7" t="str">
        <f>IF(ISERROR(VLOOKUP(D19,[9]Yüksek!$E$8:$BR$1000,63,0)),"",(VLOOKUP(D19,[9]Yüksek!$E$8:$BR$1000,63,0)))</f>
        <v/>
      </c>
      <c r="S19" s="8" t="str">
        <f>IF(ISERROR(VLOOKUP(D19,[9]Yüksek!$E$8:$BS$1000,64,0)),"",(VLOOKUP(D19,[9]Yüksek!$E$8:$BS$1000,64,0)))</f>
        <v/>
      </c>
      <c r="T19" s="7" t="str">
        <f>IF(ISERROR(VLOOKUP(D19,[9]Gülle!$E$8:$J$1000,6,0)),"",(VLOOKUP(D19,[9]Gülle!$E$8:$J$1000,6,0)))</f>
        <v/>
      </c>
      <c r="U19" s="8" t="str">
        <f>IF(ISERROR(VLOOKUP(D19,[9]Gülle!$E$8:$K$1000,7,0)),"",(VLOOKUP(D19,[9]Gülle!$E$8:$K$1000,7,0)))</f>
        <v/>
      </c>
      <c r="V19" s="7">
        <f>IF(ISERROR(VLOOKUP(D19,[9]Disk!$E$8:$J$1000,6,0)),"",(VLOOKUP(D19,[9]Disk!$E$8:$J$1000,6,0)))</f>
        <v>1572</v>
      </c>
      <c r="W19" s="8">
        <f>IF(ISERROR(VLOOKUP(D19,[9]Disk!$E$8:$K$1000,7,0)),"",(VLOOKUP(D19,[9]Disk!$E$8:$K$1000,7,0)))</f>
        <v>47</v>
      </c>
      <c r="X19" s="7" t="str">
        <f>IF(ISERROR(VLOOKUP(D19,[9]Cirit!$E$8:$J$1000,6,0)),"",(VLOOKUP(D19,[9]Cirit!$E$8:$J$1000,6,0)))</f>
        <v/>
      </c>
      <c r="Y19" s="8" t="str">
        <f>IF(ISERROR(VLOOKUP(D19,[9]Cirit!$E$8:$K$1000,7,0)),"",(VLOOKUP(D19,[9]Cirit!$E$8:$K$1000,7,0)))</f>
        <v/>
      </c>
      <c r="Z19" s="10" t="str">
        <f>IF(ISERROR(VLOOKUP(D19,[9]Çekiç!$E$8:$J$1000,6,0)),"",(VLOOKUP(D19,[9]Çekiç!$E$8:$J$1000,6,0)))</f>
        <v/>
      </c>
      <c r="AA19" s="11" t="str">
        <f>IF(ISERROR(VLOOKUP(D19,[9]Çekiç!$E$8:$K$1000,7,0)),"",(VLOOKUP(D19,[9]Çekiç!$E$8:$K$1000,7,0)))</f>
        <v/>
      </c>
      <c r="AB19" s="12">
        <f t="shared" si="1"/>
        <v>183</v>
      </c>
    </row>
    <row r="20" spans="1:28" ht="20.25" x14ac:dyDescent="0.25">
      <c r="A20" s="3">
        <v>4</v>
      </c>
      <c r="B20" s="4">
        <v>267</v>
      </c>
      <c r="C20" s="5">
        <v>39561</v>
      </c>
      <c r="D20" s="6" t="s">
        <v>100</v>
      </c>
      <c r="E20" s="6" t="s">
        <v>39</v>
      </c>
      <c r="F20" s="7" t="str">
        <f>IF(ISERROR(VLOOKUP(D20,'[9]60m'!$E$8:$G$1000,3,0)),"",(VLOOKUP(D20,'[9]60m'!$E$8:$I$1000,3,0)))</f>
        <v/>
      </c>
      <c r="G20" s="8" t="str">
        <f>IF(ISERROR(VLOOKUP(D20,'[9]60m'!$E$8:$H$1000,4,0)),"",(VLOOKUP(D20,'[9]60m'!$E$8:$H$1000,4,0)))</f>
        <v/>
      </c>
      <c r="H20" s="7" t="str">
        <f>IF(ISERROR(VLOOKUP(D20,'[9]80m'!$D$8:$F$983,3,0)),"",(VLOOKUP(D20,'[9]80m'!$D$8:$H$986,3,0)))</f>
        <v/>
      </c>
      <c r="I20" s="8" t="str">
        <f>IF(ISERROR(VLOOKUP(D20,'[9]80m'!$D$8:$G$983,4,0)),"",(VLOOKUP(D20,'[9]80m'!$D$8:$G$983,4,0)))</f>
        <v/>
      </c>
      <c r="J20" s="7" t="str">
        <f>IF(ISERROR(VLOOKUP(D20,'[9]100m.Eng'!$D$8:$F$983,3,0)),"",(VLOOKUP(D20,'[9]100m.Eng'!$D$8:$H$986,3,0)))</f>
        <v/>
      </c>
      <c r="K20" s="8" t="str">
        <f>IF(ISERROR(VLOOKUP(D20,'[9]100m.Eng'!$D$8:$G$983,4,0)),"",(VLOOKUP(D20,'[9]100m.Eng'!$D$8:$G$983,4,0)))</f>
        <v/>
      </c>
      <c r="L20" s="9" t="str">
        <f>IF(ISERROR(VLOOKUP(D20,'[9]800m'!$D$8:$F$1000,3,0)),"",(VLOOKUP(D20,'[9]800m'!$D$8:$F$1000,3,0)))</f>
        <v/>
      </c>
      <c r="M20" s="8" t="str">
        <f>IF(ISERROR(VLOOKUP(D20,'[9]800m'!$D$8:$H$1000,4,0)),"",(VLOOKUP(D20,'[9]800m'!$D$8:$H$1000,4,0)))</f>
        <v/>
      </c>
      <c r="N20" s="9">
        <f>IF(ISERROR(VLOOKUP(D20,'[9]2000m'!$D$8:$F$999,3,0)),"",(VLOOKUP(D20,'[9]2000m'!$D$8:$F$999,3,0)))</f>
        <v>64454</v>
      </c>
      <c r="O20" s="8">
        <f>IF(ISERROR(VLOOKUP(D20,'[9]2000m'!$D$8:$H$999,4,0)),"",(VLOOKUP(D20,'[9]2000m'!$D$8:$H$999,4,0)))</f>
        <v>49</v>
      </c>
      <c r="P20" s="7">
        <f>IF(ISERROR(VLOOKUP(D20,[9]Uzun!$E$8:$J$1014,6,0)),"",(VLOOKUP(D20,[9]Uzun!$E$8:$J$1014,6,0)))</f>
        <v>422</v>
      </c>
      <c r="Q20" s="8">
        <f>IF(ISERROR(VLOOKUP(D20,[9]Uzun!$E$8:$K$1014,7,0)),"",(VLOOKUP(D20,[9]Uzun!$E$8:$K$994,7,0)))</f>
        <v>45</v>
      </c>
      <c r="R20" s="7" t="str">
        <f>IF(ISERROR(VLOOKUP(D20,[9]Yüksek!$E$8:$BR$1000,63,0)),"",(VLOOKUP(D20,[9]Yüksek!$E$8:$BR$1000,63,0)))</f>
        <v/>
      </c>
      <c r="S20" s="8" t="str">
        <f>IF(ISERROR(VLOOKUP(D20,[9]Yüksek!$E$8:$BS$1000,64,0)),"",(VLOOKUP(D20,[9]Yüksek!$E$8:$BS$1000,64,0)))</f>
        <v/>
      </c>
      <c r="T20" s="7" t="str">
        <f>IF(ISERROR(VLOOKUP(D20,[9]Gülle!$E$8:$J$1000,6,0)),"",(VLOOKUP(D20,[9]Gülle!$E$8:$J$1000,6,0)))</f>
        <v/>
      </c>
      <c r="U20" s="8" t="str">
        <f>IF(ISERROR(VLOOKUP(D20,[9]Gülle!$E$8:$K$1000,7,0)),"",(VLOOKUP(D20,[9]Gülle!$E$8:$K$1000,7,0)))</f>
        <v/>
      </c>
      <c r="V20" s="7" t="str">
        <f>IF(ISERROR(VLOOKUP(D20,[9]Disk!$E$8:$J$1000,6,0)),"",(VLOOKUP(D20,[9]Disk!$E$8:$J$1000,6,0)))</f>
        <v/>
      </c>
      <c r="W20" s="8" t="str">
        <f>IF(ISERROR(VLOOKUP(D20,[9]Disk!$E$8:$K$1000,7,0)),"",(VLOOKUP(D20,[9]Disk!$E$8:$K$1000,7,0)))</f>
        <v/>
      </c>
      <c r="X20" s="7">
        <f>IF(ISERROR(VLOOKUP(D20,[9]Cirit!$E$8:$J$1000,6,0)),"",(VLOOKUP(D20,[9]Cirit!$E$8:$J$1000,6,0)))</f>
        <v>2302</v>
      </c>
      <c r="Y20" s="8">
        <f>IF(ISERROR(VLOOKUP(D20,[9]Cirit!$E$8:$K$1000,7,0)),"",(VLOOKUP(D20,[9]Cirit!$E$8:$K$1000,7,0)))</f>
        <v>45</v>
      </c>
      <c r="Z20" s="10" t="str">
        <f>IF(ISERROR(VLOOKUP(D20,[9]Çekiç!$E$8:$J$1000,6,0)),"",(VLOOKUP(D20,[9]Çekiç!$E$8:$J$1000,6,0)))</f>
        <v/>
      </c>
      <c r="AA20" s="11" t="str">
        <f>IF(ISERROR(VLOOKUP(D20,[9]Çekiç!$E$8:$K$1000,7,0)),"",(VLOOKUP(D20,[9]Çekiç!$E$8:$K$1000,7,0)))</f>
        <v/>
      </c>
      <c r="AB20" s="12">
        <f t="shared" si="1"/>
        <v>139</v>
      </c>
    </row>
    <row r="21" spans="1:28" ht="20.25" x14ac:dyDescent="0.25">
      <c r="A21" s="3">
        <v>5</v>
      </c>
      <c r="B21" s="4">
        <v>228</v>
      </c>
      <c r="C21" s="5">
        <v>39508</v>
      </c>
      <c r="D21" s="6" t="s">
        <v>101</v>
      </c>
      <c r="E21" s="6" t="s">
        <v>39</v>
      </c>
      <c r="F21" s="7" t="str">
        <f>IF(ISERROR(VLOOKUP(D21,'[9]60m'!$E$8:$G$1000,3,0)),"",(VLOOKUP(D21,'[9]60m'!$E$8:$I$1000,3,0)))</f>
        <v/>
      </c>
      <c r="G21" s="8" t="str">
        <f>IF(ISERROR(VLOOKUP(D21,'[9]60m'!$E$8:$H$1000,4,0)),"",(VLOOKUP(D21,'[9]60m'!$E$8:$H$1000,4,0)))</f>
        <v/>
      </c>
      <c r="H21" s="7" t="str">
        <f>IF(ISERROR(VLOOKUP(D21,'[9]80m'!$D$8:$F$983,3,0)),"",(VLOOKUP(D21,'[9]80m'!$D$8:$H$986,3,0)))</f>
        <v/>
      </c>
      <c r="I21" s="8" t="str">
        <f>IF(ISERROR(VLOOKUP(D21,'[9]80m'!$D$8:$G$983,4,0)),"",(VLOOKUP(D21,'[9]80m'!$D$8:$G$983,4,0)))</f>
        <v/>
      </c>
      <c r="J21" s="7" t="str">
        <f>IF(ISERROR(VLOOKUP(D21,'[9]100m.Eng'!$D$8:$F$983,3,0)),"",(VLOOKUP(D21,'[9]100m.Eng'!$D$8:$H$986,3,0)))</f>
        <v/>
      </c>
      <c r="K21" s="8" t="str">
        <f>IF(ISERROR(VLOOKUP(D21,'[9]100m.Eng'!$D$8:$G$983,4,0)),"",(VLOOKUP(D21,'[9]100m.Eng'!$D$8:$G$983,4,0)))</f>
        <v/>
      </c>
      <c r="L21" s="9">
        <f>IF(ISERROR(VLOOKUP(D21,'[9]800m'!$D$8:$F$1000,3,0)),"",(VLOOKUP(D21,'[9]800m'!$D$8:$F$1000,3,0)))</f>
        <v>21572</v>
      </c>
      <c r="M21" s="8">
        <f>IF(ISERROR(VLOOKUP(D21,'[9]800m'!$D$8:$H$1000,4,0)),"",(VLOOKUP(D21,'[9]800m'!$D$8:$H$1000,4,0)))</f>
        <v>41</v>
      </c>
      <c r="N21" s="9" t="str">
        <f>IF(ISERROR(VLOOKUP(D21,'[9]2000m'!$D$8:$F$999,3,0)),"",(VLOOKUP(D21,'[9]2000m'!$D$8:$F$999,3,0)))</f>
        <v/>
      </c>
      <c r="O21" s="8" t="str">
        <f>IF(ISERROR(VLOOKUP(D21,'[9]2000m'!$D$8:$H$999,4,0)),"",(VLOOKUP(D21,'[9]2000m'!$D$8:$H$999,4,0)))</f>
        <v/>
      </c>
      <c r="P21" s="7">
        <f>IF(ISERROR(VLOOKUP(D21,[9]Uzun!$E$8:$J$1014,6,0)),"",(VLOOKUP(D21,[9]Uzun!$E$8:$J$1014,6,0)))</f>
        <v>430</v>
      </c>
      <c r="Q21" s="8">
        <f>IF(ISERROR(VLOOKUP(D21,[9]Uzun!$E$8:$K$1014,7,0)),"",(VLOOKUP(D21,[9]Uzun!$E$8:$K$994,7,0)))</f>
        <v>47</v>
      </c>
      <c r="R21" s="7" t="str">
        <f>IF(ISERROR(VLOOKUP(D21,[9]Yüksek!$E$8:$BR$1000,63,0)),"",(VLOOKUP(D21,[9]Yüksek!$E$8:$BR$1000,63,0)))</f>
        <v/>
      </c>
      <c r="S21" s="8" t="str">
        <f>IF(ISERROR(VLOOKUP(D21,[9]Yüksek!$E$8:$BS$1000,64,0)),"",(VLOOKUP(D21,[9]Yüksek!$E$8:$BS$1000,64,0)))</f>
        <v/>
      </c>
      <c r="T21" s="7" t="str">
        <f>IF(ISERROR(VLOOKUP(D21,[9]Gülle!$E$8:$J$1000,6,0)),"",(VLOOKUP(D21,[9]Gülle!$E$8:$J$1000,6,0)))</f>
        <v/>
      </c>
      <c r="U21" s="8" t="str">
        <f>IF(ISERROR(VLOOKUP(D21,[9]Gülle!$E$8:$K$1000,7,0)),"",(VLOOKUP(D21,[9]Gülle!$E$8:$K$1000,7,0)))</f>
        <v/>
      </c>
      <c r="V21" s="7" t="str">
        <f>IF(ISERROR(VLOOKUP(D21,[9]Disk!$E$8:$J$1000,6,0)),"",(VLOOKUP(D21,[9]Disk!$E$8:$J$1000,6,0)))</f>
        <v/>
      </c>
      <c r="W21" s="8" t="str">
        <f>IF(ISERROR(VLOOKUP(D21,[9]Disk!$E$8:$K$1000,7,0)),"",(VLOOKUP(D21,[9]Disk!$E$8:$K$1000,7,0)))</f>
        <v/>
      </c>
      <c r="X21" s="7">
        <f>IF(ISERROR(VLOOKUP(D21,[9]Cirit!$E$8:$J$1000,6,0)),"",(VLOOKUP(D21,[9]Cirit!$E$8:$J$1000,6,0)))</f>
        <v>2210</v>
      </c>
      <c r="Y21" s="8">
        <f>IF(ISERROR(VLOOKUP(D21,[9]Cirit!$E$8:$K$1000,7,0)),"",(VLOOKUP(D21,[9]Cirit!$E$8:$K$1000,7,0)))</f>
        <v>43</v>
      </c>
      <c r="Z21" s="10" t="str">
        <f>IF(ISERROR(VLOOKUP(D21,[9]Çekiç!$E$8:$J$1000,6,0)),"",(VLOOKUP(D21,[9]Çekiç!$E$8:$J$1000,6,0)))</f>
        <v/>
      </c>
      <c r="AA21" s="11" t="str">
        <f>IF(ISERROR(VLOOKUP(D21,[9]Çekiç!$E$8:$K$1000,7,0)),"",(VLOOKUP(D21,[9]Çekiç!$E$8:$K$1000,7,0)))</f>
        <v/>
      </c>
      <c r="AB21" s="12">
        <f t="shared" si="1"/>
        <v>131</v>
      </c>
    </row>
  </sheetData>
  <mergeCells count="34">
    <mergeCell ref="V15:W15"/>
    <mergeCell ref="X15:Y15"/>
    <mergeCell ref="V2:W2"/>
    <mergeCell ref="X2:Y2"/>
    <mergeCell ref="AB15:AB16"/>
    <mergeCell ref="A14:AB14"/>
    <mergeCell ref="A15:A16"/>
    <mergeCell ref="C15:C16"/>
    <mergeCell ref="D15:D16"/>
    <mergeCell ref="E15:E16"/>
    <mergeCell ref="F15:G15"/>
    <mergeCell ref="H15:I15"/>
    <mergeCell ref="J15:K15"/>
    <mergeCell ref="L15:M15"/>
    <mergeCell ref="N15:O15"/>
    <mergeCell ref="P15:Q15"/>
    <mergeCell ref="R15:S15"/>
    <mergeCell ref="T15:U15"/>
    <mergeCell ref="Z2:AA2"/>
    <mergeCell ref="AB2:AB3"/>
    <mergeCell ref="Z15:AA15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</mergeCells>
  <conditionalFormatting sqref="AB4:AB13">
    <cfRule type="duplicateValues" dxfId="1" priority="2"/>
  </conditionalFormatting>
  <conditionalFormatting sqref="AB17:AB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2022-05-24T07:32:57Z</dcterms:modified>
</cp:coreProperties>
</file>